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15450" windowHeight="8760" tabRatio="673" activeTab="6"/>
  </bookViews>
  <sheets>
    <sheet name="Table 1" sheetId="22" r:id="rId1"/>
    <sheet name="Table 2" sheetId="23" r:id="rId2"/>
    <sheet name="Table 3" sheetId="20" r:id="rId3"/>
    <sheet name="CDFDEV 1" sheetId="21" r:id="rId4"/>
    <sheet name="SimData" sheetId="24" r:id="rId5"/>
    <sheet name="ParzCDF" sheetId="25" r:id="rId6"/>
    <sheet name="Model" sheetId="1" r:id="rId7"/>
    <sheet name="5 Scenario distributions" sheetId="2" r:id="rId8"/>
  </sheets>
  <definedNames>
    <definedName name="_xlnm.Print_Area" localSheetId="6">Model!$A$1:$W$802</definedName>
    <definedName name="_xlnm.Print_Area" localSheetId="0">'Table 1'!$A$1:$I$17</definedName>
    <definedName name="_xlnm.Print_Area" localSheetId="1">'Table 2'!$L$1:$P$27</definedName>
    <definedName name="_xlnm.Print_Area" localSheetId="2">'Table 3'!$A$1:$L$46</definedName>
  </definedNames>
  <calcPr calcId="125725"/>
  <fileRecoveryPr autoRecover="0"/>
</workbook>
</file>

<file path=xl/calcChain.xml><?xml version="1.0" encoding="utf-8"?>
<calcChain xmlns="http://schemas.openxmlformats.org/spreadsheetml/2006/main">
  <c r="D1" i="25"/>
  <c r="B1"/>
  <c r="C24" i="20"/>
  <c r="D24"/>
  <c r="E24"/>
  <c r="F24"/>
  <c r="H24"/>
  <c r="I24"/>
  <c r="J24"/>
  <c r="K24"/>
  <c r="L24"/>
  <c r="C13"/>
  <c r="D13"/>
  <c r="E13"/>
  <c r="F13"/>
  <c r="H13"/>
  <c r="I13"/>
  <c r="J13"/>
  <c r="K13"/>
  <c r="L13"/>
  <c r="B24"/>
  <c r="B13"/>
  <c r="C22"/>
  <c r="D22"/>
  <c r="E22"/>
  <c r="F22"/>
  <c r="H22"/>
  <c r="I22"/>
  <c r="J22"/>
  <c r="K22"/>
  <c r="L22"/>
  <c r="C11"/>
  <c r="D11"/>
  <c r="E11"/>
  <c r="F11"/>
  <c r="H11"/>
  <c r="I11"/>
  <c r="J11"/>
  <c r="K11"/>
  <c r="L11"/>
  <c r="B22"/>
  <c r="B11"/>
  <c r="C20"/>
  <c r="D20"/>
  <c r="E20"/>
  <c r="F20"/>
  <c r="H20"/>
  <c r="I20"/>
  <c r="J20"/>
  <c r="K20"/>
  <c r="L20"/>
  <c r="B20"/>
  <c r="C9"/>
  <c r="D9"/>
  <c r="E9"/>
  <c r="F9"/>
  <c r="H9"/>
  <c r="I9"/>
  <c r="J9"/>
  <c r="K9"/>
  <c r="L9"/>
  <c r="B9"/>
  <c r="C18"/>
  <c r="D18"/>
  <c r="E18"/>
  <c r="F18"/>
  <c r="H18"/>
  <c r="I18"/>
  <c r="J18"/>
  <c r="K18"/>
  <c r="L18"/>
  <c r="C7"/>
  <c r="D7"/>
  <c r="E7"/>
  <c r="F7"/>
  <c r="H7"/>
  <c r="I7"/>
  <c r="J7"/>
  <c r="K7"/>
  <c r="L7"/>
  <c r="B18"/>
  <c r="B7"/>
  <c r="C16"/>
  <c r="D16"/>
  <c r="E16"/>
  <c r="F16"/>
  <c r="H16"/>
  <c r="I16"/>
  <c r="J16"/>
  <c r="K16"/>
  <c r="L16"/>
  <c r="C5"/>
  <c r="D5"/>
  <c r="E5"/>
  <c r="F5"/>
  <c r="H5"/>
  <c r="I5"/>
  <c r="J5"/>
  <c r="K5"/>
  <c r="L5"/>
  <c r="B16"/>
  <c r="B5"/>
  <c r="DX44" i="24"/>
  <c r="DY44"/>
  <c r="DZ44" s="1"/>
  <c r="DW44"/>
  <c r="DS44"/>
  <c r="DT44"/>
  <c r="DU44" s="1"/>
  <c r="DR44"/>
  <c r="DM44"/>
  <c r="DO44"/>
  <c r="DP44"/>
  <c r="DN44"/>
  <c r="FQ38"/>
  <c r="FR38"/>
  <c r="FS38" s="1"/>
  <c r="FP38"/>
  <c r="FO38"/>
  <c r="FP39"/>
  <c r="FQ39"/>
  <c r="DI60" s="1"/>
  <c r="FR39"/>
  <c r="FS39"/>
  <c r="DK60" s="1"/>
  <c r="FT39"/>
  <c r="FU39"/>
  <c r="DM60" s="1"/>
  <c r="FV39"/>
  <c r="FW39"/>
  <c r="DO60" s="1"/>
  <c r="FX39"/>
  <c r="FY39"/>
  <c r="DQ60" s="1"/>
  <c r="FZ39"/>
  <c r="GA39"/>
  <c r="DS60" s="1"/>
  <c r="GB39"/>
  <c r="GC39"/>
  <c r="DU60" s="1"/>
  <c r="GD39"/>
  <c r="GE39"/>
  <c r="DW60" s="1"/>
  <c r="GF39"/>
  <c r="GG39"/>
  <c r="DY60" s="1"/>
  <c r="GH39"/>
  <c r="FO39"/>
  <c r="DG58"/>
  <c r="DH45"/>
  <c r="DI45"/>
  <c r="DJ45"/>
  <c r="DK45"/>
  <c r="DL45"/>
  <c r="DM45"/>
  <c r="DN45"/>
  <c r="DO45"/>
  <c r="DP45"/>
  <c r="DQ45"/>
  <c r="DR45"/>
  <c r="DS45"/>
  <c r="DT45"/>
  <c r="DU45"/>
  <c r="DV45"/>
  <c r="DW45"/>
  <c r="DX45"/>
  <c r="DY45"/>
  <c r="DZ45"/>
  <c r="DG45"/>
  <c r="DH62"/>
  <c r="DI62"/>
  <c r="DJ62"/>
  <c r="DK62"/>
  <c r="DL62"/>
  <c r="DM62"/>
  <c r="DN62"/>
  <c r="DO62"/>
  <c r="DP62"/>
  <c r="DQ62"/>
  <c r="DR62"/>
  <c r="DS62"/>
  <c r="DT62"/>
  <c r="DU62"/>
  <c r="DV62"/>
  <c r="DW62"/>
  <c r="DX62"/>
  <c r="DY62"/>
  <c r="DZ62"/>
  <c r="DH63"/>
  <c r="DI63"/>
  <c r="DJ63"/>
  <c r="DK63"/>
  <c r="DL63"/>
  <c r="DM63"/>
  <c r="DN63"/>
  <c r="DO63"/>
  <c r="DP63"/>
  <c r="DQ63"/>
  <c r="DR63"/>
  <c r="DS63"/>
  <c r="DT63"/>
  <c r="DU63"/>
  <c r="DV63"/>
  <c r="DW63"/>
  <c r="DX63"/>
  <c r="DY63"/>
  <c r="DZ63"/>
  <c r="DH64"/>
  <c r="DI64"/>
  <c r="DJ64"/>
  <c r="DK64"/>
  <c r="DL64"/>
  <c r="DM64"/>
  <c r="DN64"/>
  <c r="DO64"/>
  <c r="DP64"/>
  <c r="DQ64"/>
  <c r="DR64"/>
  <c r="DS64"/>
  <c r="DT64"/>
  <c r="DU64"/>
  <c r="DV64"/>
  <c r="DW64"/>
  <c r="DX64"/>
  <c r="DY64"/>
  <c r="DZ64"/>
  <c r="DG63"/>
  <c r="DG64"/>
  <c r="DG62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DH59"/>
  <c r="DI59"/>
  <c r="DH60"/>
  <c r="DJ60"/>
  <c r="DL60"/>
  <c r="DN60"/>
  <c r="DP60"/>
  <c r="DR60"/>
  <c r="DT60"/>
  <c r="DV60"/>
  <c r="DX60"/>
  <c r="DZ60"/>
  <c r="DG59"/>
  <c r="DG60"/>
  <c r="DH54"/>
  <c r="DI54"/>
  <c r="DJ54"/>
  <c r="DK54"/>
  <c r="DL54"/>
  <c r="DM54"/>
  <c r="DN54"/>
  <c r="DO54"/>
  <c r="DP54"/>
  <c r="DQ54"/>
  <c r="DR54"/>
  <c r="DS54"/>
  <c r="DT54"/>
  <c r="DU54"/>
  <c r="DV54"/>
  <c r="DW54"/>
  <c r="DX54"/>
  <c r="DY54"/>
  <c r="DZ54"/>
  <c r="DH55"/>
  <c r="DI55"/>
  <c r="DJ55"/>
  <c r="DK55"/>
  <c r="DL55"/>
  <c r="DM55"/>
  <c r="DN55"/>
  <c r="DO55"/>
  <c r="DP55"/>
  <c r="DQ55"/>
  <c r="DR55"/>
  <c r="DS55"/>
  <c r="DT55"/>
  <c r="DU55"/>
  <c r="DV55"/>
  <c r="DW55"/>
  <c r="DX55"/>
  <c r="DY55"/>
  <c r="DZ55"/>
  <c r="DH56"/>
  <c r="DI56"/>
  <c r="DJ56"/>
  <c r="DK56"/>
  <c r="DL56"/>
  <c r="DM56"/>
  <c r="DN56"/>
  <c r="DO56"/>
  <c r="DP56"/>
  <c r="DQ56"/>
  <c r="DR56"/>
  <c r="DS56"/>
  <c r="DT56"/>
  <c r="DU56"/>
  <c r="DV56"/>
  <c r="DW56"/>
  <c r="DX56"/>
  <c r="DY56"/>
  <c r="DZ56"/>
  <c r="DG55"/>
  <c r="DG56"/>
  <c r="DG54"/>
  <c r="DH50"/>
  <c r="DI50"/>
  <c r="DJ50"/>
  <c r="DK50"/>
  <c r="DL50"/>
  <c r="DM50"/>
  <c r="DN50"/>
  <c r="DO50"/>
  <c r="DP50"/>
  <c r="DQ50"/>
  <c r="DR50"/>
  <c r="DS50"/>
  <c r="DT50"/>
  <c r="DU50"/>
  <c r="DV50"/>
  <c r="DW50"/>
  <c r="DX50"/>
  <c r="DY50"/>
  <c r="DZ50"/>
  <c r="DH51"/>
  <c r="DI51"/>
  <c r="DJ51"/>
  <c r="DK51"/>
  <c r="DL51"/>
  <c r="DM51"/>
  <c r="DN51"/>
  <c r="DO51"/>
  <c r="DP51"/>
  <c r="DQ51"/>
  <c r="DR51"/>
  <c r="DS51"/>
  <c r="DT51"/>
  <c r="DU51"/>
  <c r="DV51"/>
  <c r="DW51"/>
  <c r="DX51"/>
  <c r="DY51"/>
  <c r="DZ51"/>
  <c r="DH52"/>
  <c r="DI52"/>
  <c r="DJ52"/>
  <c r="DK52"/>
  <c r="DL52"/>
  <c r="DM52"/>
  <c r="DN52"/>
  <c r="DO52"/>
  <c r="DP52"/>
  <c r="DQ52"/>
  <c r="DR52"/>
  <c r="DS52"/>
  <c r="DT52"/>
  <c r="DU52"/>
  <c r="DV52"/>
  <c r="DW52"/>
  <c r="DX52"/>
  <c r="DY52"/>
  <c r="DZ52"/>
  <c r="DG51"/>
  <c r="DG52"/>
  <c r="DG50"/>
  <c r="DG47"/>
  <c r="DH47"/>
  <c r="DI47"/>
  <c r="DJ47"/>
  <c r="DK47"/>
  <c r="DL47"/>
  <c r="DM47"/>
  <c r="DN47"/>
  <c r="DO47"/>
  <c r="DP47"/>
  <c r="DQ47"/>
  <c r="DR47"/>
  <c r="DS47"/>
  <c r="DT47"/>
  <c r="DU47"/>
  <c r="DV47"/>
  <c r="DW47"/>
  <c r="DX47"/>
  <c r="DY47"/>
  <c r="DZ47"/>
  <c r="DG48"/>
  <c r="DH48"/>
  <c r="DI48"/>
  <c r="DJ48"/>
  <c r="DK48"/>
  <c r="DL48"/>
  <c r="DM48"/>
  <c r="DN48"/>
  <c r="DO48"/>
  <c r="DP48"/>
  <c r="DQ48"/>
  <c r="DR48"/>
  <c r="DS48"/>
  <c r="DT48"/>
  <c r="DU48"/>
  <c r="DV48"/>
  <c r="DW48"/>
  <c r="DX48"/>
  <c r="DY48"/>
  <c r="DZ48"/>
  <c r="DH46"/>
  <c r="DI46"/>
  <c r="DJ46"/>
  <c r="DK46"/>
  <c r="DL46"/>
  <c r="DM46"/>
  <c r="DN46"/>
  <c r="DO46"/>
  <c r="DP46"/>
  <c r="DQ46"/>
  <c r="DR46"/>
  <c r="DS46"/>
  <c r="DT46"/>
  <c r="DU46"/>
  <c r="DV46"/>
  <c r="DW46"/>
  <c r="DX46"/>
  <c r="DY46"/>
  <c r="DZ46"/>
  <c r="DG4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D36"/>
  <c r="EE36"/>
  <c r="EF36"/>
  <c r="EG36"/>
  <c r="EH36"/>
  <c r="EI36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FJ36"/>
  <c r="FK36"/>
  <c r="FL36"/>
  <c r="FM36"/>
  <c r="FN36"/>
  <c r="FO36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S36"/>
  <c r="GT36"/>
  <c r="GU36"/>
  <c r="GV36"/>
  <c r="GW36"/>
  <c r="GX36"/>
  <c r="GY36"/>
  <c r="GZ36"/>
  <c r="HA36"/>
  <c r="HB36"/>
  <c r="DG36"/>
  <c r="GJ39"/>
  <c r="GK39"/>
  <c r="GL39"/>
  <c r="GM39"/>
  <c r="GN39"/>
  <c r="GO39"/>
  <c r="GP39"/>
  <c r="GQ39"/>
  <c r="GR39"/>
  <c r="GS39"/>
  <c r="GT39"/>
  <c r="GU39"/>
  <c r="GV39"/>
  <c r="GW39"/>
  <c r="GX39"/>
  <c r="GY39"/>
  <c r="GZ39"/>
  <c r="HA39"/>
  <c r="HB39"/>
  <c r="GI39"/>
  <c r="EV39"/>
  <c r="EW39"/>
  <c r="EX39"/>
  <c r="EY39"/>
  <c r="EZ39"/>
  <c r="FA39"/>
  <c r="FB39"/>
  <c r="FC39"/>
  <c r="FD39"/>
  <c r="FE39"/>
  <c r="FF39"/>
  <c r="FG39"/>
  <c r="FH39"/>
  <c r="FI39"/>
  <c r="FJ39"/>
  <c r="FK39"/>
  <c r="FL39"/>
  <c r="FM39"/>
  <c r="FN39"/>
  <c r="EU39"/>
  <c r="EC38"/>
  <c r="ED38"/>
  <c r="EE38" s="1"/>
  <c r="EF38" s="1"/>
  <c r="EG38" s="1"/>
  <c r="EH38" s="1"/>
  <c r="EI38" s="1"/>
  <c r="EJ38" s="1"/>
  <c r="EK38" s="1"/>
  <c r="EL38" s="1"/>
  <c r="EM38" s="1"/>
  <c r="EN38" s="1"/>
  <c r="EO38" s="1"/>
  <c r="EP38" s="1"/>
  <c r="EQ38" s="1"/>
  <c r="ER38" s="1"/>
  <c r="ES38" s="1"/>
  <c r="ET38" s="1"/>
  <c r="EC39"/>
  <c r="ED39"/>
  <c r="EE39"/>
  <c r="EF39"/>
  <c r="EG39"/>
  <c r="EH39"/>
  <c r="EI39"/>
  <c r="EJ39"/>
  <c r="EK39"/>
  <c r="EL39"/>
  <c r="EM39"/>
  <c r="EN39"/>
  <c r="EO39"/>
  <c r="EP39"/>
  <c r="EQ39"/>
  <c r="ER39"/>
  <c r="ES39"/>
  <c r="ET39"/>
  <c r="EB39"/>
  <c r="EA39"/>
  <c r="EB38"/>
  <c r="EA38"/>
  <c r="DI38"/>
  <c r="DJ38"/>
  <c r="DK38" s="1"/>
  <c r="DL38" s="1"/>
  <c r="DM38" s="1"/>
  <c r="DN38" s="1"/>
  <c r="DO38" s="1"/>
  <c r="DP38" s="1"/>
  <c r="DQ38" s="1"/>
  <c r="DR38" s="1"/>
  <c r="DS38" s="1"/>
  <c r="DT38" s="1"/>
  <c r="DU38" s="1"/>
  <c r="DV38" s="1"/>
  <c r="DW38" s="1"/>
  <c r="DX38" s="1"/>
  <c r="DY38" s="1"/>
  <c r="DZ38" s="1"/>
  <c r="DI39"/>
  <c r="DJ39"/>
  <c r="DK39"/>
  <c r="DL39"/>
  <c r="DM39"/>
  <c r="DN39"/>
  <c r="DO39"/>
  <c r="DP39"/>
  <c r="DQ39"/>
  <c r="DR39"/>
  <c r="DS39"/>
  <c r="DT39"/>
  <c r="DU39"/>
  <c r="DV39"/>
  <c r="DW39"/>
  <c r="DX39"/>
  <c r="DY39"/>
  <c r="DZ39"/>
  <c r="DH39"/>
  <c r="DG39"/>
  <c r="DH38"/>
  <c r="DG38"/>
  <c r="DR7"/>
  <c r="DS7"/>
  <c r="DX7" s="1"/>
  <c r="EC7" s="1"/>
  <c r="EH7" s="1"/>
  <c r="EM7" s="1"/>
  <c r="ER7" s="1"/>
  <c r="EW7" s="1"/>
  <c r="FB7" s="1"/>
  <c r="FG7" s="1"/>
  <c r="FL7" s="1"/>
  <c r="FQ7" s="1"/>
  <c r="FV7" s="1"/>
  <c r="GA7" s="1"/>
  <c r="GF7" s="1"/>
  <c r="GK7" s="1"/>
  <c r="GP7" s="1"/>
  <c r="GU7" s="1"/>
  <c r="GZ7" s="1"/>
  <c r="DT7"/>
  <c r="DU7"/>
  <c r="DZ7" s="1"/>
  <c r="EE7" s="1"/>
  <c r="EJ7" s="1"/>
  <c r="EO7" s="1"/>
  <c r="ET7" s="1"/>
  <c r="EY7" s="1"/>
  <c r="FD7" s="1"/>
  <c r="FI7" s="1"/>
  <c r="FN7" s="1"/>
  <c r="FS7" s="1"/>
  <c r="FX7" s="1"/>
  <c r="GC7" s="1"/>
  <c r="GH7" s="1"/>
  <c r="GM7" s="1"/>
  <c r="GR7" s="1"/>
  <c r="GW7" s="1"/>
  <c r="HB7" s="1"/>
  <c r="DV7"/>
  <c r="DW7"/>
  <c r="EB7" s="1"/>
  <c r="EG7" s="1"/>
  <c r="EL7" s="1"/>
  <c r="EQ7" s="1"/>
  <c r="EV7" s="1"/>
  <c r="FA7" s="1"/>
  <c r="FF7" s="1"/>
  <c r="FK7" s="1"/>
  <c r="FP7" s="1"/>
  <c r="FU7" s="1"/>
  <c r="FZ7" s="1"/>
  <c r="GE7" s="1"/>
  <c r="GJ7" s="1"/>
  <c r="GO7" s="1"/>
  <c r="GT7" s="1"/>
  <c r="GY7" s="1"/>
  <c r="DY7"/>
  <c r="ED7" s="1"/>
  <c r="EI7" s="1"/>
  <c r="EN7" s="1"/>
  <c r="ES7" s="1"/>
  <c r="EX7" s="1"/>
  <c r="FC7" s="1"/>
  <c r="FH7" s="1"/>
  <c r="FM7" s="1"/>
  <c r="FR7" s="1"/>
  <c r="FW7" s="1"/>
  <c r="GB7" s="1"/>
  <c r="GG7" s="1"/>
  <c r="GL7" s="1"/>
  <c r="GQ7" s="1"/>
  <c r="GV7" s="1"/>
  <c r="HA7" s="1"/>
  <c r="EA7"/>
  <c r="EF7" s="1"/>
  <c r="EK7" s="1"/>
  <c r="EP7" s="1"/>
  <c r="EU7" s="1"/>
  <c r="EZ7" s="1"/>
  <c r="FE7" s="1"/>
  <c r="FJ7" s="1"/>
  <c r="FO7" s="1"/>
  <c r="FT7" s="1"/>
  <c r="FY7" s="1"/>
  <c r="GD7" s="1"/>
  <c r="GI7" s="1"/>
  <c r="GN7" s="1"/>
  <c r="GS7" s="1"/>
  <c r="GX7" s="1"/>
  <c r="DQ7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S13"/>
  <c r="GT13"/>
  <c r="GU13"/>
  <c r="GV13"/>
  <c r="GW13"/>
  <c r="GX13"/>
  <c r="GY13"/>
  <c r="GZ13"/>
  <c r="HA13"/>
  <c r="HB13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S14"/>
  <c r="GT14"/>
  <c r="GU14"/>
  <c r="GV14"/>
  <c r="GW14"/>
  <c r="GX14"/>
  <c r="GY14"/>
  <c r="GZ14"/>
  <c r="HA14"/>
  <c r="HB14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D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FJ15"/>
  <c r="FK15"/>
  <c r="FL15"/>
  <c r="FM15"/>
  <c r="FN15"/>
  <c r="FO15"/>
  <c r="FP15"/>
  <c r="FQ15"/>
  <c r="FR15"/>
  <c r="FS15"/>
  <c r="FT15"/>
  <c r="FU15"/>
  <c r="FV15"/>
  <c r="FW15"/>
  <c r="FX15"/>
  <c r="FY15"/>
  <c r="FZ15"/>
  <c r="GA15"/>
  <c r="GB15"/>
  <c r="GC15"/>
  <c r="GD15"/>
  <c r="GE15"/>
  <c r="GF15"/>
  <c r="GG15"/>
  <c r="GH15"/>
  <c r="GI15"/>
  <c r="GJ15"/>
  <c r="GK15"/>
  <c r="GL15"/>
  <c r="GM15"/>
  <c r="GN15"/>
  <c r="GO15"/>
  <c r="GP15"/>
  <c r="GQ15"/>
  <c r="GR15"/>
  <c r="GS15"/>
  <c r="GT15"/>
  <c r="GU15"/>
  <c r="GV15"/>
  <c r="GW15"/>
  <c r="GX15"/>
  <c r="GY15"/>
  <c r="GZ15"/>
  <c r="HA15"/>
  <c r="HB15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D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FJ16"/>
  <c r="FK16"/>
  <c r="FL16"/>
  <c r="FM16"/>
  <c r="FN16"/>
  <c r="FO16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GH16"/>
  <c r="GI16"/>
  <c r="GJ16"/>
  <c r="GK16"/>
  <c r="GL16"/>
  <c r="GM16"/>
  <c r="GN16"/>
  <c r="GO16"/>
  <c r="GP16"/>
  <c r="GQ16"/>
  <c r="GR16"/>
  <c r="GS16"/>
  <c r="GT16"/>
  <c r="GU16"/>
  <c r="GV16"/>
  <c r="GW16"/>
  <c r="GX16"/>
  <c r="GY16"/>
  <c r="GZ16"/>
  <c r="HA16"/>
  <c r="HB16"/>
  <c r="DH17"/>
  <c r="DI17"/>
  <c r="DJ17"/>
  <c r="DK17"/>
  <c r="DL17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D17"/>
  <c r="EE17"/>
  <c r="EF17"/>
  <c r="EG17"/>
  <c r="EH17"/>
  <c r="EI17"/>
  <c r="EJ17"/>
  <c r="EK17"/>
  <c r="EL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FD17"/>
  <c r="FE17"/>
  <c r="FF17"/>
  <c r="FG17"/>
  <c r="FH17"/>
  <c r="FI17"/>
  <c r="FJ17"/>
  <c r="FK17"/>
  <c r="FL17"/>
  <c r="FM17"/>
  <c r="FN17"/>
  <c r="FO17"/>
  <c r="FP17"/>
  <c r="FQ17"/>
  <c r="FR17"/>
  <c r="FS17"/>
  <c r="FT17"/>
  <c r="FU17"/>
  <c r="FV17"/>
  <c r="FW17"/>
  <c r="FX17"/>
  <c r="FY17"/>
  <c r="FZ17"/>
  <c r="GA17"/>
  <c r="GB17"/>
  <c r="GC17"/>
  <c r="GD17"/>
  <c r="GE17"/>
  <c r="GF17"/>
  <c r="GG17"/>
  <c r="GH17"/>
  <c r="GI17"/>
  <c r="GJ17"/>
  <c r="GK17"/>
  <c r="GL17"/>
  <c r="GM17"/>
  <c r="GN17"/>
  <c r="GO17"/>
  <c r="GP17"/>
  <c r="GQ17"/>
  <c r="GR17"/>
  <c r="GS17"/>
  <c r="GT17"/>
  <c r="GU17"/>
  <c r="GV17"/>
  <c r="GW17"/>
  <c r="GX17"/>
  <c r="GY17"/>
  <c r="GZ17"/>
  <c r="HA17"/>
  <c r="HB17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GY18"/>
  <c r="GZ18"/>
  <c r="HA18"/>
  <c r="HB18"/>
  <c r="DH19"/>
  <c r="DI19"/>
  <c r="DJ19"/>
  <c r="DK19"/>
  <c r="DL19"/>
  <c r="DM19"/>
  <c r="DN19"/>
  <c r="DO19"/>
  <c r="DP19"/>
  <c r="DQ19"/>
  <c r="DR19"/>
  <c r="DS19"/>
  <c r="DT19"/>
  <c r="DU19"/>
  <c r="DV19"/>
  <c r="DW19"/>
  <c r="DX19"/>
  <c r="DY19"/>
  <c r="DZ19"/>
  <c r="EA19"/>
  <c r="EB19"/>
  <c r="EC19"/>
  <c r="ED19"/>
  <c r="EE19"/>
  <c r="EF19"/>
  <c r="EG19"/>
  <c r="EH19"/>
  <c r="EI19"/>
  <c r="EJ19"/>
  <c r="EK19"/>
  <c r="EL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FD19"/>
  <c r="FE19"/>
  <c r="FF19"/>
  <c r="FG19"/>
  <c r="FH19"/>
  <c r="FI19"/>
  <c r="FJ19"/>
  <c r="FK19"/>
  <c r="FL19"/>
  <c r="FM19"/>
  <c r="FN19"/>
  <c r="FO19"/>
  <c r="FP19"/>
  <c r="FQ19"/>
  <c r="FR19"/>
  <c r="FS19"/>
  <c r="FT19"/>
  <c r="FU19"/>
  <c r="FV19"/>
  <c r="FW19"/>
  <c r="FX19"/>
  <c r="FY19"/>
  <c r="FZ19"/>
  <c r="GA19"/>
  <c r="GB19"/>
  <c r="GC19"/>
  <c r="GD19"/>
  <c r="GE19"/>
  <c r="GF19"/>
  <c r="GG19"/>
  <c r="GH19"/>
  <c r="GI19"/>
  <c r="GJ19"/>
  <c r="GK19"/>
  <c r="GL19"/>
  <c r="GM19"/>
  <c r="GN19"/>
  <c r="GO19"/>
  <c r="GP19"/>
  <c r="GQ19"/>
  <c r="GR19"/>
  <c r="GS19"/>
  <c r="GT19"/>
  <c r="GU19"/>
  <c r="GV19"/>
  <c r="GW19"/>
  <c r="GX19"/>
  <c r="GY19"/>
  <c r="GZ19"/>
  <c r="HA19"/>
  <c r="HB19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D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FJ20"/>
  <c r="FK20"/>
  <c r="FL20"/>
  <c r="FM20"/>
  <c r="FN20"/>
  <c r="FO20"/>
  <c r="FP20"/>
  <c r="FQ20"/>
  <c r="FR20"/>
  <c r="FS20"/>
  <c r="FT20"/>
  <c r="FU20"/>
  <c r="FV20"/>
  <c r="FW20"/>
  <c r="FX20"/>
  <c r="FY20"/>
  <c r="FZ20"/>
  <c r="GA20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S20"/>
  <c r="GT20"/>
  <c r="GU20"/>
  <c r="GV20"/>
  <c r="GW20"/>
  <c r="GX20"/>
  <c r="GY20"/>
  <c r="GZ20"/>
  <c r="HA20"/>
  <c r="HB20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DZ21"/>
  <c r="EA21"/>
  <c r="EB21"/>
  <c r="EC21"/>
  <c r="ED21"/>
  <c r="EE21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FJ21"/>
  <c r="FK21"/>
  <c r="FL21"/>
  <c r="FM21"/>
  <c r="FN21"/>
  <c r="FO21"/>
  <c r="FP21"/>
  <c r="FQ21"/>
  <c r="FR21"/>
  <c r="FS21"/>
  <c r="FT21"/>
  <c r="FU21"/>
  <c r="FV21"/>
  <c r="FW21"/>
  <c r="FX21"/>
  <c r="FY21"/>
  <c r="FZ21"/>
  <c r="GA21"/>
  <c r="GB21"/>
  <c r="GC21"/>
  <c r="GD21"/>
  <c r="GE21"/>
  <c r="GF21"/>
  <c r="GG21"/>
  <c r="GH21"/>
  <c r="GI21"/>
  <c r="GJ21"/>
  <c r="GK21"/>
  <c r="GL21"/>
  <c r="GM21"/>
  <c r="GN21"/>
  <c r="GO21"/>
  <c r="GP21"/>
  <c r="GQ21"/>
  <c r="GR21"/>
  <c r="GS21"/>
  <c r="GT21"/>
  <c r="GU21"/>
  <c r="GV21"/>
  <c r="GW21"/>
  <c r="GX21"/>
  <c r="GY21"/>
  <c r="GZ21"/>
  <c r="HA21"/>
  <c r="HB21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GY22"/>
  <c r="GZ22"/>
  <c r="HA22"/>
  <c r="HB22"/>
  <c r="DH23"/>
  <c r="DI23"/>
  <c r="DJ23"/>
  <c r="DK23"/>
  <c r="DL23"/>
  <c r="DM23"/>
  <c r="DN23"/>
  <c r="DO23"/>
  <c r="DP23"/>
  <c r="DQ23"/>
  <c r="DR23"/>
  <c r="DS23"/>
  <c r="DT23"/>
  <c r="DU23"/>
  <c r="DV23"/>
  <c r="DW23"/>
  <c r="DX23"/>
  <c r="DY23"/>
  <c r="DZ23"/>
  <c r="EA23"/>
  <c r="EB23"/>
  <c r="EC23"/>
  <c r="ED23"/>
  <c r="EE23"/>
  <c r="EF23"/>
  <c r="EG23"/>
  <c r="EH23"/>
  <c r="EI23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FD23"/>
  <c r="FE23"/>
  <c r="FF23"/>
  <c r="FG23"/>
  <c r="FH23"/>
  <c r="FI23"/>
  <c r="FJ23"/>
  <c r="FK23"/>
  <c r="FL23"/>
  <c r="FM23"/>
  <c r="FN23"/>
  <c r="FO23"/>
  <c r="FP23"/>
  <c r="FQ23"/>
  <c r="FR23"/>
  <c r="FS23"/>
  <c r="FT23"/>
  <c r="FU23"/>
  <c r="FV23"/>
  <c r="FW23"/>
  <c r="FX23"/>
  <c r="FY23"/>
  <c r="FZ23"/>
  <c r="GA23"/>
  <c r="GB23"/>
  <c r="GC23"/>
  <c r="GD23"/>
  <c r="GE23"/>
  <c r="GF23"/>
  <c r="GG23"/>
  <c r="GH23"/>
  <c r="GI23"/>
  <c r="GJ23"/>
  <c r="GK23"/>
  <c r="GL23"/>
  <c r="GM23"/>
  <c r="GN23"/>
  <c r="GO23"/>
  <c r="GP23"/>
  <c r="GQ23"/>
  <c r="GR23"/>
  <c r="GS23"/>
  <c r="GT23"/>
  <c r="GU23"/>
  <c r="GV23"/>
  <c r="GW23"/>
  <c r="GX23"/>
  <c r="GY23"/>
  <c r="GZ23"/>
  <c r="HA23"/>
  <c r="HB23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D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FJ24"/>
  <c r="FK24"/>
  <c r="FL24"/>
  <c r="FM24"/>
  <c r="FN24"/>
  <c r="FO24"/>
  <c r="FP24"/>
  <c r="FQ24"/>
  <c r="FR24"/>
  <c r="FS24"/>
  <c r="FT24"/>
  <c r="FU24"/>
  <c r="FV24"/>
  <c r="FW24"/>
  <c r="FX24"/>
  <c r="FY24"/>
  <c r="FZ24"/>
  <c r="GA24"/>
  <c r="GB24"/>
  <c r="GC24"/>
  <c r="GD24"/>
  <c r="GE24"/>
  <c r="GF24"/>
  <c r="GG24"/>
  <c r="GH24"/>
  <c r="GI24"/>
  <c r="GJ24"/>
  <c r="GK24"/>
  <c r="GL24"/>
  <c r="GM24"/>
  <c r="GN24"/>
  <c r="GO24"/>
  <c r="GP24"/>
  <c r="GQ24"/>
  <c r="GR24"/>
  <c r="GS24"/>
  <c r="GT24"/>
  <c r="GU24"/>
  <c r="GV24"/>
  <c r="GW24"/>
  <c r="GX24"/>
  <c r="GY24"/>
  <c r="GZ24"/>
  <c r="HA24"/>
  <c r="HB24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D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FJ25"/>
  <c r="FK25"/>
  <c r="FL25"/>
  <c r="FM25"/>
  <c r="FN25"/>
  <c r="FO25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GH25"/>
  <c r="GI25"/>
  <c r="GJ25"/>
  <c r="GK25"/>
  <c r="GL25"/>
  <c r="GM25"/>
  <c r="GN25"/>
  <c r="GO25"/>
  <c r="GP25"/>
  <c r="GQ25"/>
  <c r="GR25"/>
  <c r="GS25"/>
  <c r="GT25"/>
  <c r="GU25"/>
  <c r="GV25"/>
  <c r="GW25"/>
  <c r="GX25"/>
  <c r="GY25"/>
  <c r="GZ25"/>
  <c r="HA25"/>
  <c r="HB25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GY26"/>
  <c r="GZ26"/>
  <c r="HA26"/>
  <c r="HB26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ED27"/>
  <c r="EE27"/>
  <c r="EF27"/>
  <c r="EG27"/>
  <c r="EH27"/>
  <c r="EI27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FJ27"/>
  <c r="FK27"/>
  <c r="FL27"/>
  <c r="FM27"/>
  <c r="FN27"/>
  <c r="FO27"/>
  <c r="FP27"/>
  <c r="FQ27"/>
  <c r="FR27"/>
  <c r="FS27"/>
  <c r="FT27"/>
  <c r="FU27"/>
  <c r="FV27"/>
  <c r="FW27"/>
  <c r="FX27"/>
  <c r="FY27"/>
  <c r="FZ27"/>
  <c r="GA27"/>
  <c r="GB27"/>
  <c r="GC27"/>
  <c r="GD27"/>
  <c r="GE27"/>
  <c r="GF27"/>
  <c r="GG27"/>
  <c r="GH27"/>
  <c r="GI27"/>
  <c r="GJ27"/>
  <c r="GK27"/>
  <c r="GL27"/>
  <c r="GM27"/>
  <c r="GN27"/>
  <c r="GO27"/>
  <c r="GP27"/>
  <c r="GQ27"/>
  <c r="GR27"/>
  <c r="GS27"/>
  <c r="GT27"/>
  <c r="GU27"/>
  <c r="GV27"/>
  <c r="GW27"/>
  <c r="GX27"/>
  <c r="GY27"/>
  <c r="GZ27"/>
  <c r="HA27"/>
  <c r="HB27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D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FJ28"/>
  <c r="FK28"/>
  <c r="FL28"/>
  <c r="FM28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S28"/>
  <c r="GT28"/>
  <c r="GU28"/>
  <c r="GV28"/>
  <c r="GW28"/>
  <c r="GX28"/>
  <c r="GY28"/>
  <c r="GZ28"/>
  <c r="HA28"/>
  <c r="HB28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S29"/>
  <c r="GT29"/>
  <c r="GU29"/>
  <c r="GV29"/>
  <c r="GW29"/>
  <c r="GX29"/>
  <c r="GY29"/>
  <c r="GZ29"/>
  <c r="HA29"/>
  <c r="HB29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GY30"/>
  <c r="GZ30"/>
  <c r="HA30"/>
  <c r="HB30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D31"/>
  <c r="EE31"/>
  <c r="EF31"/>
  <c r="EG31"/>
  <c r="EH31"/>
  <c r="EI31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FJ31"/>
  <c r="FK31"/>
  <c r="FL31"/>
  <c r="FM31"/>
  <c r="FN31"/>
  <c r="FO31"/>
  <c r="FP31"/>
  <c r="FQ31"/>
  <c r="FR31"/>
  <c r="FS31"/>
  <c r="FT31"/>
  <c r="FU31"/>
  <c r="FV31"/>
  <c r="FW31"/>
  <c r="FX31"/>
  <c r="FY31"/>
  <c r="FZ31"/>
  <c r="GA31"/>
  <c r="GB31"/>
  <c r="GC31"/>
  <c r="GD31"/>
  <c r="GE31"/>
  <c r="GF31"/>
  <c r="GG31"/>
  <c r="GH31"/>
  <c r="GI31"/>
  <c r="GJ31"/>
  <c r="GK31"/>
  <c r="GL31"/>
  <c r="GM31"/>
  <c r="GN31"/>
  <c r="GO31"/>
  <c r="GP31"/>
  <c r="GQ31"/>
  <c r="GR31"/>
  <c r="GS31"/>
  <c r="GT31"/>
  <c r="GU31"/>
  <c r="GV31"/>
  <c r="GW31"/>
  <c r="GX31"/>
  <c r="GY31"/>
  <c r="GZ31"/>
  <c r="HA31"/>
  <c r="HB31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D32"/>
  <c r="EE32"/>
  <c r="EF32"/>
  <c r="EG32"/>
  <c r="EH32"/>
  <c r="EI32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FJ32"/>
  <c r="FK32"/>
  <c r="FL32"/>
  <c r="FM32"/>
  <c r="FN32"/>
  <c r="FO32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S32"/>
  <c r="GT32"/>
  <c r="GU32"/>
  <c r="GV32"/>
  <c r="GW32"/>
  <c r="GX32"/>
  <c r="GY32"/>
  <c r="GZ32"/>
  <c r="HA32"/>
  <c r="HB32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EE33"/>
  <c r="EF33"/>
  <c r="EG33"/>
  <c r="EH33"/>
  <c r="EI33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FJ33"/>
  <c r="FK33"/>
  <c r="FL33"/>
  <c r="FM33"/>
  <c r="FN33"/>
  <c r="FO33"/>
  <c r="FP33"/>
  <c r="FQ33"/>
  <c r="FR33"/>
  <c r="FS33"/>
  <c r="FT33"/>
  <c r="FU33"/>
  <c r="FV33"/>
  <c r="FW33"/>
  <c r="FX33"/>
  <c r="FY33"/>
  <c r="FZ33"/>
  <c r="GA33"/>
  <c r="GB33"/>
  <c r="GC33"/>
  <c r="GD33"/>
  <c r="GE33"/>
  <c r="GF33"/>
  <c r="GG33"/>
  <c r="GH33"/>
  <c r="GI33"/>
  <c r="GJ33"/>
  <c r="GK33"/>
  <c r="GL33"/>
  <c r="GM33"/>
  <c r="GN33"/>
  <c r="GO33"/>
  <c r="GP33"/>
  <c r="GQ33"/>
  <c r="GR33"/>
  <c r="GS33"/>
  <c r="GT33"/>
  <c r="GU33"/>
  <c r="GV33"/>
  <c r="GW33"/>
  <c r="GX33"/>
  <c r="GY33"/>
  <c r="GZ33"/>
  <c r="HA33"/>
  <c r="HB33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D34"/>
  <c r="EE34"/>
  <c r="EF34"/>
  <c r="EG34"/>
  <c r="EH34"/>
  <c r="EI34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FJ34"/>
  <c r="FK34"/>
  <c r="FL34"/>
  <c r="FM34"/>
  <c r="FN34"/>
  <c r="FO34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GH34"/>
  <c r="GI34"/>
  <c r="GJ34"/>
  <c r="GK34"/>
  <c r="GL34"/>
  <c r="GM34"/>
  <c r="GN34"/>
  <c r="GO34"/>
  <c r="GP34"/>
  <c r="GQ34"/>
  <c r="GR34"/>
  <c r="GS34"/>
  <c r="GT34"/>
  <c r="GU34"/>
  <c r="GV34"/>
  <c r="GW34"/>
  <c r="GX34"/>
  <c r="GY34"/>
  <c r="GZ34"/>
  <c r="HA34"/>
  <c r="HB34"/>
  <c r="DG10"/>
  <c r="DG11"/>
  <c r="DG12"/>
  <c r="DG13"/>
  <c r="DG14"/>
  <c r="DG15"/>
  <c r="DG16"/>
  <c r="DG17"/>
  <c r="DG18"/>
  <c r="DG19"/>
  <c r="DG20"/>
  <c r="DG21"/>
  <c r="DG22"/>
  <c r="DG23"/>
  <c r="DG24"/>
  <c r="DG25"/>
  <c r="DG26"/>
  <c r="DG27"/>
  <c r="DG28"/>
  <c r="DG29"/>
  <c r="DG30"/>
  <c r="DG31"/>
  <c r="DG32"/>
  <c r="DG33"/>
  <c r="DG34"/>
  <c r="DG9"/>
  <c r="FT38" l="1"/>
  <c r="DK59"/>
  <c r="DJ59"/>
  <c r="DB519"/>
  <c r="DB517"/>
  <c r="DB515"/>
  <c r="DB513"/>
  <c r="DB8"/>
  <c r="HB8" s="1"/>
  <c r="HB37" s="1"/>
  <c r="DB7"/>
  <c r="DB6"/>
  <c r="DB4"/>
  <c r="DB3"/>
  <c r="DA519"/>
  <c r="DA517"/>
  <c r="DA515"/>
  <c r="DA513"/>
  <c r="DA511"/>
  <c r="DA8"/>
  <c r="HA8" s="1"/>
  <c r="HA37" s="1"/>
  <c r="DA7"/>
  <c r="DA6"/>
  <c r="DA4"/>
  <c r="DA3"/>
  <c r="CZ519"/>
  <c r="CZ517"/>
  <c r="CZ515"/>
  <c r="CZ513"/>
  <c r="CZ511"/>
  <c r="CZ8"/>
  <c r="GZ8" s="1"/>
  <c r="GZ37" s="1"/>
  <c r="CZ7"/>
  <c r="CZ6"/>
  <c r="CZ4"/>
  <c r="CZ5" s="1"/>
  <c r="CZ3"/>
  <c r="CY519"/>
  <c r="CY517"/>
  <c r="CY515"/>
  <c r="CY513"/>
  <c r="CY511"/>
  <c r="CY8"/>
  <c r="GY8" s="1"/>
  <c r="GY37" s="1"/>
  <c r="CY7"/>
  <c r="CY6"/>
  <c r="CY4"/>
  <c r="CY5" s="1"/>
  <c r="CY3"/>
  <c r="CX519"/>
  <c r="CX517"/>
  <c r="CX515"/>
  <c r="CX513"/>
  <c r="CX511"/>
  <c r="CX8"/>
  <c r="GX8" s="1"/>
  <c r="GX37" s="1"/>
  <c r="CX7"/>
  <c r="CX6"/>
  <c r="CX4"/>
  <c r="CX5" s="1"/>
  <c r="CX3"/>
  <c r="CW519"/>
  <c r="CW517"/>
  <c r="CW515"/>
  <c r="CW513"/>
  <c r="CW511"/>
  <c r="CW8"/>
  <c r="GW8" s="1"/>
  <c r="GW37" s="1"/>
  <c r="CW7"/>
  <c r="CW6"/>
  <c r="CW4"/>
  <c r="CW5" s="1"/>
  <c r="CW3"/>
  <c r="CV519"/>
  <c r="CV517"/>
  <c r="CV515"/>
  <c r="CV513"/>
  <c r="CV511"/>
  <c r="CV8"/>
  <c r="GV8" s="1"/>
  <c r="GV37" s="1"/>
  <c r="CV7"/>
  <c r="CV6"/>
  <c r="CV4"/>
  <c r="CV5" s="1"/>
  <c r="CV3"/>
  <c r="CU519"/>
  <c r="CU517"/>
  <c r="CU515"/>
  <c r="CU513"/>
  <c r="CU511"/>
  <c r="CU8"/>
  <c r="GU8" s="1"/>
  <c r="GU37" s="1"/>
  <c r="CU7"/>
  <c r="CU6"/>
  <c r="CU4"/>
  <c r="CU5" s="1"/>
  <c r="CU3"/>
  <c r="CT519"/>
  <c r="CT517"/>
  <c r="CT515"/>
  <c r="CT513"/>
  <c r="CT511"/>
  <c r="CT8"/>
  <c r="GT8" s="1"/>
  <c r="GT37" s="1"/>
  <c r="CT7"/>
  <c r="CT6"/>
  <c r="CT4"/>
  <c r="CT5" s="1"/>
  <c r="CT3"/>
  <c r="CS519"/>
  <c r="CS517"/>
  <c r="CS515"/>
  <c r="CS513"/>
  <c r="CS511"/>
  <c r="CS8"/>
  <c r="GS8" s="1"/>
  <c r="GS37" s="1"/>
  <c r="CS7"/>
  <c r="CS6"/>
  <c r="CS4"/>
  <c r="CS5" s="1"/>
  <c r="CS3"/>
  <c r="CR519"/>
  <c r="CR517"/>
  <c r="CR515"/>
  <c r="CR513"/>
  <c r="CR511"/>
  <c r="CR8"/>
  <c r="GR8" s="1"/>
  <c r="GR37" s="1"/>
  <c r="CR7"/>
  <c r="CR6"/>
  <c r="CR4"/>
  <c r="CR5" s="1"/>
  <c r="CR3"/>
  <c r="CQ519"/>
  <c r="CQ517"/>
  <c r="CQ515"/>
  <c r="CQ513"/>
  <c r="CQ511"/>
  <c r="CQ8"/>
  <c r="GQ8" s="1"/>
  <c r="GQ37" s="1"/>
  <c r="CQ7"/>
  <c r="CQ6"/>
  <c r="CQ4"/>
  <c r="CQ5" s="1"/>
  <c r="CQ3"/>
  <c r="CP519"/>
  <c r="CP517"/>
  <c r="CP515"/>
  <c r="CP513"/>
  <c r="CP511"/>
  <c r="CP8"/>
  <c r="GP8" s="1"/>
  <c r="GP37" s="1"/>
  <c r="CP7"/>
  <c r="CP6"/>
  <c r="CP4"/>
  <c r="CP5" s="1"/>
  <c r="CP3"/>
  <c r="CO519"/>
  <c r="CO517"/>
  <c r="CO515"/>
  <c r="CO513"/>
  <c r="CO511"/>
  <c r="CO8"/>
  <c r="GO8" s="1"/>
  <c r="GO37" s="1"/>
  <c r="CO7"/>
  <c r="CO6"/>
  <c r="CO4"/>
  <c r="CO5" s="1"/>
  <c r="CO3"/>
  <c r="CN519"/>
  <c r="CN517"/>
  <c r="CN515"/>
  <c r="CN513"/>
  <c r="CN511"/>
  <c r="CN8"/>
  <c r="GN8" s="1"/>
  <c r="GN37" s="1"/>
  <c r="CN7"/>
  <c r="CN6"/>
  <c r="CN4"/>
  <c r="CN5" s="1"/>
  <c r="CN3"/>
  <c r="CM519"/>
  <c r="CM517"/>
  <c r="CM515"/>
  <c r="CM513"/>
  <c r="CM511"/>
  <c r="CM8"/>
  <c r="GM8" s="1"/>
  <c r="GM37" s="1"/>
  <c r="CM7"/>
  <c r="CM6"/>
  <c r="CM4"/>
  <c r="CM5" s="1"/>
  <c r="CM3"/>
  <c r="CL519"/>
  <c r="CL517"/>
  <c r="CL515"/>
  <c r="CL513"/>
  <c r="CL511"/>
  <c r="CL8"/>
  <c r="GL8" s="1"/>
  <c r="GL37" s="1"/>
  <c r="CL7"/>
  <c r="CL6"/>
  <c r="CL4"/>
  <c r="CL5" s="1"/>
  <c r="CL3"/>
  <c r="CK519"/>
  <c r="CK517"/>
  <c r="CK515"/>
  <c r="CK513"/>
  <c r="CK511"/>
  <c r="CK8"/>
  <c r="GK8" s="1"/>
  <c r="GK37" s="1"/>
  <c r="CK7"/>
  <c r="CK6"/>
  <c r="CK4"/>
  <c r="CK5" s="1"/>
  <c r="CK3"/>
  <c r="CJ519"/>
  <c r="CJ517"/>
  <c r="CJ515"/>
  <c r="CJ513"/>
  <c r="CJ511"/>
  <c r="CJ8"/>
  <c r="GJ8" s="1"/>
  <c r="GJ37" s="1"/>
  <c r="CJ7"/>
  <c r="CJ6"/>
  <c r="CJ4"/>
  <c r="CJ5" s="1"/>
  <c r="CJ3"/>
  <c r="CI519"/>
  <c r="CI517"/>
  <c r="CI515"/>
  <c r="CI513"/>
  <c r="CI511"/>
  <c r="CI8"/>
  <c r="GI8" s="1"/>
  <c r="GI37" s="1"/>
  <c r="CI7"/>
  <c r="CI6"/>
  <c r="CI4"/>
  <c r="CI5" s="1"/>
  <c r="CI3"/>
  <c r="CH519"/>
  <c r="CH517"/>
  <c r="CH515"/>
  <c r="CH513"/>
  <c r="CH511"/>
  <c r="CH8"/>
  <c r="GH8" s="1"/>
  <c r="GH37" s="1"/>
  <c r="CH7"/>
  <c r="CH6"/>
  <c r="CH4"/>
  <c r="CH5" s="1"/>
  <c r="CH3"/>
  <c r="CG519"/>
  <c r="CG517"/>
  <c r="CG515"/>
  <c r="CG513"/>
  <c r="CG511"/>
  <c r="CG8"/>
  <c r="GG8" s="1"/>
  <c r="GG37" s="1"/>
  <c r="CG7"/>
  <c r="CG6"/>
  <c r="CG4"/>
  <c r="CG5" s="1"/>
  <c r="CG3"/>
  <c r="CF519"/>
  <c r="CF517"/>
  <c r="CF515"/>
  <c r="CF513"/>
  <c r="CF511"/>
  <c r="CF8"/>
  <c r="GF8" s="1"/>
  <c r="GF37" s="1"/>
  <c r="CF7"/>
  <c r="CF6"/>
  <c r="CF4"/>
  <c r="CF5" s="1"/>
  <c r="CF3"/>
  <c r="CE519"/>
  <c r="CE517"/>
  <c r="CE515"/>
  <c r="CE513"/>
  <c r="CE511"/>
  <c r="CE8"/>
  <c r="GE8" s="1"/>
  <c r="GE37" s="1"/>
  <c r="CE7"/>
  <c r="CE6"/>
  <c r="CE4"/>
  <c r="CE5" s="1"/>
  <c r="CE3"/>
  <c r="CD519"/>
  <c r="CD517"/>
  <c r="CD515"/>
  <c r="CD513"/>
  <c r="CD511"/>
  <c r="CD8"/>
  <c r="GD8" s="1"/>
  <c r="GD37" s="1"/>
  <c r="CD7"/>
  <c r="CD6"/>
  <c r="CD4"/>
  <c r="CD5" s="1"/>
  <c r="CD3"/>
  <c r="CC519"/>
  <c r="CC517"/>
  <c r="CC515"/>
  <c r="CC513"/>
  <c r="CC511"/>
  <c r="CC8"/>
  <c r="GC8" s="1"/>
  <c r="GC37" s="1"/>
  <c r="CC7"/>
  <c r="CC6"/>
  <c r="CC4"/>
  <c r="CC5" s="1"/>
  <c r="CC3"/>
  <c r="CB519"/>
  <c r="CB517"/>
  <c r="CB515"/>
  <c r="CB513"/>
  <c r="CB511"/>
  <c r="CB8"/>
  <c r="GB8" s="1"/>
  <c r="GB37" s="1"/>
  <c r="CB7"/>
  <c r="CB6"/>
  <c r="CB4"/>
  <c r="CB5" s="1"/>
  <c r="CB3"/>
  <c r="CA519"/>
  <c r="CA517"/>
  <c r="CA515"/>
  <c r="CA513"/>
  <c r="CA511"/>
  <c r="CA8"/>
  <c r="GA8" s="1"/>
  <c r="GA37" s="1"/>
  <c r="CA7"/>
  <c r="CA6"/>
  <c r="CA4"/>
  <c r="CA5" s="1"/>
  <c r="CA3"/>
  <c r="BZ519"/>
  <c r="BZ517"/>
  <c r="BZ515"/>
  <c r="BZ513"/>
  <c r="BZ511"/>
  <c r="BZ8"/>
  <c r="FZ8" s="1"/>
  <c r="FZ37" s="1"/>
  <c r="BZ7"/>
  <c r="BZ6"/>
  <c r="BZ4"/>
  <c r="BZ5" s="1"/>
  <c r="BZ3"/>
  <c r="BY519"/>
  <c r="BY517"/>
  <c r="BY515"/>
  <c r="BY513"/>
  <c r="BY511"/>
  <c r="BY8"/>
  <c r="FY8" s="1"/>
  <c r="FY37" s="1"/>
  <c r="BY7"/>
  <c r="BY6"/>
  <c r="BY4"/>
  <c r="BY5" s="1"/>
  <c r="BY3"/>
  <c r="BX519"/>
  <c r="BX517"/>
  <c r="BX515"/>
  <c r="BX513"/>
  <c r="BX511"/>
  <c r="BX8"/>
  <c r="FX8" s="1"/>
  <c r="FX37" s="1"/>
  <c r="BX7"/>
  <c r="BX6"/>
  <c r="BX4"/>
  <c r="BX5" s="1"/>
  <c r="BX3"/>
  <c r="BW519"/>
  <c r="BW517"/>
  <c r="BW515"/>
  <c r="BW513"/>
  <c r="BW511"/>
  <c r="BW8"/>
  <c r="FW8" s="1"/>
  <c r="FW37" s="1"/>
  <c r="BW7"/>
  <c r="BW6"/>
  <c r="BW4"/>
  <c r="BW5" s="1"/>
  <c r="BW3"/>
  <c r="BV519"/>
  <c r="BV517"/>
  <c r="BV515"/>
  <c r="BV513"/>
  <c r="BV511"/>
  <c r="BV8"/>
  <c r="FV8" s="1"/>
  <c r="FV37" s="1"/>
  <c r="BV7"/>
  <c r="BV6"/>
  <c r="BV4"/>
  <c r="BV5" s="1"/>
  <c r="BV3"/>
  <c r="BU519"/>
  <c r="BU517"/>
  <c r="BU515"/>
  <c r="BU513"/>
  <c r="BU511"/>
  <c r="BU8"/>
  <c r="FU8" s="1"/>
  <c r="FU37" s="1"/>
  <c r="BU7"/>
  <c r="BU6"/>
  <c r="BU4"/>
  <c r="BU5" s="1"/>
  <c r="BU3"/>
  <c r="BT519"/>
  <c r="BT517"/>
  <c r="BT515"/>
  <c r="BT513"/>
  <c r="BT511"/>
  <c r="BT8"/>
  <c r="FT8" s="1"/>
  <c r="FT37" s="1"/>
  <c r="BT7"/>
  <c r="BT6"/>
  <c r="BT4"/>
  <c r="BT5" s="1"/>
  <c r="BT3"/>
  <c r="BS519"/>
  <c r="BS517"/>
  <c r="BS515"/>
  <c r="BS513"/>
  <c r="BS511"/>
  <c r="BS8"/>
  <c r="FS8" s="1"/>
  <c r="FS37" s="1"/>
  <c r="BS7"/>
  <c r="BS6"/>
  <c r="BS4"/>
  <c r="BS5" s="1"/>
  <c r="BS3"/>
  <c r="BR519"/>
  <c r="BR517"/>
  <c r="BR515"/>
  <c r="BR513"/>
  <c r="BR511"/>
  <c r="BR8"/>
  <c r="FR8" s="1"/>
  <c r="FR37" s="1"/>
  <c r="BR7"/>
  <c r="BR6"/>
  <c r="BR4"/>
  <c r="BR5" s="1"/>
  <c r="BR3"/>
  <c r="BQ519"/>
  <c r="BQ517"/>
  <c r="BQ515"/>
  <c r="BQ513"/>
  <c r="BQ511"/>
  <c r="BQ8"/>
  <c r="FQ8" s="1"/>
  <c r="FQ37" s="1"/>
  <c r="BQ7"/>
  <c r="BQ6"/>
  <c r="BQ4"/>
  <c r="BQ5" s="1"/>
  <c r="BQ3"/>
  <c r="BP519"/>
  <c r="BP517"/>
  <c r="BP515"/>
  <c r="BP513"/>
  <c r="BP511"/>
  <c r="BP8"/>
  <c r="FP8" s="1"/>
  <c r="FP37" s="1"/>
  <c r="BP7"/>
  <c r="BP6"/>
  <c r="BP4"/>
  <c r="BP5" s="1"/>
  <c r="BP3"/>
  <c r="BO519"/>
  <c r="BO517"/>
  <c r="BO515"/>
  <c r="BO513"/>
  <c r="BO511"/>
  <c r="BO8"/>
  <c r="FO8" s="1"/>
  <c r="FO37" s="1"/>
  <c r="BO7"/>
  <c r="BO6"/>
  <c r="BO4"/>
  <c r="BO5" s="1"/>
  <c r="BO3"/>
  <c r="BN519"/>
  <c r="BN517"/>
  <c r="BN515"/>
  <c r="BN513"/>
  <c r="BN511"/>
  <c r="BN8"/>
  <c r="FN8" s="1"/>
  <c r="FN37" s="1"/>
  <c r="BN7"/>
  <c r="BN6"/>
  <c r="BN4"/>
  <c r="BN5" s="1"/>
  <c r="BN3"/>
  <c r="BM519"/>
  <c r="BM517"/>
  <c r="BM515"/>
  <c r="BM513"/>
  <c r="BM511"/>
  <c r="BM8"/>
  <c r="FM8" s="1"/>
  <c r="FM37" s="1"/>
  <c r="BM7"/>
  <c r="BM6"/>
  <c r="BM4"/>
  <c r="BM5" s="1"/>
  <c r="BM3"/>
  <c r="BL519"/>
  <c r="BL517"/>
  <c r="BL515"/>
  <c r="BL513"/>
  <c r="BL511"/>
  <c r="BL8"/>
  <c r="FL8" s="1"/>
  <c r="FL37" s="1"/>
  <c r="BL7"/>
  <c r="BL6"/>
  <c r="BL4"/>
  <c r="BL5" s="1"/>
  <c r="BL3"/>
  <c r="BK519"/>
  <c r="BK517"/>
  <c r="BK515"/>
  <c r="BK513"/>
  <c r="BK511"/>
  <c r="BK8"/>
  <c r="FK8" s="1"/>
  <c r="FK37" s="1"/>
  <c r="BK7"/>
  <c r="BK6"/>
  <c r="BK4"/>
  <c r="BK5" s="1"/>
  <c r="BK3"/>
  <c r="BJ519"/>
  <c r="BJ517"/>
  <c r="BJ515"/>
  <c r="BJ513"/>
  <c r="BJ511"/>
  <c r="BJ8"/>
  <c r="FJ8" s="1"/>
  <c r="FJ37" s="1"/>
  <c r="BJ7"/>
  <c r="BJ6"/>
  <c r="BJ4"/>
  <c r="BJ5" s="1"/>
  <c r="BJ3"/>
  <c r="BI519"/>
  <c r="BI517"/>
  <c r="BI515"/>
  <c r="BI513"/>
  <c r="BI511"/>
  <c r="BI8"/>
  <c r="FI8" s="1"/>
  <c r="FI37" s="1"/>
  <c r="BI7"/>
  <c r="BI6"/>
  <c r="BI4"/>
  <c r="BI5" s="1"/>
  <c r="BI3"/>
  <c r="BH519"/>
  <c r="BH517"/>
  <c r="BH515"/>
  <c r="BH513"/>
  <c r="BH511"/>
  <c r="BH8"/>
  <c r="FH8" s="1"/>
  <c r="FH37" s="1"/>
  <c r="BH7"/>
  <c r="BH6"/>
  <c r="BH4"/>
  <c r="BH5" s="1"/>
  <c r="BH3"/>
  <c r="BG519"/>
  <c r="BG517"/>
  <c r="BG515"/>
  <c r="BG513"/>
  <c r="BG511"/>
  <c r="BG8"/>
  <c r="FG8" s="1"/>
  <c r="FG37" s="1"/>
  <c r="BG7"/>
  <c r="BG6"/>
  <c r="BG4"/>
  <c r="BG5" s="1"/>
  <c r="BG3"/>
  <c r="BF519"/>
  <c r="BF517"/>
  <c r="BF515"/>
  <c r="BF513"/>
  <c r="BF511"/>
  <c r="BF8"/>
  <c r="FF8" s="1"/>
  <c r="FF37" s="1"/>
  <c r="BF7"/>
  <c r="BF6"/>
  <c r="BF4"/>
  <c r="BF5" s="1"/>
  <c r="BF3"/>
  <c r="BE519"/>
  <c r="BE517"/>
  <c r="BE515"/>
  <c r="BE513"/>
  <c r="BE511"/>
  <c r="BE8"/>
  <c r="FE8" s="1"/>
  <c r="FE37" s="1"/>
  <c r="BE7"/>
  <c r="BE6"/>
  <c r="BE4"/>
  <c r="BE5" s="1"/>
  <c r="BE3"/>
  <c r="BD519"/>
  <c r="BD517"/>
  <c r="BD515"/>
  <c r="BD513"/>
  <c r="BD511"/>
  <c r="BD8"/>
  <c r="FD8" s="1"/>
  <c r="FD37" s="1"/>
  <c r="BD7"/>
  <c r="BD6"/>
  <c r="BD4"/>
  <c r="BD5" s="1"/>
  <c r="BD3"/>
  <c r="BC519"/>
  <c r="BC517"/>
  <c r="BC515"/>
  <c r="BC513"/>
  <c r="BC511"/>
  <c r="BC8"/>
  <c r="FC8" s="1"/>
  <c r="FC37" s="1"/>
  <c r="BC7"/>
  <c r="BC6"/>
  <c r="BC4"/>
  <c r="BC5" s="1"/>
  <c r="BC3"/>
  <c r="BB519"/>
  <c r="BB517"/>
  <c r="BB515"/>
  <c r="BB513"/>
  <c r="BB511"/>
  <c r="BB8"/>
  <c r="FB8" s="1"/>
  <c r="FB37" s="1"/>
  <c r="BB7"/>
  <c r="BB6"/>
  <c r="BB4"/>
  <c r="BB5" s="1"/>
  <c r="BB3"/>
  <c r="BA519"/>
  <c r="BA517"/>
  <c r="BA515"/>
  <c r="BA513"/>
  <c r="BA511"/>
  <c r="BA8"/>
  <c r="FA8" s="1"/>
  <c r="FA37" s="1"/>
  <c r="BA7"/>
  <c r="BA6"/>
  <c r="BA4"/>
  <c r="BA5" s="1"/>
  <c r="BA3"/>
  <c r="AZ519"/>
  <c r="AZ517"/>
  <c r="AZ515"/>
  <c r="AZ513"/>
  <c r="AZ511"/>
  <c r="AZ8"/>
  <c r="EZ8" s="1"/>
  <c r="EZ37" s="1"/>
  <c r="AZ7"/>
  <c r="AZ6"/>
  <c r="AZ4"/>
  <c r="AZ5" s="1"/>
  <c r="AZ3"/>
  <c r="AY519"/>
  <c r="AY517"/>
  <c r="AY515"/>
  <c r="AY513"/>
  <c r="AY511"/>
  <c r="AY8"/>
  <c r="EY8" s="1"/>
  <c r="EY37" s="1"/>
  <c r="AY7"/>
  <c r="AY6"/>
  <c r="AY4"/>
  <c r="AY5" s="1"/>
  <c r="AY3"/>
  <c r="AX519"/>
  <c r="AX517"/>
  <c r="AX515"/>
  <c r="AX513"/>
  <c r="AX511"/>
  <c r="AX8"/>
  <c r="EX8" s="1"/>
  <c r="EX37" s="1"/>
  <c r="AX7"/>
  <c r="AX6"/>
  <c r="AX4"/>
  <c r="AX5" s="1"/>
  <c r="AX3"/>
  <c r="AW519"/>
  <c r="AW517"/>
  <c r="AW515"/>
  <c r="AW513"/>
  <c r="AW511"/>
  <c r="AW8"/>
  <c r="EW8" s="1"/>
  <c r="EW37" s="1"/>
  <c r="AW7"/>
  <c r="AW6"/>
  <c r="AW4"/>
  <c r="AW5" s="1"/>
  <c r="AW3"/>
  <c r="AV519"/>
  <c r="AV517"/>
  <c r="AV515"/>
  <c r="AV513"/>
  <c r="AV511"/>
  <c r="AV8"/>
  <c r="EV8" s="1"/>
  <c r="EV37" s="1"/>
  <c r="AV7"/>
  <c r="AV6"/>
  <c r="AV4"/>
  <c r="AV5" s="1"/>
  <c r="AV3"/>
  <c r="AU519"/>
  <c r="AU517"/>
  <c r="AU515"/>
  <c r="AU513"/>
  <c r="AU511"/>
  <c r="AU8"/>
  <c r="EU8" s="1"/>
  <c r="EU37" s="1"/>
  <c r="AU7"/>
  <c r="AU6"/>
  <c r="AU4"/>
  <c r="AU5" s="1"/>
  <c r="AU3"/>
  <c r="AT519"/>
  <c r="AT517"/>
  <c r="AT515"/>
  <c r="AT513"/>
  <c r="AT511"/>
  <c r="AT8"/>
  <c r="ET8" s="1"/>
  <c r="ET37" s="1"/>
  <c r="AT7"/>
  <c r="AT6"/>
  <c r="AT4"/>
  <c r="AT5" s="1"/>
  <c r="AT3"/>
  <c r="AS519"/>
  <c r="AS517"/>
  <c r="AS515"/>
  <c r="AS513"/>
  <c r="AS511"/>
  <c r="AS8"/>
  <c r="ES8" s="1"/>
  <c r="ES37" s="1"/>
  <c r="AS7"/>
  <c r="AS6"/>
  <c r="AS4"/>
  <c r="AS5" s="1"/>
  <c r="AS3"/>
  <c r="AR519"/>
  <c r="AR517"/>
  <c r="AR515"/>
  <c r="AR513"/>
  <c r="AR511"/>
  <c r="AR8"/>
  <c r="ER8" s="1"/>
  <c r="ER37" s="1"/>
  <c r="AR7"/>
  <c r="AR6"/>
  <c r="AR4"/>
  <c r="AR5" s="1"/>
  <c r="AR3"/>
  <c r="AQ519"/>
  <c r="AQ517"/>
  <c r="AQ515"/>
  <c r="AQ513"/>
  <c r="AQ511"/>
  <c r="AQ8"/>
  <c r="EQ8" s="1"/>
  <c r="EQ37" s="1"/>
  <c r="AQ7"/>
  <c r="AQ6"/>
  <c r="AQ4"/>
  <c r="AQ5" s="1"/>
  <c r="AQ3"/>
  <c r="AP519"/>
  <c r="AP517"/>
  <c r="AP515"/>
  <c r="AP513"/>
  <c r="AP511"/>
  <c r="AP8"/>
  <c r="EP8" s="1"/>
  <c r="EP37" s="1"/>
  <c r="AP7"/>
  <c r="AP6"/>
  <c r="AP4"/>
  <c r="AP5" s="1"/>
  <c r="AP3"/>
  <c r="AO519"/>
  <c r="AO517"/>
  <c r="AO515"/>
  <c r="AO513"/>
  <c r="AO511"/>
  <c r="AO8"/>
  <c r="EO8" s="1"/>
  <c r="EO37" s="1"/>
  <c r="AO7"/>
  <c r="AO6"/>
  <c r="AO4"/>
  <c r="AO5" s="1"/>
  <c r="AO3"/>
  <c r="AN519"/>
  <c r="AN517"/>
  <c r="AN515"/>
  <c r="AN513"/>
  <c r="AN511"/>
  <c r="AN8"/>
  <c r="EN8" s="1"/>
  <c r="EN37" s="1"/>
  <c r="AN7"/>
  <c r="AN6"/>
  <c r="AN4"/>
  <c r="AN5" s="1"/>
  <c r="AN3"/>
  <c r="AM519"/>
  <c r="AM517"/>
  <c r="AM515"/>
  <c r="AM513"/>
  <c r="AM511"/>
  <c r="AM8"/>
  <c r="EM8" s="1"/>
  <c r="EM37" s="1"/>
  <c r="AM7"/>
  <c r="AM6"/>
  <c r="AM4"/>
  <c r="AM5" s="1"/>
  <c r="AM3"/>
  <c r="AL519"/>
  <c r="AL517"/>
  <c r="AL515"/>
  <c r="AL513"/>
  <c r="AL511"/>
  <c r="AL8"/>
  <c r="EL8" s="1"/>
  <c r="EL37" s="1"/>
  <c r="AL7"/>
  <c r="AL6"/>
  <c r="AL4"/>
  <c r="AL5" s="1"/>
  <c r="AL3"/>
  <c r="AK519"/>
  <c r="AK517"/>
  <c r="AK515"/>
  <c r="AK513"/>
  <c r="AK511"/>
  <c r="AK8"/>
  <c r="EK8" s="1"/>
  <c r="EK37" s="1"/>
  <c r="AK7"/>
  <c r="AK6"/>
  <c r="AK4"/>
  <c r="AK5" s="1"/>
  <c r="AK3"/>
  <c r="AJ519"/>
  <c r="AJ517"/>
  <c r="AJ515"/>
  <c r="AJ513"/>
  <c r="AJ511"/>
  <c r="AJ8"/>
  <c r="EJ8" s="1"/>
  <c r="EJ37" s="1"/>
  <c r="AJ7"/>
  <c r="AJ6"/>
  <c r="AJ4"/>
  <c r="AJ5" s="1"/>
  <c r="AJ3"/>
  <c r="AI519"/>
  <c r="AI517"/>
  <c r="AI515"/>
  <c r="AI513"/>
  <c r="AI511"/>
  <c r="AI8"/>
  <c r="EI8" s="1"/>
  <c r="EI37" s="1"/>
  <c r="AI7"/>
  <c r="AI6"/>
  <c r="AI4"/>
  <c r="AI5" s="1"/>
  <c r="AI3"/>
  <c r="AH519"/>
  <c r="AH517"/>
  <c r="AH515"/>
  <c r="AH513"/>
  <c r="AH511"/>
  <c r="AH8"/>
  <c r="EH8" s="1"/>
  <c r="EH37" s="1"/>
  <c r="AH7"/>
  <c r="AH6"/>
  <c r="AH4"/>
  <c r="AH5" s="1"/>
  <c r="AH3"/>
  <c r="AG519"/>
  <c r="AG517"/>
  <c r="AG515"/>
  <c r="AG513"/>
  <c r="AG511"/>
  <c r="AG8"/>
  <c r="EG8" s="1"/>
  <c r="EG37" s="1"/>
  <c r="AG7"/>
  <c r="AG6"/>
  <c r="AG4"/>
  <c r="AG5" s="1"/>
  <c r="AG3"/>
  <c r="AF519"/>
  <c r="AF517"/>
  <c r="AF515"/>
  <c r="AF513"/>
  <c r="AF511"/>
  <c r="AF8"/>
  <c r="EF8" s="1"/>
  <c r="EF37" s="1"/>
  <c r="AF7"/>
  <c r="AF6"/>
  <c r="AF4"/>
  <c r="AF5" s="1"/>
  <c r="AF3"/>
  <c r="AE519"/>
  <c r="AE517"/>
  <c r="AE515"/>
  <c r="AE513"/>
  <c r="AE511"/>
  <c r="AE8"/>
  <c r="EE8" s="1"/>
  <c r="EE37" s="1"/>
  <c r="AE7"/>
  <c r="AE6"/>
  <c r="AE4"/>
  <c r="AE5" s="1"/>
  <c r="AE3"/>
  <c r="AD519"/>
  <c r="AD517"/>
  <c r="AD515"/>
  <c r="AD513"/>
  <c r="AD511"/>
  <c r="AD8"/>
  <c r="ED8" s="1"/>
  <c r="ED37" s="1"/>
  <c r="AD7"/>
  <c r="AD6"/>
  <c r="AD4"/>
  <c r="AD5" s="1"/>
  <c r="AD3"/>
  <c r="AC519"/>
  <c r="AC517"/>
  <c r="AC515"/>
  <c r="AC513"/>
  <c r="AC511"/>
  <c r="AC8"/>
  <c r="EC8" s="1"/>
  <c r="EC37" s="1"/>
  <c r="AC7"/>
  <c r="AC6"/>
  <c r="AC4"/>
  <c r="AC5" s="1"/>
  <c r="AC3"/>
  <c r="AB519"/>
  <c r="AB517"/>
  <c r="AB515"/>
  <c r="AB513"/>
  <c r="AB511"/>
  <c r="AB8"/>
  <c r="EB8" s="1"/>
  <c r="EB37" s="1"/>
  <c r="AB7"/>
  <c r="AB6"/>
  <c r="AB4"/>
  <c r="AB5" s="1"/>
  <c r="AB3"/>
  <c r="AA519"/>
  <c r="AA517"/>
  <c r="AA515"/>
  <c r="AA513"/>
  <c r="AA511"/>
  <c r="AA8"/>
  <c r="EA8" s="1"/>
  <c r="EA37" s="1"/>
  <c r="AA7"/>
  <c r="AA6"/>
  <c r="AA4"/>
  <c r="AA5" s="1"/>
  <c r="AA3"/>
  <c r="Z519"/>
  <c r="Z517"/>
  <c r="Z515"/>
  <c r="Z513"/>
  <c r="Z511"/>
  <c r="Z8"/>
  <c r="DZ8" s="1"/>
  <c r="DZ37" s="1"/>
  <c r="Z7"/>
  <c r="Z6"/>
  <c r="Z4"/>
  <c r="Z5" s="1"/>
  <c r="Z3"/>
  <c r="Y519"/>
  <c r="Y517"/>
  <c r="Y515"/>
  <c r="Y513"/>
  <c r="Y511"/>
  <c r="Y8"/>
  <c r="DY8" s="1"/>
  <c r="DY37" s="1"/>
  <c r="Y7"/>
  <c r="Y6"/>
  <c r="Y4"/>
  <c r="Y5" s="1"/>
  <c r="Y3"/>
  <c r="X519"/>
  <c r="X517"/>
  <c r="X515"/>
  <c r="X513"/>
  <c r="X511"/>
  <c r="X8"/>
  <c r="DX8" s="1"/>
  <c r="DX37" s="1"/>
  <c r="X7"/>
  <c r="X6"/>
  <c r="X4"/>
  <c r="X5" s="1"/>
  <c r="X3"/>
  <c r="W519"/>
  <c r="W517"/>
  <c r="W515"/>
  <c r="W513"/>
  <c r="W511"/>
  <c r="W8"/>
  <c r="DW8" s="1"/>
  <c r="DW37" s="1"/>
  <c r="W7"/>
  <c r="W6"/>
  <c r="W4"/>
  <c r="W5" s="1"/>
  <c r="W3"/>
  <c r="V519"/>
  <c r="V517"/>
  <c r="V515"/>
  <c r="V513"/>
  <c r="V511"/>
  <c r="V8"/>
  <c r="DV8" s="1"/>
  <c r="DV37" s="1"/>
  <c r="V7"/>
  <c r="V6"/>
  <c r="V4"/>
  <c r="V5" s="1"/>
  <c r="V3"/>
  <c r="U519"/>
  <c r="U517"/>
  <c r="U515"/>
  <c r="U513"/>
  <c r="U511"/>
  <c r="U8"/>
  <c r="DU8" s="1"/>
  <c r="DU37" s="1"/>
  <c r="U7"/>
  <c r="U6"/>
  <c r="U4"/>
  <c r="U5" s="1"/>
  <c r="U3"/>
  <c r="T519"/>
  <c r="T517"/>
  <c r="T515"/>
  <c r="T513"/>
  <c r="T511"/>
  <c r="T8"/>
  <c r="DT8" s="1"/>
  <c r="DT37" s="1"/>
  <c r="T7"/>
  <c r="T6"/>
  <c r="T4"/>
  <c r="T5" s="1"/>
  <c r="T3"/>
  <c r="S519"/>
  <c r="S517"/>
  <c r="S515"/>
  <c r="S513"/>
  <c r="S511"/>
  <c r="S8"/>
  <c r="DS8" s="1"/>
  <c r="DS37" s="1"/>
  <c r="S7"/>
  <c r="S6"/>
  <c r="S4"/>
  <c r="S5" s="1"/>
  <c r="S3"/>
  <c r="R519"/>
  <c r="R517"/>
  <c r="R515"/>
  <c r="R513"/>
  <c r="R511"/>
  <c r="R8"/>
  <c r="DR8" s="1"/>
  <c r="DR37" s="1"/>
  <c r="R7"/>
  <c r="R6"/>
  <c r="R4"/>
  <c r="R5" s="1"/>
  <c r="R3"/>
  <c r="Q519"/>
  <c r="Q517"/>
  <c r="Q515"/>
  <c r="Q513"/>
  <c r="Q511"/>
  <c r="Q8"/>
  <c r="DQ8" s="1"/>
  <c r="DQ37" s="1"/>
  <c r="Q7"/>
  <c r="Q6"/>
  <c r="Q4"/>
  <c r="Q5" s="1"/>
  <c r="Q3"/>
  <c r="P519"/>
  <c r="P517"/>
  <c r="P515"/>
  <c r="P513"/>
  <c r="P511"/>
  <c r="P8"/>
  <c r="DP8" s="1"/>
  <c r="DP37" s="1"/>
  <c r="P7"/>
  <c r="P6"/>
  <c r="P4"/>
  <c r="P5" s="1"/>
  <c r="P3"/>
  <c r="O519"/>
  <c r="O517"/>
  <c r="O515"/>
  <c r="O513"/>
  <c r="O511"/>
  <c r="O8"/>
  <c r="DO8" s="1"/>
  <c r="DO37" s="1"/>
  <c r="O7"/>
  <c r="O6"/>
  <c r="O4"/>
  <c r="O5" s="1"/>
  <c r="O3"/>
  <c r="N519"/>
  <c r="N517"/>
  <c r="N515"/>
  <c r="N513"/>
  <c r="N511"/>
  <c r="N8"/>
  <c r="DN8" s="1"/>
  <c r="DN37" s="1"/>
  <c r="N7"/>
  <c r="N6"/>
  <c r="N4"/>
  <c r="N5" s="1"/>
  <c r="N3"/>
  <c r="M519"/>
  <c r="M517"/>
  <c r="M515"/>
  <c r="M513"/>
  <c r="M511"/>
  <c r="M8"/>
  <c r="DM8" s="1"/>
  <c r="DM37" s="1"/>
  <c r="M7"/>
  <c r="M6"/>
  <c r="M4"/>
  <c r="M5" s="1"/>
  <c r="M3"/>
  <c r="L519"/>
  <c r="L517"/>
  <c r="L515"/>
  <c r="L513"/>
  <c r="L511"/>
  <c r="L8"/>
  <c r="DL8" s="1"/>
  <c r="DL37" s="1"/>
  <c r="L7"/>
  <c r="L6"/>
  <c r="L4"/>
  <c r="L5" s="1"/>
  <c r="L3"/>
  <c r="K519"/>
  <c r="K517"/>
  <c r="K515"/>
  <c r="K513"/>
  <c r="K511"/>
  <c r="K8"/>
  <c r="DK8" s="1"/>
  <c r="DK37" s="1"/>
  <c r="K7"/>
  <c r="K6"/>
  <c r="K4"/>
  <c r="K5" s="1"/>
  <c r="K3"/>
  <c r="J519"/>
  <c r="J517"/>
  <c r="J515"/>
  <c r="J513"/>
  <c r="J511"/>
  <c r="J8"/>
  <c r="DJ8" s="1"/>
  <c r="DJ37" s="1"/>
  <c r="J7"/>
  <c r="J6"/>
  <c r="J4"/>
  <c r="J5" s="1"/>
  <c r="J3"/>
  <c r="I519"/>
  <c r="I517"/>
  <c r="I515"/>
  <c r="I513"/>
  <c r="I511"/>
  <c r="I8"/>
  <c r="DI8" s="1"/>
  <c r="DI37" s="1"/>
  <c r="I7"/>
  <c r="I6"/>
  <c r="I4"/>
  <c r="I5" s="1"/>
  <c r="I3"/>
  <c r="H519"/>
  <c r="H517"/>
  <c r="H515"/>
  <c r="H513"/>
  <c r="H511"/>
  <c r="H8"/>
  <c r="DH8" s="1"/>
  <c r="DH37" s="1"/>
  <c r="H7"/>
  <c r="H6"/>
  <c r="H4"/>
  <c r="H5" s="1"/>
  <c r="H3"/>
  <c r="G519"/>
  <c r="G517"/>
  <c r="G515"/>
  <c r="G513"/>
  <c r="G511"/>
  <c r="G8"/>
  <c r="DG8" s="1"/>
  <c r="DG37" s="1"/>
  <c r="G7"/>
  <c r="G6"/>
  <c r="G4"/>
  <c r="G5" s="1"/>
  <c r="G3"/>
  <c r="F519"/>
  <c r="F517"/>
  <c r="F515"/>
  <c r="F513"/>
  <c r="F511"/>
  <c r="F8"/>
  <c r="F7"/>
  <c r="F6"/>
  <c r="F4"/>
  <c r="F5" s="1"/>
  <c r="F3"/>
  <c r="E519"/>
  <c r="E517"/>
  <c r="E515"/>
  <c r="E513"/>
  <c r="E511"/>
  <c r="E8"/>
  <c r="E7"/>
  <c r="E6"/>
  <c r="E4"/>
  <c r="E5" s="1"/>
  <c r="E3"/>
  <c r="D519"/>
  <c r="D517"/>
  <c r="D515"/>
  <c r="D513"/>
  <c r="D511"/>
  <c r="D8"/>
  <c r="D7"/>
  <c r="D6"/>
  <c r="D4"/>
  <c r="D5" s="1"/>
  <c r="D3"/>
  <c r="C519"/>
  <c r="C517"/>
  <c r="C515"/>
  <c r="C513"/>
  <c r="C511"/>
  <c r="C8"/>
  <c r="C7"/>
  <c r="C6"/>
  <c r="C4"/>
  <c r="C5" s="1"/>
  <c r="C3"/>
  <c r="B519"/>
  <c r="B517"/>
  <c r="B515"/>
  <c r="B513"/>
  <c r="B511"/>
  <c r="B8"/>
  <c r="B7"/>
  <c r="B6"/>
  <c r="B4"/>
  <c r="B5" s="1"/>
  <c r="B3"/>
  <c r="CI8" i="21"/>
  <c r="DK20" s="1"/>
  <c r="CJ8"/>
  <c r="DL20" s="1"/>
  <c r="CK8"/>
  <c r="DM20" s="1"/>
  <c r="CL8"/>
  <c r="DN20" s="1"/>
  <c r="CM8"/>
  <c r="DO20" s="1"/>
  <c r="CN8"/>
  <c r="DP20" s="1"/>
  <c r="CO8"/>
  <c r="DQ20" s="1"/>
  <c r="CP8"/>
  <c r="DR20" s="1"/>
  <c r="CQ8"/>
  <c r="DS20" s="1"/>
  <c r="CR8"/>
  <c r="DT20" s="1"/>
  <c r="CS8"/>
  <c r="DU20" s="1"/>
  <c r="CU8"/>
  <c r="DV20" s="1"/>
  <c r="CV8"/>
  <c r="DW20" s="1"/>
  <c r="CW8"/>
  <c r="DX20" s="1"/>
  <c r="CX8"/>
  <c r="DY20" s="1"/>
  <c r="CY8"/>
  <c r="DZ20" s="1"/>
  <c r="CZ8"/>
  <c r="EA20" s="1"/>
  <c r="DA8"/>
  <c r="EB20" s="1"/>
  <c r="DB8"/>
  <c r="EC20" s="1"/>
  <c r="DC8"/>
  <c r="ED20" s="1"/>
  <c r="DD8"/>
  <c r="EE20" s="1"/>
  <c r="DE8"/>
  <c r="EF20" s="1"/>
  <c r="CI3"/>
  <c r="DK21" s="1"/>
  <c r="CJ3"/>
  <c r="DL21" s="1"/>
  <c r="CK3"/>
  <c r="DM21" s="1"/>
  <c r="CL3"/>
  <c r="DN21" s="1"/>
  <c r="CM3"/>
  <c r="DO21" s="1"/>
  <c r="CN3"/>
  <c r="DP21" s="1"/>
  <c r="CO3"/>
  <c r="DQ21" s="1"/>
  <c r="CP3"/>
  <c r="DR21" s="1"/>
  <c r="CQ3"/>
  <c r="DS21" s="1"/>
  <c r="CR3"/>
  <c r="DT21" s="1"/>
  <c r="CS3"/>
  <c r="DU21" s="1"/>
  <c r="CU3"/>
  <c r="DV21" s="1"/>
  <c r="CV3"/>
  <c r="DW21" s="1"/>
  <c r="CW3"/>
  <c r="DX21" s="1"/>
  <c r="CX3"/>
  <c r="DY21" s="1"/>
  <c r="CY3"/>
  <c r="DZ21" s="1"/>
  <c r="CZ3"/>
  <c r="EA21" s="1"/>
  <c r="DA3"/>
  <c r="EB21" s="1"/>
  <c r="DB3"/>
  <c r="EC21" s="1"/>
  <c r="DC3"/>
  <c r="ED21" s="1"/>
  <c r="DD3"/>
  <c r="EE21" s="1"/>
  <c r="DE3"/>
  <c r="EF21" s="1"/>
  <c r="CI6"/>
  <c r="DK22" s="1"/>
  <c r="CJ6"/>
  <c r="DL22" s="1"/>
  <c r="CK6"/>
  <c r="DM22" s="1"/>
  <c r="CL6"/>
  <c r="DN22" s="1"/>
  <c r="CM6"/>
  <c r="DO22" s="1"/>
  <c r="CN6"/>
  <c r="DP22" s="1"/>
  <c r="CO6"/>
  <c r="DQ22" s="1"/>
  <c r="CP6"/>
  <c r="DR22" s="1"/>
  <c r="CQ6"/>
  <c r="DS22" s="1"/>
  <c r="CR6"/>
  <c r="DT22" s="1"/>
  <c r="CS6"/>
  <c r="DU22" s="1"/>
  <c r="CU6"/>
  <c r="DV22" s="1"/>
  <c r="CV6"/>
  <c r="DW22" s="1"/>
  <c r="CW6"/>
  <c r="DX22" s="1"/>
  <c r="CX6"/>
  <c r="DY22" s="1"/>
  <c r="CY6"/>
  <c r="DZ22" s="1"/>
  <c r="CZ6"/>
  <c r="EA22" s="1"/>
  <c r="DA6"/>
  <c r="EB22" s="1"/>
  <c r="DB6"/>
  <c r="EC22" s="1"/>
  <c r="DC6"/>
  <c r="ED22" s="1"/>
  <c r="DD6"/>
  <c r="EE22" s="1"/>
  <c r="DE6"/>
  <c r="EF22" s="1"/>
  <c r="CI7"/>
  <c r="DK23" s="1"/>
  <c r="CJ7"/>
  <c r="DL23" s="1"/>
  <c r="CK7"/>
  <c r="DM23" s="1"/>
  <c r="CL7"/>
  <c r="DN23" s="1"/>
  <c r="CM7"/>
  <c r="DO23" s="1"/>
  <c r="CN7"/>
  <c r="DP23" s="1"/>
  <c r="CO7"/>
  <c r="DQ23" s="1"/>
  <c r="CP7"/>
  <c r="DR23" s="1"/>
  <c r="CQ7"/>
  <c r="DS23" s="1"/>
  <c r="CR7"/>
  <c r="DT23" s="1"/>
  <c r="CS7"/>
  <c r="DU23" s="1"/>
  <c r="CU7"/>
  <c r="DV23" s="1"/>
  <c r="CV7"/>
  <c r="DW23" s="1"/>
  <c r="CW7"/>
  <c r="DX23" s="1"/>
  <c r="CX7"/>
  <c r="DY23" s="1"/>
  <c r="CY7"/>
  <c r="DZ23" s="1"/>
  <c r="CZ7"/>
  <c r="EA23" s="1"/>
  <c r="DA7"/>
  <c r="EB23" s="1"/>
  <c r="DB7"/>
  <c r="EC23" s="1"/>
  <c r="DC7"/>
  <c r="ED23" s="1"/>
  <c r="DD7"/>
  <c r="EE23" s="1"/>
  <c r="DE7"/>
  <c r="EF23" s="1"/>
  <c r="CI4"/>
  <c r="DK24" s="1"/>
  <c r="CJ4"/>
  <c r="DL24" s="1"/>
  <c r="CK4"/>
  <c r="DM24" s="1"/>
  <c r="CL4"/>
  <c r="DN24" s="1"/>
  <c r="CM4"/>
  <c r="DO24" s="1"/>
  <c r="CN4"/>
  <c r="DP24" s="1"/>
  <c r="CO4"/>
  <c r="DQ24" s="1"/>
  <c r="CP4"/>
  <c r="DR24" s="1"/>
  <c r="CQ4"/>
  <c r="DS24" s="1"/>
  <c r="CR4"/>
  <c r="DT24" s="1"/>
  <c r="CS4"/>
  <c r="DU24" s="1"/>
  <c r="CU4"/>
  <c r="DV24" s="1"/>
  <c r="CV4"/>
  <c r="DW24" s="1"/>
  <c r="CW4"/>
  <c r="DX24" s="1"/>
  <c r="CX4"/>
  <c r="DY24" s="1"/>
  <c r="CY4"/>
  <c r="DZ24" s="1"/>
  <c r="CZ4"/>
  <c r="EA24" s="1"/>
  <c r="DA4"/>
  <c r="EB24" s="1"/>
  <c r="DB4"/>
  <c r="EC24" s="1"/>
  <c r="DC4"/>
  <c r="ED24" s="1"/>
  <c r="DD4"/>
  <c r="EE24" s="1"/>
  <c r="DE4"/>
  <c r="EF24" s="1"/>
  <c r="BG8"/>
  <c r="DJ14" s="1"/>
  <c r="BH8"/>
  <c r="DK14" s="1"/>
  <c r="BI8"/>
  <c r="DL14" s="1"/>
  <c r="BJ8"/>
  <c r="DM14" s="1"/>
  <c r="BK8"/>
  <c r="DN14" s="1"/>
  <c r="BL8"/>
  <c r="DO14" s="1"/>
  <c r="BM8"/>
  <c r="DP14" s="1"/>
  <c r="BN8"/>
  <c r="DQ14" s="1"/>
  <c r="BO8"/>
  <c r="DR14" s="1"/>
  <c r="BP8"/>
  <c r="DS14" s="1"/>
  <c r="BQ8"/>
  <c r="DT14" s="1"/>
  <c r="BR8"/>
  <c r="DU14" s="1"/>
  <c r="BT8"/>
  <c r="DV14" s="1"/>
  <c r="BU8"/>
  <c r="DW14" s="1"/>
  <c r="BV8"/>
  <c r="DX14" s="1"/>
  <c r="BW8"/>
  <c r="DY14" s="1"/>
  <c r="BX8"/>
  <c r="DZ14" s="1"/>
  <c r="BY8"/>
  <c r="EA14" s="1"/>
  <c r="BZ8"/>
  <c r="EB14" s="1"/>
  <c r="CA8"/>
  <c r="EC14" s="1"/>
  <c r="CB8"/>
  <c r="ED14" s="1"/>
  <c r="CC8"/>
  <c r="EE14" s="1"/>
  <c r="CD8"/>
  <c r="EF14" s="1"/>
  <c r="CE8"/>
  <c r="DG20" s="1"/>
  <c r="CF8"/>
  <c r="DH20" s="1"/>
  <c r="CG8"/>
  <c r="DI20" s="1"/>
  <c r="CH8"/>
  <c r="DJ20" s="1"/>
  <c r="BG3"/>
  <c r="DJ15" s="1"/>
  <c r="BH3"/>
  <c r="DK15" s="1"/>
  <c r="BI3"/>
  <c r="DL15" s="1"/>
  <c r="BJ3"/>
  <c r="DM15" s="1"/>
  <c r="BK3"/>
  <c r="DN15" s="1"/>
  <c r="BL3"/>
  <c r="DO15" s="1"/>
  <c r="BM3"/>
  <c r="DP15" s="1"/>
  <c r="BN3"/>
  <c r="DQ15" s="1"/>
  <c r="BO3"/>
  <c r="DR15" s="1"/>
  <c r="BP3"/>
  <c r="DS15" s="1"/>
  <c r="BQ3"/>
  <c r="DT15" s="1"/>
  <c r="BR3"/>
  <c r="DU15" s="1"/>
  <c r="BT3"/>
  <c r="DV15" s="1"/>
  <c r="BU3"/>
  <c r="DW15" s="1"/>
  <c r="BV3"/>
  <c r="DX15" s="1"/>
  <c r="BW3"/>
  <c r="DY15" s="1"/>
  <c r="BX3"/>
  <c r="DZ15" s="1"/>
  <c r="BY3"/>
  <c r="EA15" s="1"/>
  <c r="BZ3"/>
  <c r="EB15" s="1"/>
  <c r="CA3"/>
  <c r="EC15" s="1"/>
  <c r="CB3"/>
  <c r="ED15" s="1"/>
  <c r="CC3"/>
  <c r="EE15" s="1"/>
  <c r="CD3"/>
  <c r="EF15" s="1"/>
  <c r="CF3"/>
  <c r="DH21" s="1"/>
  <c r="CG3"/>
  <c r="DI21" s="1"/>
  <c r="CH3"/>
  <c r="DJ21" s="1"/>
  <c r="BG6"/>
  <c r="DJ16" s="1"/>
  <c r="BH6"/>
  <c r="DK16" s="1"/>
  <c r="BI6"/>
  <c r="DL16" s="1"/>
  <c r="BJ6"/>
  <c r="DM16" s="1"/>
  <c r="BK6"/>
  <c r="DN16" s="1"/>
  <c r="BL6"/>
  <c r="DO16" s="1"/>
  <c r="BM6"/>
  <c r="DP16" s="1"/>
  <c r="BN6"/>
  <c r="DQ16" s="1"/>
  <c r="BO6"/>
  <c r="DR16" s="1"/>
  <c r="BP6"/>
  <c r="DS16" s="1"/>
  <c r="BQ6"/>
  <c r="DT16" s="1"/>
  <c r="BR6"/>
  <c r="DU16" s="1"/>
  <c r="BT6"/>
  <c r="DV16" s="1"/>
  <c r="BU6"/>
  <c r="DW16" s="1"/>
  <c r="BV6"/>
  <c r="DX16" s="1"/>
  <c r="BW6"/>
  <c r="DY16" s="1"/>
  <c r="BX6"/>
  <c r="DZ16" s="1"/>
  <c r="BY6"/>
  <c r="EA16" s="1"/>
  <c r="BZ6"/>
  <c r="EB16" s="1"/>
  <c r="CA6"/>
  <c r="EC16" s="1"/>
  <c r="CB6"/>
  <c r="ED16" s="1"/>
  <c r="CC6"/>
  <c r="EE16" s="1"/>
  <c r="CD6"/>
  <c r="EF16" s="1"/>
  <c r="CF6"/>
  <c r="DH22" s="1"/>
  <c r="CG6"/>
  <c r="DI22" s="1"/>
  <c r="CH6"/>
  <c r="DJ22" s="1"/>
  <c r="BG7"/>
  <c r="DJ17" s="1"/>
  <c r="BH7"/>
  <c r="DK17" s="1"/>
  <c r="BI7"/>
  <c r="DL17" s="1"/>
  <c r="BJ7"/>
  <c r="DM17" s="1"/>
  <c r="BK7"/>
  <c r="DN17" s="1"/>
  <c r="BL7"/>
  <c r="DO17" s="1"/>
  <c r="BM7"/>
  <c r="DP17" s="1"/>
  <c r="BN7"/>
  <c r="DQ17" s="1"/>
  <c r="BO7"/>
  <c r="DR17" s="1"/>
  <c r="BP7"/>
  <c r="DS17" s="1"/>
  <c r="BQ7"/>
  <c r="DT17" s="1"/>
  <c r="BR7"/>
  <c r="DU17" s="1"/>
  <c r="BT7"/>
  <c r="DV17" s="1"/>
  <c r="BU7"/>
  <c r="DW17" s="1"/>
  <c r="BV7"/>
  <c r="DX17" s="1"/>
  <c r="BW7"/>
  <c r="DY17" s="1"/>
  <c r="BX7"/>
  <c r="DZ17" s="1"/>
  <c r="BY7"/>
  <c r="EA17" s="1"/>
  <c r="BZ7"/>
  <c r="EB17" s="1"/>
  <c r="CA7"/>
  <c r="EC17" s="1"/>
  <c r="CB7"/>
  <c r="ED17" s="1"/>
  <c r="CC7"/>
  <c r="EE17" s="1"/>
  <c r="CD7"/>
  <c r="EF17" s="1"/>
  <c r="CF7"/>
  <c r="DH23" s="1"/>
  <c r="CG7"/>
  <c r="DI23" s="1"/>
  <c r="CH7"/>
  <c r="DJ23" s="1"/>
  <c r="BG4"/>
  <c r="DJ18" s="1"/>
  <c r="BH4"/>
  <c r="DK18" s="1"/>
  <c r="BI4"/>
  <c r="DL18" s="1"/>
  <c r="BJ4"/>
  <c r="DM18" s="1"/>
  <c r="BK4"/>
  <c r="DN18" s="1"/>
  <c r="BL4"/>
  <c r="DO18" s="1"/>
  <c r="BM4"/>
  <c r="DP18" s="1"/>
  <c r="BN4"/>
  <c r="DQ18" s="1"/>
  <c r="BO4"/>
  <c r="DR18" s="1"/>
  <c r="BP4"/>
  <c r="DS18" s="1"/>
  <c r="BQ4"/>
  <c r="DT18" s="1"/>
  <c r="BR4"/>
  <c r="DU18" s="1"/>
  <c r="BT4"/>
  <c r="DV18" s="1"/>
  <c r="BU4"/>
  <c r="DW18" s="1"/>
  <c r="BV4"/>
  <c r="DX18" s="1"/>
  <c r="BW4"/>
  <c r="DY18" s="1"/>
  <c r="BX4"/>
  <c r="DZ18" s="1"/>
  <c r="BY4"/>
  <c r="EA18" s="1"/>
  <c r="BZ4"/>
  <c r="EB18" s="1"/>
  <c r="CA4"/>
  <c r="EC18" s="1"/>
  <c r="CB4"/>
  <c r="ED18" s="1"/>
  <c r="CC4"/>
  <c r="EE18" s="1"/>
  <c r="CD4"/>
  <c r="EF18" s="1"/>
  <c r="CF4"/>
  <c r="DH24" s="1"/>
  <c r="CG4"/>
  <c r="DI24" s="1"/>
  <c r="CH4"/>
  <c r="DJ24" s="1"/>
  <c r="AF8"/>
  <c r="DJ8" s="1"/>
  <c r="AG8"/>
  <c r="DK8" s="1"/>
  <c r="AH8"/>
  <c r="DL8" s="1"/>
  <c r="AI8"/>
  <c r="DM8" s="1"/>
  <c r="AJ8"/>
  <c r="DN8" s="1"/>
  <c r="AK8"/>
  <c r="DO8" s="1"/>
  <c r="AL8"/>
  <c r="DP8" s="1"/>
  <c r="AM8"/>
  <c r="DQ8" s="1"/>
  <c r="AN8"/>
  <c r="DR8" s="1"/>
  <c r="AO8"/>
  <c r="DS8" s="1"/>
  <c r="AP8"/>
  <c r="DT8" s="1"/>
  <c r="AQ8"/>
  <c r="DU8" s="1"/>
  <c r="AS8"/>
  <c r="DV8" s="1"/>
  <c r="AT8"/>
  <c r="DW8" s="1"/>
  <c r="AU8"/>
  <c r="DX8" s="1"/>
  <c r="AV8"/>
  <c r="DY8" s="1"/>
  <c r="AW8"/>
  <c r="DZ8" s="1"/>
  <c r="AX8"/>
  <c r="EA8" s="1"/>
  <c r="AY8"/>
  <c r="EB8" s="1"/>
  <c r="AZ8"/>
  <c r="EC8" s="1"/>
  <c r="BA8"/>
  <c r="ED8" s="1"/>
  <c r="BB8"/>
  <c r="EE8" s="1"/>
  <c r="BC8"/>
  <c r="EF8" s="1"/>
  <c r="BD8"/>
  <c r="DG14" s="1"/>
  <c r="BE8"/>
  <c r="DH14" s="1"/>
  <c r="BF8"/>
  <c r="DI14" s="1"/>
  <c r="AF3"/>
  <c r="DJ9" s="1"/>
  <c r="AG3"/>
  <c r="DK9" s="1"/>
  <c r="AH3"/>
  <c r="DL9" s="1"/>
  <c r="AI3"/>
  <c r="DM9" s="1"/>
  <c r="AJ3"/>
  <c r="DN9" s="1"/>
  <c r="AK3"/>
  <c r="DO9" s="1"/>
  <c r="AL3"/>
  <c r="DP9" s="1"/>
  <c r="AM3"/>
  <c r="DQ9" s="1"/>
  <c r="AN3"/>
  <c r="DR9" s="1"/>
  <c r="AO3"/>
  <c r="DS9" s="1"/>
  <c r="AP3"/>
  <c r="DT9" s="1"/>
  <c r="AQ3"/>
  <c r="DU9" s="1"/>
  <c r="AS3"/>
  <c r="DV9" s="1"/>
  <c r="AT3"/>
  <c r="DW9" s="1"/>
  <c r="AU3"/>
  <c r="DX9" s="1"/>
  <c r="AV3"/>
  <c r="DY9" s="1"/>
  <c r="AW3"/>
  <c r="DZ9" s="1"/>
  <c r="AX3"/>
  <c r="EA9" s="1"/>
  <c r="AY3"/>
  <c r="EB9" s="1"/>
  <c r="AZ3"/>
  <c r="EC9" s="1"/>
  <c r="BA3"/>
  <c r="ED9" s="1"/>
  <c r="BB3"/>
  <c r="EE9" s="1"/>
  <c r="BC3"/>
  <c r="EF9" s="1"/>
  <c r="BE3"/>
  <c r="DH15" s="1"/>
  <c r="BF3"/>
  <c r="DI15" s="1"/>
  <c r="AF6"/>
  <c r="DJ10" s="1"/>
  <c r="AG6"/>
  <c r="DK10" s="1"/>
  <c r="AH6"/>
  <c r="DL10" s="1"/>
  <c r="AI6"/>
  <c r="DM10" s="1"/>
  <c r="AJ6"/>
  <c r="DN10" s="1"/>
  <c r="AK6"/>
  <c r="DO10" s="1"/>
  <c r="AL6"/>
  <c r="DP10" s="1"/>
  <c r="AM6"/>
  <c r="DQ10" s="1"/>
  <c r="AN6"/>
  <c r="DR10" s="1"/>
  <c r="AO6"/>
  <c r="DS10" s="1"/>
  <c r="AP6"/>
  <c r="DT10" s="1"/>
  <c r="AQ6"/>
  <c r="DU10" s="1"/>
  <c r="AS6"/>
  <c r="DV10" s="1"/>
  <c r="AT6"/>
  <c r="DW10" s="1"/>
  <c r="AU6"/>
  <c r="DX10" s="1"/>
  <c r="AV6"/>
  <c r="DY10" s="1"/>
  <c r="AW6"/>
  <c r="DZ10" s="1"/>
  <c r="AX6"/>
  <c r="EA10" s="1"/>
  <c r="AY6"/>
  <c r="EB10" s="1"/>
  <c r="AZ6"/>
  <c r="EC10" s="1"/>
  <c r="BA6"/>
  <c r="ED10" s="1"/>
  <c r="BB6"/>
  <c r="EE10" s="1"/>
  <c r="BC6"/>
  <c r="EF10" s="1"/>
  <c r="BE6"/>
  <c r="DH16" s="1"/>
  <c r="BF6"/>
  <c r="DI16" s="1"/>
  <c r="AF7"/>
  <c r="DJ11" s="1"/>
  <c r="AG7"/>
  <c r="DK11" s="1"/>
  <c r="AH7"/>
  <c r="DL11" s="1"/>
  <c r="AI7"/>
  <c r="DM11" s="1"/>
  <c r="AJ7"/>
  <c r="DN11" s="1"/>
  <c r="AK7"/>
  <c r="DO11" s="1"/>
  <c r="AL7"/>
  <c r="DP11" s="1"/>
  <c r="AM7"/>
  <c r="DQ11" s="1"/>
  <c r="AN7"/>
  <c r="DR11" s="1"/>
  <c r="AO7"/>
  <c r="DS11" s="1"/>
  <c r="AP7"/>
  <c r="DT11" s="1"/>
  <c r="AQ7"/>
  <c r="DU11" s="1"/>
  <c r="AS7"/>
  <c r="DV11" s="1"/>
  <c r="AT7"/>
  <c r="DW11" s="1"/>
  <c r="AU7"/>
  <c r="DX11" s="1"/>
  <c r="AV7"/>
  <c r="DY11" s="1"/>
  <c r="AW7"/>
  <c r="DZ11" s="1"/>
  <c r="AX7"/>
  <c r="EA11" s="1"/>
  <c r="AY7"/>
  <c r="EB11" s="1"/>
  <c r="AZ7"/>
  <c r="EC11" s="1"/>
  <c r="BA7"/>
  <c r="ED11" s="1"/>
  <c r="BB7"/>
  <c r="EE11" s="1"/>
  <c r="BC7"/>
  <c r="EF11" s="1"/>
  <c r="BE7"/>
  <c r="DH17" s="1"/>
  <c r="BF7"/>
  <c r="DI17" s="1"/>
  <c r="AF4"/>
  <c r="DJ12" s="1"/>
  <c r="AG4"/>
  <c r="AH4"/>
  <c r="DL12" s="1"/>
  <c r="AI4"/>
  <c r="AJ4"/>
  <c r="DN12" s="1"/>
  <c r="AK4"/>
  <c r="AL4"/>
  <c r="DP12" s="1"/>
  <c r="AM4"/>
  <c r="AN4"/>
  <c r="DR12" s="1"/>
  <c r="AO4"/>
  <c r="AP4"/>
  <c r="DT12" s="1"/>
  <c r="AQ4"/>
  <c r="AS4"/>
  <c r="DV12" s="1"/>
  <c r="AT4"/>
  <c r="AU4"/>
  <c r="DX12" s="1"/>
  <c r="AV4"/>
  <c r="AW4"/>
  <c r="DZ12" s="1"/>
  <c r="AX4"/>
  <c r="AY4"/>
  <c r="EB12" s="1"/>
  <c r="AZ4"/>
  <c r="BA4"/>
  <c r="ED12" s="1"/>
  <c r="BB4"/>
  <c r="BC4"/>
  <c r="EF12" s="1"/>
  <c r="BE4"/>
  <c r="DH18" s="1"/>
  <c r="BF4"/>
  <c r="U8"/>
  <c r="DY2" s="1"/>
  <c r="V8"/>
  <c r="DZ2" s="1"/>
  <c r="W8"/>
  <c r="EA2" s="1"/>
  <c r="X8"/>
  <c r="EB2" s="1"/>
  <c r="Y8"/>
  <c r="EC2" s="1"/>
  <c r="Z8"/>
  <c r="ED2" s="1"/>
  <c r="AA8"/>
  <c r="EE2" s="1"/>
  <c r="AB8"/>
  <c r="EF2" s="1"/>
  <c r="AC8"/>
  <c r="DG8" s="1"/>
  <c r="AD8"/>
  <c r="DH8" s="1"/>
  <c r="AE8"/>
  <c r="DI8" s="1"/>
  <c r="U3"/>
  <c r="DY3" s="1"/>
  <c r="V3"/>
  <c r="DZ3" s="1"/>
  <c r="W3"/>
  <c r="EA3" s="1"/>
  <c r="X3"/>
  <c r="EB3" s="1"/>
  <c r="Y3"/>
  <c r="EC3" s="1"/>
  <c r="Z3"/>
  <c r="ED3" s="1"/>
  <c r="AA3"/>
  <c r="EE3" s="1"/>
  <c r="AB3"/>
  <c r="EF3" s="1"/>
  <c r="AD3"/>
  <c r="DH9" s="1"/>
  <c r="AE3"/>
  <c r="DI9" s="1"/>
  <c r="U6"/>
  <c r="DY4" s="1"/>
  <c r="V6"/>
  <c r="DZ4" s="1"/>
  <c r="W6"/>
  <c r="EA4" s="1"/>
  <c r="X6"/>
  <c r="EB4" s="1"/>
  <c r="Y6"/>
  <c r="EC4" s="1"/>
  <c r="Z6"/>
  <c r="ED4" s="1"/>
  <c r="AA6"/>
  <c r="EE4" s="1"/>
  <c r="AB6"/>
  <c r="EF4" s="1"/>
  <c r="AD6"/>
  <c r="DH10" s="1"/>
  <c r="AE6"/>
  <c r="DI10" s="1"/>
  <c r="U7"/>
  <c r="DY5" s="1"/>
  <c r="V7"/>
  <c r="DZ5" s="1"/>
  <c r="W7"/>
  <c r="EA5" s="1"/>
  <c r="X7"/>
  <c r="EB5" s="1"/>
  <c r="Y7"/>
  <c r="EC5" s="1"/>
  <c r="Z7"/>
  <c r="ED5" s="1"/>
  <c r="AA7"/>
  <c r="EE5" s="1"/>
  <c r="AB7"/>
  <c r="EF5" s="1"/>
  <c r="AD7"/>
  <c r="DH11" s="1"/>
  <c r="AE7"/>
  <c r="DI11" s="1"/>
  <c r="U4"/>
  <c r="V4"/>
  <c r="DZ6" s="1"/>
  <c r="W4"/>
  <c r="X4"/>
  <c r="EB6" s="1"/>
  <c r="Y4"/>
  <c r="Z4"/>
  <c r="ED6" s="1"/>
  <c r="AA4"/>
  <c r="AB4"/>
  <c r="EF6" s="1"/>
  <c r="AD4"/>
  <c r="DH12" s="1"/>
  <c r="AE4"/>
  <c r="D8"/>
  <c r="DI2" s="1"/>
  <c r="E8"/>
  <c r="DJ2" s="1"/>
  <c r="F8"/>
  <c r="DK2" s="1"/>
  <c r="G8"/>
  <c r="DL2" s="1"/>
  <c r="H8"/>
  <c r="DM2" s="1"/>
  <c r="I8"/>
  <c r="DN2" s="1"/>
  <c r="J8"/>
  <c r="DO2" s="1"/>
  <c r="K8"/>
  <c r="DP2" s="1"/>
  <c r="L8"/>
  <c r="DQ2" s="1"/>
  <c r="M8"/>
  <c r="DR2" s="1"/>
  <c r="N8"/>
  <c r="DS2" s="1"/>
  <c r="O8"/>
  <c r="DT2" s="1"/>
  <c r="P8"/>
  <c r="DU2" s="1"/>
  <c r="R8"/>
  <c r="DV2" s="1"/>
  <c r="S8"/>
  <c r="DW2" s="1"/>
  <c r="T8"/>
  <c r="DX2" s="1"/>
  <c r="D3"/>
  <c r="DI3" s="1"/>
  <c r="E3"/>
  <c r="DJ3" s="1"/>
  <c r="F3"/>
  <c r="DK3" s="1"/>
  <c r="G3"/>
  <c r="DL3" s="1"/>
  <c r="H3"/>
  <c r="DM3" s="1"/>
  <c r="I3"/>
  <c r="DN3" s="1"/>
  <c r="J3"/>
  <c r="DO3" s="1"/>
  <c r="K3"/>
  <c r="DP3" s="1"/>
  <c r="L3"/>
  <c r="DQ3" s="1"/>
  <c r="M3"/>
  <c r="DR3" s="1"/>
  <c r="N3"/>
  <c r="DS3" s="1"/>
  <c r="O3"/>
  <c r="DT3" s="1"/>
  <c r="P3"/>
  <c r="DU3" s="1"/>
  <c r="R3"/>
  <c r="DV3" s="1"/>
  <c r="S3"/>
  <c r="DW3" s="1"/>
  <c r="T3"/>
  <c r="DX3" s="1"/>
  <c r="D6"/>
  <c r="DI4" s="1"/>
  <c r="E6"/>
  <c r="DJ4" s="1"/>
  <c r="F6"/>
  <c r="DK4" s="1"/>
  <c r="G6"/>
  <c r="DL4" s="1"/>
  <c r="H6"/>
  <c r="DM4" s="1"/>
  <c r="I6"/>
  <c r="DN4" s="1"/>
  <c r="J6"/>
  <c r="DO4" s="1"/>
  <c r="K6"/>
  <c r="DP4" s="1"/>
  <c r="L6"/>
  <c r="DQ4" s="1"/>
  <c r="M6"/>
  <c r="DR4" s="1"/>
  <c r="N6"/>
  <c r="DS4" s="1"/>
  <c r="O6"/>
  <c r="DT4" s="1"/>
  <c r="P6"/>
  <c r="DU4" s="1"/>
  <c r="R6"/>
  <c r="DV4" s="1"/>
  <c r="S6"/>
  <c r="DW4" s="1"/>
  <c r="T6"/>
  <c r="DX4" s="1"/>
  <c r="D7"/>
  <c r="DI5" s="1"/>
  <c r="E7"/>
  <c r="DJ5" s="1"/>
  <c r="F7"/>
  <c r="DK5" s="1"/>
  <c r="G7"/>
  <c r="DL5" s="1"/>
  <c r="H7"/>
  <c r="DM5" s="1"/>
  <c r="I7"/>
  <c r="DN5" s="1"/>
  <c r="J7"/>
  <c r="DO5" s="1"/>
  <c r="K7"/>
  <c r="DP5" s="1"/>
  <c r="L7"/>
  <c r="DQ5" s="1"/>
  <c r="M7"/>
  <c r="DR5" s="1"/>
  <c r="N7"/>
  <c r="DS5" s="1"/>
  <c r="O7"/>
  <c r="DT5" s="1"/>
  <c r="P7"/>
  <c r="DU5" s="1"/>
  <c r="R7"/>
  <c r="DV5" s="1"/>
  <c r="S7"/>
  <c r="DW5" s="1"/>
  <c r="T7"/>
  <c r="DX5" s="1"/>
  <c r="D4"/>
  <c r="DI6" s="1"/>
  <c r="E4"/>
  <c r="F4"/>
  <c r="DK6" s="1"/>
  <c r="G4"/>
  <c r="DL6" s="1"/>
  <c r="H4"/>
  <c r="I4"/>
  <c r="DN6" s="1"/>
  <c r="J4"/>
  <c r="K4"/>
  <c r="DP6" s="1"/>
  <c r="L4"/>
  <c r="M4"/>
  <c r="DR6" s="1"/>
  <c r="N4"/>
  <c r="O4"/>
  <c r="DT6" s="1"/>
  <c r="P4"/>
  <c r="R4"/>
  <c r="DV6" s="1"/>
  <c r="S4"/>
  <c r="T4"/>
  <c r="DX6" s="1"/>
  <c r="C4"/>
  <c r="C7"/>
  <c r="DH5" s="1"/>
  <c r="C6"/>
  <c r="DH4" s="1"/>
  <c r="C3"/>
  <c r="DH3" s="1"/>
  <c r="C8"/>
  <c r="DH2" s="1"/>
  <c r="B8"/>
  <c r="DG2" s="1"/>
  <c r="F5"/>
  <c r="DE519"/>
  <c r="DE517"/>
  <c r="DE515"/>
  <c r="DE513"/>
  <c r="DE511"/>
  <c r="DE5"/>
  <c r="DD519"/>
  <c r="DD517"/>
  <c r="DD515"/>
  <c r="DD513"/>
  <c r="DD511"/>
  <c r="DD5"/>
  <c r="DC519"/>
  <c r="DC517"/>
  <c r="DC515"/>
  <c r="DC513"/>
  <c r="DC511"/>
  <c r="DC5"/>
  <c r="DB519"/>
  <c r="DB517"/>
  <c r="DB515"/>
  <c r="DB513"/>
  <c r="DB511"/>
  <c r="DB5"/>
  <c r="DA519"/>
  <c r="DA517"/>
  <c r="DA515"/>
  <c r="DA513"/>
  <c r="DA511"/>
  <c r="DA5"/>
  <c r="CZ519"/>
  <c r="CZ517"/>
  <c r="CZ515"/>
  <c r="CZ513"/>
  <c r="CZ511"/>
  <c r="CZ5"/>
  <c r="CY519"/>
  <c r="CY517"/>
  <c r="CY515"/>
  <c r="CY513"/>
  <c r="CY511"/>
  <c r="CY5"/>
  <c r="CX519"/>
  <c r="CX517"/>
  <c r="CX515"/>
  <c r="CX513"/>
  <c r="CX511"/>
  <c r="CX5"/>
  <c r="CW519"/>
  <c r="CW517"/>
  <c r="CW515"/>
  <c r="CW513"/>
  <c r="CW511"/>
  <c r="CW5"/>
  <c r="CV519"/>
  <c r="CV517"/>
  <c r="CV515"/>
  <c r="CV513"/>
  <c r="CV511"/>
  <c r="CV5"/>
  <c r="CU519"/>
  <c r="CU517"/>
  <c r="CU515"/>
  <c r="CU513"/>
  <c r="CU511"/>
  <c r="CU5"/>
  <c r="CT519"/>
  <c r="CT517"/>
  <c r="CT515"/>
  <c r="CT513"/>
  <c r="CT511"/>
  <c r="CT8"/>
  <c r="CT7"/>
  <c r="CT6"/>
  <c r="CT4"/>
  <c r="CT3"/>
  <c r="CT5" s="1"/>
  <c r="CS519"/>
  <c r="CS517"/>
  <c r="CS515"/>
  <c r="CS513"/>
  <c r="CS511"/>
  <c r="CS5"/>
  <c r="CR519"/>
  <c r="CR517"/>
  <c r="CR515"/>
  <c r="CR513"/>
  <c r="CR511"/>
  <c r="CR5"/>
  <c r="CQ519"/>
  <c r="CQ517"/>
  <c r="CQ515"/>
  <c r="CQ513"/>
  <c r="CQ511"/>
  <c r="CQ5"/>
  <c r="CP519"/>
  <c r="CP517"/>
  <c r="CP515"/>
  <c r="CP513"/>
  <c r="CP511"/>
  <c r="CP5"/>
  <c r="CO519"/>
  <c r="CO517"/>
  <c r="CO515"/>
  <c r="CO513"/>
  <c r="CO511"/>
  <c r="CO5"/>
  <c r="CN519"/>
  <c r="CN517"/>
  <c r="CN515"/>
  <c r="CN513"/>
  <c r="CN511"/>
  <c r="CN5"/>
  <c r="CM519"/>
  <c r="CM517"/>
  <c r="CM515"/>
  <c r="CM513"/>
  <c r="CM511"/>
  <c r="CM5"/>
  <c r="CL519"/>
  <c r="CL517"/>
  <c r="CL515"/>
  <c r="CL513"/>
  <c r="CL511"/>
  <c r="CL5"/>
  <c r="CK519"/>
  <c r="CK517"/>
  <c r="CK515"/>
  <c r="CK513"/>
  <c r="CK511"/>
  <c r="CK5"/>
  <c r="CJ519"/>
  <c r="CJ517"/>
  <c r="CJ515"/>
  <c r="CJ513"/>
  <c r="CJ511"/>
  <c r="CJ5"/>
  <c r="CI519"/>
  <c r="CI517"/>
  <c r="CI515"/>
  <c r="CI513"/>
  <c r="CI511"/>
  <c r="CI5"/>
  <c r="CH519"/>
  <c r="CH517"/>
  <c r="CH515"/>
  <c r="CH513"/>
  <c r="CH511"/>
  <c r="CH5"/>
  <c r="CG519"/>
  <c r="CG517"/>
  <c r="CG515"/>
  <c r="CG513"/>
  <c r="CG511"/>
  <c r="CG5"/>
  <c r="CF519"/>
  <c r="CF517"/>
  <c r="CF515"/>
  <c r="CF513"/>
  <c r="CF511"/>
  <c r="CF5"/>
  <c r="CE519"/>
  <c r="CE517"/>
  <c r="CE515"/>
  <c r="CE513"/>
  <c r="CE511"/>
  <c r="CE7"/>
  <c r="CE6"/>
  <c r="CE4"/>
  <c r="CE3"/>
  <c r="CD519"/>
  <c r="CD517"/>
  <c r="CD515"/>
  <c r="CD513"/>
  <c r="CD511"/>
  <c r="CD5"/>
  <c r="CC519"/>
  <c r="CC517"/>
  <c r="CC515"/>
  <c r="CC513"/>
  <c r="CC511"/>
  <c r="CC5"/>
  <c r="CB519"/>
  <c r="CB517"/>
  <c r="CB515"/>
  <c r="CB513"/>
  <c r="CB511"/>
  <c r="CB5"/>
  <c r="CA519"/>
  <c r="CA517"/>
  <c r="CA515"/>
  <c r="CA513"/>
  <c r="CA511"/>
  <c r="CA5"/>
  <c r="BZ519"/>
  <c r="BZ517"/>
  <c r="BZ515"/>
  <c r="BZ513"/>
  <c r="BZ511"/>
  <c r="BZ5"/>
  <c r="BY519"/>
  <c r="BY517"/>
  <c r="BY515"/>
  <c r="BY513"/>
  <c r="BY511"/>
  <c r="BY5"/>
  <c r="BX519"/>
  <c r="BX517"/>
  <c r="BX515"/>
  <c r="BX513"/>
  <c r="BX511"/>
  <c r="BX5"/>
  <c r="BW519"/>
  <c r="BW517"/>
  <c r="BW515"/>
  <c r="BW513"/>
  <c r="BW511"/>
  <c r="BW5"/>
  <c r="BV519"/>
  <c r="BV517"/>
  <c r="BV515"/>
  <c r="BV513"/>
  <c r="BV511"/>
  <c r="BV5"/>
  <c r="BU519"/>
  <c r="BU517"/>
  <c r="BU515"/>
  <c r="BU513"/>
  <c r="BU511"/>
  <c r="BU5"/>
  <c r="BT519"/>
  <c r="BT517"/>
  <c r="BT515"/>
  <c r="BT513"/>
  <c r="BT511"/>
  <c r="BT5"/>
  <c r="BS519"/>
  <c r="BS517"/>
  <c r="BS515"/>
  <c r="BS513"/>
  <c r="BS511"/>
  <c r="BS8"/>
  <c r="BS7"/>
  <c r="BS6"/>
  <c r="BS4"/>
  <c r="BS3"/>
  <c r="BS5" s="1"/>
  <c r="BR519"/>
  <c r="BR517"/>
  <c r="BR515"/>
  <c r="BR513"/>
  <c r="BR511"/>
  <c r="BR5"/>
  <c r="BQ519"/>
  <c r="BQ517"/>
  <c r="BQ515"/>
  <c r="BQ513"/>
  <c r="BQ511"/>
  <c r="BQ5"/>
  <c r="BP519"/>
  <c r="BP517"/>
  <c r="BP515"/>
  <c r="BP513"/>
  <c r="BP511"/>
  <c r="BP5"/>
  <c r="BO519"/>
  <c r="BO517"/>
  <c r="BO515"/>
  <c r="BO513"/>
  <c r="BO511"/>
  <c r="BO5"/>
  <c r="BN519"/>
  <c r="BN517"/>
  <c r="BN515"/>
  <c r="BN513"/>
  <c r="BN511"/>
  <c r="BN5"/>
  <c r="BM519"/>
  <c r="BM517"/>
  <c r="BM515"/>
  <c r="BM513"/>
  <c r="BM511"/>
  <c r="BM5"/>
  <c r="BL519"/>
  <c r="BL517"/>
  <c r="BL515"/>
  <c r="BL513"/>
  <c r="BL511"/>
  <c r="BL5"/>
  <c r="BK519"/>
  <c r="BK517"/>
  <c r="BK515"/>
  <c r="BK513"/>
  <c r="BK511"/>
  <c r="BK5"/>
  <c r="BJ519"/>
  <c r="BJ517"/>
  <c r="BJ515"/>
  <c r="BJ513"/>
  <c r="BJ511"/>
  <c r="BJ5"/>
  <c r="BI519"/>
  <c r="BI517"/>
  <c r="BI515"/>
  <c r="BI513"/>
  <c r="BI511"/>
  <c r="BI5"/>
  <c r="BH519"/>
  <c r="BH517"/>
  <c r="BH515"/>
  <c r="BH513"/>
  <c r="BH511"/>
  <c r="BH5"/>
  <c r="BG519"/>
  <c r="BG517"/>
  <c r="BG515"/>
  <c r="BG513"/>
  <c r="BG511"/>
  <c r="BG5"/>
  <c r="BF519"/>
  <c r="BF517"/>
  <c r="BF515"/>
  <c r="BF513"/>
  <c r="BF511"/>
  <c r="BE519"/>
  <c r="BE517"/>
  <c r="BE515"/>
  <c r="BE513"/>
  <c r="BE511"/>
  <c r="BE5"/>
  <c r="BD519"/>
  <c r="BD517"/>
  <c r="BD515"/>
  <c r="BD513"/>
  <c r="BD511"/>
  <c r="BD7"/>
  <c r="BD6"/>
  <c r="BD4"/>
  <c r="BD3"/>
  <c r="BC519"/>
  <c r="BC517"/>
  <c r="BC515"/>
  <c r="BC513"/>
  <c r="BC511"/>
  <c r="BC5"/>
  <c r="BB519"/>
  <c r="BB517"/>
  <c r="BB515"/>
  <c r="BB513"/>
  <c r="BB511"/>
  <c r="BA519"/>
  <c r="BA517"/>
  <c r="BA515"/>
  <c r="BA513"/>
  <c r="BA511"/>
  <c r="BA5"/>
  <c r="AZ519"/>
  <c r="AZ517"/>
  <c r="AZ515"/>
  <c r="AZ513"/>
  <c r="AZ511"/>
  <c r="AY519"/>
  <c r="AY517"/>
  <c r="AY515"/>
  <c r="AY513"/>
  <c r="AY511"/>
  <c r="AY5"/>
  <c r="AX519"/>
  <c r="AX517"/>
  <c r="AX515"/>
  <c r="AX513"/>
  <c r="AX511"/>
  <c r="AW519"/>
  <c r="AW517"/>
  <c r="AW515"/>
  <c r="AW513"/>
  <c r="AW511"/>
  <c r="AW5"/>
  <c r="AV519"/>
  <c r="AV517"/>
  <c r="AV515"/>
  <c r="AV513"/>
  <c r="AV511"/>
  <c r="AU519"/>
  <c r="AU517"/>
  <c r="AU515"/>
  <c r="AU513"/>
  <c r="AU511"/>
  <c r="AU5"/>
  <c r="AT519"/>
  <c r="AT517"/>
  <c r="AT515"/>
  <c r="AT513"/>
  <c r="AT511"/>
  <c r="AS519"/>
  <c r="AS517"/>
  <c r="AS515"/>
  <c r="AS513"/>
  <c r="AS511"/>
  <c r="AS5"/>
  <c r="AR519"/>
  <c r="AR517"/>
  <c r="AR515"/>
  <c r="AR513"/>
  <c r="AR511"/>
  <c r="AR8"/>
  <c r="AR7"/>
  <c r="AR6"/>
  <c r="AR4"/>
  <c r="AR3"/>
  <c r="AR5" s="1"/>
  <c r="AQ519"/>
  <c r="AQ517"/>
  <c r="AQ515"/>
  <c r="AQ513"/>
  <c r="AQ511"/>
  <c r="AP519"/>
  <c r="AP517"/>
  <c r="AP515"/>
  <c r="AP513"/>
  <c r="AP511"/>
  <c r="AP5"/>
  <c r="AO519"/>
  <c r="AO517"/>
  <c r="AO515"/>
  <c r="AO513"/>
  <c r="AO511"/>
  <c r="AN519"/>
  <c r="AN517"/>
  <c r="AN515"/>
  <c r="AN513"/>
  <c r="AN511"/>
  <c r="AN5"/>
  <c r="AM519"/>
  <c r="AM517"/>
  <c r="AM515"/>
  <c r="AM513"/>
  <c r="AM511"/>
  <c r="AL519"/>
  <c r="AL517"/>
  <c r="AL515"/>
  <c r="AL513"/>
  <c r="AL511"/>
  <c r="AL5"/>
  <c r="AK519"/>
  <c r="AK517"/>
  <c r="AK515"/>
  <c r="AK513"/>
  <c r="AK511"/>
  <c r="AJ519"/>
  <c r="AJ517"/>
  <c r="AJ515"/>
  <c r="AJ513"/>
  <c r="AJ511"/>
  <c r="AJ5"/>
  <c r="AI519"/>
  <c r="AI517"/>
  <c r="AI515"/>
  <c r="AI513"/>
  <c r="AI511"/>
  <c r="AH519"/>
  <c r="AH517"/>
  <c r="AH515"/>
  <c r="AH513"/>
  <c r="AH511"/>
  <c r="AH5"/>
  <c r="AG519"/>
  <c r="AG517"/>
  <c r="AG515"/>
  <c r="AG513"/>
  <c r="AG511"/>
  <c r="AF519"/>
  <c r="AF517"/>
  <c r="AF515"/>
  <c r="AF513"/>
  <c r="AF511"/>
  <c r="AF5"/>
  <c r="AE519"/>
  <c r="AE517"/>
  <c r="AE515"/>
  <c r="AE513"/>
  <c r="AE511"/>
  <c r="AD519"/>
  <c r="AD517"/>
  <c r="AD515"/>
  <c r="AD513"/>
  <c r="AD511"/>
  <c r="AD5"/>
  <c r="AC519"/>
  <c r="AC517"/>
  <c r="AC515"/>
  <c r="AC513"/>
  <c r="AC511"/>
  <c r="AC7"/>
  <c r="AC6"/>
  <c r="AC4"/>
  <c r="AC3"/>
  <c r="AB519"/>
  <c r="AB517"/>
  <c r="AB515"/>
  <c r="AB513"/>
  <c r="AB511"/>
  <c r="AB5"/>
  <c r="AA519"/>
  <c r="AA517"/>
  <c r="AA515"/>
  <c r="AA513"/>
  <c r="AA511"/>
  <c r="Z519"/>
  <c r="Z517"/>
  <c r="Z515"/>
  <c r="Z513"/>
  <c r="Z511"/>
  <c r="Z5"/>
  <c r="Y519"/>
  <c r="Y517"/>
  <c r="Y515"/>
  <c r="Y513"/>
  <c r="Y511"/>
  <c r="X519"/>
  <c r="X517"/>
  <c r="X515"/>
  <c r="X513"/>
  <c r="X511"/>
  <c r="X5"/>
  <c r="W519"/>
  <c r="W517"/>
  <c r="W515"/>
  <c r="W513"/>
  <c r="W511"/>
  <c r="V519"/>
  <c r="V517"/>
  <c r="V515"/>
  <c r="V513"/>
  <c r="V511"/>
  <c r="V5"/>
  <c r="U519"/>
  <c r="U517"/>
  <c r="U515"/>
  <c r="U513"/>
  <c r="U511"/>
  <c r="T519"/>
  <c r="T517"/>
  <c r="T515"/>
  <c r="T513"/>
  <c r="T511"/>
  <c r="T5"/>
  <c r="S519"/>
  <c r="S517"/>
  <c r="S515"/>
  <c r="S513"/>
  <c r="S511"/>
  <c r="R519"/>
  <c r="R517"/>
  <c r="R515"/>
  <c r="R513"/>
  <c r="R511"/>
  <c r="R5"/>
  <c r="Q519"/>
  <c r="Q517"/>
  <c r="Q515"/>
  <c r="Q513"/>
  <c r="Q511"/>
  <c r="Q8"/>
  <c r="Q7"/>
  <c r="Q6"/>
  <c r="Q4"/>
  <c r="Q3"/>
  <c r="Q5" s="1"/>
  <c r="P519"/>
  <c r="P517"/>
  <c r="P515"/>
  <c r="P513"/>
  <c r="P511"/>
  <c r="O519"/>
  <c r="O517"/>
  <c r="O515"/>
  <c r="O513"/>
  <c r="O511"/>
  <c r="O5"/>
  <c r="N519"/>
  <c r="N517"/>
  <c r="N515"/>
  <c r="N513"/>
  <c r="N511"/>
  <c r="M519"/>
  <c r="M517"/>
  <c r="M515"/>
  <c r="M513"/>
  <c r="M511"/>
  <c r="M5"/>
  <c r="L519"/>
  <c r="L517"/>
  <c r="L515"/>
  <c r="L513"/>
  <c r="L511"/>
  <c r="K519"/>
  <c r="K517"/>
  <c r="K515"/>
  <c r="K513"/>
  <c r="K511"/>
  <c r="K5"/>
  <c r="J519"/>
  <c r="J517"/>
  <c r="J515"/>
  <c r="J513"/>
  <c r="J511"/>
  <c r="I519"/>
  <c r="I517"/>
  <c r="I515"/>
  <c r="I513"/>
  <c r="I511"/>
  <c r="I5"/>
  <c r="H519"/>
  <c r="H517"/>
  <c r="H515"/>
  <c r="H513"/>
  <c r="H511"/>
  <c r="G519"/>
  <c r="G517"/>
  <c r="G515"/>
  <c r="G513"/>
  <c r="G511"/>
  <c r="G5"/>
  <c r="F519"/>
  <c r="F517"/>
  <c r="F515"/>
  <c r="F513"/>
  <c r="F511"/>
  <c r="E519"/>
  <c r="E517"/>
  <c r="E515"/>
  <c r="E513"/>
  <c r="E511"/>
  <c r="D519"/>
  <c r="D517"/>
  <c r="D515"/>
  <c r="D513"/>
  <c r="D511"/>
  <c r="D5"/>
  <c r="C519"/>
  <c r="C517"/>
  <c r="C515"/>
  <c r="C513"/>
  <c r="C511"/>
  <c r="B519"/>
  <c r="B517"/>
  <c r="B515"/>
  <c r="B513"/>
  <c r="B511"/>
  <c r="B7"/>
  <c r="B6"/>
  <c r="B4"/>
  <c r="B3"/>
  <c r="B5" s="1"/>
  <c r="M22" i="1"/>
  <c r="P22"/>
  <c r="G5" i="2"/>
  <c r="H5"/>
  <c r="I5"/>
  <c r="J5"/>
  <c r="G6"/>
  <c r="H6"/>
  <c r="I6"/>
  <c r="J6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H4"/>
  <c r="I4"/>
  <c r="J4"/>
  <c r="G4"/>
  <c r="R48" a="1"/>
  <c r="R35"/>
  <c r="P30"/>
  <c r="M45" a="1"/>
  <c r="M35"/>
  <c r="K30"/>
  <c r="H45" a="1"/>
  <c r="H35"/>
  <c r="F30"/>
  <c r="C45" a="1"/>
  <c r="C45" s="1"/>
  <c r="C35"/>
  <c r="A30"/>
  <c r="G16"/>
  <c r="H16"/>
  <c r="I16"/>
  <c r="J16"/>
  <c r="G17"/>
  <c r="H17"/>
  <c r="I17"/>
  <c r="J17"/>
  <c r="P23" i="1"/>
  <c r="Q23"/>
  <c r="P51" i="2"/>
  <c r="N23" i="1"/>
  <c r="M23"/>
  <c r="AC630"/>
  <c r="D16" i="2"/>
  <c r="E16"/>
  <c r="F16"/>
  <c r="D17"/>
  <c r="E17"/>
  <c r="F17"/>
  <c r="C17"/>
  <c r="C16"/>
  <c r="J28"/>
  <c r="B28"/>
  <c r="J20"/>
  <c r="J27"/>
  <c r="I27"/>
  <c r="B27"/>
  <c r="I20"/>
  <c r="J26"/>
  <c r="I26"/>
  <c r="H26"/>
  <c r="B26"/>
  <c r="H20"/>
  <c r="J25"/>
  <c r="I25"/>
  <c r="H25"/>
  <c r="G25"/>
  <c r="B25"/>
  <c r="G20"/>
  <c r="J24"/>
  <c r="I24"/>
  <c r="H24"/>
  <c r="G24"/>
  <c r="F24"/>
  <c r="B24"/>
  <c r="F20"/>
  <c r="J23"/>
  <c r="I23"/>
  <c r="H23"/>
  <c r="G23"/>
  <c r="F23"/>
  <c r="E23"/>
  <c r="B23"/>
  <c r="E20"/>
  <c r="J22"/>
  <c r="I22"/>
  <c r="H22"/>
  <c r="G22"/>
  <c r="F22"/>
  <c r="E22"/>
  <c r="D22"/>
  <c r="B22"/>
  <c r="D20"/>
  <c r="J21"/>
  <c r="I21"/>
  <c r="H21"/>
  <c r="G21"/>
  <c r="F21"/>
  <c r="E21"/>
  <c r="D21"/>
  <c r="C21"/>
  <c r="B21"/>
  <c r="C20"/>
  <c r="S735" i="1"/>
  <c r="T735"/>
  <c r="U735"/>
  <c r="V735"/>
  <c r="W735"/>
  <c r="X735"/>
  <c r="Y735"/>
  <c r="Z735"/>
  <c r="AA735"/>
  <c r="AB735"/>
  <c r="AC735"/>
  <c r="S630"/>
  <c r="S737" s="1"/>
  <c r="T630"/>
  <c r="T737" s="1"/>
  <c r="U630"/>
  <c r="U737" s="1"/>
  <c r="V630"/>
  <c r="V737" s="1"/>
  <c r="W630"/>
  <c r="W737" s="1"/>
  <c r="X630"/>
  <c r="X737" s="1"/>
  <c r="Y630"/>
  <c r="Y737" s="1"/>
  <c r="Z630"/>
  <c r="Z737" s="1"/>
  <c r="AA630"/>
  <c r="AA737" s="1"/>
  <c r="AB630"/>
  <c r="AB737" s="1"/>
  <c r="AW735"/>
  <c r="AX735"/>
  <c r="AY735"/>
  <c r="AZ735"/>
  <c r="BA735"/>
  <c r="BB735"/>
  <c r="BC735"/>
  <c r="BD735"/>
  <c r="BE735"/>
  <c r="BF735"/>
  <c r="BG735"/>
  <c r="B294"/>
  <c r="AW630" s="1"/>
  <c r="AW737" s="1"/>
  <c r="D294"/>
  <c r="AX630" s="1"/>
  <c r="AX737" s="1"/>
  <c r="F294"/>
  <c r="AY630" s="1"/>
  <c r="AY737" s="1"/>
  <c r="H294"/>
  <c r="AZ630" s="1"/>
  <c r="AZ737" s="1"/>
  <c r="J294"/>
  <c r="BA630" s="1"/>
  <c r="BA737" s="1"/>
  <c r="BB630"/>
  <c r="BB737" s="1"/>
  <c r="N294"/>
  <c r="BC630" s="1"/>
  <c r="BC737" s="1"/>
  <c r="P294"/>
  <c r="BD630" s="1"/>
  <c r="BD737" s="1"/>
  <c r="R294"/>
  <c r="BE630" s="1"/>
  <c r="BE737" s="1"/>
  <c r="T294"/>
  <c r="BF630" s="1"/>
  <c r="BF737" s="1"/>
  <c r="V294"/>
  <c r="CA735"/>
  <c r="CB735"/>
  <c r="CC735"/>
  <c r="CD735"/>
  <c r="CE735"/>
  <c r="CF735"/>
  <c r="CG735"/>
  <c r="CH735"/>
  <c r="CI735"/>
  <c r="CJ735"/>
  <c r="CK735"/>
  <c r="B407"/>
  <c r="CA630" s="1"/>
  <c r="CA737" s="1"/>
  <c r="D407"/>
  <c r="CB630" s="1"/>
  <c r="CB737" s="1"/>
  <c r="F407"/>
  <c r="CC630" s="1"/>
  <c r="CC737" s="1"/>
  <c r="H407"/>
  <c r="CD630" s="1"/>
  <c r="CD737" s="1"/>
  <c r="J407"/>
  <c r="CE630" s="1"/>
  <c r="CE737" s="1"/>
  <c r="CF630"/>
  <c r="CF737" s="1"/>
  <c r="N407"/>
  <c r="CG630" s="1"/>
  <c r="CG737" s="1"/>
  <c r="P407"/>
  <c r="CH630" s="1"/>
  <c r="CH737" s="1"/>
  <c r="R407"/>
  <c r="CI630" s="1"/>
  <c r="CI737" s="1"/>
  <c r="T407"/>
  <c r="CJ630" s="1"/>
  <c r="CJ737" s="1"/>
  <c r="V407"/>
  <c r="DE735"/>
  <c r="DF735"/>
  <c r="DG735"/>
  <c r="DH735"/>
  <c r="DI735"/>
  <c r="DJ735"/>
  <c r="DK735"/>
  <c r="DL735"/>
  <c r="DM735"/>
  <c r="DN735"/>
  <c r="DO735"/>
  <c r="B519"/>
  <c r="DE630" s="1"/>
  <c r="DE737" s="1"/>
  <c r="D519"/>
  <c r="DF630" s="1"/>
  <c r="DF737" s="1"/>
  <c r="F519"/>
  <c r="DG630" s="1"/>
  <c r="DG737" s="1"/>
  <c r="H519"/>
  <c r="DH630" s="1"/>
  <c r="DH737" s="1"/>
  <c r="J519"/>
  <c r="DI630" s="1"/>
  <c r="DI737" s="1"/>
  <c r="DJ630"/>
  <c r="DJ737" s="1"/>
  <c r="N519"/>
  <c r="DK630" s="1"/>
  <c r="DK737" s="1"/>
  <c r="P519"/>
  <c r="DL630" s="1"/>
  <c r="DL737" s="1"/>
  <c r="R519"/>
  <c r="DM630" s="1"/>
  <c r="DM737" s="1"/>
  <c r="T519"/>
  <c r="DN630" s="1"/>
  <c r="DN737" s="1"/>
  <c r="V519"/>
  <c r="C519"/>
  <c r="E519"/>
  <c r="G519"/>
  <c r="I519"/>
  <c r="K519"/>
  <c r="O519"/>
  <c r="Q519"/>
  <c r="S519"/>
  <c r="U519"/>
  <c r="C407"/>
  <c r="E407"/>
  <c r="G407"/>
  <c r="I407"/>
  <c r="K407"/>
  <c r="O407"/>
  <c r="Q407"/>
  <c r="S407"/>
  <c r="U407"/>
  <c r="C294"/>
  <c r="E294"/>
  <c r="G294"/>
  <c r="I294"/>
  <c r="K294"/>
  <c r="O294"/>
  <c r="Q294"/>
  <c r="S294"/>
  <c r="U294"/>
  <c r="V520"/>
  <c r="T520"/>
  <c r="R520"/>
  <c r="P520"/>
  <c r="N520"/>
  <c r="J520"/>
  <c r="H520"/>
  <c r="F520"/>
  <c r="D520"/>
  <c r="V408"/>
  <c r="T408"/>
  <c r="R408"/>
  <c r="P408"/>
  <c r="N408"/>
  <c r="J408"/>
  <c r="H408"/>
  <c r="F408"/>
  <c r="D408"/>
  <c r="V295"/>
  <c r="T295"/>
  <c r="R295"/>
  <c r="P295"/>
  <c r="N295"/>
  <c r="J295"/>
  <c r="H295"/>
  <c r="F295"/>
  <c r="D295"/>
  <c r="V182"/>
  <c r="T182"/>
  <c r="R182"/>
  <c r="P182"/>
  <c r="N182"/>
  <c r="J182"/>
  <c r="H182"/>
  <c r="F182"/>
  <c r="D182"/>
  <c r="R735"/>
  <c r="DD735"/>
  <c r="BZ735"/>
  <c r="AV735"/>
  <c r="R737"/>
  <c r="CQ735"/>
  <c r="CR735"/>
  <c r="CS735"/>
  <c r="CT735"/>
  <c r="CU735"/>
  <c r="CV735"/>
  <c r="CW735"/>
  <c r="CX735"/>
  <c r="CY735"/>
  <c r="CZ735"/>
  <c r="DA735"/>
  <c r="DB735"/>
  <c r="DC735"/>
  <c r="AI630"/>
  <c r="BM630" s="1"/>
  <c r="AJ630"/>
  <c r="BN630" s="1"/>
  <c r="CR630" s="1"/>
  <c r="CR737" s="1"/>
  <c r="AK630"/>
  <c r="BO630" s="1"/>
  <c r="AL630"/>
  <c r="BP630" s="1"/>
  <c r="AM630"/>
  <c r="BQ630" s="1"/>
  <c r="AN630"/>
  <c r="BR630" s="1"/>
  <c r="CV630" s="1"/>
  <c r="CV737" s="1"/>
  <c r="AO630"/>
  <c r="BS630" s="1"/>
  <c r="AP630"/>
  <c r="BT630" s="1"/>
  <c r="AQ630"/>
  <c r="BU630" s="1"/>
  <c r="AR630"/>
  <c r="BV630" s="1"/>
  <c r="CZ630" s="1"/>
  <c r="CZ737" s="1"/>
  <c r="AS630"/>
  <c r="BW630" s="1"/>
  <c r="BM735"/>
  <c r="BN735"/>
  <c r="BO735"/>
  <c r="BP735"/>
  <c r="BQ735"/>
  <c r="BR735"/>
  <c r="BS735"/>
  <c r="BT735"/>
  <c r="BU735"/>
  <c r="BV735"/>
  <c r="BW735"/>
  <c r="BX735"/>
  <c r="BY735"/>
  <c r="CP735"/>
  <c r="AH630"/>
  <c r="BL735"/>
  <c r="AI735"/>
  <c r="AJ735"/>
  <c r="AK735"/>
  <c r="AL735"/>
  <c r="AM735"/>
  <c r="AN735"/>
  <c r="AO735"/>
  <c r="AP735"/>
  <c r="AQ735"/>
  <c r="AR735"/>
  <c r="AS735"/>
  <c r="AT735"/>
  <c r="AU735"/>
  <c r="AP737"/>
  <c r="AT737"/>
  <c r="AU737"/>
  <c r="AH735"/>
  <c r="E735"/>
  <c r="F735"/>
  <c r="G735"/>
  <c r="H735"/>
  <c r="I735"/>
  <c r="J735"/>
  <c r="K735"/>
  <c r="L735"/>
  <c r="M735"/>
  <c r="N735"/>
  <c r="O735"/>
  <c r="P735"/>
  <c r="Q735"/>
  <c r="E737"/>
  <c r="F737"/>
  <c r="G737"/>
  <c r="H737"/>
  <c r="I737"/>
  <c r="J737"/>
  <c r="K737"/>
  <c r="L737"/>
  <c r="M737"/>
  <c r="N737"/>
  <c r="O737"/>
  <c r="P737"/>
  <c r="Q737"/>
  <c r="D737"/>
  <c r="D735"/>
  <c r="A32"/>
  <c r="A33"/>
  <c r="A34"/>
  <c r="A31"/>
  <c r="R43" i="2" a="1"/>
  <c r="S35" a="1"/>
  <c r="M42" a="1"/>
  <c r="M34" a="1"/>
  <c r="H41" a="1"/>
  <c r="H33" a="1"/>
  <c r="C40" a="1"/>
  <c r="R34" a="1"/>
  <c r="N35" a="1"/>
  <c r="C47" a="1"/>
  <c r="R47" a="1"/>
  <c r="R33" a="1"/>
  <c r="H47" a="1"/>
  <c r="C48" a="1"/>
  <c r="R44" a="1"/>
  <c r="H48" a="1"/>
  <c r="H36" a="1"/>
  <c r="M47" a="1"/>
  <c r="C39" a="1"/>
  <c r="B30" i="1" a="1"/>
  <c r="R45" i="2" a="1"/>
  <c r="H43" a="1"/>
  <c r="H38" a="1"/>
  <c r="H44" a="1"/>
  <c r="M41" a="1"/>
  <c r="M36" a="1"/>
  <c r="C33" a="1"/>
  <c r="M48" a="1"/>
  <c r="C44" a="1"/>
  <c r="C37" a="1"/>
  <c r="M40" a="1"/>
  <c r="M46" a="1"/>
  <c r="R38" a="1"/>
  <c r="I35" a="1"/>
  <c r="M33" a="1"/>
  <c r="G53" a="1"/>
  <c r="R39" a="1"/>
  <c r="M38" a="1"/>
  <c r="H37" a="1"/>
  <c r="C36" a="1"/>
  <c r="R40" a="1"/>
  <c r="H42" a="1"/>
  <c r="R41" a="1"/>
  <c r="H39" a="1"/>
  <c r="C41" a="1"/>
  <c r="M37" a="1"/>
  <c r="G55" a="1"/>
  <c r="G54" a="1"/>
  <c r="C42" a="1"/>
  <c r="R36" a="1"/>
  <c r="G56" a="1"/>
  <c r="C43" a="1"/>
  <c r="C46" a="1"/>
  <c r="R37" a="1"/>
  <c r="M39" a="1"/>
  <c r="R42" a="1"/>
  <c r="R46" a="1"/>
  <c r="H46" a="1"/>
  <c r="M43" a="1"/>
  <c r="C38" a="1"/>
  <c r="D35" a="1"/>
  <c r="H34" a="1"/>
  <c r="M44" a="1"/>
  <c r="H40" a="1"/>
  <c r="C34" a="1"/>
  <c r="T2" i="24"/>
  <c r="CP2"/>
  <c r="D2" i="21"/>
  <c r="CD2" i="24"/>
  <c r="CK2" i="21"/>
  <c r="F42" i="1"/>
  <c r="CY2" i="24"/>
  <c r="B38" i="1"/>
  <c r="F46"/>
  <c r="D18"/>
  <c r="CH2" i="21"/>
  <c r="E41" i="1"/>
  <c r="CC2" i="24"/>
  <c r="CV2"/>
  <c r="Z2"/>
  <c r="AH2" i="21"/>
  <c r="CD2"/>
  <c r="BX2"/>
  <c r="AN2"/>
  <c r="BG2" i="24"/>
  <c r="AZ2"/>
  <c r="AQ2" i="21"/>
  <c r="C41" i="1"/>
  <c r="CQ2" i="21"/>
  <c r="F47" i="1"/>
  <c r="AB2" i="24"/>
  <c r="AK2" i="21"/>
  <c r="BD2"/>
  <c r="AW2" i="24"/>
  <c r="D41" i="1"/>
  <c r="CN2" i="21"/>
  <c r="AZ2"/>
  <c r="CT2" i="24"/>
  <c r="CA2" i="21"/>
  <c r="AR2"/>
  <c r="BL2" i="24"/>
  <c r="F40" i="1"/>
  <c r="D46"/>
  <c r="BB2" i="21"/>
  <c r="G2" i="24"/>
  <c r="CG2"/>
  <c r="DB2" i="21"/>
  <c r="Z2"/>
  <c r="AL2"/>
  <c r="X2" i="24"/>
  <c r="BY2" i="21"/>
  <c r="BU2" i="24"/>
  <c r="BK2"/>
  <c r="CZ2" i="21"/>
  <c r="BK2"/>
  <c r="B39" i="1"/>
  <c r="CM2" i="21"/>
  <c r="R2"/>
  <c r="AY2" i="24"/>
  <c r="AO2" i="21"/>
  <c r="D42" i="1"/>
  <c r="AF2" i="21"/>
  <c r="D2" i="24"/>
  <c r="O2" i="21"/>
  <c r="CG2"/>
  <c r="BL2"/>
  <c r="T2"/>
  <c r="BO2" i="24"/>
  <c r="AC2"/>
  <c r="CI2" i="21"/>
  <c r="BU2"/>
  <c r="CS2" i="24"/>
  <c r="BT2"/>
  <c r="D45" i="1"/>
  <c r="F41"/>
  <c r="V2" i="24"/>
  <c r="BH2"/>
  <c r="E40" i="1"/>
  <c r="BH2" i="21"/>
  <c r="S2"/>
  <c r="AE2" i="24"/>
  <c r="DA2" i="21"/>
  <c r="E45" i="1"/>
  <c r="BX2" i="24"/>
  <c r="X2" i="21"/>
  <c r="CE2" i="24"/>
  <c r="C38" i="1"/>
  <c r="D47"/>
  <c r="CZ2" i="24"/>
  <c r="BY2"/>
  <c r="F2" i="21"/>
  <c r="AY2"/>
  <c r="K2"/>
  <c r="BM2" i="24"/>
  <c r="AL2"/>
  <c r="CT2" i="21"/>
  <c r="AS2" i="24"/>
  <c r="J2"/>
  <c r="W2"/>
  <c r="BP2"/>
  <c r="S2"/>
  <c r="AS2" i="21"/>
  <c r="DE2"/>
  <c r="AM2" i="24"/>
  <c r="AI2" i="21"/>
  <c r="AE2"/>
  <c r="C47" i="1"/>
  <c r="CQ2" i="24"/>
  <c r="B41" i="1"/>
  <c r="D40"/>
  <c r="I2" i="21"/>
  <c r="CA2" i="24"/>
  <c r="C40" i="1"/>
  <c r="CE2" i="21"/>
  <c r="M2" i="24"/>
  <c r="BW2"/>
  <c r="F43" i="1"/>
  <c r="CL2" i="24"/>
  <c r="Q2"/>
  <c r="D39" i="1"/>
  <c r="AT2" i="24"/>
  <c r="E43" i="1"/>
  <c r="H2" i="24"/>
  <c r="DA2"/>
  <c r="BF2"/>
  <c r="BA2" i="21"/>
  <c r="DC2"/>
  <c r="BQ2"/>
  <c r="BO2"/>
  <c r="DD2"/>
  <c r="D56" i="1"/>
  <c r="AQ2" i="24"/>
  <c r="BP2" i="21"/>
  <c r="AI2" i="24"/>
  <c r="AM2" i="21"/>
  <c r="C39" i="1"/>
  <c r="BM2" i="21"/>
  <c r="K2" i="24"/>
  <c r="C2"/>
  <c r="AW2" i="21"/>
  <c r="AG2" i="24"/>
  <c r="CJ2" i="21"/>
  <c r="E2" i="24"/>
  <c r="BV2"/>
  <c r="E44" i="1"/>
  <c r="AP2" i="24"/>
  <c r="CL2" i="21"/>
  <c r="N2" i="24"/>
  <c r="CB2"/>
  <c r="AD2" i="21"/>
  <c r="BE2"/>
  <c r="BI2" i="24"/>
  <c r="CX2" i="21"/>
  <c r="BV2"/>
  <c r="AX2"/>
  <c r="B47" i="1"/>
  <c r="CC2" i="21"/>
  <c r="AV2"/>
  <c r="CB2"/>
  <c r="D43" i="1"/>
  <c r="B42"/>
  <c r="E39"/>
  <c r="P2" i="24"/>
  <c r="H2" i="21"/>
  <c r="D44" i="1"/>
  <c r="V2" i="21"/>
  <c r="L2"/>
  <c r="E2"/>
  <c r="CO2"/>
  <c r="G2"/>
  <c r="I2" i="24"/>
  <c r="B2"/>
  <c r="F38" i="1"/>
  <c r="BZ2" i="24"/>
  <c r="CS2" i="21"/>
  <c r="C43" i="1"/>
  <c r="BE2" i="24"/>
  <c r="CU2"/>
  <c r="AG2" i="21"/>
  <c r="E42" i="1"/>
  <c r="CR2" i="21"/>
  <c r="BN2" i="24"/>
  <c r="AP2" i="21"/>
  <c r="Q2"/>
  <c r="DB2" i="24"/>
  <c r="J2" i="21"/>
  <c r="C44" i="1"/>
  <c r="E46"/>
  <c r="L2" i="24"/>
  <c r="BA2"/>
  <c r="AJ2" i="21"/>
  <c r="U2" i="24"/>
  <c r="B43" i="1"/>
  <c r="C42"/>
  <c r="BC2" i="24"/>
  <c r="AU2"/>
  <c r="B44" i="1"/>
  <c r="A1"/>
  <c r="AR2" i="24"/>
  <c r="M2" i="21"/>
  <c r="AO2" i="24"/>
  <c r="AN2"/>
  <c r="CK2"/>
  <c r="CM2"/>
  <c r="CN2"/>
  <c r="AV2"/>
  <c r="BF2" i="21"/>
  <c r="F2" i="24"/>
  <c r="CX2"/>
  <c r="CW2" i="21"/>
  <c r="BB2" i="24"/>
  <c r="Y2"/>
  <c r="O2"/>
  <c r="Y2" i="21"/>
  <c r="AB2"/>
  <c r="BZ2"/>
  <c r="BC2"/>
  <c r="B45" i="1"/>
  <c r="BS2" i="21"/>
  <c r="AC2"/>
  <c r="BN2"/>
  <c r="CW2" i="24"/>
  <c r="AA2"/>
  <c r="AX2"/>
  <c r="C45" i="1"/>
  <c r="CH2" i="24"/>
  <c r="AA2" i="21"/>
  <c r="B40" i="1"/>
  <c r="CP2" i="21"/>
  <c r="AT2"/>
  <c r="AF2" i="24"/>
  <c r="AH2"/>
  <c r="BR2" i="21"/>
  <c r="F44" i="1"/>
  <c r="BD2" i="24"/>
  <c r="F45" i="1"/>
  <c r="AD2" i="24"/>
  <c r="E18" i="1"/>
  <c r="CF2" i="21"/>
  <c r="R2" i="24"/>
  <c r="E38" i="1"/>
  <c r="BW2" i="21"/>
  <c r="F39" i="1"/>
  <c r="AK2" i="24"/>
  <c r="U2" i="21"/>
  <c r="C2"/>
  <c r="CO2" i="24"/>
  <c r="CU2" i="21"/>
  <c r="CF2" i="24"/>
  <c r="CJ2"/>
  <c r="BG2" i="21"/>
  <c r="P2"/>
  <c r="CI2" i="24"/>
  <c r="BT2" i="21"/>
  <c r="BJ2" i="24"/>
  <c r="BI2" i="21"/>
  <c r="D38" i="1"/>
  <c r="AJ2" i="24"/>
  <c r="BQ2"/>
  <c r="CV2" i="21"/>
  <c r="BR2" i="24"/>
  <c r="BS2"/>
  <c r="AU2" i="21"/>
  <c r="W2"/>
  <c r="B2"/>
  <c r="E47" i="1"/>
  <c r="N2" i="21"/>
  <c r="BJ2"/>
  <c r="CR2" i="24"/>
  <c r="C46" i="1"/>
  <c r="CY2" i="21"/>
  <c r="B46" i="1"/>
  <c r="FU38" i="24" l="1"/>
  <c r="DL59"/>
  <c r="DA5"/>
  <c r="DB5"/>
  <c r="AC5" i="21"/>
  <c r="BD5"/>
  <c r="AL737" i="1"/>
  <c r="AR737"/>
  <c r="AN737"/>
  <c r="AJ737"/>
  <c r="D45" i="2"/>
  <c r="AS737" i="1"/>
  <c r="AQ737"/>
  <c r="AO737"/>
  <c r="AM737"/>
  <c r="AK737"/>
  <c r="AI737"/>
  <c r="H45" i="2"/>
  <c r="I45"/>
  <c r="BL630" i="1"/>
  <c r="AH737"/>
  <c r="DB737"/>
  <c r="BX737"/>
  <c r="CX630"/>
  <c r="CX737" s="1"/>
  <c r="BT737"/>
  <c r="CT630"/>
  <c r="CT737" s="1"/>
  <c r="BP737"/>
  <c r="CK630"/>
  <c r="CK737" s="1"/>
  <c r="AC737"/>
  <c r="CE5" i="21"/>
  <c r="H56" i="2"/>
  <c r="G56"/>
  <c r="H54"/>
  <c r="G54"/>
  <c r="G55"/>
  <c r="H55"/>
  <c r="G53"/>
  <c r="H53"/>
  <c r="M33"/>
  <c r="E55" s="1"/>
  <c r="N33"/>
  <c r="F55" s="1"/>
  <c r="F61" i="1"/>
  <c r="B30"/>
  <c r="B65" s="1"/>
  <c r="D30"/>
  <c r="D65" s="1"/>
  <c r="C30"/>
  <c r="C65" s="1"/>
  <c r="E30"/>
  <c r="E65" s="1"/>
  <c r="M41" i="2"/>
  <c r="B55" s="1"/>
  <c r="N41"/>
  <c r="C55" s="1"/>
  <c r="R38"/>
  <c r="S38"/>
  <c r="F57" i="1"/>
  <c r="C39" i="2"/>
  <c r="D39"/>
  <c r="C46"/>
  <c r="H34"/>
  <c r="I34"/>
  <c r="H40"/>
  <c r="I40"/>
  <c r="M47"/>
  <c r="G53" i="1"/>
  <c r="F59"/>
  <c r="F55"/>
  <c r="D35" i="2"/>
  <c r="C43"/>
  <c r="M53" s="1"/>
  <c r="M24" i="1" s="1"/>
  <c r="D43" i="2"/>
  <c r="N53" s="1"/>
  <c r="N24" i="1" s="1"/>
  <c r="H36" i="2"/>
  <c r="J54" s="1"/>
  <c r="J25" i="1" s="1"/>
  <c r="L53" s="1"/>
  <c r="I36" i="2"/>
  <c r="K54" s="1"/>
  <c r="K25" i="1" s="1"/>
  <c r="H44" i="2"/>
  <c r="P54" s="1"/>
  <c r="P25" i="1" s="1"/>
  <c r="I44" i="2"/>
  <c r="Q54" s="1"/>
  <c r="Q25" i="1" s="1"/>
  <c r="M37" i="2"/>
  <c r="N37"/>
  <c r="R42"/>
  <c r="S42"/>
  <c r="F62" i="1"/>
  <c r="F60"/>
  <c r="F58"/>
  <c r="F56"/>
  <c r="F54"/>
  <c r="C33" i="2"/>
  <c r="E53" s="1"/>
  <c r="D33"/>
  <c r="F53" s="1"/>
  <c r="C37"/>
  <c r="D37"/>
  <c r="C41"/>
  <c r="B53" s="1"/>
  <c r="D41"/>
  <c r="C53" s="1"/>
  <c r="C47"/>
  <c r="H38"/>
  <c r="I38"/>
  <c r="H42"/>
  <c r="I42"/>
  <c r="H48"/>
  <c r="I48"/>
  <c r="N35"/>
  <c r="M39"/>
  <c r="N39"/>
  <c r="M43"/>
  <c r="M55" s="1"/>
  <c r="M26" i="1" s="1"/>
  <c r="N43" i="2"/>
  <c r="N55" s="1"/>
  <c r="N26" i="1" s="1"/>
  <c r="M46" i="2"/>
  <c r="R34"/>
  <c r="S34"/>
  <c r="R36"/>
  <c r="J56" s="1"/>
  <c r="J27" i="1" s="1"/>
  <c r="S36" i="2"/>
  <c r="K56" s="1"/>
  <c r="K27" i="1" s="1"/>
  <c r="R40" i="2"/>
  <c r="S40"/>
  <c r="R44"/>
  <c r="P56" s="1"/>
  <c r="P27" i="1" s="1"/>
  <c r="S44" i="2"/>
  <c r="Q56" s="1"/>
  <c r="Q27" i="1" s="1"/>
  <c r="N53"/>
  <c r="I53"/>
  <c r="H62"/>
  <c r="H61"/>
  <c r="H60"/>
  <c r="H59"/>
  <c r="H58"/>
  <c r="H57"/>
  <c r="H56"/>
  <c r="H55"/>
  <c r="H54"/>
  <c r="D34" i="2"/>
  <c r="C34"/>
  <c r="D36"/>
  <c r="K53" s="1"/>
  <c r="K24" i="1" s="1"/>
  <c r="C36" i="2"/>
  <c r="J53" s="1"/>
  <c r="J24" i="1" s="1"/>
  <c r="D38" i="2"/>
  <c r="C38"/>
  <c r="D40"/>
  <c r="C40"/>
  <c r="D42"/>
  <c r="C42"/>
  <c r="D44"/>
  <c r="Q53" s="1"/>
  <c r="Q24" i="1" s="1"/>
  <c r="C44" i="2"/>
  <c r="P53" s="1"/>
  <c r="P24" i="1" s="1"/>
  <c r="D48" i="2"/>
  <c r="C48"/>
  <c r="I33"/>
  <c r="F54" s="1"/>
  <c r="H33"/>
  <c r="E54" s="1"/>
  <c r="I35"/>
  <c r="I37"/>
  <c r="H37"/>
  <c r="I39"/>
  <c r="H39"/>
  <c r="I41"/>
  <c r="C54" s="1"/>
  <c r="H41"/>
  <c r="B54" s="1"/>
  <c r="I43"/>
  <c r="N54" s="1"/>
  <c r="N25" i="1" s="1"/>
  <c r="H43" i="2"/>
  <c r="M54" s="1"/>
  <c r="M25" i="1" s="1"/>
  <c r="H46" i="2"/>
  <c r="H47"/>
  <c r="N34"/>
  <c r="M34"/>
  <c r="N36"/>
  <c r="K55" s="1"/>
  <c r="K26" i="1" s="1"/>
  <c r="M36" i="2"/>
  <c r="J55" s="1"/>
  <c r="J26" i="1" s="1"/>
  <c r="M62" s="1"/>
  <c r="N38" i="2"/>
  <c r="M38"/>
  <c r="N40"/>
  <c r="M40"/>
  <c r="N42"/>
  <c r="M42"/>
  <c r="N44"/>
  <c r="Q55" s="1"/>
  <c r="Q26" i="1" s="1"/>
  <c r="M44" i="2"/>
  <c r="P55" s="1"/>
  <c r="P26" i="1" s="1"/>
  <c r="N48" i="2"/>
  <c r="M48"/>
  <c r="S33"/>
  <c r="F56" s="1"/>
  <c r="R33"/>
  <c r="E56" s="1"/>
  <c r="S35"/>
  <c r="S37"/>
  <c r="R37"/>
  <c r="S39"/>
  <c r="R39"/>
  <c r="S41"/>
  <c r="C56" s="1"/>
  <c r="R41"/>
  <c r="B56" s="1"/>
  <c r="S43"/>
  <c r="N56" s="1"/>
  <c r="N27" i="1" s="1"/>
  <c r="R43" i="2"/>
  <c r="M56" s="1"/>
  <c r="M27" i="1" s="1"/>
  <c r="S45" i="2"/>
  <c r="R45"/>
  <c r="R46"/>
  <c r="R47"/>
  <c r="K53" i="1"/>
  <c r="F53"/>
  <c r="M53"/>
  <c r="H53"/>
  <c r="N62"/>
  <c r="I62"/>
  <c r="L62"/>
  <c r="G62"/>
  <c r="N61"/>
  <c r="I61"/>
  <c r="L61"/>
  <c r="G61"/>
  <c r="N60"/>
  <c r="I60"/>
  <c r="L60"/>
  <c r="G60"/>
  <c r="N59"/>
  <c r="I59"/>
  <c r="L59"/>
  <c r="G59"/>
  <c r="N58"/>
  <c r="I58"/>
  <c r="L58"/>
  <c r="G58"/>
  <c r="N57"/>
  <c r="I57"/>
  <c r="L57"/>
  <c r="G57"/>
  <c r="N56"/>
  <c r="I56"/>
  <c r="L56"/>
  <c r="G56"/>
  <c r="N55"/>
  <c r="I55"/>
  <c r="L55"/>
  <c r="G55"/>
  <c r="N54"/>
  <c r="I54"/>
  <c r="L54"/>
  <c r="G54"/>
  <c r="D19"/>
  <c r="B782" s="1"/>
  <c r="AV737"/>
  <c r="DC737"/>
  <c r="BY737"/>
  <c r="DA630"/>
  <c r="DA737" s="1"/>
  <c r="BW737"/>
  <c r="CY630"/>
  <c r="CY737" s="1"/>
  <c r="BU737"/>
  <c r="CW630"/>
  <c r="CW737" s="1"/>
  <c r="BS737"/>
  <c r="CU630"/>
  <c r="CU737" s="1"/>
  <c r="BQ737"/>
  <c r="CS630"/>
  <c r="CS737" s="1"/>
  <c r="BO737"/>
  <c r="CQ630"/>
  <c r="CQ737" s="1"/>
  <c r="BM737"/>
  <c r="BV737"/>
  <c r="BR737"/>
  <c r="BN737"/>
  <c r="DO630"/>
  <c r="DO737" s="1"/>
  <c r="BG630"/>
  <c r="BG737" s="1"/>
  <c r="M45" i="2"/>
  <c r="N45"/>
  <c r="R48"/>
  <c r="S48"/>
  <c r="DJ6" i="21"/>
  <c r="E5"/>
  <c r="DI12"/>
  <c r="AE5"/>
  <c r="EE12"/>
  <c r="BB5"/>
  <c r="EC12"/>
  <c r="AZ5"/>
  <c r="EA12"/>
  <c r="AX5"/>
  <c r="DY12"/>
  <c r="AV5"/>
  <c r="DW12"/>
  <c r="AT5"/>
  <c r="DU12"/>
  <c r="AQ5"/>
  <c r="DS12"/>
  <c r="AO5"/>
  <c r="DQ12"/>
  <c r="AM5"/>
  <c r="DO12"/>
  <c r="AK5"/>
  <c r="DM12"/>
  <c r="AI5"/>
  <c r="DK12"/>
  <c r="AG5"/>
  <c r="DH6"/>
  <c r="C5"/>
  <c r="DW6"/>
  <c r="S5"/>
  <c r="DU6"/>
  <c r="P5"/>
  <c r="DS6"/>
  <c r="N5"/>
  <c r="DQ6"/>
  <c r="L5"/>
  <c r="DO6"/>
  <c r="J5"/>
  <c r="DM6"/>
  <c r="H5"/>
  <c r="EE6"/>
  <c r="AA5"/>
  <c r="EC6"/>
  <c r="Y5"/>
  <c r="EA6"/>
  <c r="W5"/>
  <c r="DY6"/>
  <c r="U5"/>
  <c r="DI18"/>
  <c r="BF5"/>
  <c r="C60" i="1"/>
  <c r="S54"/>
  <c r="B54"/>
  <c r="R53"/>
  <c r="A59"/>
  <c r="A60"/>
  <c r="Q61"/>
  <c r="B55"/>
  <c r="W59"/>
  <c r="U56"/>
  <c r="Q55"/>
  <c r="P54"/>
  <c r="X56"/>
  <c r="B57"/>
  <c r="R56"/>
  <c r="R60"/>
  <c r="C55"/>
  <c r="D54"/>
  <c r="Q60"/>
  <c r="C59"/>
  <c r="P56"/>
  <c r="U62"/>
  <c r="P58"/>
  <c r="Q59"/>
  <c r="S55"/>
  <c r="P53"/>
  <c r="C57"/>
  <c r="A54"/>
  <c r="P57"/>
  <c r="V56"/>
  <c r="R59"/>
  <c r="X57"/>
  <c r="V60"/>
  <c r="B56"/>
  <c r="R61"/>
  <c r="W57"/>
  <c r="B59"/>
  <c r="D57"/>
  <c r="P60"/>
  <c r="C62"/>
  <c r="D61"/>
  <c r="D55"/>
  <c r="D59"/>
  <c r="B53"/>
  <c r="S57"/>
  <c r="P61"/>
  <c r="A53"/>
  <c r="Q53"/>
  <c r="X59"/>
  <c r="P62"/>
  <c r="P55"/>
  <c r="A58"/>
  <c r="V62"/>
  <c r="S61"/>
  <c r="U55"/>
  <c r="U54"/>
  <c r="A55"/>
  <c r="B61"/>
  <c r="R58"/>
  <c r="A57"/>
  <c r="S58"/>
  <c r="Q57"/>
  <c r="Q54"/>
  <c r="U61"/>
  <c r="V59"/>
  <c r="R62"/>
  <c r="U53"/>
  <c r="R55"/>
  <c r="A62"/>
  <c r="X53"/>
  <c r="D62"/>
  <c r="V57"/>
  <c r="S59"/>
  <c r="V61"/>
  <c r="D53"/>
  <c r="X54"/>
  <c r="X58"/>
  <c r="C61"/>
  <c r="V54"/>
  <c r="X61"/>
  <c r="S60"/>
  <c r="Q56"/>
  <c r="X62"/>
  <c r="Q58"/>
  <c r="V58"/>
  <c r="Q62"/>
  <c r="U60"/>
  <c r="B60"/>
  <c r="R57"/>
  <c r="V53"/>
  <c r="W53"/>
  <c r="W54"/>
  <c r="C54"/>
  <c r="W62"/>
  <c r="A56"/>
  <c r="S53"/>
  <c r="B58"/>
  <c r="W60"/>
  <c r="P59"/>
  <c r="D58"/>
  <c r="D60"/>
  <c r="R54"/>
  <c r="X55"/>
  <c r="V55"/>
  <c r="W61"/>
  <c r="W58"/>
  <c r="W55"/>
  <c r="C58"/>
  <c r="X60"/>
  <c r="S56"/>
  <c r="W56"/>
  <c r="S62"/>
  <c r="B62"/>
  <c r="U57"/>
  <c r="A61"/>
  <c r="U58"/>
  <c r="U59"/>
  <c r="C56"/>
  <c r="C53"/>
  <c r="FV38" i="24" l="1"/>
  <c r="DM59"/>
  <c r="E70" i="1"/>
  <c r="B167" s="1"/>
  <c r="C167" s="1"/>
  <c r="D167" s="1"/>
  <c r="E167" s="1"/>
  <c r="F167" s="1"/>
  <c r="G167" s="1"/>
  <c r="H167" s="1"/>
  <c r="I167" s="1"/>
  <c r="J167" s="1"/>
  <c r="K167" s="1"/>
  <c r="L167" s="1"/>
  <c r="C73"/>
  <c r="B144" s="1"/>
  <c r="C144" s="1"/>
  <c r="D144" s="1"/>
  <c r="E144" s="1"/>
  <c r="F144" s="1"/>
  <c r="G144" s="1"/>
  <c r="H144" s="1"/>
  <c r="I144" s="1"/>
  <c r="J144" s="1"/>
  <c r="K144" s="1"/>
  <c r="L144" s="1"/>
  <c r="C66"/>
  <c r="B137" s="1"/>
  <c r="E69"/>
  <c r="B166" s="1"/>
  <c r="C166" s="1"/>
  <c r="D166" s="1"/>
  <c r="E166" s="1"/>
  <c r="F166" s="1"/>
  <c r="G166" s="1"/>
  <c r="H166" s="1"/>
  <c r="I166" s="1"/>
  <c r="J166" s="1"/>
  <c r="K166" s="1"/>
  <c r="L166" s="1"/>
  <c r="C71"/>
  <c r="B142" s="1"/>
  <c r="C142" s="1"/>
  <c r="D142" s="1"/>
  <c r="E142" s="1"/>
  <c r="F142" s="1"/>
  <c r="G142" s="1"/>
  <c r="H142" s="1"/>
  <c r="I142" s="1"/>
  <c r="J142" s="1"/>
  <c r="K142" s="1"/>
  <c r="L142" s="1"/>
  <c r="E73"/>
  <c r="B170" s="1"/>
  <c r="C170" s="1"/>
  <c r="D170" s="1"/>
  <c r="E170" s="1"/>
  <c r="F170" s="1"/>
  <c r="G170" s="1"/>
  <c r="H170" s="1"/>
  <c r="I170" s="1"/>
  <c r="J170" s="1"/>
  <c r="K170" s="1"/>
  <c r="L170" s="1"/>
  <c r="E74"/>
  <c r="B171" s="1"/>
  <c r="C171" s="1"/>
  <c r="D171" s="1"/>
  <c r="E171" s="1"/>
  <c r="F171" s="1"/>
  <c r="G171" s="1"/>
  <c r="H171" s="1"/>
  <c r="I171" s="1"/>
  <c r="J171" s="1"/>
  <c r="K171" s="1"/>
  <c r="L171" s="1"/>
  <c r="C75"/>
  <c r="B146" s="1"/>
  <c r="C146" s="1"/>
  <c r="D146" s="1"/>
  <c r="E146" s="1"/>
  <c r="F146" s="1"/>
  <c r="G146" s="1"/>
  <c r="H146" s="1"/>
  <c r="I146" s="1"/>
  <c r="J146" s="1"/>
  <c r="K146" s="1"/>
  <c r="L146" s="1"/>
  <c r="E66"/>
  <c r="B163" s="1"/>
  <c r="E67"/>
  <c r="B164" s="1"/>
  <c r="C164" s="1"/>
  <c r="D164" s="1"/>
  <c r="E164" s="1"/>
  <c r="F164" s="1"/>
  <c r="G164" s="1"/>
  <c r="H164" s="1"/>
  <c r="I164" s="1"/>
  <c r="J164" s="1"/>
  <c r="K164" s="1"/>
  <c r="L164" s="1"/>
  <c r="E68"/>
  <c r="B165" s="1"/>
  <c r="C165" s="1"/>
  <c r="D165" s="1"/>
  <c r="E165" s="1"/>
  <c r="F165" s="1"/>
  <c r="G165" s="1"/>
  <c r="H165" s="1"/>
  <c r="I165" s="1"/>
  <c r="J165" s="1"/>
  <c r="K165" s="1"/>
  <c r="L165" s="1"/>
  <c r="E72"/>
  <c r="B169" s="1"/>
  <c r="C169" s="1"/>
  <c r="D169" s="1"/>
  <c r="E169" s="1"/>
  <c r="F169" s="1"/>
  <c r="G169" s="1"/>
  <c r="H169" s="1"/>
  <c r="I169" s="1"/>
  <c r="J169" s="1"/>
  <c r="K169" s="1"/>
  <c r="L169" s="1"/>
  <c r="E75"/>
  <c r="B172" s="1"/>
  <c r="C172" s="1"/>
  <c r="D172" s="1"/>
  <c r="E172" s="1"/>
  <c r="F172" s="1"/>
  <c r="G172" s="1"/>
  <c r="H172" s="1"/>
  <c r="I172" s="1"/>
  <c r="J172" s="1"/>
  <c r="K172" s="1"/>
  <c r="L172" s="1"/>
  <c r="C69"/>
  <c r="B140" s="1"/>
  <c r="C140" s="1"/>
  <c r="D140" s="1"/>
  <c r="E140" s="1"/>
  <c r="F140" s="1"/>
  <c r="G140" s="1"/>
  <c r="H140" s="1"/>
  <c r="I140" s="1"/>
  <c r="J140" s="1"/>
  <c r="K140" s="1"/>
  <c r="L140" s="1"/>
  <c r="E71"/>
  <c r="B168" s="1"/>
  <c r="C168" s="1"/>
  <c r="D168" s="1"/>
  <c r="E168" s="1"/>
  <c r="F168" s="1"/>
  <c r="G168" s="1"/>
  <c r="H168" s="1"/>
  <c r="I168" s="1"/>
  <c r="J168" s="1"/>
  <c r="K168" s="1"/>
  <c r="L168" s="1"/>
  <c r="B66"/>
  <c r="C67"/>
  <c r="B138" s="1"/>
  <c r="C138" s="1"/>
  <c r="D138" s="1"/>
  <c r="E138" s="1"/>
  <c r="F138" s="1"/>
  <c r="G138" s="1"/>
  <c r="H138" s="1"/>
  <c r="I138" s="1"/>
  <c r="J138" s="1"/>
  <c r="K138" s="1"/>
  <c r="L138" s="1"/>
  <c r="C74"/>
  <c r="B145" s="1"/>
  <c r="C145" s="1"/>
  <c r="D145" s="1"/>
  <c r="E145" s="1"/>
  <c r="F145" s="1"/>
  <c r="G145" s="1"/>
  <c r="H145" s="1"/>
  <c r="I145" s="1"/>
  <c r="J145" s="1"/>
  <c r="K145" s="1"/>
  <c r="L145" s="1"/>
  <c r="C68"/>
  <c r="B139" s="1"/>
  <c r="C139" s="1"/>
  <c r="D139" s="1"/>
  <c r="E139" s="1"/>
  <c r="F139" s="1"/>
  <c r="G139" s="1"/>
  <c r="H139" s="1"/>
  <c r="I139" s="1"/>
  <c r="J139" s="1"/>
  <c r="K139" s="1"/>
  <c r="L139" s="1"/>
  <c r="C72"/>
  <c r="B143" s="1"/>
  <c r="C143" s="1"/>
  <c r="D143" s="1"/>
  <c r="E143" s="1"/>
  <c r="F143" s="1"/>
  <c r="G143" s="1"/>
  <c r="H143" s="1"/>
  <c r="I143" s="1"/>
  <c r="J143" s="1"/>
  <c r="K143" s="1"/>
  <c r="L143" s="1"/>
  <c r="D66"/>
  <c r="B150" s="1"/>
  <c r="C70"/>
  <c r="B141" s="1"/>
  <c r="C141" s="1"/>
  <c r="D141" s="1"/>
  <c r="E141" s="1"/>
  <c r="F141" s="1"/>
  <c r="G141" s="1"/>
  <c r="H141" s="1"/>
  <c r="I141" s="1"/>
  <c r="J141" s="1"/>
  <c r="K141" s="1"/>
  <c r="L141" s="1"/>
  <c r="D75"/>
  <c r="B159" s="1"/>
  <c r="C159" s="1"/>
  <c r="D159" s="1"/>
  <c r="E159" s="1"/>
  <c r="F159" s="1"/>
  <c r="G159" s="1"/>
  <c r="H159" s="1"/>
  <c r="I159" s="1"/>
  <c r="J159" s="1"/>
  <c r="K159" s="1"/>
  <c r="L159" s="1"/>
  <c r="BL737"/>
  <c r="CP630"/>
  <c r="CP737" s="1"/>
  <c r="K61"/>
  <c r="B74" s="1"/>
  <c r="B132" s="1"/>
  <c r="C132" s="1"/>
  <c r="D132" s="1"/>
  <c r="E132" s="1"/>
  <c r="F132" s="1"/>
  <c r="G132" s="1"/>
  <c r="H132" s="1"/>
  <c r="I132" s="1"/>
  <c r="J132" s="1"/>
  <c r="K132" s="1"/>
  <c r="L132" s="1"/>
  <c r="B162"/>
  <c r="C162" s="1"/>
  <c r="D162" s="1"/>
  <c r="E162" s="1"/>
  <c r="F162" s="1"/>
  <c r="G162" s="1"/>
  <c r="H162" s="1"/>
  <c r="I162" s="1"/>
  <c r="J162" s="1"/>
  <c r="K162" s="1"/>
  <c r="L162" s="1"/>
  <c r="H101"/>
  <c r="B149"/>
  <c r="C149" s="1"/>
  <c r="D149" s="1"/>
  <c r="E149" s="1"/>
  <c r="F149" s="1"/>
  <c r="G149" s="1"/>
  <c r="H149" s="1"/>
  <c r="I149" s="1"/>
  <c r="J149" s="1"/>
  <c r="K149" s="1"/>
  <c r="L149" s="1"/>
  <c r="A101"/>
  <c r="K54"/>
  <c r="B67" s="1"/>
  <c r="B125" s="1"/>
  <c r="C125" s="1"/>
  <c r="D125" s="1"/>
  <c r="E125" s="1"/>
  <c r="F125" s="1"/>
  <c r="G125" s="1"/>
  <c r="H125" s="1"/>
  <c r="I125" s="1"/>
  <c r="J125" s="1"/>
  <c r="K125" s="1"/>
  <c r="L125" s="1"/>
  <c r="K56"/>
  <c r="B69" s="1"/>
  <c r="B127" s="1"/>
  <c r="C127" s="1"/>
  <c r="D127" s="1"/>
  <c r="E127" s="1"/>
  <c r="F127" s="1"/>
  <c r="G127" s="1"/>
  <c r="H127" s="1"/>
  <c r="I127" s="1"/>
  <c r="J127" s="1"/>
  <c r="K127" s="1"/>
  <c r="L127" s="1"/>
  <c r="K58"/>
  <c r="B71" s="1"/>
  <c r="B129" s="1"/>
  <c r="C129" s="1"/>
  <c r="D129" s="1"/>
  <c r="E129" s="1"/>
  <c r="F129" s="1"/>
  <c r="G129" s="1"/>
  <c r="H129" s="1"/>
  <c r="I129" s="1"/>
  <c r="J129" s="1"/>
  <c r="K129" s="1"/>
  <c r="L129" s="1"/>
  <c r="K60"/>
  <c r="B73" s="1"/>
  <c r="B131" s="1"/>
  <c r="C131" s="1"/>
  <c r="D131" s="1"/>
  <c r="E131" s="1"/>
  <c r="F131" s="1"/>
  <c r="G131" s="1"/>
  <c r="H131" s="1"/>
  <c r="I131" s="1"/>
  <c r="J131" s="1"/>
  <c r="K131" s="1"/>
  <c r="L131" s="1"/>
  <c r="K62"/>
  <c r="B75" s="1"/>
  <c r="B133" s="1"/>
  <c r="C133" s="1"/>
  <c r="D133" s="1"/>
  <c r="E133" s="1"/>
  <c r="F133" s="1"/>
  <c r="G133" s="1"/>
  <c r="H133" s="1"/>
  <c r="I133" s="1"/>
  <c r="J133" s="1"/>
  <c r="K133" s="1"/>
  <c r="L133" s="1"/>
  <c r="BZ737"/>
  <c r="DD737"/>
  <c r="B136"/>
  <c r="C136" s="1"/>
  <c r="D136" s="1"/>
  <c r="E136" s="1"/>
  <c r="F136" s="1"/>
  <c r="G136" s="1"/>
  <c r="H136" s="1"/>
  <c r="I136" s="1"/>
  <c r="J136" s="1"/>
  <c r="K136" s="1"/>
  <c r="L136" s="1"/>
  <c r="H80"/>
  <c r="B123"/>
  <c r="C123" s="1"/>
  <c r="D123" s="1"/>
  <c r="E123" s="1"/>
  <c r="F123" s="1"/>
  <c r="G123" s="1"/>
  <c r="H123" s="1"/>
  <c r="I123" s="1"/>
  <c r="J123" s="1"/>
  <c r="K123" s="1"/>
  <c r="L123" s="1"/>
  <c r="A80"/>
  <c r="M54"/>
  <c r="D67" s="1"/>
  <c r="B151" s="1"/>
  <c r="C151" s="1"/>
  <c r="D151" s="1"/>
  <c r="E151" s="1"/>
  <c r="F151" s="1"/>
  <c r="G151" s="1"/>
  <c r="H151" s="1"/>
  <c r="I151" s="1"/>
  <c r="J151" s="1"/>
  <c r="K151" s="1"/>
  <c r="L151" s="1"/>
  <c r="M55"/>
  <c r="D68" s="1"/>
  <c r="B152" s="1"/>
  <c r="C152" s="1"/>
  <c r="D152" s="1"/>
  <c r="E152" s="1"/>
  <c r="F152" s="1"/>
  <c r="G152" s="1"/>
  <c r="H152" s="1"/>
  <c r="I152" s="1"/>
  <c r="J152" s="1"/>
  <c r="K152" s="1"/>
  <c r="L152" s="1"/>
  <c r="M56"/>
  <c r="D69" s="1"/>
  <c r="B153" s="1"/>
  <c r="C153" s="1"/>
  <c r="D153" s="1"/>
  <c r="E153" s="1"/>
  <c r="F153" s="1"/>
  <c r="G153" s="1"/>
  <c r="H153" s="1"/>
  <c r="I153" s="1"/>
  <c r="J153" s="1"/>
  <c r="K153" s="1"/>
  <c r="L153" s="1"/>
  <c r="M57"/>
  <c r="D70" s="1"/>
  <c r="B154" s="1"/>
  <c r="C154" s="1"/>
  <c r="D154" s="1"/>
  <c r="E154" s="1"/>
  <c r="F154" s="1"/>
  <c r="G154" s="1"/>
  <c r="H154" s="1"/>
  <c r="I154" s="1"/>
  <c r="J154" s="1"/>
  <c r="K154" s="1"/>
  <c r="L154" s="1"/>
  <c r="M58"/>
  <c r="D71" s="1"/>
  <c r="B155" s="1"/>
  <c r="C155" s="1"/>
  <c r="D155" s="1"/>
  <c r="E155" s="1"/>
  <c r="F155" s="1"/>
  <c r="G155" s="1"/>
  <c r="H155" s="1"/>
  <c r="I155" s="1"/>
  <c r="J155" s="1"/>
  <c r="K155" s="1"/>
  <c r="L155" s="1"/>
  <c r="M59"/>
  <c r="D72" s="1"/>
  <c r="B156" s="1"/>
  <c r="C156" s="1"/>
  <c r="D156" s="1"/>
  <c r="E156" s="1"/>
  <c r="F156" s="1"/>
  <c r="G156" s="1"/>
  <c r="H156" s="1"/>
  <c r="I156" s="1"/>
  <c r="J156" s="1"/>
  <c r="K156" s="1"/>
  <c r="L156" s="1"/>
  <c r="M60"/>
  <c r="D73" s="1"/>
  <c r="B157" s="1"/>
  <c r="C157" s="1"/>
  <c r="D157" s="1"/>
  <c r="E157" s="1"/>
  <c r="F157" s="1"/>
  <c r="G157" s="1"/>
  <c r="H157" s="1"/>
  <c r="I157" s="1"/>
  <c r="J157" s="1"/>
  <c r="K157" s="1"/>
  <c r="L157" s="1"/>
  <c r="M61"/>
  <c r="D74" s="1"/>
  <c r="B158" s="1"/>
  <c r="C158" s="1"/>
  <c r="D158" s="1"/>
  <c r="E158" s="1"/>
  <c r="F158" s="1"/>
  <c r="G158" s="1"/>
  <c r="H158" s="1"/>
  <c r="I158" s="1"/>
  <c r="J158" s="1"/>
  <c r="K158" s="1"/>
  <c r="L158" s="1"/>
  <c r="K55"/>
  <c r="B68" s="1"/>
  <c r="B126" s="1"/>
  <c r="C126" s="1"/>
  <c r="D126" s="1"/>
  <c r="E126" s="1"/>
  <c r="F126" s="1"/>
  <c r="G126" s="1"/>
  <c r="H126" s="1"/>
  <c r="I126" s="1"/>
  <c r="J126" s="1"/>
  <c r="K126" s="1"/>
  <c r="L126" s="1"/>
  <c r="K59"/>
  <c r="B72" s="1"/>
  <c r="B130" s="1"/>
  <c r="C130" s="1"/>
  <c r="D130" s="1"/>
  <c r="E130" s="1"/>
  <c r="F130" s="1"/>
  <c r="G130" s="1"/>
  <c r="H130" s="1"/>
  <c r="I130" s="1"/>
  <c r="J130" s="1"/>
  <c r="K130" s="1"/>
  <c r="L130" s="1"/>
  <c r="K57"/>
  <c r="B70" s="1"/>
  <c r="B128" s="1"/>
  <c r="C128" s="1"/>
  <c r="D128" s="1"/>
  <c r="E128" s="1"/>
  <c r="F128" s="1"/>
  <c r="G128" s="1"/>
  <c r="H128" s="1"/>
  <c r="I128" s="1"/>
  <c r="J128" s="1"/>
  <c r="K128" s="1"/>
  <c r="L128" s="1"/>
  <c r="J95" a="1"/>
  <c r="B124" l="1"/>
  <c r="B179" s="1"/>
  <c r="B11" i="25"/>
  <c r="B9"/>
  <c r="B7"/>
  <c r="B5"/>
  <c r="B3"/>
  <c r="C3"/>
  <c r="C4" s="1"/>
  <c r="C5" s="1"/>
  <c r="C6" s="1"/>
  <c r="C7" s="1"/>
  <c r="C8" s="1"/>
  <c r="C9" s="1"/>
  <c r="C10" s="1"/>
  <c r="C11" s="1"/>
  <c r="B10"/>
  <c r="B8"/>
  <c r="B6"/>
  <c r="B4"/>
  <c r="B2"/>
  <c r="FW38" i="24"/>
  <c r="DN59"/>
  <c r="J106" i="1"/>
  <c r="C106"/>
  <c r="J85"/>
  <c r="C85"/>
  <c r="J95"/>
  <c r="C150"/>
  <c r="B405"/>
  <c r="B410"/>
  <c r="B404"/>
  <c r="B412" s="1"/>
  <c r="C163"/>
  <c r="B516"/>
  <c r="B524" s="1"/>
  <c r="B522"/>
  <c r="B517"/>
  <c r="C137"/>
  <c r="B291"/>
  <c r="B299" s="1"/>
  <c r="B297"/>
  <c r="B292"/>
  <c r="J118" a="1"/>
  <c r="J110" a="1"/>
  <c r="C97" a="1"/>
  <c r="C111" a="1"/>
  <c r="C115" a="1"/>
  <c r="J92" a="1"/>
  <c r="J90" a="1"/>
  <c r="C90" a="1"/>
  <c r="C110" a="1"/>
  <c r="J94" a="1"/>
  <c r="C95" a="1"/>
  <c r="J87" a="1"/>
  <c r="J107" a="1"/>
  <c r="D85" a="1"/>
  <c r="J96" a="1"/>
  <c r="C96" a="1"/>
  <c r="C113" a="1"/>
  <c r="J97" a="1"/>
  <c r="C83" a="1"/>
  <c r="J104" a="1"/>
  <c r="J89" a="1"/>
  <c r="C116" a="1"/>
  <c r="J116" a="1"/>
  <c r="J83" a="1"/>
  <c r="C94" a="1"/>
  <c r="J117" a="1"/>
  <c r="C86" a="1"/>
  <c r="C108" a="1"/>
  <c r="C89" a="1"/>
  <c r="C117" a="1"/>
  <c r="J113" a="1"/>
  <c r="C87" a="1"/>
  <c r="C92" a="1"/>
  <c r="C107" a="1"/>
  <c r="K85" a="1"/>
  <c r="C104" a="1"/>
  <c r="J111" a="1"/>
  <c r="D106" a="1"/>
  <c r="J115" a="1"/>
  <c r="J86" a="1"/>
  <c r="K106" a="1"/>
  <c r="J108" a="1"/>
  <c r="C118" a="1"/>
  <c r="K111" l="1"/>
  <c r="CW643" s="1"/>
  <c r="J111"/>
  <c r="CW651" s="1"/>
  <c r="J113"/>
  <c r="K113"/>
  <c r="J104"/>
  <c r="CP635" s="1"/>
  <c r="K104"/>
  <c r="K110"/>
  <c r="J110"/>
  <c r="B184"/>
  <c r="C124"/>
  <c r="D124" s="1"/>
  <c r="B178"/>
  <c r="B186" s="1"/>
  <c r="K94"/>
  <c r="J94"/>
  <c r="K85"/>
  <c r="J92"/>
  <c r="K92"/>
  <c r="K89"/>
  <c r="J89"/>
  <c r="J118"/>
  <c r="K118"/>
  <c r="K106"/>
  <c r="J115"/>
  <c r="K115"/>
  <c r="D104"/>
  <c r="C104"/>
  <c r="C107"/>
  <c r="D107"/>
  <c r="J116"/>
  <c r="J108"/>
  <c r="K108"/>
  <c r="J96"/>
  <c r="J117"/>
  <c r="D111"/>
  <c r="C111"/>
  <c r="C108"/>
  <c r="D108"/>
  <c r="K86"/>
  <c r="J86"/>
  <c r="C117"/>
  <c r="J87"/>
  <c r="K87"/>
  <c r="D110"/>
  <c r="C110"/>
  <c r="K83"/>
  <c r="J83"/>
  <c r="J90"/>
  <c r="K90"/>
  <c r="D106"/>
  <c r="C118"/>
  <c r="D118"/>
  <c r="J107"/>
  <c r="K107"/>
  <c r="C116"/>
  <c r="K97"/>
  <c r="J97"/>
  <c r="C115"/>
  <c r="D115"/>
  <c r="C113"/>
  <c r="D113"/>
  <c r="FX38" i="24"/>
  <c r="DO59"/>
  <c r="D85" i="1"/>
  <c r="C83"/>
  <c r="D83"/>
  <c r="C87"/>
  <c r="D87"/>
  <c r="D97"/>
  <c r="C97"/>
  <c r="C96"/>
  <c r="C95"/>
  <c r="D94"/>
  <c r="C94"/>
  <c r="C89"/>
  <c r="D89"/>
  <c r="C92"/>
  <c r="D92"/>
  <c r="D90"/>
  <c r="C90"/>
  <c r="C86"/>
  <c r="D86"/>
  <c r="B300"/>
  <c r="B301" s="1"/>
  <c r="D516"/>
  <c r="D524" s="1"/>
  <c r="D163"/>
  <c r="D522"/>
  <c r="D517"/>
  <c r="D150"/>
  <c r="D405"/>
  <c r="D410"/>
  <c r="D404"/>
  <c r="D412" s="1"/>
  <c r="D291"/>
  <c r="D299" s="1"/>
  <c r="D292"/>
  <c r="D137"/>
  <c r="D297"/>
  <c r="B525"/>
  <c r="B526" s="1"/>
  <c r="B527" s="1"/>
  <c r="B528" s="1"/>
  <c r="B413"/>
  <c r="B414" s="1"/>
  <c r="B415" s="1"/>
  <c r="CP639"/>
  <c r="CP655"/>
  <c r="CP671"/>
  <c r="CP687"/>
  <c r="CP703"/>
  <c r="CP718"/>
  <c r="CW635"/>
  <c r="CW667"/>
  <c r="CW699"/>
  <c r="CW720"/>
  <c r="CW650"/>
  <c r="CW714"/>
  <c r="CW696"/>
  <c r="CW652" l="1"/>
  <c r="CW724"/>
  <c r="CW675"/>
  <c r="CP726"/>
  <c r="CP633"/>
  <c r="CW684"/>
  <c r="CW682"/>
  <c r="CW728"/>
  <c r="CW711"/>
  <c r="CW683"/>
  <c r="CP721"/>
  <c r="CP711"/>
  <c r="CP695"/>
  <c r="CP679"/>
  <c r="CP663"/>
  <c r="CP647"/>
  <c r="CW656"/>
  <c r="CW666"/>
  <c r="CW707"/>
  <c r="CP707"/>
  <c r="CP691"/>
  <c r="CP675"/>
  <c r="CP659"/>
  <c r="CP643"/>
  <c r="CW639"/>
  <c r="CW716"/>
  <c r="CW698"/>
  <c r="CW634"/>
  <c r="CW715"/>
  <c r="CW691"/>
  <c r="CW659"/>
  <c r="CP731"/>
  <c r="CP715"/>
  <c r="CP699"/>
  <c r="CP683"/>
  <c r="CP667"/>
  <c r="CP651"/>
  <c r="CW672"/>
  <c r="CW712"/>
  <c r="CW648"/>
  <c r="CW692"/>
  <c r="CW660"/>
  <c r="CW631"/>
  <c r="CW702"/>
  <c r="CW686"/>
  <c r="CW670"/>
  <c r="CW654"/>
  <c r="CW638"/>
  <c r="CW729"/>
  <c r="CW725"/>
  <c r="CW721"/>
  <c r="CW717"/>
  <c r="CW709"/>
  <c r="CW701"/>
  <c r="CW693"/>
  <c r="CW685"/>
  <c r="CW677"/>
  <c r="CW669"/>
  <c r="CW661"/>
  <c r="CW653"/>
  <c r="CW645"/>
  <c r="CW637"/>
  <c r="CP719"/>
  <c r="CP725"/>
  <c r="CP728"/>
  <c r="CP720"/>
  <c r="CP716"/>
  <c r="CP712"/>
  <c r="CP708"/>
  <c r="CP704"/>
  <c r="CP700"/>
  <c r="CP696"/>
  <c r="CP692"/>
  <c r="CP688"/>
  <c r="CP684"/>
  <c r="CP680"/>
  <c r="CP676"/>
  <c r="CP672"/>
  <c r="CP668"/>
  <c r="CP664"/>
  <c r="CP660"/>
  <c r="CP656"/>
  <c r="CP652"/>
  <c r="CP648"/>
  <c r="CP644"/>
  <c r="CP640"/>
  <c r="CP636"/>
  <c r="CW688"/>
  <c r="CW632"/>
  <c r="CW664"/>
  <c r="CW700"/>
  <c r="CW668"/>
  <c r="CW636"/>
  <c r="CW706"/>
  <c r="CW690"/>
  <c r="CW674"/>
  <c r="CW658"/>
  <c r="CW642"/>
  <c r="CW730"/>
  <c r="CW726"/>
  <c r="CW722"/>
  <c r="CW718"/>
  <c r="CW704"/>
  <c r="CW640"/>
  <c r="CW680"/>
  <c r="CW708"/>
  <c r="CW676"/>
  <c r="CW644"/>
  <c r="CW710"/>
  <c r="CW694"/>
  <c r="CW678"/>
  <c r="CW662"/>
  <c r="CW646"/>
  <c r="CW731"/>
  <c r="CW727"/>
  <c r="CW723"/>
  <c r="CW719"/>
  <c r="CW713"/>
  <c r="CW705"/>
  <c r="CW697"/>
  <c r="CW689"/>
  <c r="CW681"/>
  <c r="CW673"/>
  <c r="CW665"/>
  <c r="CW657"/>
  <c r="CW649"/>
  <c r="CW641"/>
  <c r="CW633"/>
  <c r="CP723"/>
  <c r="CP631"/>
  <c r="CP724"/>
  <c r="CP632"/>
  <c r="CP714"/>
  <c r="CP710"/>
  <c r="CP706"/>
  <c r="CP702"/>
  <c r="CP698"/>
  <c r="CP694"/>
  <c r="CP690"/>
  <c r="CP686"/>
  <c r="CP682"/>
  <c r="CP678"/>
  <c r="CP674"/>
  <c r="CP670"/>
  <c r="CP666"/>
  <c r="CP662"/>
  <c r="CP658"/>
  <c r="CP654"/>
  <c r="CP650"/>
  <c r="CP646"/>
  <c r="CP642"/>
  <c r="CP638"/>
  <c r="CP634"/>
  <c r="CW703"/>
  <c r="CW695"/>
  <c r="CW687"/>
  <c r="CW679"/>
  <c r="CW671"/>
  <c r="CW663"/>
  <c r="CW655"/>
  <c r="CW647"/>
  <c r="CP727"/>
  <c r="CP729"/>
  <c r="CP730"/>
  <c r="CP722"/>
  <c r="CP717"/>
  <c r="CP713"/>
  <c r="CP709"/>
  <c r="CP705"/>
  <c r="CP701"/>
  <c r="CP697"/>
  <c r="CP693"/>
  <c r="CP689"/>
  <c r="CP685"/>
  <c r="CP681"/>
  <c r="CP677"/>
  <c r="CP673"/>
  <c r="CP669"/>
  <c r="CP665"/>
  <c r="CP661"/>
  <c r="CP657"/>
  <c r="CP653"/>
  <c r="CP649"/>
  <c r="CP645"/>
  <c r="CP641"/>
  <c r="CP637"/>
  <c r="B187"/>
  <c r="B188" s="1"/>
  <c r="D178"/>
  <c r="D186" s="1"/>
  <c r="D184"/>
  <c r="D179"/>
  <c r="K649"/>
  <c r="AK640"/>
  <c r="BS654"/>
  <c r="AK661"/>
  <c r="AO632"/>
  <c r="AK704"/>
  <c r="AK672"/>
  <c r="AH669"/>
  <c r="BL656"/>
  <c r="AK727"/>
  <c r="AK648"/>
  <c r="BO658"/>
  <c r="AK705"/>
  <c r="AH701"/>
  <c r="AH729"/>
  <c r="AH703"/>
  <c r="AH661"/>
  <c r="K704"/>
  <c r="BS635"/>
  <c r="CS679"/>
  <c r="AK706"/>
  <c r="AK680"/>
  <c r="AH634"/>
  <c r="AK637"/>
  <c r="BL704"/>
  <c r="AH641"/>
  <c r="CS698"/>
  <c r="BS631"/>
  <c r="AH674"/>
  <c r="AH714"/>
  <c r="AH686"/>
  <c r="AH635"/>
  <c r="AH644"/>
  <c r="AH718"/>
  <c r="AH690"/>
  <c r="BL672"/>
  <c r="BO668"/>
  <c r="CS637"/>
  <c r="BL640"/>
  <c r="BO681"/>
  <c r="K666"/>
  <c r="G660"/>
  <c r="CS668"/>
  <c r="AH657"/>
  <c r="BS718"/>
  <c r="K723"/>
  <c r="BL728"/>
  <c r="BL696"/>
  <c r="BL664"/>
  <c r="G631"/>
  <c r="D634"/>
  <c r="CS633"/>
  <c r="BL712"/>
  <c r="BL680"/>
  <c r="BL648"/>
  <c r="AH633"/>
  <c r="BL639"/>
  <c r="CS720"/>
  <c r="AH676"/>
  <c r="AH642"/>
  <c r="AH722"/>
  <c r="AH707"/>
  <c r="AH693"/>
  <c r="AH677"/>
  <c r="AH649"/>
  <c r="AH664"/>
  <c r="AH658"/>
  <c r="AH725"/>
  <c r="AH711"/>
  <c r="AH697"/>
  <c r="AH682"/>
  <c r="K689"/>
  <c r="BL720"/>
  <c r="BL688"/>
  <c r="D717"/>
  <c r="CS712"/>
  <c r="CS701"/>
  <c r="AH672"/>
  <c r="AH668"/>
  <c r="AH666"/>
  <c r="AH638"/>
  <c r="AH727"/>
  <c r="AH719"/>
  <c r="AH713"/>
  <c r="AH706"/>
  <c r="AH698"/>
  <c r="AH691"/>
  <c r="AH685"/>
  <c r="AH673"/>
  <c r="AH659"/>
  <c r="AH645"/>
  <c r="AK718"/>
  <c r="AK692"/>
  <c r="AK695"/>
  <c r="AK664"/>
  <c r="AK645"/>
  <c r="BO631"/>
  <c r="K730"/>
  <c r="K672"/>
  <c r="K657"/>
  <c r="BS663"/>
  <c r="BS686"/>
  <c r="BL724"/>
  <c r="BL708"/>
  <c r="BL692"/>
  <c r="BL676"/>
  <c r="BL660"/>
  <c r="BL644"/>
  <c r="G699"/>
  <c r="CS670"/>
  <c r="CS730"/>
  <c r="CS659"/>
  <c r="AH640"/>
  <c r="AH636"/>
  <c r="AH654"/>
  <c r="AH730"/>
  <c r="AH723"/>
  <c r="AH717"/>
  <c r="AH709"/>
  <c r="AH702"/>
  <c r="AH695"/>
  <c r="AH687"/>
  <c r="AH681"/>
  <c r="AH667"/>
  <c r="AH651"/>
  <c r="AH637"/>
  <c r="AK686"/>
  <c r="AK711"/>
  <c r="AK677"/>
  <c r="AK656"/>
  <c r="AK632"/>
  <c r="K654"/>
  <c r="K705"/>
  <c r="BS669"/>
  <c r="BL631"/>
  <c r="BL716"/>
  <c r="BL700"/>
  <c r="BL684"/>
  <c r="BL668"/>
  <c r="BL652"/>
  <c r="BL636"/>
  <c r="D646"/>
  <c r="CS658"/>
  <c r="CS648"/>
  <c r="CS711"/>
  <c r="CS669"/>
  <c r="BO709"/>
  <c r="BO700"/>
  <c r="K710"/>
  <c r="K676"/>
  <c r="K721"/>
  <c r="K673"/>
  <c r="BS667"/>
  <c r="BS726"/>
  <c r="BS662"/>
  <c r="BL731"/>
  <c r="BL723"/>
  <c r="BL715"/>
  <c r="BL707"/>
  <c r="BL699"/>
  <c r="BL691"/>
  <c r="BL683"/>
  <c r="BL675"/>
  <c r="BL667"/>
  <c r="BL659"/>
  <c r="BL651"/>
  <c r="BL643"/>
  <c r="BL635"/>
  <c r="G731"/>
  <c r="D727"/>
  <c r="D678"/>
  <c r="AH632"/>
  <c r="BL634"/>
  <c r="G694"/>
  <c r="G635"/>
  <c r="D710"/>
  <c r="CS678"/>
  <c r="CS688"/>
  <c r="CS725"/>
  <c r="CS691"/>
  <c r="CS647"/>
  <c r="AH656"/>
  <c r="AH652"/>
  <c r="AH670"/>
  <c r="AH650"/>
  <c r="AH731"/>
  <c r="AH726"/>
  <c r="AH721"/>
  <c r="AH715"/>
  <c r="AH710"/>
  <c r="AH705"/>
  <c r="AH699"/>
  <c r="AH694"/>
  <c r="AH689"/>
  <c r="AH683"/>
  <c r="AH675"/>
  <c r="AH665"/>
  <c r="AH653"/>
  <c r="AH643"/>
  <c r="AK724"/>
  <c r="AK721"/>
  <c r="AK689"/>
  <c r="AK669"/>
  <c r="AK653"/>
  <c r="BO695"/>
  <c r="BO636"/>
  <c r="K674"/>
  <c r="K646"/>
  <c r="K640"/>
  <c r="K691"/>
  <c r="BS695"/>
  <c r="BS685"/>
  <c r="BS694"/>
  <c r="BL727"/>
  <c r="BL719"/>
  <c r="BL711"/>
  <c r="BL703"/>
  <c r="BL695"/>
  <c r="BL687"/>
  <c r="BL679"/>
  <c r="BL671"/>
  <c r="BL663"/>
  <c r="BL655"/>
  <c r="BL647"/>
  <c r="G680"/>
  <c r="G667"/>
  <c r="D653"/>
  <c r="AO664"/>
  <c r="K633"/>
  <c r="AO712"/>
  <c r="AK633"/>
  <c r="BS638"/>
  <c r="BO705"/>
  <c r="BO707"/>
  <c r="BO643"/>
  <c r="BO706"/>
  <c r="BO674"/>
  <c r="BO642"/>
  <c r="G724"/>
  <c r="G688"/>
  <c r="G698"/>
  <c r="G634"/>
  <c r="G701"/>
  <c r="G669"/>
  <c r="G637"/>
  <c r="D643"/>
  <c r="D721"/>
  <c r="D657"/>
  <c r="D712"/>
  <c r="D680"/>
  <c r="D648"/>
  <c r="AO709"/>
  <c r="CS710"/>
  <c r="CS632"/>
  <c r="CS682"/>
  <c r="CS634"/>
  <c r="CS700"/>
  <c r="CS680"/>
  <c r="CS656"/>
  <c r="CS636"/>
  <c r="CS728"/>
  <c r="CS722"/>
  <c r="CS717"/>
  <c r="CS707"/>
  <c r="CS695"/>
  <c r="CS685"/>
  <c r="CS675"/>
  <c r="CS663"/>
  <c r="CS653"/>
  <c r="CS643"/>
  <c r="AH680"/>
  <c r="AH648"/>
  <c r="AH660"/>
  <c r="AH678"/>
  <c r="AH662"/>
  <c r="AH646"/>
  <c r="AH631"/>
  <c r="AH728"/>
  <c r="AH724"/>
  <c r="AH720"/>
  <c r="AH716"/>
  <c r="AH712"/>
  <c r="AH708"/>
  <c r="AH704"/>
  <c r="AH700"/>
  <c r="AH696"/>
  <c r="AH692"/>
  <c r="AH688"/>
  <c r="AH684"/>
  <c r="AH679"/>
  <c r="AH671"/>
  <c r="AH663"/>
  <c r="AH655"/>
  <c r="AH647"/>
  <c r="AH639"/>
  <c r="BO645"/>
  <c r="BO727"/>
  <c r="BO663"/>
  <c r="BO716"/>
  <c r="BO684"/>
  <c r="BO652"/>
  <c r="K718"/>
  <c r="K708"/>
  <c r="K644"/>
  <c r="K707"/>
  <c r="K675"/>
  <c r="BL632"/>
  <c r="BL729"/>
  <c r="BL725"/>
  <c r="BL721"/>
  <c r="BL717"/>
  <c r="BL713"/>
  <c r="BL709"/>
  <c r="BL705"/>
  <c r="BL701"/>
  <c r="BL697"/>
  <c r="BL693"/>
  <c r="BL689"/>
  <c r="BL685"/>
  <c r="BL681"/>
  <c r="BL677"/>
  <c r="BL673"/>
  <c r="BL669"/>
  <c r="BL665"/>
  <c r="BL661"/>
  <c r="BL657"/>
  <c r="BL653"/>
  <c r="BL649"/>
  <c r="BL645"/>
  <c r="BL641"/>
  <c r="BL637"/>
  <c r="BL633"/>
  <c r="G652"/>
  <c r="G726"/>
  <c r="G662"/>
  <c r="G715"/>
  <c r="G683"/>
  <c r="G651"/>
  <c r="D683"/>
  <c r="D663"/>
  <c r="D685"/>
  <c r="D726"/>
  <c r="D694"/>
  <c r="D662"/>
  <c r="CS686"/>
  <c r="CS694"/>
  <c r="CS714"/>
  <c r="CS666"/>
  <c r="CS716"/>
  <c r="CS696"/>
  <c r="CS672"/>
  <c r="CS652"/>
  <c r="CS631"/>
  <c r="CS726"/>
  <c r="CS721"/>
  <c r="CS715"/>
  <c r="CS703"/>
  <c r="CS693"/>
  <c r="CS683"/>
  <c r="CS671"/>
  <c r="CS661"/>
  <c r="CS651"/>
  <c r="CS639"/>
  <c r="CS654"/>
  <c r="CS646"/>
  <c r="CS690"/>
  <c r="CS650"/>
  <c r="CS704"/>
  <c r="CS684"/>
  <c r="CS664"/>
  <c r="CS640"/>
  <c r="CS729"/>
  <c r="CS724"/>
  <c r="CS718"/>
  <c r="CS709"/>
  <c r="CS699"/>
  <c r="CS687"/>
  <c r="CS677"/>
  <c r="CS667"/>
  <c r="CS655"/>
  <c r="CS645"/>
  <c r="CS635"/>
  <c r="BO669"/>
  <c r="BO641"/>
  <c r="BO675"/>
  <c r="BO722"/>
  <c r="BO690"/>
  <c r="BL730"/>
  <c r="BL726"/>
  <c r="BL722"/>
  <c r="BL718"/>
  <c r="BL714"/>
  <c r="BL710"/>
  <c r="BL706"/>
  <c r="BL702"/>
  <c r="BL698"/>
  <c r="BL694"/>
  <c r="BL690"/>
  <c r="BL686"/>
  <c r="BL682"/>
  <c r="BL678"/>
  <c r="BL674"/>
  <c r="BL670"/>
  <c r="BL666"/>
  <c r="BL662"/>
  <c r="BL658"/>
  <c r="BL654"/>
  <c r="BL650"/>
  <c r="BL646"/>
  <c r="BL642"/>
  <c r="BL638"/>
  <c r="G668"/>
  <c r="G730"/>
  <c r="G666"/>
  <c r="G717"/>
  <c r="G685"/>
  <c r="G653"/>
  <c r="D715"/>
  <c r="D671"/>
  <c r="D689"/>
  <c r="D728"/>
  <c r="D696"/>
  <c r="D664"/>
  <c r="D632"/>
  <c r="AO636"/>
  <c r="BO644"/>
  <c r="AO682"/>
  <c r="AO676"/>
  <c r="AO644"/>
  <c r="G716"/>
  <c r="G712"/>
  <c r="G648"/>
  <c r="G710"/>
  <c r="G678"/>
  <c r="G646"/>
  <c r="G723"/>
  <c r="G707"/>
  <c r="G691"/>
  <c r="G675"/>
  <c r="G659"/>
  <c r="G643"/>
  <c r="D699"/>
  <c r="D691"/>
  <c r="D695"/>
  <c r="D631"/>
  <c r="D701"/>
  <c r="D669"/>
  <c r="D637"/>
  <c r="D718"/>
  <c r="D702"/>
  <c r="D686"/>
  <c r="D670"/>
  <c r="D654"/>
  <c r="D638"/>
  <c r="AO698"/>
  <c r="AO680"/>
  <c r="AO648"/>
  <c r="G644"/>
  <c r="G720"/>
  <c r="G656"/>
  <c r="G714"/>
  <c r="G682"/>
  <c r="G650"/>
  <c r="G725"/>
  <c r="G709"/>
  <c r="G693"/>
  <c r="G677"/>
  <c r="G661"/>
  <c r="G645"/>
  <c r="D731"/>
  <c r="D707"/>
  <c r="D703"/>
  <c r="D639"/>
  <c r="D705"/>
  <c r="D673"/>
  <c r="D641"/>
  <c r="D720"/>
  <c r="D704"/>
  <c r="D688"/>
  <c r="D672"/>
  <c r="D656"/>
  <c r="D640"/>
  <c r="AO696"/>
  <c r="AO701"/>
  <c r="AO660"/>
  <c r="AK722"/>
  <c r="AK690"/>
  <c r="AK708"/>
  <c r="AK729"/>
  <c r="AK713"/>
  <c r="AK697"/>
  <c r="AK681"/>
  <c r="AK673"/>
  <c r="AK665"/>
  <c r="AK657"/>
  <c r="AK649"/>
  <c r="AK641"/>
  <c r="BO677"/>
  <c r="BO713"/>
  <c r="BO649"/>
  <c r="BO711"/>
  <c r="BO679"/>
  <c r="BO647"/>
  <c r="BO724"/>
  <c r="BO708"/>
  <c r="BO692"/>
  <c r="BO676"/>
  <c r="BO660"/>
  <c r="K698"/>
  <c r="K634"/>
  <c r="K678"/>
  <c r="K720"/>
  <c r="K688"/>
  <c r="K656"/>
  <c r="K729"/>
  <c r="K713"/>
  <c r="K697"/>
  <c r="K681"/>
  <c r="K665"/>
  <c r="BS727"/>
  <c r="BS699"/>
  <c r="BS701"/>
  <c r="BS637"/>
  <c r="BS702"/>
  <c r="BS670"/>
  <c r="AO728"/>
  <c r="AO714"/>
  <c r="AO717"/>
  <c r="AO685"/>
  <c r="AO668"/>
  <c r="AO652"/>
  <c r="K637"/>
  <c r="K645"/>
  <c r="K653"/>
  <c r="K661"/>
  <c r="K669"/>
  <c r="K677"/>
  <c r="K685"/>
  <c r="K693"/>
  <c r="K701"/>
  <c r="K709"/>
  <c r="K717"/>
  <c r="K725"/>
  <c r="K632"/>
  <c r="K648"/>
  <c r="K664"/>
  <c r="K680"/>
  <c r="K696"/>
  <c r="K712"/>
  <c r="K728"/>
  <c r="K662"/>
  <c r="K694"/>
  <c r="K726"/>
  <c r="K650"/>
  <c r="K682"/>
  <c r="K714"/>
  <c r="K635"/>
  <c r="K643"/>
  <c r="K651"/>
  <c r="K659"/>
  <c r="K639"/>
  <c r="K647"/>
  <c r="K655"/>
  <c r="K663"/>
  <c r="K671"/>
  <c r="K679"/>
  <c r="K687"/>
  <c r="K695"/>
  <c r="K703"/>
  <c r="K711"/>
  <c r="K719"/>
  <c r="K727"/>
  <c r="K636"/>
  <c r="K652"/>
  <c r="K668"/>
  <c r="K684"/>
  <c r="K700"/>
  <c r="K716"/>
  <c r="K638"/>
  <c r="K670"/>
  <c r="K702"/>
  <c r="K631"/>
  <c r="K658"/>
  <c r="K690"/>
  <c r="K722"/>
  <c r="AO634"/>
  <c r="AO638"/>
  <c r="AO642"/>
  <c r="AO646"/>
  <c r="AO650"/>
  <c r="AO654"/>
  <c r="AO658"/>
  <c r="AO662"/>
  <c r="AO666"/>
  <c r="AO670"/>
  <c r="AO674"/>
  <c r="AO678"/>
  <c r="AO681"/>
  <c r="AO689"/>
  <c r="AO697"/>
  <c r="AO705"/>
  <c r="AO713"/>
  <c r="AO721"/>
  <c r="AO729"/>
  <c r="AO690"/>
  <c r="AO706"/>
  <c r="AO722"/>
  <c r="AO688"/>
  <c r="AO704"/>
  <c r="AO720"/>
  <c r="AO633"/>
  <c r="AO637"/>
  <c r="AO641"/>
  <c r="AO645"/>
  <c r="AO649"/>
  <c r="AO653"/>
  <c r="AO657"/>
  <c r="AO661"/>
  <c r="AO665"/>
  <c r="AO669"/>
  <c r="AO673"/>
  <c r="AO677"/>
  <c r="AO631"/>
  <c r="AO687"/>
  <c r="AO695"/>
  <c r="AO703"/>
  <c r="AO711"/>
  <c r="AO719"/>
  <c r="AO727"/>
  <c r="AO686"/>
  <c r="AO702"/>
  <c r="AO718"/>
  <c r="AO684"/>
  <c r="AO700"/>
  <c r="AO716"/>
  <c r="AO635"/>
  <c r="AO639"/>
  <c r="AO643"/>
  <c r="AO647"/>
  <c r="AO651"/>
  <c r="AO655"/>
  <c r="AO659"/>
  <c r="AO663"/>
  <c r="AO667"/>
  <c r="AO671"/>
  <c r="AO675"/>
  <c r="AO679"/>
  <c r="AO683"/>
  <c r="AO691"/>
  <c r="AO699"/>
  <c r="AO707"/>
  <c r="AO715"/>
  <c r="AO723"/>
  <c r="AO731"/>
  <c r="AO694"/>
  <c r="AO710"/>
  <c r="AO726"/>
  <c r="AO692"/>
  <c r="AO708"/>
  <c r="AO724"/>
  <c r="AK634"/>
  <c r="AK638"/>
  <c r="AK642"/>
  <c r="AK646"/>
  <c r="AK650"/>
  <c r="AK654"/>
  <c r="AK658"/>
  <c r="AK662"/>
  <c r="AK666"/>
  <c r="AK670"/>
  <c r="AK674"/>
  <c r="AK678"/>
  <c r="AK683"/>
  <c r="AK691"/>
  <c r="AK699"/>
  <c r="AK707"/>
  <c r="AK715"/>
  <c r="AK723"/>
  <c r="AK731"/>
  <c r="AK696"/>
  <c r="AK712"/>
  <c r="AK728"/>
  <c r="AK694"/>
  <c r="AK710"/>
  <c r="AK726"/>
  <c r="AK635"/>
  <c r="AK639"/>
  <c r="AK643"/>
  <c r="AK647"/>
  <c r="AK651"/>
  <c r="AK655"/>
  <c r="AK659"/>
  <c r="AK663"/>
  <c r="AK667"/>
  <c r="AK671"/>
  <c r="AK675"/>
  <c r="AK679"/>
  <c r="AK685"/>
  <c r="AK693"/>
  <c r="AK701"/>
  <c r="AK709"/>
  <c r="AK717"/>
  <c r="AK725"/>
  <c r="AK684"/>
  <c r="AK700"/>
  <c r="AK716"/>
  <c r="AK682"/>
  <c r="AK698"/>
  <c r="AK714"/>
  <c r="AK730"/>
  <c r="BS634"/>
  <c r="BS642"/>
  <c r="BS650"/>
  <c r="BS658"/>
  <c r="BS666"/>
  <c r="BS674"/>
  <c r="BS682"/>
  <c r="BS690"/>
  <c r="BS698"/>
  <c r="BS706"/>
  <c r="BS714"/>
  <c r="BS722"/>
  <c r="BS730"/>
  <c r="BS645"/>
  <c r="BS661"/>
  <c r="BS677"/>
  <c r="BS693"/>
  <c r="BS709"/>
  <c r="BS725"/>
  <c r="BS651"/>
  <c r="BS683"/>
  <c r="BS715"/>
  <c r="BS647"/>
  <c r="BS679"/>
  <c r="BS711"/>
  <c r="BS632"/>
  <c r="BS640"/>
  <c r="BS648"/>
  <c r="BS656"/>
  <c r="BS664"/>
  <c r="BS672"/>
  <c r="BS680"/>
  <c r="BS688"/>
  <c r="BS696"/>
  <c r="BS704"/>
  <c r="BS712"/>
  <c r="BS720"/>
  <c r="BS728"/>
  <c r="BS641"/>
  <c r="BS657"/>
  <c r="BS673"/>
  <c r="BS689"/>
  <c r="BS705"/>
  <c r="BS721"/>
  <c r="BS643"/>
  <c r="BS675"/>
  <c r="BS707"/>
  <c r="BS639"/>
  <c r="BS671"/>
  <c r="BS703"/>
  <c r="BS636"/>
  <c r="BS644"/>
  <c r="BS652"/>
  <c r="BS660"/>
  <c r="BS668"/>
  <c r="BS676"/>
  <c r="BS684"/>
  <c r="BS692"/>
  <c r="BS700"/>
  <c r="BS708"/>
  <c r="BS716"/>
  <c r="BS724"/>
  <c r="BS633"/>
  <c r="BS649"/>
  <c r="BS665"/>
  <c r="BS681"/>
  <c r="BS697"/>
  <c r="BS713"/>
  <c r="BS729"/>
  <c r="BS659"/>
  <c r="BS691"/>
  <c r="BS723"/>
  <c r="BS655"/>
  <c r="BS687"/>
  <c r="BS719"/>
  <c r="BO638"/>
  <c r="BO646"/>
  <c r="BO654"/>
  <c r="BO662"/>
  <c r="BO670"/>
  <c r="BO678"/>
  <c r="BO686"/>
  <c r="BO694"/>
  <c r="BO702"/>
  <c r="BO710"/>
  <c r="BO718"/>
  <c r="BO726"/>
  <c r="BO635"/>
  <c r="BO651"/>
  <c r="BO667"/>
  <c r="BO683"/>
  <c r="BO699"/>
  <c r="BO715"/>
  <c r="BO731"/>
  <c r="BO657"/>
  <c r="BO689"/>
  <c r="BO721"/>
  <c r="BO653"/>
  <c r="BO685"/>
  <c r="BO717"/>
  <c r="BO632"/>
  <c r="BO640"/>
  <c r="BO648"/>
  <c r="BO656"/>
  <c r="BO664"/>
  <c r="BO672"/>
  <c r="BO680"/>
  <c r="BO688"/>
  <c r="BO696"/>
  <c r="BO704"/>
  <c r="BO712"/>
  <c r="BO720"/>
  <c r="BO728"/>
  <c r="BO639"/>
  <c r="BO655"/>
  <c r="BO671"/>
  <c r="BO687"/>
  <c r="BO703"/>
  <c r="BO719"/>
  <c r="BO633"/>
  <c r="BO665"/>
  <c r="BO697"/>
  <c r="BO729"/>
  <c r="BO661"/>
  <c r="BO693"/>
  <c r="BO725"/>
  <c r="AK631"/>
  <c r="AK702"/>
  <c r="AK720"/>
  <c r="AK688"/>
  <c r="AK719"/>
  <c r="AK703"/>
  <c r="AK687"/>
  <c r="AK676"/>
  <c r="AK668"/>
  <c r="AK660"/>
  <c r="AK652"/>
  <c r="AK644"/>
  <c r="AK636"/>
  <c r="BO701"/>
  <c r="BO637"/>
  <c r="BO673"/>
  <c r="BO723"/>
  <c r="BO691"/>
  <c r="BO659"/>
  <c r="BO730"/>
  <c r="BO714"/>
  <c r="BO698"/>
  <c r="BO682"/>
  <c r="BO666"/>
  <c r="BO650"/>
  <c r="BO634"/>
  <c r="K706"/>
  <c r="K642"/>
  <c r="K686"/>
  <c r="K724"/>
  <c r="K692"/>
  <c r="K660"/>
  <c r="K731"/>
  <c r="K715"/>
  <c r="K699"/>
  <c r="K683"/>
  <c r="K667"/>
  <c r="K641"/>
  <c r="BS731"/>
  <c r="BS717"/>
  <c r="BS653"/>
  <c r="BS710"/>
  <c r="BS678"/>
  <c r="BS646"/>
  <c r="AO730"/>
  <c r="AO725"/>
  <c r="AO693"/>
  <c r="AO672"/>
  <c r="AO656"/>
  <c r="AO640"/>
  <c r="G708"/>
  <c r="G700"/>
  <c r="G636"/>
  <c r="G704"/>
  <c r="G672"/>
  <c r="G640"/>
  <c r="G722"/>
  <c r="G706"/>
  <c r="G690"/>
  <c r="G674"/>
  <c r="G658"/>
  <c r="G642"/>
  <c r="G729"/>
  <c r="G721"/>
  <c r="G713"/>
  <c r="G705"/>
  <c r="G697"/>
  <c r="G689"/>
  <c r="G681"/>
  <c r="G673"/>
  <c r="G665"/>
  <c r="G657"/>
  <c r="G649"/>
  <c r="G641"/>
  <c r="G633"/>
  <c r="D667"/>
  <c r="D651"/>
  <c r="D675"/>
  <c r="D719"/>
  <c r="D687"/>
  <c r="D655"/>
  <c r="D729"/>
  <c r="D713"/>
  <c r="D697"/>
  <c r="D681"/>
  <c r="D665"/>
  <c r="D649"/>
  <c r="D633"/>
  <c r="D724"/>
  <c r="D716"/>
  <c r="D708"/>
  <c r="D700"/>
  <c r="D692"/>
  <c r="D684"/>
  <c r="D676"/>
  <c r="D668"/>
  <c r="D660"/>
  <c r="D652"/>
  <c r="D644"/>
  <c r="D636"/>
  <c r="CS702"/>
  <c r="CS638"/>
  <c r="CS662"/>
  <c r="CS706"/>
  <c r="CS674"/>
  <c r="CS642"/>
  <c r="CS708"/>
  <c r="CS692"/>
  <c r="CS676"/>
  <c r="CS660"/>
  <c r="CS644"/>
  <c r="CS731"/>
  <c r="CS727"/>
  <c r="CS723"/>
  <c r="CS719"/>
  <c r="CS713"/>
  <c r="CS705"/>
  <c r="CS697"/>
  <c r="CS689"/>
  <c r="CS681"/>
  <c r="CS673"/>
  <c r="CS665"/>
  <c r="CS657"/>
  <c r="CS649"/>
  <c r="CS641"/>
  <c r="G692"/>
  <c r="G676"/>
  <c r="G684"/>
  <c r="G728"/>
  <c r="G696"/>
  <c r="G664"/>
  <c r="G632"/>
  <c r="G718"/>
  <c r="G702"/>
  <c r="G686"/>
  <c r="G670"/>
  <c r="G654"/>
  <c r="G638"/>
  <c r="G727"/>
  <c r="G719"/>
  <c r="G711"/>
  <c r="G703"/>
  <c r="G695"/>
  <c r="G687"/>
  <c r="G679"/>
  <c r="G671"/>
  <c r="G663"/>
  <c r="G655"/>
  <c r="G647"/>
  <c r="G639"/>
  <c r="D635"/>
  <c r="D723"/>
  <c r="D659"/>
  <c r="D711"/>
  <c r="D679"/>
  <c r="D647"/>
  <c r="D725"/>
  <c r="D709"/>
  <c r="D693"/>
  <c r="D677"/>
  <c r="D661"/>
  <c r="D645"/>
  <c r="D730"/>
  <c r="D722"/>
  <c r="D714"/>
  <c r="D706"/>
  <c r="D698"/>
  <c r="D690"/>
  <c r="D682"/>
  <c r="D674"/>
  <c r="D666"/>
  <c r="D658"/>
  <c r="D650"/>
  <c r="D642"/>
  <c r="FY38" i="24"/>
  <c r="DP59"/>
  <c r="D300" i="1"/>
  <c r="D301" s="1"/>
  <c r="D413"/>
  <c r="D525"/>
  <c r="D526" s="1"/>
  <c r="E163"/>
  <c r="F516"/>
  <c r="F524" s="1"/>
  <c r="F517"/>
  <c r="F522"/>
  <c r="F178"/>
  <c r="F186" s="1"/>
  <c r="E124"/>
  <c r="F179"/>
  <c r="F184"/>
  <c r="E137"/>
  <c r="F291"/>
  <c r="F299" s="1"/>
  <c r="F297"/>
  <c r="F292"/>
  <c r="F405"/>
  <c r="F410"/>
  <c r="E150"/>
  <c r="F404"/>
  <c r="F412" s="1"/>
  <c r="B416"/>
  <c r="B529"/>
  <c r="B302"/>
  <c r="D187" l="1"/>
  <c r="D188" s="1"/>
  <c r="D189" s="1"/>
  <c r="FZ38" i="24"/>
  <c r="DQ59"/>
  <c r="B303" i="1"/>
  <c r="B530"/>
  <c r="F150"/>
  <c r="H405"/>
  <c r="H410"/>
  <c r="H404"/>
  <c r="H412" s="1"/>
  <c r="F413"/>
  <c r="F414" s="1"/>
  <c r="H291"/>
  <c r="H299" s="1"/>
  <c r="F137"/>
  <c r="H292"/>
  <c r="H297"/>
  <c r="F124"/>
  <c r="H184"/>
  <c r="H178"/>
  <c r="H186" s="1"/>
  <c r="H179"/>
  <c r="B417"/>
  <c r="F300"/>
  <c r="F301" s="1"/>
  <c r="B189"/>
  <c r="F187"/>
  <c r="F525"/>
  <c r="F526" s="1"/>
  <c r="F527" s="1"/>
  <c r="H516"/>
  <c r="H524" s="1"/>
  <c r="H522"/>
  <c r="F163"/>
  <c r="H517"/>
  <c r="D527"/>
  <c r="D414"/>
  <c r="D302"/>
  <c r="GA38" i="24" l="1"/>
  <c r="DR59"/>
  <c r="F528" i="1"/>
  <c r="F415"/>
  <c r="D303"/>
  <c r="H525"/>
  <c r="H526" s="1"/>
  <c r="H527" s="1"/>
  <c r="D415"/>
  <c r="D190"/>
  <c r="G163"/>
  <c r="J516"/>
  <c r="J524" s="1"/>
  <c r="J517"/>
  <c r="J522"/>
  <c r="H187"/>
  <c r="H188" s="1"/>
  <c r="G137"/>
  <c r="J291"/>
  <c r="J299" s="1"/>
  <c r="J297"/>
  <c r="J292"/>
  <c r="J405"/>
  <c r="J410"/>
  <c r="G150"/>
  <c r="J404"/>
  <c r="J412" s="1"/>
  <c r="B304"/>
  <c r="F188"/>
  <c r="D528"/>
  <c r="B190"/>
  <c r="B418"/>
  <c r="J178"/>
  <c r="J186" s="1"/>
  <c r="J179"/>
  <c r="G124"/>
  <c r="J184"/>
  <c r="H300"/>
  <c r="H301" s="1"/>
  <c r="H413"/>
  <c r="B531"/>
  <c r="F302"/>
  <c r="GB38" i="24" l="1"/>
  <c r="DS59"/>
  <c r="H528" i="1"/>
  <c r="H124"/>
  <c r="B191"/>
  <c r="F189"/>
  <c r="J300"/>
  <c r="J301" s="1"/>
  <c r="J302" s="1"/>
  <c r="J525"/>
  <c r="J526" s="1"/>
  <c r="H163"/>
  <c r="D416"/>
  <c r="D304"/>
  <c r="F529"/>
  <c r="B532"/>
  <c r="F303"/>
  <c r="J187"/>
  <c r="B419"/>
  <c r="D529"/>
  <c r="B305"/>
  <c r="H150"/>
  <c r="J413"/>
  <c r="J414" s="1"/>
  <c r="H137"/>
  <c r="D191"/>
  <c r="F416"/>
  <c r="H414"/>
  <c r="H302"/>
  <c r="H189"/>
  <c r="GC38" i="24" l="1"/>
  <c r="DT59"/>
  <c r="J415" i="1"/>
  <c r="J303"/>
  <c r="H190"/>
  <c r="H303"/>
  <c r="F417"/>
  <c r="N405"/>
  <c r="N410"/>
  <c r="I150"/>
  <c r="N404"/>
  <c r="N412" s="1"/>
  <c r="D530"/>
  <c r="B533"/>
  <c r="D305"/>
  <c r="I163"/>
  <c r="N516"/>
  <c r="N524" s="1"/>
  <c r="N517"/>
  <c r="N522"/>
  <c r="F190"/>
  <c r="H529"/>
  <c r="J188"/>
  <c r="H415"/>
  <c r="D192"/>
  <c r="I137"/>
  <c r="N291"/>
  <c r="N299" s="1"/>
  <c r="N297"/>
  <c r="N292"/>
  <c r="B306"/>
  <c r="B420"/>
  <c r="F304"/>
  <c r="F530"/>
  <c r="D417"/>
  <c r="B192"/>
  <c r="N178"/>
  <c r="N186" s="1"/>
  <c r="I124"/>
  <c r="N179"/>
  <c r="N184"/>
  <c r="J527"/>
  <c r="GD38" i="24" l="1"/>
  <c r="DU59"/>
  <c r="J528" i="1"/>
  <c r="N187"/>
  <c r="D418"/>
  <c r="F305"/>
  <c r="J124"/>
  <c r="P184"/>
  <c r="P179"/>
  <c r="P178"/>
  <c r="P186" s="1"/>
  <c r="B193"/>
  <c r="F531"/>
  <c r="B421"/>
  <c r="P291"/>
  <c r="P299" s="1"/>
  <c r="J137"/>
  <c r="P292"/>
  <c r="P297"/>
  <c r="H416"/>
  <c r="H530"/>
  <c r="F191"/>
  <c r="N525"/>
  <c r="N526" s="1"/>
  <c r="P516"/>
  <c r="P524" s="1"/>
  <c r="P522"/>
  <c r="J163"/>
  <c r="P517"/>
  <c r="D306"/>
  <c r="D531"/>
  <c r="J150"/>
  <c r="P405"/>
  <c r="P410"/>
  <c r="P404"/>
  <c r="P412" s="1"/>
  <c r="N413"/>
  <c r="F418"/>
  <c r="H191"/>
  <c r="J416"/>
  <c r="B307"/>
  <c r="N300"/>
  <c r="N301" s="1"/>
  <c r="D193"/>
  <c r="J189"/>
  <c r="B534"/>
  <c r="H304"/>
  <c r="J304"/>
  <c r="GE38" i="24" l="1"/>
  <c r="DV59"/>
  <c r="J305" i="1"/>
  <c r="D194"/>
  <c r="H305"/>
  <c r="J190"/>
  <c r="J417"/>
  <c r="F419"/>
  <c r="P413"/>
  <c r="P414" s="1"/>
  <c r="D532"/>
  <c r="P525"/>
  <c r="P526" s="1"/>
  <c r="H531"/>
  <c r="K137"/>
  <c r="R291"/>
  <c r="R299" s="1"/>
  <c r="R297"/>
  <c r="R292"/>
  <c r="B422"/>
  <c r="B194"/>
  <c r="P187"/>
  <c r="P188" s="1"/>
  <c r="R178"/>
  <c r="R186" s="1"/>
  <c r="K124"/>
  <c r="R179"/>
  <c r="R184"/>
  <c r="D419"/>
  <c r="J529"/>
  <c r="B535"/>
  <c r="B308"/>
  <c r="H192"/>
  <c r="R405"/>
  <c r="R410"/>
  <c r="K150"/>
  <c r="R404"/>
  <c r="R412" s="1"/>
  <c r="D307"/>
  <c r="K163"/>
  <c r="R516"/>
  <c r="R524" s="1"/>
  <c r="R517"/>
  <c r="R522"/>
  <c r="F192"/>
  <c r="H417"/>
  <c r="P300"/>
  <c r="P301" s="1"/>
  <c r="P302" s="1"/>
  <c r="F532"/>
  <c r="F306"/>
  <c r="N302"/>
  <c r="N414"/>
  <c r="N527"/>
  <c r="N188"/>
  <c r="GF38" i="24" l="1"/>
  <c r="DW59"/>
  <c r="P303" i="1"/>
  <c r="P415"/>
  <c r="N415"/>
  <c r="F307"/>
  <c r="N528"/>
  <c r="N303"/>
  <c r="F533"/>
  <c r="H418"/>
  <c r="D308"/>
  <c r="L150"/>
  <c r="T405"/>
  <c r="T410"/>
  <c r="T404"/>
  <c r="T412" s="1"/>
  <c r="R413"/>
  <c r="R414" s="1"/>
  <c r="B309"/>
  <c r="J530"/>
  <c r="T179"/>
  <c r="T184"/>
  <c r="L124"/>
  <c r="T178"/>
  <c r="T186" s="1"/>
  <c r="B423"/>
  <c r="T291"/>
  <c r="T299" s="1"/>
  <c r="T292"/>
  <c r="L137"/>
  <c r="T297"/>
  <c r="J418"/>
  <c r="H306"/>
  <c r="J306"/>
  <c r="N189"/>
  <c r="F193"/>
  <c r="R525"/>
  <c r="R526" s="1"/>
  <c r="R527" s="1"/>
  <c r="T516"/>
  <c r="T524" s="1"/>
  <c r="L163"/>
  <c r="T522"/>
  <c r="T517"/>
  <c r="H193"/>
  <c r="B536"/>
  <c r="D420"/>
  <c r="R187"/>
  <c r="B195"/>
  <c r="R300"/>
  <c r="R301" s="1"/>
  <c r="H532"/>
  <c r="D533"/>
  <c r="F420"/>
  <c r="J191"/>
  <c r="D195"/>
  <c r="P189"/>
  <c r="P527"/>
  <c r="GG38" i="24" l="1"/>
  <c r="DX59"/>
  <c r="R528" i="1"/>
  <c r="R415"/>
  <c r="P528"/>
  <c r="F421"/>
  <c r="P190"/>
  <c r="J192"/>
  <c r="D534"/>
  <c r="H194"/>
  <c r="F194"/>
  <c r="N190"/>
  <c r="H307"/>
  <c r="T300"/>
  <c r="T301" s="1"/>
  <c r="B424"/>
  <c r="V179"/>
  <c r="V184"/>
  <c r="V178"/>
  <c r="V186" s="1"/>
  <c r="T187"/>
  <c r="V405"/>
  <c r="V410"/>
  <c r="V404"/>
  <c r="V412" s="1"/>
  <c r="H419"/>
  <c r="N529"/>
  <c r="N416"/>
  <c r="P304"/>
  <c r="R188"/>
  <c r="D196"/>
  <c r="H533"/>
  <c r="B196"/>
  <c r="D421"/>
  <c r="B537"/>
  <c r="T525"/>
  <c r="T526" s="1"/>
  <c r="T527" s="1"/>
  <c r="V516"/>
  <c r="V524" s="1"/>
  <c r="V517"/>
  <c r="V522"/>
  <c r="J307"/>
  <c r="J419"/>
  <c r="V291"/>
  <c r="V299" s="1"/>
  <c r="V297"/>
  <c r="V292"/>
  <c r="J531"/>
  <c r="B310"/>
  <c r="T413"/>
  <c r="D309"/>
  <c r="F534"/>
  <c r="N304"/>
  <c r="F308"/>
  <c r="P416"/>
  <c r="R302"/>
  <c r="GH38" i="24" l="1"/>
  <c r="DZ59" s="1"/>
  <c r="DY59"/>
  <c r="T528" i="1"/>
  <c r="R303"/>
  <c r="F535"/>
  <c r="P417"/>
  <c r="N305"/>
  <c r="D310"/>
  <c r="B311"/>
  <c r="V300"/>
  <c r="V301" s="1"/>
  <c r="V302" s="1"/>
  <c r="J308"/>
  <c r="B538"/>
  <c r="B197"/>
  <c r="D197"/>
  <c r="P305"/>
  <c r="N530"/>
  <c r="H420"/>
  <c r="V187"/>
  <c r="V188" s="1"/>
  <c r="N191"/>
  <c r="H195"/>
  <c r="D535"/>
  <c r="P191"/>
  <c r="P529"/>
  <c r="R529"/>
  <c r="F309"/>
  <c r="J532"/>
  <c r="J420"/>
  <c r="V525"/>
  <c r="V526" s="1"/>
  <c r="V527" s="1"/>
  <c r="D422"/>
  <c r="H534"/>
  <c r="R189"/>
  <c r="N417"/>
  <c r="V413"/>
  <c r="B425"/>
  <c r="H308"/>
  <c r="F195"/>
  <c r="J193"/>
  <c r="F422"/>
  <c r="R416"/>
  <c r="T414"/>
  <c r="T188"/>
  <c r="T302"/>
  <c r="V528" l="1"/>
  <c r="V303"/>
  <c r="V189"/>
  <c r="T303"/>
  <c r="T415"/>
  <c r="T189"/>
  <c r="R417"/>
  <c r="J194"/>
  <c r="F196"/>
  <c r="B426"/>
  <c r="R190"/>
  <c r="D423"/>
  <c r="J533"/>
  <c r="R530"/>
  <c r="P192"/>
  <c r="H196"/>
  <c r="H421"/>
  <c r="P306"/>
  <c r="B198"/>
  <c r="J309"/>
  <c r="B312"/>
  <c r="N306"/>
  <c r="F536"/>
  <c r="T529"/>
  <c r="F423"/>
  <c r="H309"/>
  <c r="N418"/>
  <c r="H535"/>
  <c r="J421"/>
  <c r="F310"/>
  <c r="P530"/>
  <c r="D536"/>
  <c r="N192"/>
  <c r="N531"/>
  <c r="D198"/>
  <c r="B539"/>
  <c r="D311"/>
  <c r="P418"/>
  <c r="R304"/>
  <c r="V414"/>
  <c r="CV695"/>
  <c r="BP720"/>
  <c r="F703"/>
  <c r="CT730"/>
  <c r="BU727"/>
  <c r="CV730"/>
  <c r="BR677"/>
  <c r="AQ713"/>
  <c r="BP632"/>
  <c r="M702"/>
  <c r="J631"/>
  <c r="AN662"/>
  <c r="AJ719"/>
  <c r="AN676"/>
  <c r="BN720"/>
  <c r="H648"/>
  <c r="DA713"/>
  <c r="BU704"/>
  <c r="CY723"/>
  <c r="BR721"/>
  <c r="CV672"/>
  <c r="DA686"/>
  <c r="AQ670"/>
  <c r="CY673"/>
  <c r="M658"/>
  <c r="J682"/>
  <c r="AN640"/>
  <c r="AS723"/>
  <c r="O696"/>
  <c r="AS692"/>
  <c r="AJ635"/>
  <c r="F688"/>
  <c r="BU718"/>
  <c r="BR697"/>
  <c r="DA648"/>
  <c r="CY675"/>
  <c r="BW687"/>
  <c r="CT655"/>
  <c r="DA716"/>
  <c r="O675"/>
  <c r="AL658"/>
  <c r="AJ696"/>
  <c r="H655"/>
  <c r="M726"/>
  <c r="H700"/>
  <c r="H409"/>
  <c r="M632"/>
  <c r="O698"/>
  <c r="BU654"/>
  <c r="BR681"/>
  <c r="DA719"/>
  <c r="CY727"/>
  <c r="AS697"/>
  <c r="F648"/>
  <c r="BP703"/>
  <c r="J656"/>
  <c r="BP670"/>
  <c r="AN730"/>
  <c r="BN648"/>
  <c r="AS652"/>
  <c r="CT684"/>
  <c r="CR702"/>
  <c r="CR644"/>
  <c r="BP649"/>
  <c r="CV679"/>
  <c r="BP704"/>
  <c r="F671"/>
  <c r="CT710"/>
  <c r="BU695"/>
  <c r="CV717"/>
  <c r="BR661"/>
  <c r="AQ707"/>
  <c r="DA667"/>
  <c r="AQ722"/>
  <c r="BN710"/>
  <c r="BR650"/>
  <c r="BW700"/>
  <c r="AJ686"/>
  <c r="J711"/>
  <c r="M724"/>
  <c r="DA681"/>
  <c r="BU668"/>
  <c r="CY698"/>
  <c r="BR705"/>
  <c r="CV656"/>
  <c r="DA680"/>
  <c r="AQ654"/>
  <c r="CY707"/>
  <c r="CV691"/>
  <c r="BW655"/>
  <c r="BR632"/>
  <c r="CT647"/>
  <c r="F711"/>
  <c r="DA684"/>
  <c r="BP716"/>
  <c r="O659"/>
  <c r="BU713"/>
  <c r="BR665"/>
  <c r="DA689"/>
  <c r="CY706"/>
  <c r="AJ726"/>
  <c r="CT703"/>
  <c r="BR660"/>
  <c r="O708"/>
  <c r="BP662"/>
  <c r="BR680"/>
  <c r="BN664"/>
  <c r="O638"/>
  <c r="CT676"/>
  <c r="CR632"/>
  <c r="CR660"/>
  <c r="BP641"/>
  <c r="BU681"/>
  <c r="BR649"/>
  <c r="DA657"/>
  <c r="CY674"/>
  <c r="H713"/>
  <c r="AJ725"/>
  <c r="M700"/>
  <c r="AN688"/>
  <c r="H693"/>
  <c r="BR672"/>
  <c r="M695"/>
  <c r="O674"/>
  <c r="M709"/>
  <c r="J642"/>
  <c r="AL668"/>
  <c r="AS651"/>
  <c r="CV647"/>
  <c r="BP672"/>
  <c r="CR656"/>
  <c r="CT678"/>
  <c r="BU632"/>
  <c r="CV685"/>
  <c r="DA714"/>
  <c r="AQ680"/>
  <c r="DA668"/>
  <c r="CV649"/>
  <c r="O651"/>
  <c r="BR698"/>
  <c r="BW693"/>
  <c r="CR668"/>
  <c r="M697"/>
  <c r="BP666"/>
  <c r="CT719"/>
  <c r="BU729"/>
  <c r="CY634"/>
  <c r="BR673"/>
  <c r="AQ697"/>
  <c r="DA705"/>
  <c r="BU700"/>
  <c r="CY719"/>
  <c r="CY644"/>
  <c r="AJ675"/>
  <c r="BU723"/>
  <c r="CT695"/>
  <c r="BN658"/>
  <c r="BR652"/>
  <c r="BW690"/>
  <c r="O676"/>
  <c r="BR711"/>
  <c r="DA704"/>
  <c r="CY699"/>
  <c r="CV706"/>
  <c r="BW669"/>
  <c r="CT671"/>
  <c r="DA698"/>
  <c r="O707"/>
  <c r="BP710"/>
  <c r="BR728"/>
  <c r="O697"/>
  <c r="CT672"/>
  <c r="CT726"/>
  <c r="F641"/>
  <c r="F699"/>
  <c r="BP689"/>
  <c r="BR695"/>
  <c r="DA640"/>
  <c r="CY635"/>
  <c r="CV690"/>
  <c r="AN632"/>
  <c r="H686"/>
  <c r="AJ724"/>
  <c r="M642"/>
  <c r="BN721"/>
  <c r="BR720"/>
  <c r="J637"/>
  <c r="CT664"/>
  <c r="J665"/>
  <c r="AN681"/>
  <c r="AL641"/>
  <c r="J411"/>
  <c r="BN698"/>
  <c r="BR709"/>
  <c r="M675"/>
  <c r="AL731"/>
  <c r="CY637"/>
  <c r="AQ724"/>
  <c r="AN637"/>
  <c r="AS662"/>
  <c r="BR651"/>
  <c r="CR726"/>
  <c r="BW661"/>
  <c r="H731"/>
  <c r="BR635"/>
  <c r="CR649"/>
  <c r="AN682"/>
  <c r="AJ720"/>
  <c r="F655"/>
  <c r="BR653"/>
  <c r="BN637"/>
  <c r="J675"/>
  <c r="H695"/>
  <c r="O712"/>
  <c r="AL708"/>
  <c r="D411"/>
  <c r="O653"/>
  <c r="BP643"/>
  <c r="AL672"/>
  <c r="AJ670"/>
  <c r="H694"/>
  <c r="F661"/>
  <c r="H183"/>
  <c r="F666"/>
  <c r="F719"/>
  <c r="H730"/>
  <c r="M676"/>
  <c r="O654"/>
  <c r="AL700"/>
  <c r="AS711"/>
  <c r="M641"/>
  <c r="CR719"/>
  <c r="F687"/>
  <c r="AQ645"/>
  <c r="CY728"/>
  <c r="O703"/>
  <c r="H707"/>
  <c r="M672"/>
  <c r="AN716"/>
  <c r="O721"/>
  <c r="CR640"/>
  <c r="BR637"/>
  <c r="BN726"/>
  <c r="AN659"/>
  <c r="CR682"/>
  <c r="BP651"/>
  <c r="AJ673"/>
  <c r="CT657"/>
  <c r="H645"/>
  <c r="AN706"/>
  <c r="BN632"/>
  <c r="M725"/>
  <c r="J704"/>
  <c r="M714"/>
  <c r="D183"/>
  <c r="CT694"/>
  <c r="AQ725"/>
  <c r="BP656"/>
  <c r="CR688"/>
  <c r="CT662"/>
  <c r="BR718"/>
  <c r="CV669"/>
  <c r="DA638"/>
  <c r="AQ664"/>
  <c r="BP701"/>
  <c r="M707"/>
  <c r="J668"/>
  <c r="AL664"/>
  <c r="CT707"/>
  <c r="AL654"/>
  <c r="F681"/>
  <c r="H646"/>
  <c r="CY685"/>
  <c r="BU697"/>
  <c r="CV631"/>
  <c r="BR657"/>
  <c r="AQ691"/>
  <c r="DA673"/>
  <c r="BU702"/>
  <c r="CY690"/>
  <c r="M685"/>
  <c r="AN671"/>
  <c r="AL729"/>
  <c r="AS671"/>
  <c r="O701"/>
  <c r="AS678"/>
  <c r="BW645"/>
  <c r="CR639"/>
  <c r="BR679"/>
  <c r="DA717"/>
  <c r="CY717"/>
  <c r="CV674"/>
  <c r="BN718"/>
  <c r="BW631"/>
  <c r="BU706"/>
  <c r="DA659"/>
  <c r="AL722"/>
  <c r="BW689"/>
  <c r="F722"/>
  <c r="M721"/>
  <c r="H669"/>
  <c r="AS659"/>
  <c r="M671"/>
  <c r="O640"/>
  <c r="BR663"/>
  <c r="DA685"/>
  <c r="CY686"/>
  <c r="CV658"/>
  <c r="AN704"/>
  <c r="H715"/>
  <c r="CR706"/>
  <c r="BP639"/>
  <c r="BP638"/>
  <c r="AN698"/>
  <c r="BN712"/>
  <c r="H711"/>
  <c r="CT652"/>
  <c r="AJ688"/>
  <c r="CR708"/>
  <c r="M716"/>
  <c r="AQ719"/>
  <c r="BP640"/>
  <c r="CR721"/>
  <c r="CT646"/>
  <c r="BR702"/>
  <c r="CV653"/>
  <c r="DA656"/>
  <c r="AQ648"/>
  <c r="CT720"/>
  <c r="AQ669"/>
  <c r="F691"/>
  <c r="DA666"/>
  <c r="BW636"/>
  <c r="AJ633"/>
  <c r="J641"/>
  <c r="CY657"/>
  <c r="CY683"/>
  <c r="BU665"/>
  <c r="CV702"/>
  <c r="BR641"/>
  <c r="AQ704"/>
  <c r="DA641"/>
  <c r="BU638"/>
  <c r="CY658"/>
  <c r="CV659"/>
  <c r="BW678"/>
  <c r="BR700"/>
  <c r="O666"/>
  <c r="F647"/>
  <c r="DA707"/>
  <c r="BP684"/>
  <c r="BN670"/>
  <c r="BR647"/>
  <c r="DA653"/>
  <c r="CY654"/>
  <c r="CV642"/>
  <c r="O643"/>
  <c r="BW726"/>
  <c r="AQ655"/>
  <c r="DA652"/>
  <c r="M728"/>
  <c r="BR648"/>
  <c r="BN728"/>
  <c r="O660"/>
  <c r="CT644"/>
  <c r="AJ704"/>
  <c r="CR729"/>
  <c r="M652"/>
  <c r="DA642"/>
  <c r="CT727"/>
  <c r="CV724"/>
  <c r="AQ705"/>
  <c r="AL725"/>
  <c r="H661"/>
  <c r="BW677"/>
  <c r="M677"/>
  <c r="D409"/>
  <c r="BR640"/>
  <c r="J731"/>
  <c r="O731"/>
  <c r="M645"/>
  <c r="AN729"/>
  <c r="AL709"/>
  <c r="H671"/>
  <c r="AQ686"/>
  <c r="CT718"/>
  <c r="AJ706"/>
  <c r="O658"/>
  <c r="BR670"/>
  <c r="AQ685"/>
  <c r="DA693"/>
  <c r="BU716"/>
  <c r="DA699"/>
  <c r="AQ727"/>
  <c r="BN678"/>
  <c r="BR666"/>
  <c r="BW635"/>
  <c r="CR720"/>
  <c r="M633"/>
  <c r="BP634"/>
  <c r="CY710"/>
  <c r="BR719"/>
  <c r="CV670"/>
  <c r="DA670"/>
  <c r="AQ660"/>
  <c r="CY653"/>
  <c r="BU673"/>
  <c r="CV714"/>
  <c r="CV707"/>
  <c r="BW719"/>
  <c r="BU659"/>
  <c r="CT663"/>
  <c r="BN722"/>
  <c r="DA694"/>
  <c r="BP631"/>
  <c r="O691"/>
  <c r="DA723"/>
  <c r="CY731"/>
  <c r="CV680"/>
  <c r="AQ678"/>
  <c r="BN686"/>
  <c r="BW662"/>
  <c r="BU708"/>
  <c r="DA691"/>
  <c r="BP678"/>
  <c r="BR696"/>
  <c r="O633"/>
  <c r="CT640"/>
  <c r="CT692"/>
  <c r="CR686"/>
  <c r="F635"/>
  <c r="BP657"/>
  <c r="DA697"/>
  <c r="CY714"/>
  <c r="CV664"/>
  <c r="AQ662"/>
  <c r="O645"/>
  <c r="BW728"/>
  <c r="F710"/>
  <c r="F674"/>
  <c r="AS729"/>
  <c r="BR688"/>
  <c r="F680"/>
  <c r="O702"/>
  <c r="BP719"/>
  <c r="M727"/>
  <c r="J688"/>
  <c r="AL678"/>
  <c r="BW666"/>
  <c r="CY696"/>
  <c r="BP685"/>
  <c r="CT691"/>
  <c r="AQ658"/>
  <c r="BR643"/>
  <c r="M653"/>
  <c r="O669"/>
  <c r="BU685"/>
  <c r="CT634"/>
  <c r="AL706"/>
  <c r="H637"/>
  <c r="BU653"/>
  <c r="AS673"/>
  <c r="M664"/>
  <c r="CT636"/>
  <c r="BP696"/>
  <c r="CV709"/>
  <c r="AS645"/>
  <c r="CR691"/>
  <c r="J718"/>
  <c r="AS686"/>
  <c r="AS714"/>
  <c r="F724"/>
  <c r="M635"/>
  <c r="AS637"/>
  <c r="BN641"/>
  <c r="AS701"/>
  <c r="AL694"/>
  <c r="J646"/>
  <c r="AJ661"/>
  <c r="F632"/>
  <c r="BP664"/>
  <c r="AN670"/>
  <c r="BU666"/>
  <c r="BW686"/>
  <c r="AJ663"/>
  <c r="J409"/>
  <c r="AJ641"/>
  <c r="AN648"/>
  <c r="CV687"/>
  <c r="CY697"/>
  <c r="BU634"/>
  <c r="BP706"/>
  <c r="M646"/>
  <c r="AS649"/>
  <c r="AJ708"/>
  <c r="P411"/>
  <c r="BP680"/>
  <c r="CV693"/>
  <c r="AQ706"/>
  <c r="AJ702"/>
  <c r="BN651"/>
  <c r="H647"/>
  <c r="J683"/>
  <c r="AL696"/>
  <c r="AJ646"/>
  <c r="J667"/>
  <c r="J632"/>
  <c r="H706"/>
  <c r="F726"/>
  <c r="CT661"/>
  <c r="O634"/>
  <c r="F639"/>
  <c r="AQ667"/>
  <c r="CY709"/>
  <c r="AJ659"/>
  <c r="O684"/>
  <c r="BR654"/>
  <c r="AQ730"/>
  <c r="DA661"/>
  <c r="BU710"/>
  <c r="CR646"/>
  <c r="H641"/>
  <c r="BP669"/>
  <c r="M643"/>
  <c r="CR677"/>
  <c r="M657"/>
  <c r="CT675"/>
  <c r="AL715"/>
  <c r="CY678"/>
  <c r="BR703"/>
  <c r="CV654"/>
  <c r="DA672"/>
  <c r="AQ644"/>
  <c r="CY667"/>
  <c r="BU641"/>
  <c r="CV698"/>
  <c r="BW720"/>
  <c r="CR703"/>
  <c r="J691"/>
  <c r="AN717"/>
  <c r="CR637"/>
  <c r="AN724"/>
  <c r="O637"/>
  <c r="AS646"/>
  <c r="DA665"/>
  <c r="CY682"/>
  <c r="CV648"/>
  <c r="AQ646"/>
  <c r="CV699"/>
  <c r="BU643"/>
  <c r="F727"/>
  <c r="BP724"/>
  <c r="J635"/>
  <c r="O673"/>
  <c r="AL690"/>
  <c r="BW683"/>
  <c r="AL697"/>
  <c r="AS639"/>
  <c r="BN649"/>
  <c r="H640"/>
  <c r="DA633"/>
  <c r="CY650"/>
  <c r="AQ729"/>
  <c r="BU672"/>
  <c r="O648"/>
  <c r="BW705"/>
  <c r="BN659"/>
  <c r="H631"/>
  <c r="AJ694"/>
  <c r="M650"/>
  <c r="M730"/>
  <c r="AN652"/>
  <c r="BR676"/>
  <c r="O656"/>
  <c r="O706"/>
  <c r="AJ649"/>
  <c r="AQ651"/>
  <c r="CY695"/>
  <c r="BW713"/>
  <c r="O727"/>
  <c r="BR638"/>
  <c r="AQ698"/>
  <c r="CT721"/>
  <c r="BU646"/>
  <c r="BU651"/>
  <c r="CY639"/>
  <c r="CT688"/>
  <c r="AQ637"/>
  <c r="F673"/>
  <c r="O683"/>
  <c r="BP705"/>
  <c r="BW637"/>
  <c r="CY646"/>
  <c r="BR687"/>
  <c r="CV638"/>
  <c r="DA725"/>
  <c r="BU720"/>
  <c r="CY725"/>
  <c r="BR723"/>
  <c r="CV682"/>
  <c r="BP652"/>
  <c r="F731"/>
  <c r="AQ709"/>
  <c r="BP726"/>
  <c r="CT658"/>
  <c r="BU674"/>
  <c r="CR680"/>
  <c r="DA643"/>
  <c r="CY705"/>
  <c r="CV731"/>
  <c r="AQ723"/>
  <c r="BU636"/>
  <c r="CY660"/>
  <c r="BU642"/>
  <c r="BN642"/>
  <c r="BW706"/>
  <c r="AJ710"/>
  <c r="M729"/>
  <c r="CT711"/>
  <c r="DA662"/>
  <c r="BR668"/>
  <c r="O729"/>
  <c r="O642"/>
  <c r="BW721"/>
  <c r="CY715"/>
  <c r="CV710"/>
  <c r="AQ720"/>
  <c r="BU670"/>
  <c r="BN684"/>
  <c r="BW664"/>
  <c r="F646"/>
  <c r="CR717"/>
  <c r="AL673"/>
  <c r="CR693"/>
  <c r="BN689"/>
  <c r="DA700"/>
  <c r="BW696"/>
  <c r="AJ650"/>
  <c r="J729"/>
  <c r="AN697"/>
  <c r="BU648"/>
  <c r="CY716"/>
  <c r="BW695"/>
  <c r="O663"/>
  <c r="DA692"/>
  <c r="AQ657"/>
  <c r="CY632"/>
  <c r="BU677"/>
  <c r="J705"/>
  <c r="CT724"/>
  <c r="DA635"/>
  <c r="AQ690"/>
  <c r="BN696"/>
  <c r="O724"/>
  <c r="BW668"/>
  <c r="AJ718"/>
  <c r="CV708"/>
  <c r="BR655"/>
  <c r="AQ683"/>
  <c r="DA669"/>
  <c r="BU694"/>
  <c r="CY670"/>
  <c r="BR691"/>
  <c r="CV650"/>
  <c r="BP700"/>
  <c r="BN638"/>
  <c r="CV675"/>
  <c r="BW710"/>
  <c r="CT706"/>
  <c r="AQ647"/>
  <c r="F679"/>
  <c r="DA728"/>
  <c r="CY694"/>
  <c r="CV662"/>
  <c r="AQ652"/>
  <c r="BU657"/>
  <c r="CV715"/>
  <c r="BU675"/>
  <c r="BN706"/>
  <c r="BW642"/>
  <c r="CR692"/>
  <c r="M688"/>
  <c r="BP646"/>
  <c r="BR664"/>
  <c r="BR716"/>
  <c r="O694"/>
  <c r="CT660"/>
  <c r="AJ664"/>
  <c r="CY662"/>
  <c r="CV646"/>
  <c r="AQ636"/>
  <c r="BR731"/>
  <c r="AJ666"/>
  <c r="F717"/>
  <c r="AS657"/>
  <c r="CR681"/>
  <c r="AS674"/>
  <c r="AN657"/>
  <c r="CR647"/>
  <c r="BR656"/>
  <c r="BP687"/>
  <c r="M663"/>
  <c r="AN643"/>
  <c r="AL718"/>
  <c r="CV720"/>
  <c r="BU660"/>
  <c r="H673"/>
  <c r="M689"/>
  <c r="DA696"/>
  <c r="CV704"/>
  <c r="CR671"/>
  <c r="AN665"/>
  <c r="AQ666"/>
  <c r="AQ726"/>
  <c r="O705"/>
  <c r="AS655"/>
  <c r="AQ650"/>
  <c r="BN716"/>
  <c r="M710"/>
  <c r="O720"/>
  <c r="CV671"/>
  <c r="BU679"/>
  <c r="AL703"/>
  <c r="BW716"/>
  <c r="CR667"/>
  <c r="AN645"/>
  <c r="AN673"/>
  <c r="AS664"/>
  <c r="AL669"/>
  <c r="O650"/>
  <c r="O689"/>
  <c r="BP661"/>
  <c r="M673"/>
  <c r="AS656"/>
  <c r="AL689"/>
  <c r="F662"/>
  <c r="CV639"/>
  <c r="BR685"/>
  <c r="CR727"/>
  <c r="AQ694"/>
  <c r="AJ682"/>
  <c r="O680"/>
  <c r="AL662"/>
  <c r="J715"/>
  <c r="H642"/>
  <c r="BR631"/>
  <c r="BW701"/>
  <c r="BU680"/>
  <c r="BW653"/>
  <c r="H678"/>
  <c r="CR685"/>
  <c r="AJ667"/>
  <c r="CV655"/>
  <c r="BU647"/>
  <c r="DA651"/>
  <c r="AL640"/>
  <c r="AS688"/>
  <c r="F686"/>
  <c r="F700"/>
  <c r="J694"/>
  <c r="H696"/>
  <c r="BW715"/>
  <c r="CR666"/>
  <c r="J727"/>
  <c r="AN633"/>
  <c r="BN665"/>
  <c r="F684"/>
  <c r="BP688"/>
  <c r="BN634"/>
  <c r="BU645"/>
  <c r="J725"/>
  <c r="AL683"/>
  <c r="DA637"/>
  <c r="CV634"/>
  <c r="AN685"/>
  <c r="H729"/>
  <c r="BR715"/>
  <c r="CR664"/>
  <c r="BW692"/>
  <c r="F698"/>
  <c r="BR699"/>
  <c r="F678"/>
  <c r="AL644"/>
  <c r="BW731"/>
  <c r="BN666"/>
  <c r="BR725"/>
  <c r="BU730"/>
  <c r="BW718"/>
  <c r="CY649"/>
  <c r="AQ731"/>
  <c r="BP694"/>
  <c r="CT708"/>
  <c r="BR683"/>
  <c r="F695"/>
  <c r="DA724"/>
  <c r="BW699"/>
  <c r="BR667"/>
  <c r="AJ654"/>
  <c r="DA715"/>
  <c r="AN650"/>
  <c r="BN730"/>
  <c r="BR693"/>
  <c r="AQ653"/>
  <c r="BW665"/>
  <c r="CY659"/>
  <c r="AQ692"/>
  <c r="BW646"/>
  <c r="DA675"/>
  <c r="DA682"/>
  <c r="F631"/>
  <c r="DA658"/>
  <c r="AJ651"/>
  <c r="DA712"/>
  <c r="BP655"/>
  <c r="DA634"/>
  <c r="AL693"/>
  <c r="F650"/>
  <c r="F690"/>
  <c r="AL713"/>
  <c r="BR692"/>
  <c r="CR705"/>
  <c r="H722"/>
  <c r="AL646"/>
  <c r="AJ674"/>
  <c r="DA655"/>
  <c r="J678"/>
  <c r="CT690"/>
  <c r="J672"/>
  <c r="BR642"/>
  <c r="F409"/>
  <c r="BN667"/>
  <c r="CV663"/>
  <c r="AQ712"/>
  <c r="AN719"/>
  <c r="AS648"/>
  <c r="BR689"/>
  <c r="CY643"/>
  <c r="AL667"/>
  <c r="BN681"/>
  <c r="CY642"/>
  <c r="BN654"/>
  <c r="BP653"/>
  <c r="CT659"/>
  <c r="CV723"/>
  <c r="AN649"/>
  <c r="AS717"/>
  <c r="BP697"/>
  <c r="CT638"/>
  <c r="AQ640"/>
  <c r="AJ691"/>
  <c r="AN691"/>
  <c r="CT717"/>
  <c r="F685"/>
  <c r="AS641"/>
  <c r="CR713"/>
  <c r="M705"/>
  <c r="BP675"/>
  <c r="H411"/>
  <c r="AS670"/>
  <c r="AJ680"/>
  <c r="F725"/>
  <c r="M631"/>
  <c r="V409"/>
  <c r="BR662"/>
  <c r="BW667"/>
  <c r="BU687"/>
  <c r="BP730"/>
  <c r="H710"/>
  <c r="M686"/>
  <c r="H714"/>
  <c r="AL717"/>
  <c r="BR646"/>
  <c r="J674"/>
  <c r="BR706"/>
  <c r="BP674"/>
  <c r="AN690"/>
  <c r="M674"/>
  <c r="BW723"/>
  <c r="AN727"/>
  <c r="O722"/>
  <c r="BU688"/>
  <c r="DA678"/>
  <c r="CY661"/>
  <c r="BW688"/>
  <c r="J663"/>
  <c r="CR701"/>
  <c r="BN660"/>
  <c r="AN663"/>
  <c r="AN720"/>
  <c r="AJ705"/>
  <c r="T185"/>
  <c r="BP723"/>
  <c r="CR663"/>
  <c r="AQ718"/>
  <c r="BR686"/>
  <c r="BW660"/>
  <c r="CR661"/>
  <c r="CY729"/>
  <c r="AQ676"/>
  <c r="M718"/>
  <c r="O682"/>
  <c r="DA654"/>
  <c r="F683"/>
  <c r="AN658"/>
  <c r="H632"/>
  <c r="DA664"/>
  <c r="AN664"/>
  <c r="BP686"/>
  <c r="CT700"/>
  <c r="AQ643"/>
  <c r="DA631"/>
  <c r="J692"/>
  <c r="F689"/>
  <c r="CR631"/>
  <c r="AN703"/>
  <c r="AN710"/>
  <c r="AS632"/>
  <c r="F729"/>
  <c r="AL684"/>
  <c r="AN693"/>
  <c r="BN672"/>
  <c r="BN695"/>
  <c r="J721"/>
  <c r="M668"/>
  <c r="H701"/>
  <c r="BU676"/>
  <c r="CY648"/>
  <c r="BW684"/>
  <c r="CY720"/>
  <c r="O687"/>
  <c r="M670"/>
  <c r="BP645"/>
  <c r="AJ712"/>
  <c r="AS721"/>
  <c r="CY730"/>
  <c r="H721"/>
  <c r="CV725"/>
  <c r="BN690"/>
  <c r="CT651"/>
  <c r="J649"/>
  <c r="BN729"/>
  <c r="BU712"/>
  <c r="DA646"/>
  <c r="BU635"/>
  <c r="J701"/>
  <c r="AS677"/>
  <c r="CR641"/>
  <c r="F636"/>
  <c r="AN667"/>
  <c r="AJ669"/>
  <c r="H644"/>
  <c r="H683"/>
  <c r="AJ684"/>
  <c r="CT633"/>
  <c r="AN684"/>
  <c r="J660"/>
  <c r="CT665"/>
  <c r="AQ635"/>
  <c r="CV727"/>
  <c r="CY651"/>
  <c r="CY721"/>
  <c r="BU731"/>
  <c r="CR635"/>
  <c r="M684"/>
  <c r="M719"/>
  <c r="BU667"/>
  <c r="CY718"/>
  <c r="M662"/>
  <c r="CV721"/>
  <c r="BU699"/>
  <c r="AS702"/>
  <c r="J712"/>
  <c r="AL688"/>
  <c r="BW709"/>
  <c r="CV677"/>
  <c r="CR659"/>
  <c r="CT731"/>
  <c r="CV728"/>
  <c r="AS718"/>
  <c r="AS712"/>
  <c r="AS640"/>
  <c r="F633"/>
  <c r="CV729"/>
  <c r="H703"/>
  <c r="CY708"/>
  <c r="O671"/>
  <c r="J666"/>
  <c r="J713"/>
  <c r="BN697"/>
  <c r="CT649"/>
  <c r="H690"/>
  <c r="AN641"/>
  <c r="CR709"/>
  <c r="H692"/>
  <c r="CV632"/>
  <c r="CR669"/>
  <c r="CY687"/>
  <c r="BN674"/>
  <c r="CR694"/>
  <c r="DA645"/>
  <c r="O636"/>
  <c r="H708"/>
  <c r="BU709"/>
  <c r="CV666"/>
  <c r="BP692"/>
  <c r="F730"/>
  <c r="BR717"/>
  <c r="CR642"/>
  <c r="F640"/>
  <c r="F676"/>
  <c r="CR673"/>
  <c r="AN680"/>
  <c r="BR658"/>
  <c r="H656"/>
  <c r="BR701"/>
  <c r="J728"/>
  <c r="AN699"/>
  <c r="AJ687"/>
  <c r="T409"/>
  <c r="AN707"/>
  <c r="BU655"/>
  <c r="BP714"/>
  <c r="AS719"/>
  <c r="AL677"/>
  <c r="J709"/>
  <c r="M690"/>
  <c r="BP648"/>
  <c r="AQ695"/>
  <c r="BU692"/>
  <c r="BW639"/>
  <c r="H664"/>
  <c r="BN717"/>
  <c r="O728"/>
  <c r="AL711"/>
  <c r="J648"/>
  <c r="AQ633"/>
  <c r="DA639"/>
  <c r="BW651"/>
  <c r="AQ673"/>
  <c r="BR708"/>
  <c r="BU724"/>
  <c r="AS634"/>
  <c r="V185"/>
  <c r="H635"/>
  <c r="DA660"/>
  <c r="DA708"/>
  <c r="H665"/>
  <c r="AN668"/>
  <c r="CT635"/>
  <c r="CT645"/>
  <c r="H185"/>
  <c r="O632"/>
  <c r="H638"/>
  <c r="CT668"/>
  <c r="BP681"/>
  <c r="H659"/>
  <c r="AS676"/>
  <c r="AL710"/>
  <c r="BW671"/>
  <c r="F714"/>
  <c r="BW638"/>
  <c r="J658"/>
  <c r="AS731"/>
  <c r="CT673"/>
  <c r="F669"/>
  <c r="AL720"/>
  <c r="BR726"/>
  <c r="BW657"/>
  <c r="BR714"/>
  <c r="BP682"/>
  <c r="BP659"/>
  <c r="AS684"/>
  <c r="AJ713"/>
  <c r="BN650"/>
  <c r="M722"/>
  <c r="M711"/>
  <c r="CY631"/>
  <c r="CV694"/>
  <c r="CY636"/>
  <c r="CR697"/>
  <c r="AS725"/>
  <c r="CY672"/>
  <c r="BN699"/>
  <c r="CV726"/>
  <c r="N411"/>
  <c r="O635"/>
  <c r="J685"/>
  <c r="H643"/>
  <c r="BU722"/>
  <c r="CR710"/>
  <c r="CV692"/>
  <c r="BW656"/>
  <c r="CV722"/>
  <c r="J653"/>
  <c r="CV716"/>
  <c r="BW697"/>
  <c r="BU658"/>
  <c r="BR712"/>
  <c r="CV676"/>
  <c r="M648"/>
  <c r="O718"/>
  <c r="BP708"/>
  <c r="CV684"/>
  <c r="CT701"/>
  <c r="BW632"/>
  <c r="DA647"/>
  <c r="F705"/>
  <c r="BU637"/>
  <c r="CT674"/>
  <c r="BP676"/>
  <c r="H675"/>
  <c r="BN727"/>
  <c r="BU715"/>
  <c r="CV652"/>
  <c r="AJ731"/>
  <c r="AN666"/>
  <c r="F709"/>
  <c r="BW724"/>
  <c r="BP635"/>
  <c r="AN701"/>
  <c r="AS658"/>
  <c r="BR694"/>
  <c r="F692"/>
  <c r="AL691"/>
  <c r="F634"/>
  <c r="AQ675"/>
  <c r="CY711"/>
  <c r="H668"/>
  <c r="AS683"/>
  <c r="AS638"/>
  <c r="BR678"/>
  <c r="BN683"/>
  <c r="H727"/>
  <c r="O646"/>
  <c r="CV637"/>
  <c r="CY681"/>
  <c r="CY701"/>
  <c r="CY691"/>
  <c r="CR670"/>
  <c r="H712"/>
  <c r="F660"/>
  <c r="BN668"/>
  <c r="AS631"/>
  <c r="CV633"/>
  <c r="AN728"/>
  <c r="AL727"/>
  <c r="CR658"/>
  <c r="CY724"/>
  <c r="BN715"/>
  <c r="AL647"/>
  <c r="J638"/>
  <c r="BN725"/>
  <c r="O677"/>
  <c r="AS682"/>
  <c r="AS693"/>
  <c r="F718"/>
  <c r="AQ672"/>
  <c r="AJ714"/>
  <c r="BU690"/>
  <c r="F643"/>
  <c r="F708"/>
  <c r="CR657"/>
  <c r="J684"/>
  <c r="O693"/>
  <c r="BW676"/>
  <c r="AN714"/>
  <c r="BP691"/>
  <c r="H702"/>
  <c r="AJ679"/>
  <c r="O647"/>
  <c r="CR665"/>
  <c r="BP663"/>
  <c r="CT642"/>
  <c r="CT677"/>
  <c r="BW670"/>
  <c r="AS691"/>
  <c r="AQ663"/>
  <c r="AL698"/>
  <c r="BW685"/>
  <c r="BW682"/>
  <c r="BP728"/>
  <c r="BW707"/>
  <c r="AN646"/>
  <c r="CY692"/>
  <c r="AL707"/>
  <c r="CR698"/>
  <c r="AL728"/>
  <c r="BN643"/>
  <c r="CV657"/>
  <c r="BW730"/>
  <c r="CY655"/>
  <c r="BP637"/>
  <c r="CT643"/>
  <c r="AQ700"/>
  <c r="BR675"/>
  <c r="J681"/>
  <c r="BN692"/>
  <c r="BU656"/>
  <c r="CT666"/>
  <c r="AL635"/>
  <c r="BN713"/>
  <c r="BU726"/>
  <c r="AS727"/>
  <c r="CT687"/>
  <c r="O644"/>
  <c r="BW698"/>
  <c r="CY722"/>
  <c r="CT656"/>
  <c r="BP673"/>
  <c r="AQ674"/>
  <c r="BR659"/>
  <c r="AQ710"/>
  <c r="AJ652"/>
  <c r="BU662"/>
  <c r="CT714"/>
  <c r="CT679"/>
  <c r="O723"/>
  <c r="BU717"/>
  <c r="H699"/>
  <c r="F712"/>
  <c r="J720"/>
  <c r="BW634"/>
  <c r="CY664"/>
  <c r="CT704"/>
  <c r="BP721"/>
  <c r="AQ642"/>
  <c r="DA706"/>
  <c r="CV643"/>
  <c r="CR648"/>
  <c r="BR729"/>
  <c r="CT682"/>
  <c r="M692"/>
  <c r="O670"/>
  <c r="BR713"/>
  <c r="CR711"/>
  <c r="AL645"/>
  <c r="AN713"/>
  <c r="F649"/>
  <c r="BW675"/>
  <c r="M639"/>
  <c r="AJ644"/>
  <c r="AQ728"/>
  <c r="CR674"/>
  <c r="F704"/>
  <c r="BN639"/>
  <c r="H680"/>
  <c r="AL663"/>
  <c r="O699"/>
  <c r="BN731"/>
  <c r="AQ696"/>
  <c r="J696"/>
  <c r="AN731"/>
  <c r="BN655"/>
  <c r="BR645"/>
  <c r="J707"/>
  <c r="O641"/>
  <c r="CY666"/>
  <c r="AQ638"/>
  <c r="AN708"/>
  <c r="CR714"/>
  <c r="CT631"/>
  <c r="DA720"/>
  <c r="H636"/>
  <c r="AJ634"/>
  <c r="CY641"/>
  <c r="BP671"/>
  <c r="O713"/>
  <c r="F715"/>
  <c r="AJ636"/>
  <c r="DA729"/>
  <c r="BN701"/>
  <c r="J673"/>
  <c r="AJ681"/>
  <c r="CT653"/>
  <c r="AL674"/>
  <c r="H682"/>
  <c r="AS669"/>
  <c r="AL705"/>
  <c r="AS698"/>
  <c r="M731"/>
  <c r="J710"/>
  <c r="H666"/>
  <c r="F696"/>
  <c r="H684"/>
  <c r="AJ722"/>
  <c r="H649"/>
  <c r="AJ653"/>
  <c r="BR634"/>
  <c r="AJ658"/>
  <c r="BP677"/>
  <c r="CR718"/>
  <c r="AL633"/>
  <c r="AJ665"/>
  <c r="BN694"/>
  <c r="BW722"/>
  <c r="DA726"/>
  <c r="J730"/>
  <c r="M637"/>
  <c r="BW640"/>
  <c r="AL642"/>
  <c r="AJ690"/>
  <c r="DA709"/>
  <c r="F675"/>
  <c r="AN722"/>
  <c r="F677"/>
  <c r="BP699"/>
  <c r="AJ638"/>
  <c r="CT705"/>
  <c r="AS681"/>
  <c r="F716"/>
  <c r="H676"/>
  <c r="AS708"/>
  <c r="CT693"/>
  <c r="J690"/>
  <c r="AN677"/>
  <c r="O686"/>
  <c r="AQ632"/>
  <c r="AN687"/>
  <c r="H660"/>
  <c r="DA674"/>
  <c r="CV718"/>
  <c r="AS728"/>
  <c r="F720"/>
  <c r="AQ699"/>
  <c r="CT716"/>
  <c r="M656"/>
  <c r="O726"/>
  <c r="AQ708"/>
  <c r="M706"/>
  <c r="AS668"/>
  <c r="BP665"/>
  <c r="O711"/>
  <c r="BU725"/>
  <c r="H698"/>
  <c r="M654"/>
  <c r="CT637"/>
  <c r="AJ640"/>
  <c r="H691"/>
  <c r="AJ645"/>
  <c r="H650"/>
  <c r="M679"/>
  <c r="CR655"/>
  <c r="AL666"/>
  <c r="AS663"/>
  <c r="AJ717"/>
  <c r="AS724"/>
  <c r="V183"/>
  <c r="CT729"/>
  <c r="F721"/>
  <c r="BR730"/>
  <c r="BP698"/>
  <c r="J719"/>
  <c r="J722"/>
  <c r="H697"/>
  <c r="BN636"/>
  <c r="CT632"/>
  <c r="H688"/>
  <c r="BR674"/>
  <c r="BP642"/>
  <c r="J695"/>
  <c r="BN647"/>
  <c r="F694"/>
  <c r="BN693"/>
  <c r="O679"/>
  <c r="BU693"/>
  <c r="BU728"/>
  <c r="BW703"/>
  <c r="BP683"/>
  <c r="AN675"/>
  <c r="CT689"/>
  <c r="F645"/>
  <c r="H719"/>
  <c r="AS635"/>
  <c r="AN683"/>
  <c r="AJ642"/>
  <c r="AJ707"/>
  <c r="V411"/>
  <c r="CR675"/>
  <c r="T411"/>
  <c r="BN679"/>
  <c r="BN663"/>
  <c r="AL638"/>
  <c r="BR724"/>
  <c r="CR638"/>
  <c r="AS680"/>
  <c r="BN640"/>
  <c r="AJ671"/>
  <c r="DA718"/>
  <c r="CT699"/>
  <c r="CT722"/>
  <c r="AN656"/>
  <c r="J706"/>
  <c r="J726"/>
  <c r="CR724"/>
  <c r="AL695"/>
  <c r="CT670"/>
  <c r="F654"/>
  <c r="CY689"/>
  <c r="O631"/>
  <c r="T183"/>
  <c r="AN721"/>
  <c r="F664"/>
  <c r="AL636"/>
  <c r="DA722"/>
  <c r="AN639"/>
  <c r="BR722"/>
  <c r="BP690"/>
  <c r="AS650"/>
  <c r="J702"/>
  <c r="BW641"/>
  <c r="BN661"/>
  <c r="CT683"/>
  <c r="O672"/>
  <c r="AL639"/>
  <c r="CR696"/>
  <c r="BW725"/>
  <c r="AS647"/>
  <c r="M723"/>
  <c r="CR700"/>
  <c r="M720"/>
  <c r="BR710"/>
  <c r="F707"/>
  <c r="BN707"/>
  <c r="O695"/>
  <c r="DA701"/>
  <c r="BU721"/>
  <c r="BU689"/>
  <c r="BN682"/>
  <c r="CT685"/>
  <c r="AJ697"/>
  <c r="J634"/>
  <c r="O716"/>
  <c r="AS653"/>
  <c r="O652"/>
  <c r="AJ672"/>
  <c r="BN714"/>
  <c r="BP731"/>
  <c r="AS715"/>
  <c r="AL670"/>
  <c r="AN711"/>
  <c r="BU661"/>
  <c r="AJ657"/>
  <c r="AQ639"/>
  <c r="BW717"/>
  <c r="AN696"/>
  <c r="R409"/>
  <c r="M691"/>
  <c r="AL730"/>
  <c r="BU678"/>
  <c r="BP658"/>
  <c r="AQ703"/>
  <c r="CR712"/>
  <c r="AS675"/>
  <c r="CR722"/>
  <c r="AN669"/>
  <c r="F638"/>
  <c r="CY668"/>
  <c r="BU639"/>
  <c r="M661"/>
  <c r="AJ637"/>
  <c r="J664"/>
  <c r="CT639"/>
  <c r="AL716"/>
  <c r="AQ631"/>
  <c r="BU714"/>
  <c r="AL648"/>
  <c r="BR682"/>
  <c r="AS722"/>
  <c r="DA683"/>
  <c r="F642"/>
  <c r="F702"/>
  <c r="BP717"/>
  <c r="M717"/>
  <c r="AL656"/>
  <c r="BP654"/>
  <c r="AS685"/>
  <c r="AL724"/>
  <c r="AN712"/>
  <c r="BP695"/>
  <c r="BU664"/>
  <c r="M655"/>
  <c r="BU703"/>
  <c r="AL632"/>
  <c r="CT648"/>
  <c r="AJ723"/>
  <c r="H720"/>
  <c r="AN718"/>
  <c r="CR672"/>
  <c r="H662"/>
  <c r="BW647"/>
  <c r="DA644"/>
  <c r="CR715"/>
  <c r="AJ689"/>
  <c r="BN687"/>
  <c r="CT715"/>
  <c r="AJ643"/>
  <c r="AJ698"/>
  <c r="AN636"/>
  <c r="F656"/>
  <c r="BP633"/>
  <c r="BN709"/>
  <c r="J662"/>
  <c r="AL660"/>
  <c r="BW704"/>
  <c r="CV681"/>
  <c r="CR730"/>
  <c r="CR704"/>
  <c r="BP722"/>
  <c r="CR645"/>
  <c r="DA730"/>
  <c r="AJ647"/>
  <c r="BU631"/>
  <c r="AJ678"/>
  <c r="BP660"/>
  <c r="AL649"/>
  <c r="CR653"/>
  <c r="BR644"/>
  <c r="DA711"/>
  <c r="CR654"/>
  <c r="BU701"/>
  <c r="CV700"/>
  <c r="BW633"/>
  <c r="BR636"/>
  <c r="AS690"/>
  <c r="CY713"/>
  <c r="BU683"/>
  <c r="CV644"/>
  <c r="BP668"/>
  <c r="CV636"/>
  <c r="AJ676"/>
  <c r="CY669"/>
  <c r="AL686"/>
  <c r="CV660"/>
  <c r="CT681"/>
  <c r="AN705"/>
  <c r="AL704"/>
  <c r="CR689"/>
  <c r="DA649"/>
  <c r="BU649"/>
  <c r="BR727"/>
  <c r="CT725"/>
  <c r="BW652"/>
  <c r="J700"/>
  <c r="AN674"/>
  <c r="CR687"/>
  <c r="DA677"/>
  <c r="AJ683"/>
  <c r="AS710"/>
  <c r="O639"/>
  <c r="AN709"/>
  <c r="AL702"/>
  <c r="J655"/>
  <c r="H651"/>
  <c r="AN654"/>
  <c r="AN694"/>
  <c r="J714"/>
  <c r="AJ648"/>
  <c r="AN647"/>
  <c r="AQ682"/>
  <c r="AS695"/>
  <c r="CR683"/>
  <c r="BN705"/>
  <c r="CY700"/>
  <c r="F659"/>
  <c r="AJ715"/>
  <c r="CV673"/>
  <c r="AN678"/>
  <c r="AQ665"/>
  <c r="BN719"/>
  <c r="J697"/>
  <c r="CR633"/>
  <c r="BU684"/>
  <c r="DA695"/>
  <c r="AQ711"/>
  <c r="H687"/>
  <c r="AN700"/>
  <c r="AQ671"/>
  <c r="M636"/>
  <c r="AQ701"/>
  <c r="H705"/>
  <c r="AS679"/>
  <c r="AQ656"/>
  <c r="AJ631"/>
  <c r="AN651"/>
  <c r="AJ728"/>
  <c r="CR634"/>
  <c r="AL631"/>
  <c r="H663"/>
  <c r="H723"/>
  <c r="O657"/>
  <c r="CT654"/>
  <c r="AL652"/>
  <c r="AN686"/>
  <c r="F701"/>
  <c r="H681"/>
  <c r="AL712"/>
  <c r="BU671"/>
  <c r="AQ689"/>
  <c r="H726"/>
  <c r="AS694"/>
  <c r="CY645"/>
  <c r="J723"/>
  <c r="DA702"/>
  <c r="BP727"/>
  <c r="BR669"/>
  <c r="O704"/>
  <c r="AL643"/>
  <c r="BP650"/>
  <c r="CY684"/>
  <c r="AQ641"/>
  <c r="BN677"/>
  <c r="J679"/>
  <c r="BR639"/>
  <c r="CY638"/>
  <c r="AJ709"/>
  <c r="AN692"/>
  <c r="AQ721"/>
  <c r="CV635"/>
  <c r="BN656"/>
  <c r="H672"/>
  <c r="AQ715"/>
  <c r="BN652"/>
  <c r="M681"/>
  <c r="O681"/>
  <c r="CY652"/>
  <c r="BU696"/>
  <c r="CY688"/>
  <c r="BN646"/>
  <c r="DA632"/>
  <c r="CV719"/>
  <c r="F667"/>
  <c r="BU691"/>
  <c r="AQ716"/>
  <c r="CV683"/>
  <c r="M665"/>
  <c r="O665"/>
  <c r="AQ684"/>
  <c r="F653"/>
  <c r="J708"/>
  <c r="M678"/>
  <c r="CV711"/>
  <c r="BU682"/>
  <c r="CY703"/>
  <c r="O715"/>
  <c r="DA731"/>
  <c r="CV688"/>
  <c r="BN702"/>
  <c r="BU644"/>
  <c r="AQ634"/>
  <c r="CV651"/>
  <c r="M682"/>
  <c r="O688"/>
  <c r="BU640"/>
  <c r="AS642"/>
  <c r="BN657"/>
  <c r="J659"/>
  <c r="DA679"/>
  <c r="BU669"/>
  <c r="M712"/>
  <c r="AJ695"/>
  <c r="CT702"/>
  <c r="CT669"/>
  <c r="AJ639"/>
  <c r="AJ721"/>
  <c r="BU650"/>
  <c r="BN644"/>
  <c r="BU711"/>
  <c r="BN685"/>
  <c r="CT686"/>
  <c r="BP715"/>
  <c r="J698"/>
  <c r="O664"/>
  <c r="CV701"/>
  <c r="CR699"/>
  <c r="AN726"/>
  <c r="BU686"/>
  <c r="DA727"/>
  <c r="J717"/>
  <c r="AL681"/>
  <c r="BR633"/>
  <c r="O730"/>
  <c r="CR678"/>
  <c r="AJ662"/>
  <c r="DA650"/>
  <c r="CR679"/>
  <c r="J676"/>
  <c r="F657"/>
  <c r="M680"/>
  <c r="CV645"/>
  <c r="H725"/>
  <c r="AJ685"/>
  <c r="J651"/>
  <c r="AL692"/>
  <c r="AL699"/>
  <c r="BN645"/>
  <c r="J703"/>
  <c r="H679"/>
  <c r="BW648"/>
  <c r="AS713"/>
  <c r="AS666"/>
  <c r="N409"/>
  <c r="O661"/>
  <c r="BP647"/>
  <c r="CY665"/>
  <c r="AL719"/>
  <c r="CV665"/>
  <c r="F723"/>
  <c r="M699"/>
  <c r="H677"/>
  <c r="AL685"/>
  <c r="O725"/>
  <c r="AQ659"/>
  <c r="DA636"/>
  <c r="CV705"/>
  <c r="CR652"/>
  <c r="M693"/>
  <c r="J693"/>
  <c r="BN675"/>
  <c r="H657"/>
  <c r="M644"/>
  <c r="AQ717"/>
  <c r="AQ661"/>
  <c r="BW729"/>
  <c r="H634"/>
  <c r="AJ729"/>
  <c r="M715"/>
  <c r="AL680"/>
  <c r="J670"/>
  <c r="J633"/>
  <c r="J652"/>
  <c r="F706"/>
  <c r="F644"/>
  <c r="BW659"/>
  <c r="BW644"/>
  <c r="AJ668"/>
  <c r="DA721"/>
  <c r="J689"/>
  <c r="BN688"/>
  <c r="CV686"/>
  <c r="BU705"/>
  <c r="AN672"/>
  <c r="AJ700"/>
  <c r="CV712"/>
  <c r="BU707"/>
  <c r="H674"/>
  <c r="M694"/>
  <c r="CV696"/>
  <c r="AJ692"/>
  <c r="O649"/>
  <c r="F651"/>
  <c r="BW649"/>
  <c r="CT728"/>
  <c r="AS716"/>
  <c r="BP713"/>
  <c r="BN671"/>
  <c r="O709"/>
  <c r="AL671"/>
  <c r="BN691"/>
  <c r="AS687"/>
  <c r="BN708"/>
  <c r="AL726"/>
  <c r="AS720"/>
  <c r="P185"/>
  <c r="F658"/>
  <c r="BP679"/>
  <c r="H654"/>
  <c r="BW663"/>
  <c r="AS730"/>
  <c r="BW711"/>
  <c r="DA687"/>
  <c r="M698"/>
  <c r="AJ703"/>
  <c r="AS707"/>
  <c r="F693"/>
  <c r="BP712"/>
  <c r="CT696"/>
  <c r="BW658"/>
  <c r="DA671"/>
  <c r="J680"/>
  <c r="CR728"/>
  <c r="CR723"/>
  <c r="CR643"/>
  <c r="BW727"/>
  <c r="CY693"/>
  <c r="CT680"/>
  <c r="AL659"/>
  <c r="AJ656"/>
  <c r="M640"/>
  <c r="H717"/>
  <c r="O710"/>
  <c r="CR690"/>
  <c r="J639"/>
  <c r="AS633"/>
  <c r="F637"/>
  <c r="CT709"/>
  <c r="AN631"/>
  <c r="AN702"/>
  <c r="AJ727"/>
  <c r="F713"/>
  <c r="BW673"/>
  <c r="M703"/>
  <c r="CR676"/>
  <c r="J644"/>
  <c r="J636"/>
  <c r="AL650"/>
  <c r="M704"/>
  <c r="F668"/>
  <c r="BN704"/>
  <c r="AJ660"/>
  <c r="CT713"/>
  <c r="BR704"/>
  <c r="BN631"/>
  <c r="BN653"/>
  <c r="AL676"/>
  <c r="AL675"/>
  <c r="AS703"/>
  <c r="BU719"/>
  <c r="BW654"/>
  <c r="O717"/>
  <c r="AL721"/>
  <c r="CR731"/>
  <c r="AL665"/>
  <c r="BW714"/>
  <c r="CT723"/>
  <c r="BW679"/>
  <c r="DA676"/>
  <c r="H716"/>
  <c r="AN715"/>
  <c r="BW672"/>
  <c r="F652"/>
  <c r="BW680"/>
  <c r="AJ655"/>
  <c r="BP709"/>
  <c r="BU652"/>
  <c r="AJ730"/>
  <c r="M651"/>
  <c r="BP693"/>
  <c r="BW674"/>
  <c r="F672"/>
  <c r="M634"/>
  <c r="BW681"/>
  <c r="AJ711"/>
  <c r="AL657"/>
  <c r="AN644"/>
  <c r="AS705"/>
  <c r="AS699"/>
  <c r="AJ632"/>
  <c r="M683"/>
  <c r="AJ699"/>
  <c r="R411"/>
  <c r="AS689"/>
  <c r="CT650"/>
  <c r="F411"/>
  <c r="O700"/>
  <c r="BP725"/>
  <c r="BW702"/>
  <c r="BN724"/>
  <c r="AJ693"/>
  <c r="F670"/>
  <c r="AQ649"/>
  <c r="AS636"/>
  <c r="CT698"/>
  <c r="CV697"/>
  <c r="H685"/>
  <c r="AL714"/>
  <c r="J657"/>
  <c r="AL651"/>
  <c r="AQ714"/>
  <c r="CR684"/>
  <c r="DA703"/>
  <c r="CY704"/>
  <c r="H653"/>
  <c r="AJ716"/>
  <c r="BP707"/>
  <c r="CR707"/>
  <c r="M669"/>
  <c r="O692"/>
  <c r="CY640"/>
  <c r="O685"/>
  <c r="CY702"/>
  <c r="BW691"/>
  <c r="AL653"/>
  <c r="CV703"/>
  <c r="O662"/>
  <c r="BN711"/>
  <c r="BP729"/>
  <c r="BW712"/>
  <c r="AQ693"/>
  <c r="DA690"/>
  <c r="BN633"/>
  <c r="CY633"/>
  <c r="BR707"/>
  <c r="F663"/>
  <c r="BN723"/>
  <c r="CY712"/>
  <c r="O714"/>
  <c r="BN676"/>
  <c r="AN655"/>
  <c r="AS661"/>
  <c r="AN642"/>
  <c r="CV641"/>
  <c r="BN635"/>
  <c r="CY680"/>
  <c r="BP667"/>
  <c r="F728"/>
  <c r="J640"/>
  <c r="CR725"/>
  <c r="AL634"/>
  <c r="CV713"/>
  <c r="CR636"/>
  <c r="M667"/>
  <c r="M647"/>
  <c r="H728"/>
  <c r="P409"/>
  <c r="AQ677"/>
  <c r="O690"/>
  <c r="AN689"/>
  <c r="BR671"/>
  <c r="CV678"/>
  <c r="J661"/>
  <c r="BN700"/>
  <c r="M696"/>
  <c r="CT667"/>
  <c r="J647"/>
  <c r="AL637"/>
  <c r="AN634"/>
  <c r="CY679"/>
  <c r="J699"/>
  <c r="BR684"/>
  <c r="CV668"/>
  <c r="AN723"/>
  <c r="AS696"/>
  <c r="CY656"/>
  <c r="CV689"/>
  <c r="M660"/>
  <c r="BU663"/>
  <c r="H639"/>
  <c r="CV640"/>
  <c r="CT641"/>
  <c r="BW694"/>
  <c r="H652"/>
  <c r="BP718"/>
  <c r="AQ687"/>
  <c r="AL661"/>
  <c r="J686"/>
  <c r="AS700"/>
  <c r="AL655"/>
  <c r="AL723"/>
  <c r="M659"/>
  <c r="AL682"/>
  <c r="M713"/>
  <c r="O668"/>
  <c r="CR651"/>
  <c r="DA688"/>
  <c r="CY676"/>
  <c r="AN679"/>
  <c r="AQ702"/>
  <c r="CT712"/>
  <c r="AL679"/>
  <c r="BN669"/>
  <c r="H718"/>
  <c r="AS654"/>
  <c r="AN725"/>
  <c r="M708"/>
  <c r="AJ701"/>
  <c r="BU633"/>
  <c r="AS706"/>
  <c r="BP702"/>
  <c r="AJ677"/>
  <c r="H724"/>
  <c r="CY663"/>
  <c r="AN638"/>
  <c r="J654"/>
  <c r="AS709"/>
  <c r="J645"/>
  <c r="AN653"/>
  <c r="H633"/>
  <c r="AL701"/>
  <c r="J724"/>
  <c r="AS660"/>
  <c r="CR695"/>
  <c r="CT697"/>
  <c r="CR716"/>
  <c r="J716"/>
  <c r="D185"/>
  <c r="CY726"/>
  <c r="O667"/>
  <c r="J677"/>
  <c r="J671"/>
  <c r="M701"/>
  <c r="M687"/>
  <c r="F682"/>
  <c r="DA710"/>
  <c r="CV667"/>
  <c r="AN635"/>
  <c r="J643"/>
  <c r="CV661"/>
  <c r="DA663"/>
  <c r="H670"/>
  <c r="AN695"/>
  <c r="AN661"/>
  <c r="O678"/>
  <c r="AS704"/>
  <c r="AQ681"/>
  <c r="AS643"/>
  <c r="BW708"/>
  <c r="BW643"/>
  <c r="P183"/>
  <c r="BN662"/>
  <c r="BN680"/>
  <c r="AS726"/>
  <c r="M638"/>
  <c r="J650"/>
  <c r="H667"/>
  <c r="H709"/>
  <c r="BP644"/>
  <c r="CY677"/>
  <c r="BU698"/>
  <c r="BN673"/>
  <c r="CY647"/>
  <c r="O719"/>
  <c r="J669"/>
  <c r="BR690"/>
  <c r="BP636"/>
  <c r="H689"/>
  <c r="AS672"/>
  <c r="CY671"/>
  <c r="M666"/>
  <c r="F697"/>
  <c r="AL687"/>
  <c r="AS667"/>
  <c r="BN703"/>
  <c r="AQ688"/>
  <c r="AQ668"/>
  <c r="AS644"/>
  <c r="F665"/>
  <c r="BW650"/>
  <c r="CR650"/>
  <c r="AN660"/>
  <c r="M649"/>
  <c r="O655"/>
  <c r="BP711"/>
  <c r="AQ679"/>
  <c r="H704"/>
  <c r="CR662"/>
  <c r="H658"/>
  <c r="AS665"/>
  <c r="J687"/>
  <c r="V415" l="1"/>
  <c r="R305"/>
  <c r="D312"/>
  <c r="D199"/>
  <c r="D537"/>
  <c r="F311"/>
  <c r="H536"/>
  <c r="H310"/>
  <c r="T530"/>
  <c r="N307"/>
  <c r="J310"/>
  <c r="P307"/>
  <c r="H197"/>
  <c r="R531"/>
  <c r="R191"/>
  <c r="B427"/>
  <c r="J195"/>
  <c r="T190"/>
  <c r="T416"/>
  <c r="V190"/>
  <c r="V529"/>
  <c r="P419"/>
  <c r="B540"/>
  <c r="N532"/>
  <c r="N193"/>
  <c r="P531"/>
  <c r="J422"/>
  <c r="N419"/>
  <c r="F424"/>
  <c r="F537"/>
  <c r="B313"/>
  <c r="B199"/>
  <c r="H422"/>
  <c r="P193"/>
  <c r="J534"/>
  <c r="D424"/>
  <c r="F197"/>
  <c r="R418"/>
  <c r="T304"/>
  <c r="V304"/>
  <c r="V305" l="1"/>
  <c r="F198"/>
  <c r="P194"/>
  <c r="T305"/>
  <c r="R419"/>
  <c r="J535"/>
  <c r="H423"/>
  <c r="B314"/>
  <c r="F425"/>
  <c r="J423"/>
  <c r="N194"/>
  <c r="B541"/>
  <c r="V530"/>
  <c r="T417"/>
  <c r="J196"/>
  <c r="R192"/>
  <c r="R532"/>
  <c r="P308"/>
  <c r="N308"/>
  <c r="H311"/>
  <c r="F312"/>
  <c r="D313"/>
  <c r="V416"/>
  <c r="D425"/>
  <c r="B200"/>
  <c r="F538"/>
  <c r="N420"/>
  <c r="P532"/>
  <c r="N533"/>
  <c r="P420"/>
  <c r="V191"/>
  <c r="T191"/>
  <c r="B428"/>
  <c r="H198"/>
  <c r="J311"/>
  <c r="T531"/>
  <c r="H537"/>
  <c r="D538"/>
  <c r="D200"/>
  <c r="R306"/>
  <c r="D539" l="1"/>
  <c r="H199"/>
  <c r="V192"/>
  <c r="N534"/>
  <c r="B201"/>
  <c r="D201"/>
  <c r="H538"/>
  <c r="J312"/>
  <c r="T192"/>
  <c r="P421"/>
  <c r="P533"/>
  <c r="F539"/>
  <c r="D426"/>
  <c r="V417"/>
  <c r="H312"/>
  <c r="P309"/>
  <c r="R193"/>
  <c r="T418"/>
  <c r="B542"/>
  <c r="J424"/>
  <c r="B315"/>
  <c r="J536"/>
  <c r="R420"/>
  <c r="P195"/>
  <c r="V306"/>
  <c r="R307"/>
  <c r="T532"/>
  <c r="B429"/>
  <c r="N421"/>
  <c r="D314"/>
  <c r="F313"/>
  <c r="N309"/>
  <c r="R533"/>
  <c r="J197"/>
  <c r="V531"/>
  <c r="N195"/>
  <c r="F426"/>
  <c r="H424"/>
  <c r="T306"/>
  <c r="F199"/>
  <c r="F200" l="1"/>
  <c r="F427"/>
  <c r="R534"/>
  <c r="R308"/>
  <c r="T307"/>
  <c r="H425"/>
  <c r="N196"/>
  <c r="J198"/>
  <c r="N310"/>
  <c r="D315"/>
  <c r="N422"/>
  <c r="T533"/>
  <c r="V307"/>
  <c r="R421"/>
  <c r="B316"/>
  <c r="B543"/>
  <c r="R194"/>
  <c r="H313"/>
  <c r="V418"/>
  <c r="F540"/>
  <c r="P422"/>
  <c r="H539"/>
  <c r="B202"/>
  <c r="V193"/>
  <c r="D540"/>
  <c r="V532"/>
  <c r="F314"/>
  <c r="B430"/>
  <c r="P196"/>
  <c r="J537"/>
  <c r="J425"/>
  <c r="T419"/>
  <c r="P310"/>
  <c r="D427"/>
  <c r="P534"/>
  <c r="T193"/>
  <c r="J313"/>
  <c r="D202"/>
  <c r="N535"/>
  <c r="H200"/>
  <c r="D203" l="1"/>
  <c r="D428"/>
  <c r="N536"/>
  <c r="J314"/>
  <c r="P535"/>
  <c r="T420"/>
  <c r="J538"/>
  <c r="B431"/>
  <c r="V533"/>
  <c r="D541"/>
  <c r="B203"/>
  <c r="F541"/>
  <c r="H314"/>
  <c r="B544"/>
  <c r="R422"/>
  <c r="T534"/>
  <c r="D316"/>
  <c r="J199"/>
  <c r="H426"/>
  <c r="R309"/>
  <c r="R535"/>
  <c r="F201"/>
  <c r="H201"/>
  <c r="T194"/>
  <c r="P311"/>
  <c r="J426"/>
  <c r="P197"/>
  <c r="F315"/>
  <c r="V194"/>
  <c r="H540"/>
  <c r="P423"/>
  <c r="V419"/>
  <c r="R195"/>
  <c r="B317"/>
  <c r="V308"/>
  <c r="N423"/>
  <c r="N311"/>
  <c r="N197"/>
  <c r="T308"/>
  <c r="F428"/>
  <c r="F429" l="1"/>
  <c r="N312"/>
  <c r="R196"/>
  <c r="N198"/>
  <c r="N424"/>
  <c r="B318"/>
  <c r="V420"/>
  <c r="H541"/>
  <c r="P198"/>
  <c r="P312"/>
  <c r="H202"/>
  <c r="R536"/>
  <c r="H427"/>
  <c r="D317"/>
  <c r="R423"/>
  <c r="H315"/>
  <c r="D542"/>
  <c r="B432"/>
  <c r="T421"/>
  <c r="P536"/>
  <c r="N537"/>
  <c r="D204"/>
  <c r="T309"/>
  <c r="V309"/>
  <c r="P424"/>
  <c r="V195"/>
  <c r="F316"/>
  <c r="J427"/>
  <c r="T195"/>
  <c r="F202"/>
  <c r="R310"/>
  <c r="J200"/>
  <c r="T535"/>
  <c r="B545"/>
  <c r="F542"/>
  <c r="B204"/>
  <c r="V534"/>
  <c r="J539"/>
  <c r="J315"/>
  <c r="D429"/>
  <c r="D430" l="1"/>
  <c r="V535"/>
  <c r="T536"/>
  <c r="J316"/>
  <c r="J540"/>
  <c r="B205"/>
  <c r="B546"/>
  <c r="J201"/>
  <c r="F203"/>
  <c r="J428"/>
  <c r="V196"/>
  <c r="V310"/>
  <c r="D205"/>
  <c r="P537"/>
  <c r="B433"/>
  <c r="R424"/>
  <c r="H428"/>
  <c r="H203"/>
  <c r="P199"/>
  <c r="H542"/>
  <c r="B319"/>
  <c r="N199"/>
  <c r="R197"/>
  <c r="F430"/>
  <c r="F543"/>
  <c r="R311"/>
  <c r="T196"/>
  <c r="F317"/>
  <c r="P425"/>
  <c r="T310"/>
  <c r="N538"/>
  <c r="T422"/>
  <c r="D543"/>
  <c r="H316"/>
  <c r="D318"/>
  <c r="R537"/>
  <c r="P313"/>
  <c r="V421"/>
  <c r="N425"/>
  <c r="N313"/>
  <c r="N314" l="1"/>
  <c r="H317"/>
  <c r="T311"/>
  <c r="V422"/>
  <c r="P314"/>
  <c r="D319"/>
  <c r="D544"/>
  <c r="N539"/>
  <c r="P426"/>
  <c r="T197"/>
  <c r="F544"/>
  <c r="F431"/>
  <c r="N200"/>
  <c r="H543"/>
  <c r="H204"/>
  <c r="R425"/>
  <c r="B434"/>
  <c r="D206"/>
  <c r="V197"/>
  <c r="F204"/>
  <c r="B547"/>
  <c r="J541"/>
  <c r="T537"/>
  <c r="D431"/>
  <c r="N426"/>
  <c r="R538"/>
  <c r="T423"/>
  <c r="F318"/>
  <c r="R312"/>
  <c r="R198"/>
  <c r="B320"/>
  <c r="P200"/>
  <c r="H429"/>
  <c r="P538"/>
  <c r="V311"/>
  <c r="J429"/>
  <c r="J202"/>
  <c r="B206"/>
  <c r="J317"/>
  <c r="V536"/>
  <c r="B207" l="1"/>
  <c r="P539"/>
  <c r="J318"/>
  <c r="J203"/>
  <c r="V312"/>
  <c r="P201"/>
  <c r="R199"/>
  <c r="R313"/>
  <c r="T424"/>
  <c r="N427"/>
  <c r="T538"/>
  <c r="B548"/>
  <c r="V198"/>
  <c r="B435"/>
  <c r="H205"/>
  <c r="N201"/>
  <c r="F545"/>
  <c r="P427"/>
  <c r="D545"/>
  <c r="P315"/>
  <c r="H318"/>
  <c r="N315"/>
  <c r="V537"/>
  <c r="J430"/>
  <c r="H430"/>
  <c r="B321"/>
  <c r="F319"/>
  <c r="R539"/>
  <c r="D432"/>
  <c r="J542"/>
  <c r="F205"/>
  <c r="D207"/>
  <c r="R426"/>
  <c r="H544"/>
  <c r="F432"/>
  <c r="T198"/>
  <c r="N540"/>
  <c r="D320"/>
  <c r="V423"/>
  <c r="T312"/>
  <c r="V424" l="1"/>
  <c r="F433"/>
  <c r="T313"/>
  <c r="D321"/>
  <c r="T199"/>
  <c r="H545"/>
  <c r="D208"/>
  <c r="J543"/>
  <c r="R540"/>
  <c r="H431"/>
  <c r="V538"/>
  <c r="H319"/>
  <c r="P316"/>
  <c r="P428"/>
  <c r="N202"/>
  <c r="B436"/>
  <c r="B549"/>
  <c r="N428"/>
  <c r="R314"/>
  <c r="P202"/>
  <c r="V313"/>
  <c r="J319"/>
  <c r="B208"/>
  <c r="N541"/>
  <c r="R427"/>
  <c r="F206"/>
  <c r="D433"/>
  <c r="F320"/>
  <c r="B322"/>
  <c r="J431"/>
  <c r="N316"/>
  <c r="D546"/>
  <c r="F546"/>
  <c r="H206"/>
  <c r="V199"/>
  <c r="T539"/>
  <c r="T425"/>
  <c r="R200"/>
  <c r="J204"/>
  <c r="P540"/>
  <c r="P541" l="1"/>
  <c r="T426"/>
  <c r="F547"/>
  <c r="J205"/>
  <c r="R201"/>
  <c r="T540"/>
  <c r="H207"/>
  <c r="D547"/>
  <c r="N317"/>
  <c r="B323"/>
  <c r="D434"/>
  <c r="R428"/>
  <c r="J320"/>
  <c r="P203"/>
  <c r="N429"/>
  <c r="B437"/>
  <c r="P429"/>
  <c r="H320"/>
  <c r="H432"/>
  <c r="R541"/>
  <c r="D209"/>
  <c r="T200"/>
  <c r="T314"/>
  <c r="V425"/>
  <c r="V200"/>
  <c r="J432"/>
  <c r="F321"/>
  <c r="F207"/>
  <c r="N542"/>
  <c r="B209"/>
  <c r="V314"/>
  <c r="R315"/>
  <c r="B550"/>
  <c r="N203"/>
  <c r="P317"/>
  <c r="V539"/>
  <c r="J544"/>
  <c r="H546"/>
  <c r="D322"/>
  <c r="F434"/>
  <c r="F435" l="1"/>
  <c r="H547"/>
  <c r="P318"/>
  <c r="D323"/>
  <c r="J545"/>
  <c r="V540"/>
  <c r="N204"/>
  <c r="R316"/>
  <c r="B210"/>
  <c r="F208"/>
  <c r="J433"/>
  <c r="V201"/>
  <c r="V426"/>
  <c r="T201"/>
  <c r="R542"/>
  <c r="H321"/>
  <c r="B438"/>
  <c r="P204"/>
  <c r="D435"/>
  <c r="N318"/>
  <c r="H208"/>
  <c r="R202"/>
  <c r="F548"/>
  <c r="P542"/>
  <c r="B551"/>
  <c r="V315"/>
  <c r="N543"/>
  <c r="F322"/>
  <c r="T315"/>
  <c r="D210"/>
  <c r="H433"/>
  <c r="P430"/>
  <c r="N430"/>
  <c r="J321"/>
  <c r="R429"/>
  <c r="B324"/>
  <c r="D548"/>
  <c r="T541"/>
  <c r="J206"/>
  <c r="T427"/>
  <c r="T428" l="1"/>
  <c r="B325"/>
  <c r="P431"/>
  <c r="J207"/>
  <c r="D549"/>
  <c r="R430"/>
  <c r="N431"/>
  <c r="H434"/>
  <c r="T316"/>
  <c r="N544"/>
  <c r="B552"/>
  <c r="P543"/>
  <c r="R203"/>
  <c r="N319"/>
  <c r="B439"/>
  <c r="R543"/>
  <c r="V427"/>
  <c r="J434"/>
  <c r="B211"/>
  <c r="N205"/>
  <c r="J546"/>
  <c r="P319"/>
  <c r="F436"/>
  <c r="T542"/>
  <c r="J322"/>
  <c r="D211"/>
  <c r="F323"/>
  <c r="V316"/>
  <c r="F549"/>
  <c r="H209"/>
  <c r="D436"/>
  <c r="P205"/>
  <c r="H322"/>
  <c r="T202"/>
  <c r="V202"/>
  <c r="F209"/>
  <c r="R317"/>
  <c r="V541"/>
  <c r="D324"/>
  <c r="H548"/>
  <c r="V542" l="1"/>
  <c r="F210"/>
  <c r="P206"/>
  <c r="D325"/>
  <c r="R318"/>
  <c r="V203"/>
  <c r="H323"/>
  <c r="D437"/>
  <c r="F550"/>
  <c r="V317"/>
  <c r="D212"/>
  <c r="T543"/>
  <c r="P320"/>
  <c r="N206"/>
  <c r="J435"/>
  <c r="R544"/>
  <c r="R204"/>
  <c r="B553"/>
  <c r="H435"/>
  <c r="R431"/>
  <c r="J208"/>
  <c r="P432"/>
  <c r="T429"/>
  <c r="H549"/>
  <c r="T203"/>
  <c r="H210"/>
  <c r="F324"/>
  <c r="J323"/>
  <c r="F437"/>
  <c r="J547"/>
  <c r="B212"/>
  <c r="V428"/>
  <c r="B440"/>
  <c r="N320"/>
  <c r="P544"/>
  <c r="N545"/>
  <c r="T317"/>
  <c r="N432"/>
  <c r="D550"/>
  <c r="B326"/>
  <c r="B327" l="1"/>
  <c r="T318"/>
  <c r="B441"/>
  <c r="F438"/>
  <c r="T204"/>
  <c r="N433"/>
  <c r="N546"/>
  <c r="N321"/>
  <c r="V429"/>
  <c r="J548"/>
  <c r="J324"/>
  <c r="H211"/>
  <c r="H550"/>
  <c r="P433"/>
  <c r="R432"/>
  <c r="R205"/>
  <c r="R545"/>
  <c r="N207"/>
  <c r="T544"/>
  <c r="V318"/>
  <c r="D438"/>
  <c r="V204"/>
  <c r="D326"/>
  <c r="P207"/>
  <c r="V543"/>
  <c r="D551"/>
  <c r="P545"/>
  <c r="B213"/>
  <c r="F325"/>
  <c r="T430"/>
  <c r="J209"/>
  <c r="H436"/>
  <c r="B554"/>
  <c r="J436"/>
  <c r="P321"/>
  <c r="D213"/>
  <c r="F551"/>
  <c r="H324"/>
  <c r="R319"/>
  <c r="F211"/>
  <c r="R320" l="1"/>
  <c r="P322"/>
  <c r="H325"/>
  <c r="D214"/>
  <c r="J437"/>
  <c r="B555"/>
  <c r="J210"/>
  <c r="F326"/>
  <c r="P546"/>
  <c r="V544"/>
  <c r="D327"/>
  <c r="D439"/>
  <c r="T545"/>
  <c r="R546"/>
  <c r="P434"/>
  <c r="H212"/>
  <c r="J549"/>
  <c r="N322"/>
  <c r="N434"/>
  <c r="T205"/>
  <c r="B442"/>
  <c r="B328"/>
  <c r="F212"/>
  <c r="F552"/>
  <c r="H437"/>
  <c r="T431"/>
  <c r="B214"/>
  <c r="D552"/>
  <c r="P208"/>
  <c r="V205"/>
  <c r="V319"/>
  <c r="N208"/>
  <c r="R206"/>
  <c r="R433"/>
  <c r="H551"/>
  <c r="J325"/>
  <c r="V430"/>
  <c r="N547"/>
  <c r="F439"/>
  <c r="T319"/>
  <c r="H552" l="1"/>
  <c r="F440"/>
  <c r="N548"/>
  <c r="J326"/>
  <c r="R434"/>
  <c r="N209"/>
  <c r="V206"/>
  <c r="D553"/>
  <c r="T432"/>
  <c r="F213"/>
  <c r="B443"/>
  <c r="N435"/>
  <c r="J550"/>
  <c r="P435"/>
  <c r="R547"/>
  <c r="D440"/>
  <c r="V545"/>
  <c r="F327"/>
  <c r="B556"/>
  <c r="D215"/>
  <c r="R321"/>
  <c r="T320"/>
  <c r="V431"/>
  <c r="R207"/>
  <c r="V320"/>
  <c r="P209"/>
  <c r="B215"/>
  <c r="H438"/>
  <c r="F553"/>
  <c r="B329"/>
  <c r="T206"/>
  <c r="N323"/>
  <c r="H213"/>
  <c r="T546"/>
  <c r="D328"/>
  <c r="P547"/>
  <c r="J211"/>
  <c r="J438"/>
  <c r="H326"/>
  <c r="P323"/>
  <c r="P324" l="1"/>
  <c r="P548"/>
  <c r="H214"/>
  <c r="H327"/>
  <c r="J212"/>
  <c r="D329"/>
  <c r="N324"/>
  <c r="B330"/>
  <c r="H439"/>
  <c r="P210"/>
  <c r="R208"/>
  <c r="T321"/>
  <c r="B557"/>
  <c r="V546"/>
  <c r="R548"/>
  <c r="J551"/>
  <c r="B444"/>
  <c r="D554"/>
  <c r="N210"/>
  <c r="J327"/>
  <c r="F441"/>
  <c r="J439"/>
  <c r="T547"/>
  <c r="T207"/>
  <c r="F554"/>
  <c r="B216"/>
  <c r="V321"/>
  <c r="V432"/>
  <c r="R322"/>
  <c r="D216"/>
  <c r="F328"/>
  <c r="D441"/>
  <c r="P436"/>
  <c r="N436"/>
  <c r="F214"/>
  <c r="T433"/>
  <c r="V207"/>
  <c r="R435"/>
  <c r="N549"/>
  <c r="H553"/>
  <c r="H554" l="1"/>
  <c r="T434"/>
  <c r="D442"/>
  <c r="D217"/>
  <c r="B217"/>
  <c r="N550"/>
  <c r="V208"/>
  <c r="F215"/>
  <c r="P437"/>
  <c r="F329"/>
  <c r="R323"/>
  <c r="V322"/>
  <c r="F555"/>
  <c r="T548"/>
  <c r="J328"/>
  <c r="D555"/>
  <c r="B445"/>
  <c r="R549"/>
  <c r="B558"/>
  <c r="T322"/>
  <c r="P211"/>
  <c r="B331"/>
  <c r="J213"/>
  <c r="H215"/>
  <c r="P325"/>
  <c r="R436"/>
  <c r="N437"/>
  <c r="V433"/>
  <c r="T208"/>
  <c r="J440"/>
  <c r="F442"/>
  <c r="N211"/>
  <c r="J552"/>
  <c r="V547"/>
  <c r="R209"/>
  <c r="H440"/>
  <c r="N325"/>
  <c r="D330"/>
  <c r="H328"/>
  <c r="P549"/>
  <c r="P550" l="1"/>
  <c r="D331"/>
  <c r="H329"/>
  <c r="N326"/>
  <c r="R210"/>
  <c r="V548"/>
  <c r="F443"/>
  <c r="T209"/>
  <c r="N438"/>
  <c r="P326"/>
  <c r="J214"/>
  <c r="B332"/>
  <c r="T323"/>
  <c r="R550"/>
  <c r="D556"/>
  <c r="F556"/>
  <c r="R324"/>
  <c r="P438"/>
  <c r="V209"/>
  <c r="B218"/>
  <c r="D443"/>
  <c r="H555"/>
  <c r="H441"/>
  <c r="J553"/>
  <c r="N212"/>
  <c r="J441"/>
  <c r="V434"/>
  <c r="R437"/>
  <c r="H216"/>
  <c r="P212"/>
  <c r="B559"/>
  <c r="B446"/>
  <c r="J329"/>
  <c r="T549"/>
  <c r="V323"/>
  <c r="F330"/>
  <c r="F216"/>
  <c r="N551"/>
  <c r="D218"/>
  <c r="T435"/>
  <c r="N552" l="1"/>
  <c r="T550"/>
  <c r="P213"/>
  <c r="V435"/>
  <c r="D219"/>
  <c r="F217"/>
  <c r="V324"/>
  <c r="J330"/>
  <c r="B560"/>
  <c r="R438"/>
  <c r="J442"/>
  <c r="J554"/>
  <c r="H556"/>
  <c r="B219"/>
  <c r="P439"/>
  <c r="F557"/>
  <c r="D557"/>
  <c r="T324"/>
  <c r="J215"/>
  <c r="N439"/>
  <c r="F444"/>
  <c r="V549"/>
  <c r="N327"/>
  <c r="P551"/>
  <c r="T436"/>
  <c r="F331"/>
  <c r="B447"/>
  <c r="H217"/>
  <c r="N213"/>
  <c r="H442"/>
  <c r="D444"/>
  <c r="V210"/>
  <c r="R325"/>
  <c r="R551"/>
  <c r="B333"/>
  <c r="P327"/>
  <c r="T210"/>
  <c r="R211"/>
  <c r="H330"/>
  <c r="D332"/>
  <c r="R326" l="1"/>
  <c r="N214"/>
  <c r="B448"/>
  <c r="T437"/>
  <c r="V550"/>
  <c r="N440"/>
  <c r="T325"/>
  <c r="F558"/>
  <c r="B220"/>
  <c r="J555"/>
  <c r="R439"/>
  <c r="B561"/>
  <c r="V325"/>
  <c r="D220"/>
  <c r="P214"/>
  <c r="N553"/>
  <c r="H331"/>
  <c r="P328"/>
  <c r="R552"/>
  <c r="D445"/>
  <c r="D333"/>
  <c r="R212"/>
  <c r="T211"/>
  <c r="B334"/>
  <c r="V211"/>
  <c r="H443"/>
  <c r="H218"/>
  <c r="F332"/>
  <c r="P552"/>
  <c r="N328"/>
  <c r="F445"/>
  <c r="J216"/>
  <c r="D558"/>
  <c r="P440"/>
  <c r="H557"/>
  <c r="J443"/>
  <c r="J331"/>
  <c r="F218"/>
  <c r="V436"/>
  <c r="T551"/>
  <c r="V437" l="1"/>
  <c r="J444"/>
  <c r="J217"/>
  <c r="N329"/>
  <c r="F333"/>
  <c r="H444"/>
  <c r="T212"/>
  <c r="D334"/>
  <c r="R553"/>
  <c r="H332"/>
  <c r="P215"/>
  <c r="V326"/>
  <c r="R440"/>
  <c r="B221"/>
  <c r="T326"/>
  <c r="V551"/>
  <c r="T438"/>
  <c r="N215"/>
  <c r="J332"/>
  <c r="P441"/>
  <c r="T552"/>
  <c r="F219"/>
  <c r="H558"/>
  <c r="D559"/>
  <c r="F446"/>
  <c r="P553"/>
  <c r="H219"/>
  <c r="V212"/>
  <c r="B335"/>
  <c r="R213"/>
  <c r="D446"/>
  <c r="P329"/>
  <c r="N554"/>
  <c r="D221"/>
  <c r="B562"/>
  <c r="J556"/>
  <c r="F559"/>
  <c r="N441"/>
  <c r="B449"/>
  <c r="R327"/>
  <c r="B450" l="1"/>
  <c r="J557"/>
  <c r="P330"/>
  <c r="R214"/>
  <c r="V213"/>
  <c r="P554"/>
  <c r="D560"/>
  <c r="T553"/>
  <c r="J333"/>
  <c r="N216"/>
  <c r="V552"/>
  <c r="B222"/>
  <c r="V327"/>
  <c r="H333"/>
  <c r="D335"/>
  <c r="F334"/>
  <c r="J218"/>
  <c r="V438"/>
  <c r="N442"/>
  <c r="D222"/>
  <c r="R328"/>
  <c r="F560"/>
  <c r="B563"/>
  <c r="N555"/>
  <c r="D447"/>
  <c r="B336"/>
  <c r="H220"/>
  <c r="F447"/>
  <c r="H559"/>
  <c r="F220"/>
  <c r="P442"/>
  <c r="T439"/>
  <c r="T327"/>
  <c r="R441"/>
  <c r="P216"/>
  <c r="R554"/>
  <c r="T213"/>
  <c r="H445"/>
  <c r="N330"/>
  <c r="J445"/>
  <c r="N331" l="1"/>
  <c r="P217"/>
  <c r="F221"/>
  <c r="F448"/>
  <c r="B337"/>
  <c r="N556"/>
  <c r="F561"/>
  <c r="R329"/>
  <c r="N443"/>
  <c r="J219"/>
  <c r="H334"/>
  <c r="B223"/>
  <c r="N217"/>
  <c r="T554"/>
  <c r="D561"/>
  <c r="V214"/>
  <c r="P331"/>
  <c r="B451"/>
  <c r="T214"/>
  <c r="T328"/>
  <c r="J446"/>
  <c r="H446"/>
  <c r="R555"/>
  <c r="R442"/>
  <c r="T440"/>
  <c r="P443"/>
  <c r="H560"/>
  <c r="H221"/>
  <c r="D448"/>
  <c r="B564"/>
  <c r="D223"/>
  <c r="V439"/>
  <c r="F335"/>
  <c r="D336"/>
  <c r="V328"/>
  <c r="V553"/>
  <c r="J334"/>
  <c r="P555"/>
  <c r="R215"/>
  <c r="J558"/>
  <c r="R216" l="1"/>
  <c r="V554"/>
  <c r="V440"/>
  <c r="D449"/>
  <c r="T441"/>
  <c r="R556"/>
  <c r="J447"/>
  <c r="T215"/>
  <c r="P332"/>
  <c r="D562"/>
  <c r="N218"/>
  <c r="H335"/>
  <c r="J220"/>
  <c r="R330"/>
  <c r="N557"/>
  <c r="F449"/>
  <c r="N332"/>
  <c r="D337"/>
  <c r="H561"/>
  <c r="J559"/>
  <c r="P556"/>
  <c r="J335"/>
  <c r="V329"/>
  <c r="F336"/>
  <c r="D224"/>
  <c r="B565"/>
  <c r="H222"/>
  <c r="P444"/>
  <c r="R443"/>
  <c r="H447"/>
  <c r="T329"/>
  <c r="B452"/>
  <c r="V215"/>
  <c r="T555"/>
  <c r="B224"/>
  <c r="N444"/>
  <c r="F562"/>
  <c r="B338"/>
  <c r="F222"/>
  <c r="P218"/>
  <c r="F223" l="1"/>
  <c r="F563"/>
  <c r="T556"/>
  <c r="B453"/>
  <c r="H448"/>
  <c r="P445"/>
  <c r="B566"/>
  <c r="F337"/>
  <c r="J336"/>
  <c r="J560"/>
  <c r="N558"/>
  <c r="J221"/>
  <c r="N219"/>
  <c r="P333"/>
  <c r="J448"/>
  <c r="T442"/>
  <c r="V441"/>
  <c r="R217"/>
  <c r="P219"/>
  <c r="B339"/>
  <c r="N445"/>
  <c r="B225"/>
  <c r="V216"/>
  <c r="T330"/>
  <c r="R444"/>
  <c r="H223"/>
  <c r="D225"/>
  <c r="V330"/>
  <c r="P557"/>
  <c r="H562"/>
  <c r="D338"/>
  <c r="N333"/>
  <c r="F450"/>
  <c r="R331"/>
  <c r="H336"/>
  <c r="D563"/>
  <c r="T216"/>
  <c r="R557"/>
  <c r="D450"/>
  <c r="V555"/>
  <c r="D451" l="1"/>
  <c r="T217"/>
  <c r="H337"/>
  <c r="F451"/>
  <c r="D339"/>
  <c r="P558"/>
  <c r="D226"/>
  <c r="R445"/>
  <c r="V217"/>
  <c r="N446"/>
  <c r="P220"/>
  <c r="V442"/>
  <c r="J449"/>
  <c r="N220"/>
  <c r="N559"/>
  <c r="J561"/>
  <c r="F338"/>
  <c r="P446"/>
  <c r="B454"/>
  <c r="F224"/>
  <c r="V556"/>
  <c r="R558"/>
  <c r="D564"/>
  <c r="R332"/>
  <c r="N334"/>
  <c r="H563"/>
  <c r="V331"/>
  <c r="H224"/>
  <c r="T331"/>
  <c r="B226"/>
  <c r="B340"/>
  <c r="R218"/>
  <c r="T443"/>
  <c r="P334"/>
  <c r="J222"/>
  <c r="J337"/>
  <c r="B567"/>
  <c r="H449"/>
  <c r="T557"/>
  <c r="F564"/>
  <c r="F565" l="1"/>
  <c r="J338"/>
  <c r="P335"/>
  <c r="R219"/>
  <c r="H225"/>
  <c r="R333"/>
  <c r="F225"/>
  <c r="B455"/>
  <c r="V443"/>
  <c r="T558"/>
  <c r="B568"/>
  <c r="J223"/>
  <c r="T444"/>
  <c r="B341"/>
  <c r="T332"/>
  <c r="V332"/>
  <c r="N335"/>
  <c r="D565"/>
  <c r="V557"/>
  <c r="P447"/>
  <c r="J562"/>
  <c r="N560"/>
  <c r="J450"/>
  <c r="P221"/>
  <c r="V218"/>
  <c r="D227"/>
  <c r="D340"/>
  <c r="H338"/>
  <c r="D452"/>
  <c r="H450"/>
  <c r="B227"/>
  <c r="H564"/>
  <c r="R559"/>
  <c r="F339"/>
  <c r="N221"/>
  <c r="N447"/>
  <c r="R446"/>
  <c r="P559"/>
  <c r="F452"/>
  <c r="T218"/>
  <c r="R447" l="1"/>
  <c r="B228"/>
  <c r="H339"/>
  <c r="P222"/>
  <c r="N561"/>
  <c r="P448"/>
  <c r="V558"/>
  <c r="N336"/>
  <c r="T333"/>
  <c r="T445"/>
  <c r="T559"/>
  <c r="F226"/>
  <c r="H226"/>
  <c r="P336"/>
  <c r="F566"/>
  <c r="F453"/>
  <c r="N222"/>
  <c r="R560"/>
  <c r="H451"/>
  <c r="D228"/>
  <c r="T219"/>
  <c r="P560"/>
  <c r="N448"/>
  <c r="F340"/>
  <c r="H565"/>
  <c r="D453"/>
  <c r="D341"/>
  <c r="V219"/>
  <c r="J451"/>
  <c r="J563"/>
  <c r="D566"/>
  <c r="V333"/>
  <c r="B342"/>
  <c r="J224"/>
  <c r="B569"/>
  <c r="V444"/>
  <c r="B456"/>
  <c r="R334"/>
  <c r="R220"/>
  <c r="J339"/>
  <c r="J340" l="1"/>
  <c r="R335"/>
  <c r="J225"/>
  <c r="R221"/>
  <c r="B457"/>
  <c r="B570"/>
  <c r="B343"/>
  <c r="D567"/>
  <c r="J564"/>
  <c r="V220"/>
  <c r="D454"/>
  <c r="H566"/>
  <c r="N449"/>
  <c r="T220"/>
  <c r="H452"/>
  <c r="N223"/>
  <c r="F567"/>
  <c r="H227"/>
  <c r="T334"/>
  <c r="V559"/>
  <c r="N562"/>
  <c r="H340"/>
  <c r="R448"/>
  <c r="V445"/>
  <c r="V334"/>
  <c r="J452"/>
  <c r="D342"/>
  <c r="F341"/>
  <c r="P561"/>
  <c r="D229"/>
  <c r="R561"/>
  <c r="F454"/>
  <c r="P337"/>
  <c r="F227"/>
  <c r="T560"/>
  <c r="T446"/>
  <c r="N337"/>
  <c r="P449"/>
  <c r="P223"/>
  <c r="B229"/>
  <c r="B230" l="1"/>
  <c r="T447"/>
  <c r="F455"/>
  <c r="F342"/>
  <c r="P224"/>
  <c r="N338"/>
  <c r="T561"/>
  <c r="P338"/>
  <c r="R562"/>
  <c r="P562"/>
  <c r="J453"/>
  <c r="V335"/>
  <c r="R449"/>
  <c r="N563"/>
  <c r="T335"/>
  <c r="F568"/>
  <c r="H453"/>
  <c r="N450"/>
  <c r="D455"/>
  <c r="J565"/>
  <c r="B344"/>
  <c r="B458"/>
  <c r="J226"/>
  <c r="J341"/>
  <c r="P450"/>
  <c r="F228"/>
  <c r="D230"/>
  <c r="D343"/>
  <c r="V446"/>
  <c r="H341"/>
  <c r="V560"/>
  <c r="H228"/>
  <c r="N224"/>
  <c r="T221"/>
  <c r="H567"/>
  <c r="V221"/>
  <c r="D568"/>
  <c r="B571"/>
  <c r="R222"/>
  <c r="R336"/>
  <c r="R337" l="1"/>
  <c r="V222"/>
  <c r="H229"/>
  <c r="R223"/>
  <c r="D569"/>
  <c r="H568"/>
  <c r="N225"/>
  <c r="H342"/>
  <c r="D344"/>
  <c r="F229"/>
  <c r="J342"/>
  <c r="B459"/>
  <c r="J566"/>
  <c r="N451"/>
  <c r="F569"/>
  <c r="T336"/>
  <c r="R450"/>
  <c r="J454"/>
  <c r="P563"/>
  <c r="P339"/>
  <c r="N339"/>
  <c r="F456"/>
  <c r="B231"/>
  <c r="B572"/>
  <c r="T222"/>
  <c r="V561"/>
  <c r="V447"/>
  <c r="D231"/>
  <c r="P451"/>
  <c r="J227"/>
  <c r="B345"/>
  <c r="D456"/>
  <c r="H454"/>
  <c r="N564"/>
  <c r="V336"/>
  <c r="R563"/>
  <c r="T562"/>
  <c r="P225"/>
  <c r="F343"/>
  <c r="T448"/>
  <c r="T449" l="1"/>
  <c r="R564"/>
  <c r="J228"/>
  <c r="V562"/>
  <c r="F344"/>
  <c r="T563"/>
  <c r="N565"/>
  <c r="H455"/>
  <c r="B346"/>
  <c r="P452"/>
  <c r="V448"/>
  <c r="T223"/>
  <c r="B232"/>
  <c r="P340"/>
  <c r="J455"/>
  <c r="T337"/>
  <c r="N452"/>
  <c r="B460"/>
  <c r="F230"/>
  <c r="H343"/>
  <c r="N226"/>
  <c r="D570"/>
  <c r="H230"/>
  <c r="R338"/>
  <c r="P226"/>
  <c r="V337"/>
  <c r="D457"/>
  <c r="D232"/>
  <c r="B573"/>
  <c r="F457"/>
  <c r="N340"/>
  <c r="P564"/>
  <c r="R451"/>
  <c r="F570"/>
  <c r="J567"/>
  <c r="J343"/>
  <c r="D345"/>
  <c r="H569"/>
  <c r="R224"/>
  <c r="V223"/>
  <c r="V224" l="1"/>
  <c r="D346"/>
  <c r="R452"/>
  <c r="B574"/>
  <c r="P227"/>
  <c r="R225"/>
  <c r="J344"/>
  <c r="F571"/>
  <c r="P565"/>
  <c r="F458"/>
  <c r="D233"/>
  <c r="V338"/>
  <c r="R339"/>
  <c r="D571"/>
  <c r="H344"/>
  <c r="B461"/>
  <c r="T338"/>
  <c r="P341"/>
  <c r="B233"/>
  <c r="V449"/>
  <c r="B347"/>
  <c r="N566"/>
  <c r="T564"/>
  <c r="V563"/>
  <c r="T450"/>
  <c r="H570"/>
  <c r="J568"/>
  <c r="N341"/>
  <c r="D458"/>
  <c r="H231"/>
  <c r="N227"/>
  <c r="F231"/>
  <c r="N453"/>
  <c r="J456"/>
  <c r="T224"/>
  <c r="P453"/>
  <c r="H456"/>
  <c r="F345"/>
  <c r="J229"/>
  <c r="R565"/>
  <c r="F346" l="1"/>
  <c r="T225"/>
  <c r="F232"/>
  <c r="N342"/>
  <c r="J230"/>
  <c r="P454"/>
  <c r="N454"/>
  <c r="N228"/>
  <c r="D459"/>
  <c r="J569"/>
  <c r="T451"/>
  <c r="V564"/>
  <c r="N567"/>
  <c r="V450"/>
  <c r="P342"/>
  <c r="B462"/>
  <c r="D572"/>
  <c r="V339"/>
  <c r="F459"/>
  <c r="F572"/>
  <c r="P228"/>
  <c r="R453"/>
  <c r="V225"/>
  <c r="R566"/>
  <c r="H457"/>
  <c r="J457"/>
  <c r="H232"/>
  <c r="H571"/>
  <c r="T565"/>
  <c r="B348"/>
  <c r="B234"/>
  <c r="T339"/>
  <c r="H345"/>
  <c r="R340"/>
  <c r="D234"/>
  <c r="P566"/>
  <c r="J345"/>
  <c r="R226"/>
  <c r="B575"/>
  <c r="D347"/>
  <c r="D348" l="1"/>
  <c r="P567"/>
  <c r="T340"/>
  <c r="B349"/>
  <c r="H233"/>
  <c r="B576"/>
  <c r="J346"/>
  <c r="D235"/>
  <c r="H346"/>
  <c r="B235"/>
  <c r="T566"/>
  <c r="H572"/>
  <c r="J458"/>
  <c r="R567"/>
  <c r="R454"/>
  <c r="F460"/>
  <c r="D573"/>
  <c r="P343"/>
  <c r="N568"/>
  <c r="T452"/>
  <c r="D460"/>
  <c r="N455"/>
  <c r="P455"/>
  <c r="J231"/>
  <c r="F233"/>
  <c r="F347"/>
  <c r="R227"/>
  <c r="R341"/>
  <c r="H458"/>
  <c r="V226"/>
  <c r="P229"/>
  <c r="F573"/>
  <c r="V340"/>
  <c r="B463"/>
  <c r="V451"/>
  <c r="V565"/>
  <c r="J570"/>
  <c r="N229"/>
  <c r="N343"/>
  <c r="T226"/>
  <c r="T227" l="1"/>
  <c r="N230"/>
  <c r="B464"/>
  <c r="N344"/>
  <c r="J571"/>
  <c r="V452"/>
  <c r="V341"/>
  <c r="P230"/>
  <c r="H459"/>
  <c r="R342"/>
  <c r="F348"/>
  <c r="J232"/>
  <c r="N456"/>
  <c r="T453"/>
  <c r="P344"/>
  <c r="F461"/>
  <c r="R455"/>
  <c r="J459"/>
  <c r="T567"/>
  <c r="H347"/>
  <c r="J347"/>
  <c r="H234"/>
  <c r="T341"/>
  <c r="D349"/>
  <c r="V566"/>
  <c r="F574"/>
  <c r="V227"/>
  <c r="R228"/>
  <c r="F234"/>
  <c r="P456"/>
  <c r="D461"/>
  <c r="N569"/>
  <c r="D574"/>
  <c r="R568"/>
  <c r="H573"/>
  <c r="B236"/>
  <c r="D236"/>
  <c r="B577"/>
  <c r="B350"/>
  <c r="P568"/>
  <c r="P569" l="1"/>
  <c r="B237"/>
  <c r="D575"/>
  <c r="F235"/>
  <c r="F575"/>
  <c r="B351"/>
  <c r="D237"/>
  <c r="H574"/>
  <c r="N570"/>
  <c r="P457"/>
  <c r="R229"/>
  <c r="V228"/>
  <c r="V567"/>
  <c r="D350"/>
  <c r="H235"/>
  <c r="H348"/>
  <c r="J460"/>
  <c r="F462"/>
  <c r="T454"/>
  <c r="J233"/>
  <c r="R343"/>
  <c r="P231"/>
  <c r="V453"/>
  <c r="B465"/>
  <c r="T228"/>
  <c r="B578"/>
  <c r="R569"/>
  <c r="D462"/>
  <c r="T342"/>
  <c r="J348"/>
  <c r="T568"/>
  <c r="R456"/>
  <c r="P345"/>
  <c r="N457"/>
  <c r="F349"/>
  <c r="H460"/>
  <c r="V342"/>
  <c r="J572"/>
  <c r="N345"/>
  <c r="N231"/>
  <c r="N232" l="1"/>
  <c r="H461"/>
  <c r="R457"/>
  <c r="B579"/>
  <c r="N346"/>
  <c r="V343"/>
  <c r="F350"/>
  <c r="P346"/>
  <c r="T569"/>
  <c r="T343"/>
  <c r="R570"/>
  <c r="T229"/>
  <c r="P232"/>
  <c r="J234"/>
  <c r="F463"/>
  <c r="H349"/>
  <c r="D351"/>
  <c r="V229"/>
  <c r="P458"/>
  <c r="D238"/>
  <c r="F576"/>
  <c r="D576"/>
  <c r="P570"/>
  <c r="J573"/>
  <c r="N458"/>
  <c r="J349"/>
  <c r="D463"/>
  <c r="B466"/>
  <c r="V454"/>
  <c r="R344"/>
  <c r="T455"/>
  <c r="J461"/>
  <c r="H236"/>
  <c r="V568"/>
  <c r="R230"/>
  <c r="N571"/>
  <c r="H575"/>
  <c r="B352"/>
  <c r="F236"/>
  <c r="B238"/>
  <c r="B353" l="1"/>
  <c r="V569"/>
  <c r="R345"/>
  <c r="J350"/>
  <c r="D577"/>
  <c r="F237"/>
  <c r="H576"/>
  <c r="R231"/>
  <c r="H237"/>
  <c r="T456"/>
  <c r="V455"/>
  <c r="D464"/>
  <c r="N459"/>
  <c r="P571"/>
  <c r="F577"/>
  <c r="V230"/>
  <c r="H350"/>
  <c r="J235"/>
  <c r="R571"/>
  <c r="T344"/>
  <c r="P347"/>
  <c r="V344"/>
  <c r="B580"/>
  <c r="R458"/>
  <c r="N233"/>
  <c r="B239"/>
  <c r="N572"/>
  <c r="J462"/>
  <c r="B467"/>
  <c r="J574"/>
  <c r="D239"/>
  <c r="P459"/>
  <c r="D352"/>
  <c r="F464"/>
  <c r="P233"/>
  <c r="T230"/>
  <c r="T570"/>
  <c r="F351"/>
  <c r="N347"/>
  <c r="H462"/>
  <c r="N348" l="1"/>
  <c r="T231"/>
  <c r="P460"/>
  <c r="J575"/>
  <c r="B240"/>
  <c r="F352"/>
  <c r="P234"/>
  <c r="D353"/>
  <c r="D240"/>
  <c r="B468"/>
  <c r="N573"/>
  <c r="N234"/>
  <c r="B581"/>
  <c r="P348"/>
  <c r="R572"/>
  <c r="J236"/>
  <c r="V231"/>
  <c r="F578"/>
  <c r="N460"/>
  <c r="V456"/>
  <c r="H238"/>
  <c r="H577"/>
  <c r="D578"/>
  <c r="R346"/>
  <c r="B354"/>
  <c r="H463"/>
  <c r="T571"/>
  <c r="F465"/>
  <c r="J463"/>
  <c r="R459"/>
  <c r="V345"/>
  <c r="T345"/>
  <c r="H351"/>
  <c r="P572"/>
  <c r="D465"/>
  <c r="T457"/>
  <c r="R232"/>
  <c r="F238"/>
  <c r="J351"/>
  <c r="V570"/>
  <c r="F239" l="1"/>
  <c r="T458"/>
  <c r="H352"/>
  <c r="R460"/>
  <c r="F466"/>
  <c r="R347"/>
  <c r="H578"/>
  <c r="V457"/>
  <c r="J237"/>
  <c r="P349"/>
  <c r="N235"/>
  <c r="B469"/>
  <c r="D354"/>
  <c r="J576"/>
  <c r="J352"/>
  <c r="R233"/>
  <c r="D466"/>
  <c r="V346"/>
  <c r="J464"/>
  <c r="T572"/>
  <c r="B355"/>
  <c r="D579"/>
  <c r="H239"/>
  <c r="N461"/>
  <c r="V232"/>
  <c r="R573"/>
  <c r="B582"/>
  <c r="N574"/>
  <c r="D241"/>
  <c r="P235"/>
  <c r="F353"/>
  <c r="B241"/>
  <c r="P461"/>
  <c r="N349"/>
  <c r="V571"/>
  <c r="P573"/>
  <c r="T346"/>
  <c r="H464"/>
  <c r="F579"/>
  <c r="T232"/>
  <c r="T233" l="1"/>
  <c r="P574"/>
  <c r="B242"/>
  <c r="N575"/>
  <c r="N462"/>
  <c r="F580"/>
  <c r="T347"/>
  <c r="V572"/>
  <c r="P462"/>
  <c r="F354"/>
  <c r="D242"/>
  <c r="B583"/>
  <c r="V233"/>
  <c r="H240"/>
  <c r="B356"/>
  <c r="J465"/>
  <c r="D467"/>
  <c r="J353"/>
  <c r="D355"/>
  <c r="N236"/>
  <c r="J238"/>
  <c r="H579"/>
  <c r="F467"/>
  <c r="H353"/>
  <c r="F240"/>
  <c r="H465"/>
  <c r="N350"/>
  <c r="P236"/>
  <c r="R574"/>
  <c r="D580"/>
  <c r="T573"/>
  <c r="V347"/>
  <c r="R234"/>
  <c r="J577"/>
  <c r="B470"/>
  <c r="P350"/>
  <c r="V458"/>
  <c r="R348"/>
  <c r="R461"/>
  <c r="T459"/>
  <c r="R349" l="1"/>
  <c r="V348"/>
  <c r="P237"/>
  <c r="R462"/>
  <c r="V459"/>
  <c r="B471"/>
  <c r="J578"/>
  <c r="T574"/>
  <c r="R575"/>
  <c r="N351"/>
  <c r="F241"/>
  <c r="F468"/>
  <c r="J239"/>
  <c r="D356"/>
  <c r="J354"/>
  <c r="B357"/>
  <c r="V234"/>
  <c r="D243"/>
  <c r="P463"/>
  <c r="T348"/>
  <c r="N463"/>
  <c r="B243"/>
  <c r="T234"/>
  <c r="T460"/>
  <c r="P351"/>
  <c r="R235"/>
  <c r="D581"/>
  <c r="H466"/>
  <c r="H354"/>
  <c r="H580"/>
  <c r="N237"/>
  <c r="D468"/>
  <c r="J466"/>
  <c r="H241"/>
  <c r="B584"/>
  <c r="F355"/>
  <c r="V573"/>
  <c r="F581"/>
  <c r="N576"/>
  <c r="P575"/>
  <c r="P576" l="1"/>
  <c r="F356"/>
  <c r="D469"/>
  <c r="H355"/>
  <c r="P352"/>
  <c r="N577"/>
  <c r="V574"/>
  <c r="B585"/>
  <c r="J467"/>
  <c r="H581"/>
  <c r="H467"/>
  <c r="R236"/>
  <c r="T461"/>
  <c r="B244"/>
  <c r="T349"/>
  <c r="D244"/>
  <c r="B358"/>
  <c r="J355"/>
  <c r="J240"/>
  <c r="F242"/>
  <c r="R576"/>
  <c r="B472"/>
  <c r="R463"/>
  <c r="V349"/>
  <c r="R350"/>
  <c r="F582"/>
  <c r="H242"/>
  <c r="N238"/>
  <c r="D582"/>
  <c r="T235"/>
  <c r="N464"/>
  <c r="P464"/>
  <c r="V235"/>
  <c r="D357"/>
  <c r="F469"/>
  <c r="N352"/>
  <c r="T575"/>
  <c r="J579"/>
  <c r="V460"/>
  <c r="P238"/>
  <c r="V461" l="1"/>
  <c r="F470"/>
  <c r="P239"/>
  <c r="J580"/>
  <c r="N353"/>
  <c r="D358"/>
  <c r="V236"/>
  <c r="N465"/>
  <c r="D583"/>
  <c r="H243"/>
  <c r="R351"/>
  <c r="R464"/>
  <c r="F243"/>
  <c r="J356"/>
  <c r="D245"/>
  <c r="B245"/>
  <c r="R237"/>
  <c r="H582"/>
  <c r="J468"/>
  <c r="V575"/>
  <c r="P353"/>
  <c r="D470"/>
  <c r="P577"/>
  <c r="T576"/>
  <c r="P465"/>
  <c r="T236"/>
  <c r="N239"/>
  <c r="F583"/>
  <c r="V350"/>
  <c r="B473"/>
  <c r="R577"/>
  <c r="J241"/>
  <c r="B359"/>
  <c r="T350"/>
  <c r="T462"/>
  <c r="H468"/>
  <c r="B586"/>
  <c r="N578"/>
  <c r="H356"/>
  <c r="F357"/>
  <c r="F358" l="1"/>
  <c r="T463"/>
  <c r="R578"/>
  <c r="H357"/>
  <c r="B587"/>
  <c r="H469"/>
  <c r="T351"/>
  <c r="J242"/>
  <c r="B474"/>
  <c r="F584"/>
  <c r="T237"/>
  <c r="D471"/>
  <c r="V576"/>
  <c r="H583"/>
  <c r="B246"/>
  <c r="J357"/>
  <c r="R352"/>
  <c r="D584"/>
  <c r="V237"/>
  <c r="N354"/>
  <c r="P240"/>
  <c r="V462"/>
  <c r="N579"/>
  <c r="B360"/>
  <c r="V351"/>
  <c r="N240"/>
  <c r="P466"/>
  <c r="T577"/>
  <c r="P578"/>
  <c r="P354"/>
  <c r="J469"/>
  <c r="R238"/>
  <c r="D246"/>
  <c r="F244"/>
  <c r="R465"/>
  <c r="H244"/>
  <c r="N466"/>
  <c r="D359"/>
  <c r="J581"/>
  <c r="F471"/>
  <c r="D360" l="1"/>
  <c r="H245"/>
  <c r="R239"/>
  <c r="J582"/>
  <c r="N467"/>
  <c r="R466"/>
  <c r="D247"/>
  <c r="J470"/>
  <c r="P579"/>
  <c r="P467"/>
  <c r="V352"/>
  <c r="V463"/>
  <c r="N355"/>
  <c r="D585"/>
  <c r="B247"/>
  <c r="V577"/>
  <c r="T238"/>
  <c r="B475"/>
  <c r="T352"/>
  <c r="B588"/>
  <c r="R579"/>
  <c r="F359"/>
  <c r="F472"/>
  <c r="F245"/>
  <c r="P355"/>
  <c r="T578"/>
  <c r="N241"/>
  <c r="B361"/>
  <c r="N580"/>
  <c r="P241"/>
  <c r="V238"/>
  <c r="R353"/>
  <c r="J358"/>
  <c r="H584"/>
  <c r="D472"/>
  <c r="F585"/>
  <c r="J243"/>
  <c r="H470"/>
  <c r="H358"/>
  <c r="T464"/>
  <c r="H471" l="1"/>
  <c r="D473"/>
  <c r="V239"/>
  <c r="N242"/>
  <c r="H359"/>
  <c r="J244"/>
  <c r="H585"/>
  <c r="R354"/>
  <c r="P242"/>
  <c r="B362"/>
  <c r="T579"/>
  <c r="F246"/>
  <c r="F360"/>
  <c r="B589"/>
  <c r="B476"/>
  <c r="B248"/>
  <c r="D586"/>
  <c r="V464"/>
  <c r="V353"/>
  <c r="P580"/>
  <c r="D248"/>
  <c r="N468"/>
  <c r="R240"/>
  <c r="D361"/>
  <c r="T465"/>
  <c r="F586"/>
  <c r="J359"/>
  <c r="N581"/>
  <c r="P356"/>
  <c r="F473"/>
  <c r="R580"/>
  <c r="T353"/>
  <c r="T239"/>
  <c r="V578"/>
  <c r="N356"/>
  <c r="P468"/>
  <c r="J471"/>
  <c r="R467"/>
  <c r="J583"/>
  <c r="H246"/>
  <c r="R468" l="1"/>
  <c r="P469"/>
  <c r="V579"/>
  <c r="J584"/>
  <c r="J472"/>
  <c r="T240"/>
  <c r="R581"/>
  <c r="P357"/>
  <c r="J360"/>
  <c r="T466"/>
  <c r="R241"/>
  <c r="D249"/>
  <c r="V354"/>
  <c r="D587"/>
  <c r="B590"/>
  <c r="F247"/>
  <c r="B363"/>
  <c r="R355"/>
  <c r="H360"/>
  <c r="V240"/>
  <c r="H472"/>
  <c r="H247"/>
  <c r="N357"/>
  <c r="T354"/>
  <c r="F474"/>
  <c r="N582"/>
  <c r="F587"/>
  <c r="D362"/>
  <c r="N469"/>
  <c r="P581"/>
  <c r="V465"/>
  <c r="B249"/>
  <c r="B477"/>
  <c r="F361"/>
  <c r="T580"/>
  <c r="P243"/>
  <c r="H586"/>
  <c r="J245"/>
  <c r="N243"/>
  <c r="D474"/>
  <c r="D475" l="1"/>
  <c r="J246"/>
  <c r="F362"/>
  <c r="N244"/>
  <c r="H587"/>
  <c r="T581"/>
  <c r="B478"/>
  <c r="V466"/>
  <c r="N470"/>
  <c r="F588"/>
  <c r="F475"/>
  <c r="N358"/>
  <c r="H473"/>
  <c r="H361"/>
  <c r="R356"/>
  <c r="F248"/>
  <c r="V355"/>
  <c r="R242"/>
  <c r="J361"/>
  <c r="R582"/>
  <c r="J473"/>
  <c r="V580"/>
  <c r="R469"/>
  <c r="P244"/>
  <c r="B250"/>
  <c r="P582"/>
  <c r="D363"/>
  <c r="N583"/>
  <c r="T355"/>
  <c r="H248"/>
  <c r="V241"/>
  <c r="B364"/>
  <c r="B591"/>
  <c r="D588"/>
  <c r="D250"/>
  <c r="T467"/>
  <c r="P358"/>
  <c r="T241"/>
  <c r="J585"/>
  <c r="P470"/>
  <c r="P471" l="1"/>
  <c r="P359"/>
  <c r="B592"/>
  <c r="H249"/>
  <c r="J586"/>
  <c r="T242"/>
  <c r="T468"/>
  <c r="D589"/>
  <c r="B365"/>
  <c r="V242"/>
  <c r="T356"/>
  <c r="D364"/>
  <c r="B251"/>
  <c r="R470"/>
  <c r="J474"/>
  <c r="R583"/>
  <c r="R243"/>
  <c r="R357"/>
  <c r="H474"/>
  <c r="F476"/>
  <c r="N471"/>
  <c r="B479"/>
  <c r="H588"/>
  <c r="F363"/>
  <c r="D476"/>
  <c r="D251"/>
  <c r="N584"/>
  <c r="P583"/>
  <c r="P245"/>
  <c r="V581"/>
  <c r="J362"/>
  <c r="V356"/>
  <c r="F249"/>
  <c r="H362"/>
  <c r="N359"/>
  <c r="F589"/>
  <c r="V467"/>
  <c r="T582"/>
  <c r="N245"/>
  <c r="J247"/>
  <c r="J248" l="1"/>
  <c r="F590"/>
  <c r="V357"/>
  <c r="N246"/>
  <c r="V468"/>
  <c r="N360"/>
  <c r="F250"/>
  <c r="J363"/>
  <c r="V582"/>
  <c r="P584"/>
  <c r="F364"/>
  <c r="B480"/>
  <c r="F477"/>
  <c r="R358"/>
  <c r="R244"/>
  <c r="J475"/>
  <c r="B252"/>
  <c r="T357"/>
  <c r="B366"/>
  <c r="T469"/>
  <c r="J587"/>
  <c r="B593"/>
  <c r="P472"/>
  <c r="T583"/>
  <c r="H363"/>
  <c r="P246"/>
  <c r="N585"/>
  <c r="D252"/>
  <c r="D477"/>
  <c r="H589"/>
  <c r="N472"/>
  <c r="H475"/>
  <c r="R584"/>
  <c r="R471"/>
  <c r="D365"/>
  <c r="V243"/>
  <c r="D590"/>
  <c r="T243"/>
  <c r="H250"/>
  <c r="P360"/>
  <c r="T244" l="1"/>
  <c r="R472"/>
  <c r="N473"/>
  <c r="N586"/>
  <c r="H251"/>
  <c r="D591"/>
  <c r="D366"/>
  <c r="R585"/>
  <c r="H476"/>
  <c r="H590"/>
  <c r="D253"/>
  <c r="P247"/>
  <c r="H364"/>
  <c r="P473"/>
  <c r="J588"/>
  <c r="B367"/>
  <c r="B253"/>
  <c r="R245"/>
  <c r="F478"/>
  <c r="F365"/>
  <c r="V583"/>
  <c r="F251"/>
  <c r="V469"/>
  <c r="V358"/>
  <c r="J249"/>
  <c r="P361"/>
  <c r="V244"/>
  <c r="D478"/>
  <c r="T584"/>
  <c r="B594"/>
  <c r="T470"/>
  <c r="T358"/>
  <c r="J476"/>
  <c r="R359"/>
  <c r="B481"/>
  <c r="P585"/>
  <c r="J364"/>
  <c r="N361"/>
  <c r="N247"/>
  <c r="F591"/>
  <c r="N362" l="1"/>
  <c r="P586"/>
  <c r="J477"/>
  <c r="T585"/>
  <c r="V245"/>
  <c r="N248"/>
  <c r="J365"/>
  <c r="R360"/>
  <c r="T359"/>
  <c r="B595"/>
  <c r="P362"/>
  <c r="V359"/>
  <c r="F252"/>
  <c r="F479"/>
  <c r="B254"/>
  <c r="J589"/>
  <c r="H365"/>
  <c r="D254"/>
  <c r="H477"/>
  <c r="D367"/>
  <c r="H252"/>
  <c r="N474"/>
  <c r="T245"/>
  <c r="F592"/>
  <c r="B482"/>
  <c r="T471"/>
  <c r="D479"/>
  <c r="J250"/>
  <c r="V470"/>
  <c r="V584"/>
  <c r="F366"/>
  <c r="R246"/>
  <c r="B368"/>
  <c r="P474"/>
  <c r="P248"/>
  <c r="H591"/>
  <c r="R586"/>
  <c r="D592"/>
  <c r="N587"/>
  <c r="R473"/>
  <c r="D593" l="1"/>
  <c r="P475"/>
  <c r="V585"/>
  <c r="T472"/>
  <c r="N588"/>
  <c r="R587"/>
  <c r="P249"/>
  <c r="B369"/>
  <c r="F367"/>
  <c r="V471"/>
  <c r="D480"/>
  <c r="B483"/>
  <c r="T246"/>
  <c r="H253"/>
  <c r="H478"/>
  <c r="H366"/>
  <c r="B255"/>
  <c r="V360"/>
  <c r="B596"/>
  <c r="R361"/>
  <c r="J366"/>
  <c r="V246"/>
  <c r="J478"/>
  <c r="N363"/>
  <c r="R474"/>
  <c r="H592"/>
  <c r="R247"/>
  <c r="J251"/>
  <c r="F593"/>
  <c r="N475"/>
  <c r="D368"/>
  <c r="D255"/>
  <c r="J590"/>
  <c r="F480"/>
  <c r="F253"/>
  <c r="P363"/>
  <c r="T360"/>
  <c r="N249"/>
  <c r="T586"/>
  <c r="P587"/>
  <c r="P588" l="1"/>
  <c r="T361"/>
  <c r="F481"/>
  <c r="N476"/>
  <c r="H593"/>
  <c r="T587"/>
  <c r="F254"/>
  <c r="J591"/>
  <c r="D369"/>
  <c r="F594"/>
  <c r="R248"/>
  <c r="R475"/>
  <c r="J479"/>
  <c r="J367"/>
  <c r="B597"/>
  <c r="V361"/>
  <c r="B256"/>
  <c r="H479"/>
  <c r="T247"/>
  <c r="D481"/>
  <c r="F368"/>
  <c r="P250"/>
  <c r="N589"/>
  <c r="V586"/>
  <c r="D594"/>
  <c r="N250"/>
  <c r="P364"/>
  <c r="D256"/>
  <c r="J252"/>
  <c r="N364"/>
  <c r="V247"/>
  <c r="R362"/>
  <c r="H367"/>
  <c r="H254"/>
  <c r="B484"/>
  <c r="V472"/>
  <c r="B370"/>
  <c r="R588"/>
  <c r="T473"/>
  <c r="P476"/>
  <c r="P477" l="1"/>
  <c r="R589"/>
  <c r="H255"/>
  <c r="T474"/>
  <c r="B371"/>
  <c r="B485"/>
  <c r="H368"/>
  <c r="V248"/>
  <c r="J253"/>
  <c r="P365"/>
  <c r="D595"/>
  <c r="N590"/>
  <c r="F369"/>
  <c r="T248"/>
  <c r="B257"/>
  <c r="B598"/>
  <c r="J480"/>
  <c r="R249"/>
  <c r="D370"/>
  <c r="F255"/>
  <c r="H594"/>
  <c r="F482"/>
  <c r="P589"/>
  <c r="V473"/>
  <c r="R363"/>
  <c r="N365"/>
  <c r="D257"/>
  <c r="N251"/>
  <c r="V587"/>
  <c r="P251"/>
  <c r="D482"/>
  <c r="H480"/>
  <c r="V362"/>
  <c r="J368"/>
  <c r="R476"/>
  <c r="F595"/>
  <c r="J592"/>
  <c r="T588"/>
  <c r="N477"/>
  <c r="T362"/>
  <c r="T589" l="1"/>
  <c r="R477"/>
  <c r="D483"/>
  <c r="D258"/>
  <c r="N478"/>
  <c r="F596"/>
  <c r="J369"/>
  <c r="H481"/>
  <c r="P252"/>
  <c r="N252"/>
  <c r="N366"/>
  <c r="P590"/>
  <c r="H595"/>
  <c r="F256"/>
  <c r="R250"/>
  <c r="B599"/>
  <c r="T249"/>
  <c r="N591"/>
  <c r="P366"/>
  <c r="V249"/>
  <c r="H369"/>
  <c r="B372"/>
  <c r="H256"/>
  <c r="P478"/>
  <c r="T363"/>
  <c r="J593"/>
  <c r="V363"/>
  <c r="V588"/>
  <c r="R364"/>
  <c r="V474"/>
  <c r="F483"/>
  <c r="D371"/>
  <c r="J481"/>
  <c r="B258"/>
  <c r="F370"/>
  <c r="D596"/>
  <c r="J254"/>
  <c r="B486"/>
  <c r="T475"/>
  <c r="R590"/>
  <c r="B487" l="1"/>
  <c r="J255"/>
  <c r="J482"/>
  <c r="V475"/>
  <c r="J594"/>
  <c r="T476"/>
  <c r="D597"/>
  <c r="B259"/>
  <c r="D372"/>
  <c r="F484"/>
  <c r="R365"/>
  <c r="V364"/>
  <c r="T364"/>
  <c r="H257"/>
  <c r="H370"/>
  <c r="P367"/>
  <c r="T250"/>
  <c r="R251"/>
  <c r="H596"/>
  <c r="N253"/>
  <c r="H482"/>
  <c r="F597"/>
  <c r="N479"/>
  <c r="D484"/>
  <c r="T590"/>
  <c r="R591"/>
  <c r="F371"/>
  <c r="V589"/>
  <c r="P479"/>
  <c r="B373"/>
  <c r="V250"/>
  <c r="N592"/>
  <c r="B600"/>
  <c r="F257"/>
  <c r="P591"/>
  <c r="N367"/>
  <c r="P253"/>
  <c r="J370"/>
  <c r="D259"/>
  <c r="R478"/>
  <c r="P592" l="1"/>
  <c r="V251"/>
  <c r="P480"/>
  <c r="R592"/>
  <c r="D260"/>
  <c r="J371"/>
  <c r="N368"/>
  <c r="F258"/>
  <c r="N593"/>
  <c r="B374"/>
  <c r="V590"/>
  <c r="F372"/>
  <c r="T591"/>
  <c r="N480"/>
  <c r="H483"/>
  <c r="R252"/>
  <c r="P368"/>
  <c r="H258"/>
  <c r="V365"/>
  <c r="F485"/>
  <c r="B260"/>
  <c r="J595"/>
  <c r="J483"/>
  <c r="B488"/>
  <c r="R479"/>
  <c r="P254"/>
  <c r="B601"/>
  <c r="D485"/>
  <c r="F598"/>
  <c r="N254"/>
  <c r="H597"/>
  <c r="T251"/>
  <c r="H371"/>
  <c r="T365"/>
  <c r="R366"/>
  <c r="D373"/>
  <c r="D598"/>
  <c r="T477"/>
  <c r="V476"/>
  <c r="J256"/>
  <c r="T478" l="1"/>
  <c r="T366"/>
  <c r="N255"/>
  <c r="D486"/>
  <c r="R480"/>
  <c r="V477"/>
  <c r="D599"/>
  <c r="R367"/>
  <c r="H372"/>
  <c r="H598"/>
  <c r="F599"/>
  <c r="P255"/>
  <c r="B489"/>
  <c r="J596"/>
  <c r="B261"/>
  <c r="V366"/>
  <c r="P369"/>
  <c r="N481"/>
  <c r="F373"/>
  <c r="B375"/>
  <c r="F259"/>
  <c r="J372"/>
  <c r="R593"/>
  <c r="V252"/>
  <c r="J257"/>
  <c r="D374"/>
  <c r="T252"/>
  <c r="B602"/>
  <c r="J484"/>
  <c r="F486"/>
  <c r="H259"/>
  <c r="R253"/>
  <c r="H484"/>
  <c r="T592"/>
  <c r="V591"/>
  <c r="N594"/>
  <c r="N369"/>
  <c r="D261"/>
  <c r="P481"/>
  <c r="P593"/>
  <c r="P594" l="1"/>
  <c r="N595"/>
  <c r="T593"/>
  <c r="F487"/>
  <c r="T253"/>
  <c r="P482"/>
  <c r="N370"/>
  <c r="V592"/>
  <c r="H485"/>
  <c r="H260"/>
  <c r="B603"/>
  <c r="D375"/>
  <c r="R594"/>
  <c r="F260"/>
  <c r="F374"/>
  <c r="V367"/>
  <c r="J597"/>
  <c r="P256"/>
  <c r="F600"/>
  <c r="H373"/>
  <c r="D600"/>
  <c r="R481"/>
  <c r="N256"/>
  <c r="T479"/>
  <c r="D262"/>
  <c r="R254"/>
  <c r="J485"/>
  <c r="J258"/>
  <c r="V253"/>
  <c r="J373"/>
  <c r="B376"/>
  <c r="N482"/>
  <c r="P370"/>
  <c r="B262"/>
  <c r="B490"/>
  <c r="H599"/>
  <c r="R368"/>
  <c r="V478"/>
  <c r="D487"/>
  <c r="T367"/>
  <c r="T368" l="1"/>
  <c r="H600"/>
  <c r="P371"/>
  <c r="D488"/>
  <c r="R369"/>
  <c r="B263"/>
  <c r="N483"/>
  <c r="J374"/>
  <c r="J259"/>
  <c r="R255"/>
  <c r="T480"/>
  <c r="R482"/>
  <c r="H374"/>
  <c r="P257"/>
  <c r="V368"/>
  <c r="F375"/>
  <c r="R595"/>
  <c r="D376"/>
  <c r="H486"/>
  <c r="N371"/>
  <c r="T254"/>
  <c r="T594"/>
  <c r="P595"/>
  <c r="V479"/>
  <c r="B491"/>
  <c r="B377"/>
  <c r="V254"/>
  <c r="J486"/>
  <c r="D263"/>
  <c r="N257"/>
  <c r="D601"/>
  <c r="F601"/>
  <c r="J598"/>
  <c r="F261"/>
  <c r="B604"/>
  <c r="H261"/>
  <c r="V593"/>
  <c r="P483"/>
  <c r="F488"/>
  <c r="N596"/>
  <c r="V594" l="1"/>
  <c r="F262"/>
  <c r="D602"/>
  <c r="V255"/>
  <c r="P596"/>
  <c r="T255"/>
  <c r="H487"/>
  <c r="D377"/>
  <c r="F376"/>
  <c r="P258"/>
  <c r="R483"/>
  <c r="R256"/>
  <c r="J375"/>
  <c r="B264"/>
  <c r="R370"/>
  <c r="P372"/>
  <c r="T369"/>
  <c r="F489"/>
  <c r="B605"/>
  <c r="J599"/>
  <c r="D264"/>
  <c r="B492"/>
  <c r="N597"/>
  <c r="P484"/>
  <c r="H262"/>
  <c r="F602"/>
  <c r="N258"/>
  <c r="J487"/>
  <c r="B378"/>
  <c r="V480"/>
  <c r="T595"/>
  <c r="N372"/>
  <c r="R596"/>
  <c r="V369"/>
  <c r="H375"/>
  <c r="T481"/>
  <c r="J260"/>
  <c r="N484"/>
  <c r="D489"/>
  <c r="H601"/>
  <c r="H376" l="1"/>
  <c r="N373"/>
  <c r="J488"/>
  <c r="D490"/>
  <c r="N485"/>
  <c r="T482"/>
  <c r="V370"/>
  <c r="T596"/>
  <c r="B379"/>
  <c r="N259"/>
  <c r="H263"/>
  <c r="N598"/>
  <c r="D265"/>
  <c r="B606"/>
  <c r="T370"/>
  <c r="R371"/>
  <c r="J376"/>
  <c r="R484"/>
  <c r="F377"/>
  <c r="H488"/>
  <c r="P597"/>
  <c r="D603"/>
  <c r="V595"/>
  <c r="H602"/>
  <c r="J261"/>
  <c r="R597"/>
  <c r="V481"/>
  <c r="F603"/>
  <c r="P485"/>
  <c r="B493"/>
  <c r="J600"/>
  <c r="F490"/>
  <c r="P373"/>
  <c r="B265"/>
  <c r="R257"/>
  <c r="P259"/>
  <c r="D378"/>
  <c r="T256"/>
  <c r="V256"/>
  <c r="F263"/>
  <c r="F264" l="1"/>
  <c r="P260"/>
  <c r="F491"/>
  <c r="J262"/>
  <c r="V257"/>
  <c r="D379"/>
  <c r="R258"/>
  <c r="P374"/>
  <c r="J601"/>
  <c r="P486"/>
  <c r="F604"/>
  <c r="R598"/>
  <c r="H603"/>
  <c r="D604"/>
  <c r="H489"/>
  <c r="R485"/>
  <c r="R372"/>
  <c r="B607"/>
  <c r="N599"/>
  <c r="B380"/>
  <c r="T483"/>
  <c r="D491"/>
  <c r="N374"/>
  <c r="T257"/>
  <c r="B266"/>
  <c r="B494"/>
  <c r="V482"/>
  <c r="V596"/>
  <c r="P598"/>
  <c r="F378"/>
  <c r="J377"/>
  <c r="T371"/>
  <c r="D266"/>
  <c r="H264"/>
  <c r="N260"/>
  <c r="T597"/>
  <c r="V371"/>
  <c r="N486"/>
  <c r="J489"/>
  <c r="H377"/>
  <c r="H378" l="1"/>
  <c r="T598"/>
  <c r="T372"/>
  <c r="J490"/>
  <c r="V372"/>
  <c r="N261"/>
  <c r="D267"/>
  <c r="J378"/>
  <c r="P599"/>
  <c r="V483"/>
  <c r="B267"/>
  <c r="D492"/>
  <c r="B608"/>
  <c r="R486"/>
  <c r="D605"/>
  <c r="R599"/>
  <c r="P487"/>
  <c r="P375"/>
  <c r="D380"/>
  <c r="J263"/>
  <c r="F492"/>
  <c r="F265"/>
  <c r="N487"/>
  <c r="H265"/>
  <c r="F379"/>
  <c r="V597"/>
  <c r="B495"/>
  <c r="T258"/>
  <c r="N375"/>
  <c r="T484"/>
  <c r="B381"/>
  <c r="N600"/>
  <c r="R373"/>
  <c r="H490"/>
  <c r="H604"/>
  <c r="F605"/>
  <c r="J602"/>
  <c r="R259"/>
  <c r="V258"/>
  <c r="P261"/>
  <c r="P262" l="1"/>
  <c r="J603"/>
  <c r="R374"/>
  <c r="N376"/>
  <c r="F380"/>
  <c r="R260"/>
  <c r="F606"/>
  <c r="H491"/>
  <c r="N601"/>
  <c r="T485"/>
  <c r="T259"/>
  <c r="V598"/>
  <c r="H266"/>
  <c r="F266"/>
  <c r="J264"/>
  <c r="P376"/>
  <c r="R600"/>
  <c r="R487"/>
  <c r="D493"/>
  <c r="B268"/>
  <c r="P600"/>
  <c r="D268"/>
  <c r="V373"/>
  <c r="T373"/>
  <c r="H379"/>
  <c r="V259"/>
  <c r="H605"/>
  <c r="B382"/>
  <c r="B496"/>
  <c r="N488"/>
  <c r="F493"/>
  <c r="D381"/>
  <c r="P488"/>
  <c r="D606"/>
  <c r="B609"/>
  <c r="V484"/>
  <c r="J379"/>
  <c r="N262"/>
  <c r="J491"/>
  <c r="T599"/>
  <c r="T600" l="1"/>
  <c r="V485"/>
  <c r="D607"/>
  <c r="N489"/>
  <c r="V260"/>
  <c r="J492"/>
  <c r="J380"/>
  <c r="B610"/>
  <c r="P489"/>
  <c r="F494"/>
  <c r="B497"/>
  <c r="H606"/>
  <c r="H380"/>
  <c r="V374"/>
  <c r="P601"/>
  <c r="D494"/>
  <c r="R488"/>
  <c r="P377"/>
  <c r="F267"/>
  <c r="V599"/>
  <c r="T486"/>
  <c r="H492"/>
  <c r="R261"/>
  <c r="F381"/>
  <c r="R375"/>
  <c r="P263"/>
  <c r="N263"/>
  <c r="D382"/>
  <c r="B383"/>
  <c r="T374"/>
  <c r="D269"/>
  <c r="B269"/>
  <c r="R601"/>
  <c r="J265"/>
  <c r="H267"/>
  <c r="T260"/>
  <c r="N602"/>
  <c r="F607"/>
  <c r="N377"/>
  <c r="J604"/>
  <c r="H268" l="1"/>
  <c r="B270"/>
  <c r="D383"/>
  <c r="N378"/>
  <c r="F608"/>
  <c r="T261"/>
  <c r="J266"/>
  <c r="D270"/>
  <c r="B384"/>
  <c r="P264"/>
  <c r="F382"/>
  <c r="H493"/>
  <c r="V600"/>
  <c r="P378"/>
  <c r="D495"/>
  <c r="V375"/>
  <c r="H607"/>
  <c r="F495"/>
  <c r="B611"/>
  <c r="J381"/>
  <c r="V261"/>
  <c r="D608"/>
  <c r="T601"/>
  <c r="J605"/>
  <c r="N603"/>
  <c r="R602"/>
  <c r="T375"/>
  <c r="N264"/>
  <c r="R376"/>
  <c r="R262"/>
  <c r="T487"/>
  <c r="F268"/>
  <c r="R489"/>
  <c r="P602"/>
  <c r="H381"/>
  <c r="B498"/>
  <c r="P490"/>
  <c r="J493"/>
  <c r="N490"/>
  <c r="V486"/>
  <c r="J494" l="1"/>
  <c r="H382"/>
  <c r="T488"/>
  <c r="T376"/>
  <c r="T602"/>
  <c r="N491"/>
  <c r="B499"/>
  <c r="P603"/>
  <c r="F269"/>
  <c r="R263"/>
  <c r="N265"/>
  <c r="R603"/>
  <c r="J606"/>
  <c r="D609"/>
  <c r="J382"/>
  <c r="F496"/>
  <c r="V376"/>
  <c r="P379"/>
  <c r="H494"/>
  <c r="P265"/>
  <c r="B385"/>
  <c r="T262"/>
  <c r="N379"/>
  <c r="B271"/>
  <c r="V487"/>
  <c r="P491"/>
  <c r="R490"/>
  <c r="R377"/>
  <c r="N604"/>
  <c r="V262"/>
  <c r="B612"/>
  <c r="H608"/>
  <c r="D496"/>
  <c r="V601"/>
  <c r="F383"/>
  <c r="D271"/>
  <c r="J267"/>
  <c r="F609"/>
  <c r="D384"/>
  <c r="H269"/>
  <c r="H270" l="1"/>
  <c r="D272"/>
  <c r="D497"/>
  <c r="N605"/>
  <c r="V488"/>
  <c r="D385"/>
  <c r="J268"/>
  <c r="V602"/>
  <c r="H609"/>
  <c r="V263"/>
  <c r="R378"/>
  <c r="P492"/>
  <c r="N380"/>
  <c r="P266"/>
  <c r="P380"/>
  <c r="F497"/>
  <c r="D610"/>
  <c r="R604"/>
  <c r="R264"/>
  <c r="P604"/>
  <c r="T603"/>
  <c r="T489"/>
  <c r="J495"/>
  <c r="F610"/>
  <c r="F384"/>
  <c r="B613"/>
  <c r="R491"/>
  <c r="B272"/>
  <c r="T263"/>
  <c r="B386"/>
  <c r="H495"/>
  <c r="V377"/>
  <c r="J383"/>
  <c r="J607"/>
  <c r="N266"/>
  <c r="F270"/>
  <c r="B500"/>
  <c r="N492"/>
  <c r="T377"/>
  <c r="H383"/>
  <c r="N493" l="1"/>
  <c r="F271"/>
  <c r="V378"/>
  <c r="B273"/>
  <c r="F611"/>
  <c r="T378"/>
  <c r="B501"/>
  <c r="N267"/>
  <c r="J384"/>
  <c r="H496"/>
  <c r="T264"/>
  <c r="R492"/>
  <c r="F385"/>
  <c r="J496"/>
  <c r="T604"/>
  <c r="P605"/>
  <c r="R605"/>
  <c r="F498"/>
  <c r="P267"/>
  <c r="N381"/>
  <c r="P493"/>
  <c r="V264"/>
  <c r="V603"/>
  <c r="J269"/>
  <c r="V489"/>
  <c r="D498"/>
  <c r="H271"/>
  <c r="H384"/>
  <c r="J608"/>
  <c r="B387"/>
  <c r="B614"/>
  <c r="T490"/>
  <c r="R265"/>
  <c r="D611"/>
  <c r="P381"/>
  <c r="R379"/>
  <c r="H610"/>
  <c r="D386"/>
  <c r="N606"/>
  <c r="D273"/>
  <c r="D274" l="1"/>
  <c r="H611"/>
  <c r="P382"/>
  <c r="T491"/>
  <c r="H385"/>
  <c r="N607"/>
  <c r="R380"/>
  <c r="D612"/>
  <c r="B615"/>
  <c r="J609"/>
  <c r="H272"/>
  <c r="V490"/>
  <c r="V604"/>
  <c r="P494"/>
  <c r="P268"/>
  <c r="R606"/>
  <c r="T605"/>
  <c r="F386"/>
  <c r="T265"/>
  <c r="J385"/>
  <c r="B502"/>
  <c r="F612"/>
  <c r="V379"/>
  <c r="N494"/>
  <c r="D387"/>
  <c r="R266"/>
  <c r="B388"/>
  <c r="D499"/>
  <c r="J270"/>
  <c r="V265"/>
  <c r="N382"/>
  <c r="F499"/>
  <c r="P606"/>
  <c r="J497"/>
  <c r="R493"/>
  <c r="H497"/>
  <c r="N268"/>
  <c r="T379"/>
  <c r="B274"/>
  <c r="F272"/>
  <c r="F273" l="1"/>
  <c r="T380"/>
  <c r="J498"/>
  <c r="B275"/>
  <c r="N269"/>
  <c r="R494"/>
  <c r="P607"/>
  <c r="N383"/>
  <c r="J271"/>
  <c r="B389"/>
  <c r="N495"/>
  <c r="F613"/>
  <c r="J386"/>
  <c r="F387"/>
  <c r="R607"/>
  <c r="P495"/>
  <c r="V491"/>
  <c r="J610"/>
  <c r="H386"/>
  <c r="P383"/>
  <c r="D275"/>
  <c r="H498"/>
  <c r="F500"/>
  <c r="V266"/>
  <c r="D500"/>
  <c r="R267"/>
  <c r="D388"/>
  <c r="V380"/>
  <c r="B503"/>
  <c r="T266"/>
  <c r="T606"/>
  <c r="P269"/>
  <c r="V605"/>
  <c r="H273"/>
  <c r="B616"/>
  <c r="D613"/>
  <c r="R381"/>
  <c r="N608"/>
  <c r="T492"/>
  <c r="H612"/>
  <c r="H613" l="1"/>
  <c r="N609"/>
  <c r="H274"/>
  <c r="T267"/>
  <c r="R268"/>
  <c r="T493"/>
  <c r="R382"/>
  <c r="B617"/>
  <c r="V606"/>
  <c r="T607"/>
  <c r="B504"/>
  <c r="D389"/>
  <c r="D501"/>
  <c r="F501"/>
  <c r="D276"/>
  <c r="H387"/>
  <c r="J611"/>
  <c r="P496"/>
  <c r="F388"/>
  <c r="F614"/>
  <c r="J272"/>
  <c r="P608"/>
  <c r="N270"/>
  <c r="J499"/>
  <c r="F274"/>
  <c r="D614"/>
  <c r="P270"/>
  <c r="V381"/>
  <c r="V267"/>
  <c r="H499"/>
  <c r="P384"/>
  <c r="V492"/>
  <c r="R608"/>
  <c r="J387"/>
  <c r="N496"/>
  <c r="B390"/>
  <c r="N384"/>
  <c r="R495"/>
  <c r="B276"/>
  <c r="T381"/>
  <c r="T382" l="1"/>
  <c r="B391"/>
  <c r="V493"/>
  <c r="B277"/>
  <c r="N385"/>
  <c r="N497"/>
  <c r="R609"/>
  <c r="P385"/>
  <c r="V268"/>
  <c r="P271"/>
  <c r="F275"/>
  <c r="N271"/>
  <c r="J273"/>
  <c r="F615"/>
  <c r="P497"/>
  <c r="D277"/>
  <c r="D502"/>
  <c r="B505"/>
  <c r="V607"/>
  <c r="R383"/>
  <c r="R269"/>
  <c r="H275"/>
  <c r="H614"/>
  <c r="R496"/>
  <c r="J388"/>
  <c r="H500"/>
  <c r="V382"/>
  <c r="D615"/>
  <c r="J500"/>
  <c r="P609"/>
  <c r="F389"/>
  <c r="J612"/>
  <c r="H388"/>
  <c r="F502"/>
  <c r="D390"/>
  <c r="T608"/>
  <c r="B618"/>
  <c r="T494"/>
  <c r="T268"/>
  <c r="N610"/>
  <c r="N611" l="1"/>
  <c r="T609"/>
  <c r="J613"/>
  <c r="T269"/>
  <c r="B619"/>
  <c r="D391"/>
  <c r="H389"/>
  <c r="F390"/>
  <c r="P610"/>
  <c r="D616"/>
  <c r="H501"/>
  <c r="J389"/>
  <c r="H615"/>
  <c r="R270"/>
  <c r="V608"/>
  <c r="D503"/>
  <c r="F616"/>
  <c r="N272"/>
  <c r="P272"/>
  <c r="P386"/>
  <c r="R610"/>
  <c r="N386"/>
  <c r="V494"/>
  <c r="T383"/>
  <c r="T495"/>
  <c r="F503"/>
  <c r="J501"/>
  <c r="V383"/>
  <c r="R497"/>
  <c r="H276"/>
  <c r="R384"/>
  <c r="B506"/>
  <c r="D278"/>
  <c r="P498"/>
  <c r="J274"/>
  <c r="F276"/>
  <c r="V269"/>
  <c r="N498"/>
  <c r="B278"/>
  <c r="B392"/>
  <c r="B393" l="1"/>
  <c r="V270"/>
  <c r="D279"/>
  <c r="R498"/>
  <c r="B279"/>
  <c r="F277"/>
  <c r="P499"/>
  <c r="B507"/>
  <c r="H277"/>
  <c r="J502"/>
  <c r="F504"/>
  <c r="T384"/>
  <c r="N387"/>
  <c r="P387"/>
  <c r="N273"/>
  <c r="V609"/>
  <c r="H616"/>
  <c r="H502"/>
  <c r="P611"/>
  <c r="H390"/>
  <c r="B620"/>
  <c r="J614"/>
  <c r="N612"/>
  <c r="N499"/>
  <c r="J275"/>
  <c r="R385"/>
  <c r="V384"/>
  <c r="T496"/>
  <c r="V495"/>
  <c r="R611"/>
  <c r="P273"/>
  <c r="F617"/>
  <c r="D504"/>
  <c r="R271"/>
  <c r="J390"/>
  <c r="D617"/>
  <c r="F391"/>
  <c r="D392"/>
  <c r="T270"/>
  <c r="T610"/>
  <c r="D393" l="1"/>
  <c r="R272"/>
  <c r="F618"/>
  <c r="T497"/>
  <c r="T271"/>
  <c r="F392"/>
  <c r="J391"/>
  <c r="D505"/>
  <c r="P274"/>
  <c r="V496"/>
  <c r="V385"/>
  <c r="J276"/>
  <c r="N613"/>
  <c r="B621"/>
  <c r="P612"/>
  <c r="H617"/>
  <c r="P388"/>
  <c r="T385"/>
  <c r="J503"/>
  <c r="H278"/>
  <c r="P500"/>
  <c r="D280"/>
  <c r="B394"/>
  <c r="T611"/>
  <c r="D618"/>
  <c r="R612"/>
  <c r="R386"/>
  <c r="N500"/>
  <c r="J615"/>
  <c r="H391"/>
  <c r="H503"/>
  <c r="V610"/>
  <c r="N274"/>
  <c r="N388"/>
  <c r="F505"/>
  <c r="B508"/>
  <c r="F278"/>
  <c r="B280"/>
  <c r="R499"/>
  <c r="V271"/>
  <c r="B281" l="1"/>
  <c r="F506"/>
  <c r="H504"/>
  <c r="R387"/>
  <c r="R500"/>
  <c r="F279"/>
  <c r="N389"/>
  <c r="V611"/>
  <c r="H392"/>
  <c r="N501"/>
  <c r="R613"/>
  <c r="T612"/>
  <c r="D281"/>
  <c r="H279"/>
  <c r="T386"/>
  <c r="P613"/>
  <c r="N614"/>
  <c r="V386"/>
  <c r="P275"/>
  <c r="J392"/>
  <c r="T272"/>
  <c r="F619"/>
  <c r="D394"/>
  <c r="V272"/>
  <c r="B509"/>
  <c r="N275"/>
  <c r="J616"/>
  <c r="D619"/>
  <c r="B395"/>
  <c r="P501"/>
  <c r="J504"/>
  <c r="P389"/>
  <c r="H618"/>
  <c r="B622"/>
  <c r="J277"/>
  <c r="V497"/>
  <c r="D506"/>
  <c r="F393"/>
  <c r="T498"/>
  <c r="R273"/>
  <c r="D507" l="1"/>
  <c r="H619"/>
  <c r="N276"/>
  <c r="V273"/>
  <c r="F620"/>
  <c r="J393"/>
  <c r="V387"/>
  <c r="P614"/>
  <c r="T387"/>
  <c r="T613"/>
  <c r="N502"/>
  <c r="V612"/>
  <c r="R501"/>
  <c r="H505"/>
  <c r="B282"/>
  <c r="T499"/>
  <c r="J278"/>
  <c r="J505"/>
  <c r="D620"/>
  <c r="R274"/>
  <c r="F394"/>
  <c r="V498"/>
  <c r="B623"/>
  <c r="P390"/>
  <c r="P502"/>
  <c r="B396"/>
  <c r="J617"/>
  <c r="B510"/>
  <c r="D395"/>
  <c r="T273"/>
  <c r="P276"/>
  <c r="N615"/>
  <c r="H280"/>
  <c r="D282"/>
  <c r="R614"/>
  <c r="H393"/>
  <c r="N390"/>
  <c r="F280"/>
  <c r="R388"/>
  <c r="F507"/>
  <c r="F508" l="1"/>
  <c r="H394"/>
  <c r="D396"/>
  <c r="P503"/>
  <c r="R389"/>
  <c r="N391"/>
  <c r="R615"/>
  <c r="H281"/>
  <c r="N616"/>
  <c r="T274"/>
  <c r="B511"/>
  <c r="B397"/>
  <c r="P391"/>
  <c r="V499"/>
  <c r="R275"/>
  <c r="J506"/>
  <c r="T500"/>
  <c r="H506"/>
  <c r="N503"/>
  <c r="P615"/>
  <c r="J394"/>
  <c r="V274"/>
  <c r="D508"/>
  <c r="F281"/>
  <c r="D283"/>
  <c r="P277"/>
  <c r="J618"/>
  <c r="F395"/>
  <c r="D621"/>
  <c r="J279"/>
  <c r="B283"/>
  <c r="R502"/>
  <c r="V613"/>
  <c r="T614"/>
  <c r="T388"/>
  <c r="V388"/>
  <c r="F621"/>
  <c r="N277"/>
  <c r="H620"/>
  <c r="N278" l="1"/>
  <c r="T615"/>
  <c r="H621"/>
  <c r="F622"/>
  <c r="T389"/>
  <c r="V614"/>
  <c r="B284"/>
  <c r="D622"/>
  <c r="J619"/>
  <c r="D284"/>
  <c r="D509"/>
  <c r="V275"/>
  <c r="P616"/>
  <c r="N504"/>
  <c r="H507"/>
  <c r="J507"/>
  <c r="V500"/>
  <c r="B398"/>
  <c r="T275"/>
  <c r="H282"/>
  <c r="N392"/>
  <c r="P504"/>
  <c r="F509"/>
  <c r="V389"/>
  <c r="R503"/>
  <c r="J280"/>
  <c r="F396"/>
  <c r="P278"/>
  <c r="F282"/>
  <c r="J395"/>
  <c r="T501"/>
  <c r="R276"/>
  <c r="P392"/>
  <c r="N617"/>
  <c r="R616"/>
  <c r="R390"/>
  <c r="D397"/>
  <c r="H395"/>
  <c r="H396" l="1"/>
  <c r="N618"/>
  <c r="D398"/>
  <c r="R617"/>
  <c r="P393"/>
  <c r="T502"/>
  <c r="P279"/>
  <c r="J281"/>
  <c r="V390"/>
  <c r="N393"/>
  <c r="T276"/>
  <c r="V501"/>
  <c r="H508"/>
  <c r="P617"/>
  <c r="D510"/>
  <c r="J620"/>
  <c r="B285"/>
  <c r="T390"/>
  <c r="H622"/>
  <c r="N279"/>
  <c r="R391"/>
  <c r="R277"/>
  <c r="J396"/>
  <c r="F283"/>
  <c r="F397"/>
  <c r="R504"/>
  <c r="F510"/>
  <c r="P505"/>
  <c r="H283"/>
  <c r="J508"/>
  <c r="N505"/>
  <c r="V276"/>
  <c r="D285"/>
  <c r="D623"/>
  <c r="V615"/>
  <c r="F623"/>
  <c r="T616"/>
  <c r="J509" l="1"/>
  <c r="R505"/>
  <c r="T617"/>
  <c r="V616"/>
  <c r="N506"/>
  <c r="H284"/>
  <c r="F511"/>
  <c r="F398"/>
  <c r="J397"/>
  <c r="R392"/>
  <c r="H623"/>
  <c r="D511"/>
  <c r="H509"/>
  <c r="T277"/>
  <c r="J282"/>
  <c r="T503"/>
  <c r="R618"/>
  <c r="H397"/>
  <c r="V277"/>
  <c r="P506"/>
  <c r="F284"/>
  <c r="R278"/>
  <c r="N280"/>
  <c r="T391"/>
  <c r="J621"/>
  <c r="P618"/>
  <c r="V502"/>
  <c r="N394"/>
  <c r="V391"/>
  <c r="P280"/>
  <c r="P394"/>
  <c r="N619"/>
  <c r="V392" l="1"/>
  <c r="J622"/>
  <c r="F285"/>
  <c r="P395"/>
  <c r="P281"/>
  <c r="N395"/>
  <c r="P619"/>
  <c r="T392"/>
  <c r="R279"/>
  <c r="P507"/>
  <c r="H398"/>
  <c r="R619"/>
  <c r="H510"/>
  <c r="J398"/>
  <c r="N507"/>
  <c r="T618"/>
  <c r="J510"/>
  <c r="N620"/>
  <c r="V503"/>
  <c r="N281"/>
  <c r="V278"/>
  <c r="T504"/>
  <c r="J283"/>
  <c r="T278"/>
  <c r="R393"/>
  <c r="H285"/>
  <c r="V617"/>
  <c r="R506"/>
  <c r="T505" l="1"/>
  <c r="N621"/>
  <c r="V618"/>
  <c r="R394"/>
  <c r="J284"/>
  <c r="V279"/>
  <c r="V504"/>
  <c r="J511"/>
  <c r="N508"/>
  <c r="H511"/>
  <c r="R280"/>
  <c r="P620"/>
  <c r="P282"/>
  <c r="J623"/>
  <c r="R507"/>
  <c r="T279"/>
  <c r="N282"/>
  <c r="T619"/>
  <c r="R620"/>
  <c r="P508"/>
  <c r="T393"/>
  <c r="N396"/>
  <c r="P396"/>
  <c r="V393"/>
  <c r="N397" l="1"/>
  <c r="P509"/>
  <c r="N283"/>
  <c r="P283"/>
  <c r="P397"/>
  <c r="T394"/>
  <c r="R621"/>
  <c r="T620"/>
  <c r="T280"/>
  <c r="P621"/>
  <c r="N509"/>
  <c r="V505"/>
  <c r="J285"/>
  <c r="V619"/>
  <c r="T506"/>
  <c r="V394"/>
  <c r="R508"/>
  <c r="R281"/>
  <c r="V280"/>
  <c r="R395"/>
  <c r="N622"/>
  <c r="N623" l="1"/>
  <c r="R509"/>
  <c r="P622"/>
  <c r="T395"/>
  <c r="R396"/>
  <c r="R282"/>
  <c r="V395"/>
  <c r="V620"/>
  <c r="V506"/>
  <c r="T281"/>
  <c r="R622"/>
  <c r="P398"/>
  <c r="N284"/>
  <c r="N398"/>
  <c r="V281"/>
  <c r="T507"/>
  <c r="N510"/>
  <c r="T621"/>
  <c r="P284"/>
  <c r="P510"/>
  <c r="T622" l="1"/>
  <c r="T282"/>
  <c r="R283"/>
  <c r="P285"/>
  <c r="N511"/>
  <c r="V282"/>
  <c r="N285"/>
  <c r="R623"/>
  <c r="V507"/>
  <c r="V396"/>
  <c r="R397"/>
  <c r="P623"/>
  <c r="P511"/>
  <c r="T508"/>
  <c r="V621"/>
  <c r="T396"/>
  <c r="R510"/>
  <c r="T397" l="1"/>
  <c r="R511"/>
  <c r="V622"/>
  <c r="R398"/>
  <c r="V508"/>
  <c r="R284"/>
  <c r="T623"/>
  <c r="T509"/>
  <c r="V397"/>
  <c r="V283"/>
  <c r="T283"/>
  <c r="V284" l="1"/>
  <c r="T510"/>
  <c r="R285"/>
  <c r="T284"/>
  <c r="V398"/>
  <c r="V509"/>
  <c r="V623"/>
  <c r="T398"/>
  <c r="V510" l="1"/>
  <c r="T285"/>
  <c r="T511"/>
  <c r="V285"/>
  <c r="V511" l="1"/>
  <c r="J112" a="1"/>
  <c r="J109" a="1"/>
  <c r="J114" a="1"/>
  <c r="J105" a="1"/>
  <c r="J112" l="1"/>
  <c r="K112"/>
  <c r="J105"/>
  <c r="K105"/>
  <c r="K109"/>
  <c r="J109"/>
  <c r="J114"/>
  <c r="K114"/>
  <c r="CQ674"/>
  <c r="CQ682"/>
  <c r="CQ662"/>
  <c r="CQ692"/>
  <c r="CZ652"/>
  <c r="CZ647"/>
  <c r="CQ718"/>
  <c r="CQ676"/>
  <c r="CU674"/>
  <c r="CZ696"/>
  <c r="CU714"/>
  <c r="CZ688"/>
  <c r="CZ648"/>
  <c r="CZ656"/>
  <c r="CZ690"/>
  <c r="CZ651"/>
  <c r="CQ731"/>
  <c r="CU696"/>
  <c r="CU688"/>
  <c r="CZ695"/>
  <c r="CZ703"/>
  <c r="CZ694"/>
  <c r="CU704"/>
  <c r="CU725"/>
  <c r="CU729"/>
  <c r="CZ699"/>
  <c r="CZ676"/>
  <c r="CZ664"/>
  <c r="CQ720"/>
  <c r="CZ705"/>
  <c r="CZ701"/>
  <c r="CZ683"/>
  <c r="CZ711"/>
  <c r="CZ702"/>
  <c r="CU648"/>
  <c r="CZ680"/>
  <c r="CZ714"/>
  <c r="CQ725"/>
  <c r="CZ665"/>
  <c r="CU646"/>
  <c r="CZ697"/>
  <c r="CZ638"/>
  <c r="CQ704"/>
  <c r="CQ644"/>
  <c r="CZ641"/>
  <c r="CU678"/>
  <c r="CZ667"/>
  <c r="CZ685"/>
  <c r="CQ690"/>
  <c r="CQ726"/>
  <c r="CU660"/>
  <c r="CQ694"/>
  <c r="CZ686"/>
  <c r="CZ633"/>
  <c r="CU720"/>
  <c r="CU672"/>
  <c r="CU730"/>
  <c r="CZ635"/>
  <c r="CU634"/>
  <c r="CQ670"/>
  <c r="C114" a="1"/>
  <c r="CZ639"/>
  <c r="CZ677"/>
  <c r="CU644"/>
  <c r="CZ708"/>
  <c r="CU676"/>
  <c r="CQ664"/>
  <c r="CU670"/>
  <c r="CQ650"/>
  <c r="CQ684"/>
  <c r="CQ721"/>
  <c r="CZ669"/>
  <c r="CQ668"/>
  <c r="CU636"/>
  <c r="CU664"/>
  <c r="CQ714"/>
  <c r="CZ662"/>
  <c r="CQ708"/>
  <c r="CZ655"/>
  <c r="CZ684"/>
  <c r="CQ648"/>
  <c r="CQ686"/>
  <c r="CZ646"/>
  <c r="CZ666"/>
  <c r="CZ674"/>
  <c r="CU652"/>
  <c r="CU686"/>
  <c r="CU723"/>
  <c r="C109" a="1"/>
  <c r="CU640"/>
  <c r="CZ693"/>
  <c r="CU658"/>
  <c r="CU692"/>
  <c r="CQ666"/>
  <c r="CU702"/>
  <c r="CQ654"/>
  <c r="CQ634"/>
  <c r="CQ638"/>
  <c r="CZ681"/>
  <c r="CQ656"/>
  <c r="CZ637"/>
  <c r="CQ729"/>
  <c r="CZ636"/>
  <c r="CU712"/>
  <c r="CU684"/>
  <c r="CQ723"/>
  <c r="CQ660"/>
  <c r="CZ715"/>
  <c r="CU666"/>
  <c r="CU698"/>
  <c r="CU721"/>
  <c r="CU656"/>
  <c r="CZ687"/>
  <c r="CU731"/>
  <c r="CU724"/>
  <c r="CQ642"/>
  <c r="CZ689"/>
  <c r="CU700"/>
  <c r="CU642"/>
  <c r="CU726"/>
  <c r="CQ728"/>
  <c r="CQ672"/>
  <c r="CU654"/>
  <c r="CZ707"/>
  <c r="CZ710"/>
  <c r="CZ673"/>
  <c r="CZ672"/>
  <c r="CQ710"/>
  <c r="CZ671"/>
  <c r="CU682"/>
  <c r="CQ712"/>
  <c r="CZ649"/>
  <c r="CU638"/>
  <c r="CU710"/>
  <c r="CU668"/>
  <c r="CQ730"/>
  <c r="CQ719"/>
  <c r="CZ670"/>
  <c r="CQ680"/>
  <c r="CU722"/>
  <c r="CZ653"/>
  <c r="CZ660"/>
  <c r="CU716"/>
  <c r="CZ675"/>
  <c r="CU690"/>
  <c r="CU727"/>
  <c r="CZ713"/>
  <c r="CZ668"/>
  <c r="CZ704"/>
  <c r="CQ716"/>
  <c r="CZ640"/>
  <c r="CZ654"/>
  <c r="CQ652"/>
  <c r="CQ658"/>
  <c r="CQ706"/>
  <c r="CZ698"/>
  <c r="CZ706"/>
  <c r="CQ696"/>
  <c r="CQ698"/>
  <c r="CQ640"/>
  <c r="CZ712"/>
  <c r="CZ659"/>
  <c r="CU728"/>
  <c r="CZ678"/>
  <c r="CQ678"/>
  <c r="CZ691"/>
  <c r="CU719"/>
  <c r="CQ722"/>
  <c r="CZ645"/>
  <c r="CZ658"/>
  <c r="CQ636"/>
  <c r="CZ657"/>
  <c r="CU718"/>
  <c r="CQ646"/>
  <c r="CZ700"/>
  <c r="CU694"/>
  <c r="CZ682"/>
  <c r="CZ709"/>
  <c r="CZ663"/>
  <c r="CQ702"/>
  <c r="CZ661"/>
  <c r="CQ724"/>
  <c r="CU680"/>
  <c r="CZ644"/>
  <c r="CU706"/>
  <c r="CU650"/>
  <c r="CZ643"/>
  <c r="CZ634"/>
  <c r="CZ642"/>
  <c r="CU708"/>
  <c r="CZ716"/>
  <c r="CQ700"/>
  <c r="C105" a="1"/>
  <c r="CQ688"/>
  <c r="CZ679"/>
  <c r="CU662"/>
  <c r="CZ692"/>
  <c r="CQ727"/>
  <c r="C112" a="1"/>
  <c r="CZ650"/>
  <c r="CX731" l="1"/>
  <c r="CX714"/>
  <c r="CX719"/>
  <c r="CX698"/>
  <c r="CX666"/>
  <c r="CX726"/>
  <c r="CX706"/>
  <c r="CX682"/>
  <c r="CX638"/>
  <c r="CX683"/>
  <c r="CX721"/>
  <c r="CX718"/>
  <c r="CX710"/>
  <c r="CX702"/>
  <c r="CX690"/>
  <c r="CX674"/>
  <c r="CX654"/>
  <c r="CX724"/>
  <c r="CX697"/>
  <c r="CX729"/>
  <c r="CX730"/>
  <c r="CX722"/>
  <c r="CX716"/>
  <c r="CX712"/>
  <c r="CX708"/>
  <c r="CX704"/>
  <c r="CX700"/>
  <c r="CX694"/>
  <c r="CX686"/>
  <c r="CX678"/>
  <c r="CX670"/>
  <c r="CX662"/>
  <c r="CX646"/>
  <c r="CX727"/>
  <c r="CX711"/>
  <c r="CX651"/>
  <c r="CX633"/>
  <c r="CX696"/>
  <c r="CX692"/>
  <c r="CX688"/>
  <c r="CX684"/>
  <c r="CX680"/>
  <c r="CX676"/>
  <c r="CX672"/>
  <c r="CX668"/>
  <c r="CX664"/>
  <c r="CX658"/>
  <c r="CX650"/>
  <c r="CX642"/>
  <c r="CX634"/>
  <c r="CX728"/>
  <c r="CX720"/>
  <c r="CX699"/>
  <c r="CX667"/>
  <c r="CX635"/>
  <c r="CX665"/>
  <c r="CX661"/>
  <c r="CX669"/>
  <c r="CX660"/>
  <c r="CX656"/>
  <c r="CX652"/>
  <c r="CX648"/>
  <c r="CX644"/>
  <c r="CX640"/>
  <c r="CX636"/>
  <c r="CX723"/>
  <c r="CX725"/>
  <c r="CX631"/>
  <c r="CX717"/>
  <c r="CX715"/>
  <c r="CX707"/>
  <c r="CX691"/>
  <c r="CX675"/>
  <c r="CX659"/>
  <c r="CX643"/>
  <c r="CX713"/>
  <c r="CX681"/>
  <c r="CX649"/>
  <c r="CX693"/>
  <c r="CX701"/>
  <c r="CX637"/>
  <c r="D112"/>
  <c r="C112"/>
  <c r="D105"/>
  <c r="C105"/>
  <c r="D109"/>
  <c r="C109"/>
  <c r="CX703"/>
  <c r="CX695"/>
  <c r="CX687"/>
  <c r="CX679"/>
  <c r="CX671"/>
  <c r="CX663"/>
  <c r="CX655"/>
  <c r="CX647"/>
  <c r="CX639"/>
  <c r="CX632"/>
  <c r="CX705"/>
  <c r="CX689"/>
  <c r="CX673"/>
  <c r="CX657"/>
  <c r="CX641"/>
  <c r="CX709"/>
  <c r="CX677"/>
  <c r="CX645"/>
  <c r="CX685"/>
  <c r="CX653"/>
  <c r="C114"/>
  <c r="D114"/>
  <c r="BV667"/>
  <c r="CQ683"/>
  <c r="BQ711"/>
  <c r="BQ689"/>
  <c r="BQ687"/>
  <c r="CU717"/>
  <c r="BV670"/>
  <c r="BM683"/>
  <c r="BM675"/>
  <c r="CU641"/>
  <c r="CU645"/>
  <c r="BM632"/>
  <c r="BM715"/>
  <c r="BV661"/>
  <c r="BV730"/>
  <c r="BV705"/>
  <c r="BV676"/>
  <c r="BV696"/>
  <c r="BQ637"/>
  <c r="BV662"/>
  <c r="BV725"/>
  <c r="BV674"/>
  <c r="BQ635"/>
  <c r="BV697"/>
  <c r="BV717"/>
  <c r="BV713"/>
  <c r="BM725"/>
  <c r="BM721"/>
  <c r="BV646"/>
  <c r="BV647"/>
  <c r="BM693"/>
  <c r="BQ699"/>
  <c r="BV654"/>
  <c r="BV657"/>
  <c r="C88" a="1"/>
  <c r="BQ669"/>
  <c r="BQ677"/>
  <c r="BV689"/>
  <c r="BV707"/>
  <c r="BV698"/>
  <c r="CQ639"/>
  <c r="CZ723"/>
  <c r="CZ731"/>
  <c r="BQ729"/>
  <c r="BV644"/>
  <c r="CQ651"/>
  <c r="CQ667"/>
  <c r="CQ643"/>
  <c r="BM645"/>
  <c r="CU633"/>
  <c r="BM697"/>
  <c r="BV642"/>
  <c r="BM641"/>
  <c r="BV684"/>
  <c r="BQ673"/>
  <c r="CZ727"/>
  <c r="BQ725"/>
  <c r="BV723"/>
  <c r="CZ729"/>
  <c r="BV714"/>
  <c r="BV659"/>
  <c r="CU665"/>
  <c r="CU657"/>
  <c r="BQ723"/>
  <c r="BM649"/>
  <c r="BQ643"/>
  <c r="BM713"/>
  <c r="BV685"/>
  <c r="BV677"/>
  <c r="BQ681"/>
  <c r="CU697"/>
  <c r="BV636"/>
  <c r="BV703"/>
  <c r="BV679"/>
  <c r="CZ632"/>
  <c r="BQ633"/>
  <c r="BV710"/>
  <c r="CU713"/>
  <c r="BV675"/>
  <c r="CU705"/>
  <c r="BV715"/>
  <c r="BM663"/>
  <c r="BV633"/>
  <c r="BV649"/>
  <c r="CQ655"/>
  <c r="CQ679"/>
  <c r="BQ707"/>
  <c r="BQ675"/>
  <c r="BM647"/>
  <c r="CU653"/>
  <c r="BQ653"/>
  <c r="BV650"/>
  <c r="BV721"/>
  <c r="BQ661"/>
  <c r="BV655"/>
  <c r="BV660"/>
  <c r="BQ639"/>
  <c r="BV691"/>
  <c r="BQ651"/>
  <c r="BV693"/>
  <c r="BQ701"/>
  <c r="CQ687"/>
  <c r="BV704"/>
  <c r="BQ655"/>
  <c r="BQ691"/>
  <c r="BV666"/>
  <c r="CU689"/>
  <c r="CQ695"/>
  <c r="CU637"/>
  <c r="BV669"/>
  <c r="BM659"/>
  <c r="BM643"/>
  <c r="BM637"/>
  <c r="BQ719"/>
  <c r="BM695"/>
  <c r="BV682"/>
  <c r="BQ649"/>
  <c r="CQ635"/>
  <c r="BQ647"/>
  <c r="BM687"/>
  <c r="C93" a="1"/>
  <c r="BQ679"/>
  <c r="BV700"/>
  <c r="BV686"/>
  <c r="CQ671"/>
  <c r="BQ731"/>
  <c r="BV690"/>
  <c r="BM639"/>
  <c r="BM679"/>
  <c r="BM689"/>
  <c r="BM665"/>
  <c r="BQ665"/>
  <c r="CU661"/>
  <c r="BV645"/>
  <c r="BV728"/>
  <c r="BM729"/>
  <c r="CQ699"/>
  <c r="BM723"/>
  <c r="BM717"/>
  <c r="BV634"/>
  <c r="BV668"/>
  <c r="BV653"/>
  <c r="BQ667"/>
  <c r="BQ713"/>
  <c r="CQ703"/>
  <c r="BQ695"/>
  <c r="CQ711"/>
  <c r="BV719"/>
  <c r="BV632"/>
  <c r="BV665"/>
  <c r="BV680"/>
  <c r="CU673"/>
  <c r="CZ717"/>
  <c r="BV635"/>
  <c r="BV643"/>
  <c r="BV663"/>
  <c r="BQ715"/>
  <c r="BM727"/>
  <c r="BM661"/>
  <c r="BM691"/>
  <c r="BM685"/>
  <c r="BV664"/>
  <c r="BV692"/>
  <c r="BV694"/>
  <c r="BQ709"/>
  <c r="BV729"/>
  <c r="BV722"/>
  <c r="BQ685"/>
  <c r="CU681"/>
  <c r="BM681"/>
  <c r="BV718"/>
  <c r="BQ717"/>
  <c r="CU649"/>
  <c r="BM701"/>
  <c r="CQ707"/>
  <c r="CU677"/>
  <c r="BV640"/>
  <c r="BV641"/>
  <c r="BV688"/>
  <c r="BV648"/>
  <c r="CZ721"/>
  <c r="BM669"/>
  <c r="CU685"/>
  <c r="BM653"/>
  <c r="BQ657"/>
  <c r="BQ671"/>
  <c r="BQ641"/>
  <c r="BQ683"/>
  <c r="BM677"/>
  <c r="BQ721"/>
  <c r="BV706"/>
  <c r="BQ703"/>
  <c r="CQ663"/>
  <c r="BV656"/>
  <c r="CQ675"/>
  <c r="BV708"/>
  <c r="BM673"/>
  <c r="BQ727"/>
  <c r="BM731"/>
  <c r="BV695"/>
  <c r="BM707"/>
  <c r="CZ725"/>
  <c r="CU693"/>
  <c r="BV716"/>
  <c r="BQ663"/>
  <c r="BV702"/>
  <c r="BQ632"/>
  <c r="BV658"/>
  <c r="BV699"/>
  <c r="CQ715"/>
  <c r="BV673"/>
  <c r="BM671"/>
  <c r="BM705"/>
  <c r="CQ647"/>
  <c r="BV651"/>
  <c r="BV712"/>
  <c r="BM635"/>
  <c r="BV709"/>
  <c r="BM719"/>
  <c r="BV671"/>
  <c r="CU669"/>
  <c r="BQ693"/>
  <c r="C91" a="1"/>
  <c r="BV678"/>
  <c r="BM651"/>
  <c r="CU701"/>
  <c r="BM699"/>
  <c r="BM711"/>
  <c r="BV681"/>
  <c r="BM667"/>
  <c r="CQ691"/>
  <c r="BV720"/>
  <c r="CU709"/>
  <c r="BM633"/>
  <c r="BV672"/>
  <c r="BV724"/>
  <c r="BQ705"/>
  <c r="BV726"/>
  <c r="BM703"/>
  <c r="BQ697"/>
  <c r="CQ659"/>
  <c r="BQ645"/>
  <c r="BV731"/>
  <c r="BQ659"/>
  <c r="BV637"/>
  <c r="BV687"/>
  <c r="BV701"/>
  <c r="BV639"/>
  <c r="BV638"/>
  <c r="CZ719"/>
  <c r="BV727"/>
  <c r="BM709"/>
  <c r="BM657"/>
  <c r="BV652"/>
  <c r="BM655"/>
  <c r="BV683"/>
  <c r="BV711"/>
  <c r="BT663" l="1"/>
  <c r="BT698"/>
  <c r="BT665"/>
  <c r="BT634"/>
  <c r="BT729"/>
  <c r="BT666"/>
  <c r="BT691"/>
  <c r="BT714"/>
  <c r="BT682"/>
  <c r="BT650"/>
  <c r="BT697"/>
  <c r="BT633"/>
  <c r="BT643"/>
  <c r="BT730"/>
  <c r="BT631"/>
  <c r="BT706"/>
  <c r="BT690"/>
  <c r="BT674"/>
  <c r="BT658"/>
  <c r="BT642"/>
  <c r="BT713"/>
  <c r="BT681"/>
  <c r="BT649"/>
  <c r="BT695"/>
  <c r="BT715"/>
  <c r="BT635"/>
  <c r="BT731"/>
  <c r="BT723"/>
  <c r="BT718"/>
  <c r="BT710"/>
  <c r="BT702"/>
  <c r="BT694"/>
  <c r="BT686"/>
  <c r="BT678"/>
  <c r="BT670"/>
  <c r="BT662"/>
  <c r="BT654"/>
  <c r="BT646"/>
  <c r="BT638"/>
  <c r="BT721"/>
  <c r="BT705"/>
  <c r="BT689"/>
  <c r="BT673"/>
  <c r="BT657"/>
  <c r="BT641"/>
  <c r="BT711"/>
  <c r="BT679"/>
  <c r="BT647"/>
  <c r="BT683"/>
  <c r="BT675"/>
  <c r="BT724"/>
  <c r="BT632"/>
  <c r="BT728"/>
  <c r="BT727"/>
  <c r="BT725"/>
  <c r="BT726"/>
  <c r="BT720"/>
  <c r="BT716"/>
  <c r="BT712"/>
  <c r="BT708"/>
  <c r="BT704"/>
  <c r="BT700"/>
  <c r="BT696"/>
  <c r="BT692"/>
  <c r="BT688"/>
  <c r="BT684"/>
  <c r="BT680"/>
  <c r="BT676"/>
  <c r="BT672"/>
  <c r="BT668"/>
  <c r="BT664"/>
  <c r="BT660"/>
  <c r="BT656"/>
  <c r="BT652"/>
  <c r="BT648"/>
  <c r="BT644"/>
  <c r="BT640"/>
  <c r="BT636"/>
  <c r="BT722"/>
  <c r="BT717"/>
  <c r="BT709"/>
  <c r="BT701"/>
  <c r="BT693"/>
  <c r="BT685"/>
  <c r="BT677"/>
  <c r="BT669"/>
  <c r="BT661"/>
  <c r="BT653"/>
  <c r="BT645"/>
  <c r="BT637"/>
  <c r="BT719"/>
  <c r="BT703"/>
  <c r="BT687"/>
  <c r="BT671"/>
  <c r="BT655"/>
  <c r="BT639"/>
  <c r="BT699"/>
  <c r="BT707"/>
  <c r="BT667"/>
  <c r="BT651"/>
  <c r="BT659"/>
  <c r="C91"/>
  <c r="D91"/>
  <c r="D88"/>
  <c r="C88"/>
  <c r="C93"/>
  <c r="D93"/>
  <c r="L670" l="1"/>
  <c r="L717"/>
  <c r="L651"/>
  <c r="L689"/>
  <c r="L715"/>
  <c r="L718"/>
  <c r="L649"/>
  <c r="L653"/>
  <c r="L683"/>
  <c r="L641"/>
  <c r="L697"/>
  <c r="L705"/>
  <c r="L657"/>
  <c r="L685"/>
  <c r="L731"/>
  <c r="L699"/>
  <c r="L667"/>
  <c r="L635"/>
  <c r="L702"/>
  <c r="L638"/>
  <c r="L686"/>
  <c r="L654"/>
  <c r="L679"/>
  <c r="L713"/>
  <c r="L721"/>
  <c r="L673"/>
  <c r="L665"/>
  <c r="L681"/>
  <c r="L729"/>
  <c r="L701"/>
  <c r="L669"/>
  <c r="L637"/>
  <c r="L723"/>
  <c r="L707"/>
  <c r="L691"/>
  <c r="L675"/>
  <c r="L659"/>
  <c r="L643"/>
  <c r="L726"/>
  <c r="L710"/>
  <c r="L694"/>
  <c r="L678"/>
  <c r="L662"/>
  <c r="L646"/>
  <c r="L633"/>
  <c r="L692"/>
  <c r="L645"/>
  <c r="L724"/>
  <c r="L693"/>
  <c r="L660"/>
  <c r="L672"/>
  <c r="L639"/>
  <c r="L719"/>
  <c r="L730"/>
  <c r="L722"/>
  <c r="L714"/>
  <c r="L706"/>
  <c r="L698"/>
  <c r="L690"/>
  <c r="L682"/>
  <c r="L674"/>
  <c r="L666"/>
  <c r="L658"/>
  <c r="L650"/>
  <c r="L642"/>
  <c r="L634"/>
  <c r="L725"/>
  <c r="L711"/>
  <c r="L647"/>
  <c r="L708"/>
  <c r="L676"/>
  <c r="L644"/>
  <c r="L703"/>
  <c r="L704"/>
  <c r="L640"/>
  <c r="L728"/>
  <c r="L655"/>
  <c r="L648"/>
  <c r="L709"/>
  <c r="L677"/>
  <c r="L727"/>
  <c r="L695"/>
  <c r="L663"/>
  <c r="L632"/>
  <c r="L716"/>
  <c r="L700"/>
  <c r="L684"/>
  <c r="L668"/>
  <c r="L652"/>
  <c r="L636"/>
  <c r="L631"/>
  <c r="L671"/>
  <c r="L720"/>
  <c r="L688"/>
  <c r="L656"/>
  <c r="L661"/>
  <c r="L687"/>
  <c r="L712"/>
  <c r="L680"/>
  <c r="L696"/>
  <c r="L664"/>
  <c r="I644" l="1"/>
  <c r="I720"/>
  <c r="X660"/>
  <c r="I667"/>
  <c r="V518"/>
  <c r="I681"/>
  <c r="AQ736"/>
  <c r="N658"/>
  <c r="N697"/>
  <c r="I730"/>
  <c r="B296"/>
  <c r="CF722"/>
  <c r="N640"/>
  <c r="N693"/>
  <c r="B521"/>
  <c r="I721"/>
  <c r="H523"/>
  <c r="N708"/>
  <c r="DJ650"/>
  <c r="I729"/>
  <c r="W575"/>
  <c r="N296"/>
  <c r="CU663"/>
  <c r="CV736"/>
  <c r="BB710"/>
  <c r="BM730"/>
  <c r="CW736"/>
  <c r="DJ706"/>
  <c r="N647"/>
  <c r="I635"/>
  <c r="BM664"/>
  <c r="DJ657"/>
  <c r="BM728"/>
  <c r="DJ639"/>
  <c r="X684"/>
  <c r="N707"/>
  <c r="BM648"/>
  <c r="X654"/>
  <c r="X688"/>
  <c r="BQ640"/>
  <c r="H296"/>
  <c r="N646"/>
  <c r="BQ648"/>
  <c r="CS736"/>
  <c r="N686"/>
  <c r="X659"/>
  <c r="CZ720"/>
  <c r="I658"/>
  <c r="J93" a="1"/>
  <c r="V406"/>
  <c r="BB674"/>
  <c r="N698"/>
  <c r="W526"/>
  <c r="I694"/>
  <c r="T518"/>
  <c r="BQ676"/>
  <c r="BM714"/>
  <c r="R185"/>
  <c r="I718"/>
  <c r="W488"/>
  <c r="U564"/>
  <c r="N719"/>
  <c r="X694"/>
  <c r="X673"/>
  <c r="U562"/>
  <c r="CF699"/>
  <c r="W509"/>
  <c r="I651"/>
  <c r="P298"/>
  <c r="I647"/>
  <c r="J736"/>
  <c r="DJ673"/>
  <c r="T521"/>
  <c r="CF706"/>
  <c r="BB707"/>
  <c r="CF707"/>
  <c r="BB638"/>
  <c r="X689"/>
  <c r="DJ704"/>
  <c r="BQ634"/>
  <c r="W464"/>
  <c r="X636"/>
  <c r="CT736"/>
  <c r="DJ692"/>
  <c r="X663"/>
  <c r="CF633"/>
  <c r="U609"/>
  <c r="I688"/>
  <c r="BM670"/>
  <c r="X679"/>
  <c r="DJ653"/>
  <c r="W450"/>
  <c r="N644"/>
  <c r="I632"/>
  <c r="I685"/>
  <c r="BM718"/>
  <c r="N650"/>
  <c r="N729"/>
  <c r="X708"/>
  <c r="CQ713"/>
  <c r="BQ662"/>
  <c r="CU711"/>
  <c r="N730"/>
  <c r="I678"/>
  <c r="BV631"/>
  <c r="N671"/>
  <c r="X707"/>
  <c r="I652"/>
  <c r="DA736"/>
  <c r="T296"/>
  <c r="I725"/>
  <c r="X658"/>
  <c r="BT736"/>
  <c r="W449"/>
  <c r="W559"/>
  <c r="BQ654"/>
  <c r="N293"/>
  <c r="V298"/>
  <c r="X691"/>
  <c r="BQ658"/>
  <c r="CF647"/>
  <c r="BM684"/>
  <c r="BB721"/>
  <c r="DJ664"/>
  <c r="DJ645"/>
  <c r="DJ668"/>
  <c r="CQ649"/>
  <c r="BB685"/>
  <c r="O317"/>
  <c r="DJ724"/>
  <c r="B293"/>
  <c r="W418"/>
  <c r="W585"/>
  <c r="O355"/>
  <c r="W539"/>
  <c r="DJ679"/>
  <c r="X730"/>
  <c r="CF698"/>
  <c r="I671"/>
  <c r="I702"/>
  <c r="W586"/>
  <c r="CF715"/>
  <c r="CF676"/>
  <c r="W419"/>
  <c r="W437"/>
  <c r="D298"/>
  <c r="BB692"/>
  <c r="BB651"/>
  <c r="I691"/>
  <c r="CU651"/>
  <c r="I698"/>
  <c r="N682"/>
  <c r="W615"/>
  <c r="I660"/>
  <c r="N664"/>
  <c r="CQ661"/>
  <c r="I713"/>
  <c r="G736"/>
  <c r="CF679"/>
  <c r="BB694"/>
  <c r="X671"/>
  <c r="W572"/>
  <c r="DJ688"/>
  <c r="W561"/>
  <c r="X648"/>
  <c r="U579"/>
  <c r="I708"/>
  <c r="DJ636"/>
  <c r="U621"/>
  <c r="W430"/>
  <c r="X721"/>
  <c r="R298"/>
  <c r="N675"/>
  <c r="DJ660"/>
  <c r="CF695"/>
  <c r="W453"/>
  <c r="C390"/>
  <c r="C368"/>
  <c r="BB713"/>
  <c r="D736"/>
  <c r="DJ634"/>
  <c r="W583"/>
  <c r="C325"/>
  <c r="C397"/>
  <c r="W426"/>
  <c r="O329"/>
  <c r="X714"/>
  <c r="W415"/>
  <c r="C300"/>
  <c r="C374"/>
  <c r="W610"/>
  <c r="W470"/>
  <c r="V523"/>
  <c r="CQ689"/>
  <c r="BM720"/>
  <c r="K736"/>
  <c r="N691"/>
  <c r="N714"/>
  <c r="U531"/>
  <c r="O339"/>
  <c r="U590"/>
  <c r="CF636"/>
  <c r="P293"/>
  <c r="X703"/>
  <c r="F185"/>
  <c r="X645"/>
  <c r="Q354"/>
  <c r="W455"/>
  <c r="X724"/>
  <c r="X634"/>
  <c r="C333"/>
  <c r="X635"/>
  <c r="C303"/>
  <c r="Q386"/>
  <c r="CU643"/>
  <c r="U583"/>
  <c r="CF700"/>
  <c r="CF651"/>
  <c r="C320"/>
  <c r="W580"/>
  <c r="C363"/>
  <c r="BM722"/>
  <c r="BM690"/>
  <c r="CU632"/>
  <c r="D521"/>
  <c r="I723"/>
  <c r="I706"/>
  <c r="N705"/>
  <c r="V180"/>
  <c r="N668"/>
  <c r="BM678"/>
  <c r="I696"/>
  <c r="V293"/>
  <c r="BM686"/>
  <c r="BB729"/>
  <c r="I639"/>
  <c r="BB676"/>
  <c r="CU699"/>
  <c r="N676"/>
  <c r="W197"/>
  <c r="BQ702"/>
  <c r="W330"/>
  <c r="W326"/>
  <c r="AN736"/>
  <c r="CF709"/>
  <c r="I636"/>
  <c r="I712"/>
  <c r="CF723"/>
  <c r="AJ736"/>
  <c r="I675"/>
  <c r="BB719"/>
  <c r="W357"/>
  <c r="BB661"/>
  <c r="X667"/>
  <c r="W558"/>
  <c r="I701"/>
  <c r="W343"/>
  <c r="CF687"/>
  <c r="CZ631"/>
  <c r="BB636"/>
  <c r="BB654"/>
  <c r="DJ667"/>
  <c r="W356"/>
  <c r="BB677"/>
  <c r="X711"/>
  <c r="DJ708"/>
  <c r="BM658"/>
  <c r="B406"/>
  <c r="N710"/>
  <c r="J518"/>
  <c r="N694"/>
  <c r="BQ644"/>
  <c r="C472"/>
  <c r="BB693"/>
  <c r="J406"/>
  <c r="CQ709"/>
  <c r="H736"/>
  <c r="K545"/>
  <c r="I669"/>
  <c r="I641"/>
  <c r="I645"/>
  <c r="B523"/>
  <c r="N638"/>
  <c r="BR736"/>
  <c r="K530"/>
  <c r="CU687"/>
  <c r="K424"/>
  <c r="DJ683"/>
  <c r="BM646"/>
  <c r="W368"/>
  <c r="BM688"/>
  <c r="W259"/>
  <c r="W444"/>
  <c r="K462"/>
  <c r="CF705"/>
  <c r="BB701"/>
  <c r="DJ675"/>
  <c r="K492"/>
  <c r="BM702"/>
  <c r="BB720"/>
  <c r="K576"/>
  <c r="W544"/>
  <c r="W581"/>
  <c r="U616"/>
  <c r="U619"/>
  <c r="W573"/>
  <c r="U592"/>
  <c r="DJ659"/>
  <c r="CQ645"/>
  <c r="I640"/>
  <c r="BM724"/>
  <c r="DJ674"/>
  <c r="W212"/>
  <c r="X676"/>
  <c r="DJ728"/>
  <c r="U526"/>
  <c r="N683"/>
  <c r="BQ682"/>
  <c r="K467"/>
  <c r="I679"/>
  <c r="X719"/>
  <c r="CF650"/>
  <c r="N660"/>
  <c r="X677"/>
  <c r="I687"/>
  <c r="K561"/>
  <c r="C499"/>
  <c r="N665"/>
  <c r="BB712"/>
  <c r="BM682"/>
  <c r="P406"/>
  <c r="N701"/>
  <c r="W220"/>
  <c r="N633"/>
  <c r="J521"/>
  <c r="CU635"/>
  <c r="W440"/>
  <c r="BB650"/>
  <c r="P523"/>
  <c r="BM698"/>
  <c r="I653"/>
  <c r="U552"/>
  <c r="I663"/>
  <c r="N684"/>
  <c r="U549"/>
  <c r="BB639"/>
  <c r="Q483"/>
  <c r="H518"/>
  <c r="I655"/>
  <c r="C495"/>
  <c r="K607"/>
  <c r="DJ709"/>
  <c r="K458"/>
  <c r="BQ706"/>
  <c r="K434"/>
  <c r="W489"/>
  <c r="N723"/>
  <c r="I664"/>
  <c r="W591"/>
  <c r="W230"/>
  <c r="W570"/>
  <c r="U598"/>
  <c r="W211"/>
  <c r="CQ693"/>
  <c r="BQ650"/>
  <c r="W535"/>
  <c r="I566"/>
  <c r="BB699"/>
  <c r="W498"/>
  <c r="W387"/>
  <c r="Q435"/>
  <c r="BB714"/>
  <c r="CF716"/>
  <c r="W358"/>
  <c r="O346"/>
  <c r="W311"/>
  <c r="Q460"/>
  <c r="C430"/>
  <c r="CX736"/>
  <c r="BM708"/>
  <c r="W458"/>
  <c r="BQ710"/>
  <c r="Q455"/>
  <c r="W469"/>
  <c r="BB640"/>
  <c r="W607"/>
  <c r="P296"/>
  <c r="W410"/>
  <c r="K587"/>
  <c r="Q429"/>
  <c r="X728"/>
  <c r="CF667"/>
  <c r="CF692"/>
  <c r="U527"/>
  <c r="I662"/>
  <c r="I709"/>
  <c r="K429"/>
  <c r="N518"/>
  <c r="W255"/>
  <c r="N659"/>
  <c r="N652"/>
  <c r="C84" a="1"/>
  <c r="K537"/>
  <c r="Q422"/>
  <c r="U587"/>
  <c r="BM662"/>
  <c r="BQ690"/>
  <c r="C428"/>
  <c r="O372"/>
  <c r="O360"/>
  <c r="O378"/>
  <c r="K569"/>
  <c r="BB678"/>
  <c r="O309"/>
  <c r="DJ703"/>
  <c r="O357"/>
  <c r="C441"/>
  <c r="BB731"/>
  <c r="U559"/>
  <c r="C364"/>
  <c r="W568"/>
  <c r="Q500"/>
  <c r="X651"/>
  <c r="K621"/>
  <c r="U539"/>
  <c r="BB672"/>
  <c r="J293"/>
  <c r="DJ731"/>
  <c r="C381"/>
  <c r="BB635"/>
  <c r="K438"/>
  <c r="W439"/>
  <c r="W531"/>
  <c r="X718"/>
  <c r="O565"/>
  <c r="BB634"/>
  <c r="K332"/>
  <c r="W317"/>
  <c r="C334"/>
  <c r="W551"/>
  <c r="BM674"/>
  <c r="C410"/>
  <c r="C476"/>
  <c r="CU639"/>
  <c r="O343"/>
  <c r="CF671"/>
  <c r="K441"/>
  <c r="X674"/>
  <c r="K480"/>
  <c r="X632"/>
  <c r="X655"/>
  <c r="W448"/>
  <c r="C304"/>
  <c r="C305"/>
  <c r="Q454"/>
  <c r="C318"/>
  <c r="K417"/>
  <c r="K578"/>
  <c r="K581"/>
  <c r="O537"/>
  <c r="BB632"/>
  <c r="C459"/>
  <c r="I656"/>
  <c r="K344"/>
  <c r="O546"/>
  <c r="U570"/>
  <c r="W459"/>
  <c r="K442"/>
  <c r="C379"/>
  <c r="X727"/>
  <c r="W390"/>
  <c r="K426"/>
  <c r="W480"/>
  <c r="U604"/>
  <c r="I598"/>
  <c r="I556"/>
  <c r="O359"/>
  <c r="C339"/>
  <c r="K333"/>
  <c r="K362"/>
  <c r="CU695"/>
  <c r="F521"/>
  <c r="BQ652"/>
  <c r="K610"/>
  <c r="K613"/>
  <c r="BM680"/>
  <c r="BQ730"/>
  <c r="Q496"/>
  <c r="N677"/>
  <c r="DJ672"/>
  <c r="K457"/>
  <c r="O551"/>
  <c r="W262"/>
  <c r="W384"/>
  <c r="O377"/>
  <c r="Q481"/>
  <c r="W329"/>
  <c r="W236"/>
  <c r="C376"/>
  <c r="Q360"/>
  <c r="BB718"/>
  <c r="X705"/>
  <c r="X722"/>
  <c r="O300"/>
  <c r="W334"/>
  <c r="K452"/>
  <c r="DJ720"/>
  <c r="X638"/>
  <c r="BB717"/>
  <c r="O594"/>
  <c r="K559"/>
  <c r="DJ719"/>
  <c r="W543"/>
  <c r="W351"/>
  <c r="W602"/>
  <c r="DJ669"/>
  <c r="K461"/>
  <c r="I608"/>
  <c r="I619"/>
  <c r="O622"/>
  <c r="C493"/>
  <c r="K590"/>
  <c r="K377"/>
  <c r="I599"/>
  <c r="I693"/>
  <c r="CU647"/>
  <c r="CQ685"/>
  <c r="N722"/>
  <c r="I670"/>
  <c r="BQ656"/>
  <c r="H521"/>
  <c r="F523"/>
  <c r="CU659"/>
  <c r="CF673"/>
  <c r="P180"/>
  <c r="BM700"/>
  <c r="N704"/>
  <c r="BB662"/>
  <c r="L736"/>
  <c r="CZ718"/>
  <c r="I699"/>
  <c r="DJ670"/>
  <c r="B518"/>
  <c r="BM650"/>
  <c r="F518"/>
  <c r="X640"/>
  <c r="N672"/>
  <c r="N662"/>
  <c r="DJ642"/>
  <c r="X653"/>
  <c r="G532"/>
  <c r="W200"/>
  <c r="W282"/>
  <c r="BB724"/>
  <c r="W556"/>
  <c r="N679"/>
  <c r="G551"/>
  <c r="W571"/>
  <c r="X637"/>
  <c r="F296"/>
  <c r="W312"/>
  <c r="G582"/>
  <c r="C595"/>
  <c r="O736"/>
  <c r="N678"/>
  <c r="G546"/>
  <c r="BM636"/>
  <c r="W360"/>
  <c r="DJ661"/>
  <c r="N715"/>
  <c r="Q197"/>
  <c r="BB642"/>
  <c r="BB726"/>
  <c r="Q252"/>
  <c r="CF664"/>
  <c r="DJ654"/>
  <c r="Q184"/>
  <c r="DJ671"/>
  <c r="N657"/>
  <c r="I657"/>
  <c r="I638"/>
  <c r="I661"/>
  <c r="N645"/>
  <c r="B185"/>
  <c r="CF711"/>
  <c r="N185"/>
  <c r="BQ700"/>
  <c r="N641"/>
  <c r="BQ692"/>
  <c r="N692"/>
  <c r="CQ697"/>
  <c r="DJ678"/>
  <c r="N700"/>
  <c r="N298"/>
  <c r="N713"/>
  <c r="BQ664"/>
  <c r="K422"/>
  <c r="BM706"/>
  <c r="W331"/>
  <c r="U577"/>
  <c r="C589"/>
  <c r="N180"/>
  <c r="N634"/>
  <c r="Q205"/>
  <c r="W199"/>
  <c r="W310"/>
  <c r="W618"/>
  <c r="U614"/>
  <c r="AO736"/>
  <c r="C498"/>
  <c r="BB648"/>
  <c r="C587"/>
  <c r="W413"/>
  <c r="N706"/>
  <c r="Q248"/>
  <c r="C415"/>
  <c r="O226"/>
  <c r="CQ717"/>
  <c r="C448"/>
  <c r="BB715"/>
  <c r="C621"/>
  <c r="O233"/>
  <c r="X685"/>
  <c r="Q247"/>
  <c r="G562"/>
  <c r="Q191"/>
  <c r="W490"/>
  <c r="W579"/>
  <c r="BB690"/>
  <c r="O200"/>
  <c r="V296"/>
  <c r="K571"/>
  <c r="K494"/>
  <c r="W348"/>
  <c r="C542"/>
  <c r="BB643"/>
  <c r="BM668"/>
  <c r="X649"/>
  <c r="BQ722"/>
  <c r="K573"/>
  <c r="BB637"/>
  <c r="AH736"/>
  <c r="W369"/>
  <c r="X665"/>
  <c r="W340"/>
  <c r="Q278"/>
  <c r="W417"/>
  <c r="C436"/>
  <c r="CZ726"/>
  <c r="D518"/>
  <c r="I716"/>
  <c r="N642"/>
  <c r="DJ644"/>
  <c r="P518"/>
  <c r="E619"/>
  <c r="N695"/>
  <c r="E586"/>
  <c r="N654"/>
  <c r="M736"/>
  <c r="CU683"/>
  <c r="N726"/>
  <c r="CQ641"/>
  <c r="Q470"/>
  <c r="I665"/>
  <c r="N690"/>
  <c r="N631"/>
  <c r="E563"/>
  <c r="W328"/>
  <c r="I714"/>
  <c r="BQ728"/>
  <c r="N661"/>
  <c r="N725"/>
  <c r="J523"/>
  <c r="N656"/>
  <c r="CQ673"/>
  <c r="Q551"/>
  <c r="U617"/>
  <c r="W499"/>
  <c r="K619"/>
  <c r="Q416"/>
  <c r="Q210"/>
  <c r="C615"/>
  <c r="CF659"/>
  <c r="CF718"/>
  <c r="CQ637"/>
  <c r="I562"/>
  <c r="W475"/>
  <c r="O270"/>
  <c r="W204"/>
  <c r="W278"/>
  <c r="I676"/>
  <c r="C617"/>
  <c r="W367"/>
  <c r="B411"/>
  <c r="W445"/>
  <c r="R180"/>
  <c r="B298"/>
  <c r="W508"/>
  <c r="U620"/>
  <c r="DJ718"/>
  <c r="E562"/>
  <c r="O198"/>
  <c r="W273"/>
  <c r="K606"/>
  <c r="S235"/>
  <c r="U538"/>
  <c r="E537"/>
  <c r="W379"/>
  <c r="G535"/>
  <c r="W260"/>
  <c r="I604"/>
  <c r="U586"/>
  <c r="I731"/>
  <c r="DJ641"/>
  <c r="CU715"/>
  <c r="K567"/>
  <c r="DJ681"/>
  <c r="W435"/>
  <c r="O334"/>
  <c r="Q602"/>
  <c r="S205"/>
  <c r="Q528"/>
  <c r="DJ695"/>
  <c r="X682"/>
  <c r="I532"/>
  <c r="K436"/>
  <c r="Q266"/>
  <c r="N689"/>
  <c r="X726"/>
  <c r="U534"/>
  <c r="CF661"/>
  <c r="CQ653"/>
  <c r="I711"/>
  <c r="K568"/>
  <c r="F298"/>
  <c r="H406"/>
  <c r="N702"/>
  <c r="I682"/>
  <c r="O532"/>
  <c r="Q417"/>
  <c r="J183"/>
  <c r="CQ631"/>
  <c r="Q447"/>
  <c r="F736"/>
  <c r="K463"/>
  <c r="Q242"/>
  <c r="S233"/>
  <c r="Q578"/>
  <c r="W352"/>
  <c r="N183"/>
  <c r="N669"/>
  <c r="G602"/>
  <c r="S261"/>
  <c r="W611"/>
  <c r="W540"/>
  <c r="W501"/>
  <c r="W545"/>
  <c r="Q553"/>
  <c r="E561"/>
  <c r="E573"/>
  <c r="S187"/>
  <c r="W187"/>
  <c r="Q497"/>
  <c r="I461"/>
  <c r="W587"/>
  <c r="S280"/>
  <c r="C614"/>
  <c r="O210"/>
  <c r="BB681"/>
  <c r="K540"/>
  <c r="I462"/>
  <c r="K428"/>
  <c r="CF666"/>
  <c r="C620"/>
  <c r="Q217"/>
  <c r="I454"/>
  <c r="I497"/>
  <c r="W323"/>
  <c r="Q621"/>
  <c r="U545"/>
  <c r="E548"/>
  <c r="O283"/>
  <c r="I522"/>
  <c r="S216"/>
  <c r="X652"/>
  <c r="O596"/>
  <c r="Q586"/>
  <c r="K336"/>
  <c r="C554"/>
  <c r="I620"/>
  <c r="G597"/>
  <c r="K347"/>
  <c r="BQ646"/>
  <c r="I563"/>
  <c r="S265"/>
  <c r="W350"/>
  <c r="C532"/>
  <c r="W201"/>
  <c r="U611"/>
  <c r="I549"/>
  <c r="K334"/>
  <c r="I482"/>
  <c r="W476"/>
  <c r="W365"/>
  <c r="K454"/>
  <c r="W465"/>
  <c r="I704"/>
  <c r="W371"/>
  <c r="O247"/>
  <c r="C577"/>
  <c r="O543"/>
  <c r="W242"/>
  <c r="E604"/>
  <c r="C307"/>
  <c r="C452"/>
  <c r="I523"/>
  <c r="K505"/>
  <c r="X633"/>
  <c r="W564"/>
  <c r="X675"/>
  <c r="C449"/>
  <c r="W271"/>
  <c r="O258"/>
  <c r="O264"/>
  <c r="C365"/>
  <c r="W363"/>
  <c r="Q617"/>
  <c r="G565"/>
  <c r="C453"/>
  <c r="X681"/>
  <c r="W493"/>
  <c r="O185"/>
  <c r="W510"/>
  <c r="J180"/>
  <c r="W595"/>
  <c r="Q431"/>
  <c r="X631"/>
  <c r="I538"/>
  <c r="Q282"/>
  <c r="C416"/>
  <c r="W599"/>
  <c r="C437"/>
  <c r="I533"/>
  <c r="W443"/>
  <c r="O387"/>
  <c r="C316"/>
  <c r="O540"/>
  <c r="O328"/>
  <c r="C545"/>
  <c r="Q229"/>
  <c r="Q502"/>
  <c r="U558"/>
  <c r="C558"/>
  <c r="I539"/>
  <c r="I605"/>
  <c r="O267"/>
  <c r="O298"/>
  <c r="S284"/>
  <c r="S252"/>
  <c r="K312"/>
  <c r="K304"/>
  <c r="K215"/>
  <c r="K218"/>
  <c r="K225"/>
  <c r="K262"/>
  <c r="K256"/>
  <c r="CQ632"/>
  <c r="N709"/>
  <c r="K580"/>
  <c r="DJ716"/>
  <c r="J88" a="1"/>
  <c r="I726"/>
  <c r="I654"/>
  <c r="DJ658"/>
  <c r="E615"/>
  <c r="O302"/>
  <c r="O371"/>
  <c r="O350"/>
  <c r="B183"/>
  <c r="BB711"/>
  <c r="I425"/>
  <c r="U596"/>
  <c r="Q476"/>
  <c r="W492"/>
  <c r="N648"/>
  <c r="DJ694"/>
  <c r="O621"/>
  <c r="S242"/>
  <c r="C422"/>
  <c r="W422"/>
  <c r="O394"/>
  <c r="X723"/>
  <c r="Q308"/>
  <c r="K591"/>
  <c r="C361"/>
  <c r="I487"/>
  <c r="W266"/>
  <c r="C367"/>
  <c r="C551"/>
  <c r="C328"/>
  <c r="Q491"/>
  <c r="W451"/>
  <c r="Q535"/>
  <c r="C324"/>
  <c r="BB655"/>
  <c r="G576"/>
  <c r="O326"/>
  <c r="W245"/>
  <c r="G526"/>
  <c r="O525"/>
  <c r="O187"/>
  <c r="O183"/>
  <c r="W505"/>
  <c r="W347"/>
  <c r="U601"/>
  <c r="W336"/>
  <c r="O229"/>
  <c r="O358"/>
  <c r="Q434"/>
  <c r="G569"/>
  <c r="C578"/>
  <c r="O533"/>
  <c r="C377"/>
  <c r="Q451"/>
  <c r="C306"/>
  <c r="BB687"/>
  <c r="C584"/>
  <c r="W341"/>
  <c r="K345"/>
  <c r="C598"/>
  <c r="U533"/>
  <c r="C509"/>
  <c r="W461"/>
  <c r="C394"/>
  <c r="C569"/>
  <c r="C380"/>
  <c r="CF668"/>
  <c r="N716"/>
  <c r="N680"/>
  <c r="N674"/>
  <c r="W208"/>
  <c r="BQ714"/>
  <c r="N703"/>
  <c r="C541"/>
  <c r="N635"/>
  <c r="X647"/>
  <c r="CF685"/>
  <c r="CU655"/>
  <c r="Q218"/>
  <c r="BQ718"/>
  <c r="DJ723"/>
  <c r="I673"/>
  <c r="I649"/>
  <c r="N699"/>
  <c r="H298"/>
  <c r="I659"/>
  <c r="W460"/>
  <c r="N717"/>
  <c r="G547"/>
  <c r="I710"/>
  <c r="C462"/>
  <c r="CF724"/>
  <c r="J298"/>
  <c r="CF637"/>
  <c r="O199"/>
  <c r="W597"/>
  <c r="W214"/>
  <c r="Q258"/>
  <c r="K563"/>
  <c r="BM694"/>
  <c r="I637"/>
  <c r="BU736"/>
  <c r="I717"/>
  <c r="CU667"/>
  <c r="BQ696"/>
  <c r="C451"/>
  <c r="CY736"/>
  <c r="DJ647"/>
  <c r="W375"/>
  <c r="I573"/>
  <c r="BM660"/>
  <c r="X666"/>
  <c r="Q539"/>
  <c r="CF725"/>
  <c r="K414"/>
  <c r="T298"/>
  <c r="U572"/>
  <c r="O375"/>
  <c r="CQ701"/>
  <c r="W577"/>
  <c r="I674"/>
  <c r="Q473"/>
  <c r="B180"/>
  <c r="W592"/>
  <c r="I469"/>
  <c r="C438"/>
  <c r="C338"/>
  <c r="BB663"/>
  <c r="O252"/>
  <c r="C213"/>
  <c r="Q552"/>
  <c r="BQ704"/>
  <c r="E559"/>
  <c r="CF641"/>
  <c r="K459"/>
  <c r="O220"/>
  <c r="Q243"/>
  <c r="C594"/>
  <c r="K446"/>
  <c r="C357"/>
  <c r="DJ699"/>
  <c r="O296"/>
  <c r="X693"/>
  <c r="O262"/>
  <c r="C487"/>
  <c r="W452"/>
  <c r="U537"/>
  <c r="X678"/>
  <c r="E616"/>
  <c r="I590"/>
  <c r="S269"/>
  <c r="K207"/>
  <c r="K193"/>
  <c r="J91" a="1"/>
  <c r="AK736"/>
  <c r="O393"/>
  <c r="Q581"/>
  <c r="G552"/>
  <c r="K553"/>
  <c r="C544"/>
  <c r="K489"/>
  <c r="W534"/>
  <c r="K481"/>
  <c r="C214"/>
  <c r="C435"/>
  <c r="C607"/>
  <c r="W523"/>
  <c r="S244"/>
  <c r="O389"/>
  <c r="U574"/>
  <c r="W257"/>
  <c r="O273"/>
  <c r="O606"/>
  <c r="G574"/>
  <c r="W433"/>
  <c r="W305"/>
  <c r="I686"/>
  <c r="W184"/>
  <c r="W447"/>
  <c r="C450"/>
  <c r="K506"/>
  <c r="X656"/>
  <c r="C260"/>
  <c r="C388"/>
  <c r="K331"/>
  <c r="W617"/>
  <c r="E540"/>
  <c r="C491"/>
  <c r="I423"/>
  <c r="CF646"/>
  <c r="O304"/>
  <c r="DJ643"/>
  <c r="BB700"/>
  <c r="C474"/>
  <c r="Q255"/>
  <c r="I527"/>
  <c r="K325"/>
  <c r="I410"/>
  <c r="C329"/>
  <c r="O369"/>
  <c r="O332"/>
  <c r="I508"/>
  <c r="W588"/>
  <c r="K528"/>
  <c r="O575"/>
  <c r="CF702"/>
  <c r="O563"/>
  <c r="E578"/>
  <c r="W335"/>
  <c r="C315"/>
  <c r="Q396"/>
  <c r="W239"/>
  <c r="K584"/>
  <c r="O615"/>
  <c r="I622"/>
  <c r="K555"/>
  <c r="E560"/>
  <c r="E577"/>
  <c r="C613"/>
  <c r="C332"/>
  <c r="BB686"/>
  <c r="C319"/>
  <c r="G566"/>
  <c r="W364"/>
  <c r="Q453"/>
  <c r="U548"/>
  <c r="C574"/>
  <c r="I575"/>
  <c r="I534"/>
  <c r="O219"/>
  <c r="O397"/>
  <c r="S268"/>
  <c r="S189"/>
  <c r="Q351"/>
  <c r="K311"/>
  <c r="K381"/>
  <c r="K318"/>
  <c r="K277"/>
  <c r="K267"/>
  <c r="K265"/>
  <c r="K212"/>
  <c r="K272"/>
  <c r="I646"/>
  <c r="I727"/>
  <c r="CU691"/>
  <c r="N521"/>
  <c r="D180"/>
  <c r="CF642"/>
  <c r="BM654"/>
  <c r="O545"/>
  <c r="C537"/>
  <c r="K615"/>
  <c r="BB646"/>
  <c r="Q204"/>
  <c r="U591"/>
  <c r="K456"/>
  <c r="C619"/>
  <c r="Q444"/>
  <c r="O608"/>
  <c r="Q618"/>
  <c r="CF660"/>
  <c r="W320"/>
  <c r="S220"/>
  <c r="E532"/>
  <c r="Q376"/>
  <c r="W423"/>
  <c r="CF696"/>
  <c r="CF721"/>
  <c r="E266"/>
  <c r="BB708"/>
  <c r="Q465"/>
  <c r="I537"/>
  <c r="W198"/>
  <c r="O236"/>
  <c r="K460"/>
  <c r="C366"/>
  <c r="W269"/>
  <c r="BB689"/>
  <c r="C370"/>
  <c r="C429"/>
  <c r="C556"/>
  <c r="I479"/>
  <c r="Q347"/>
  <c r="C217"/>
  <c r="S277"/>
  <c r="O363"/>
  <c r="Q410"/>
  <c r="G605"/>
  <c r="I460"/>
  <c r="W542"/>
  <c r="BS736"/>
  <c r="CF662"/>
  <c r="I530"/>
  <c r="C392"/>
  <c r="C373"/>
  <c r="E254"/>
  <c r="O549"/>
  <c r="K301"/>
  <c r="K450"/>
  <c r="I442"/>
  <c r="W596"/>
  <c r="I413"/>
  <c r="X680"/>
  <c r="S257"/>
  <c r="C385"/>
  <c r="Q409"/>
  <c r="C336"/>
  <c r="Q185"/>
  <c r="Q315"/>
  <c r="K386"/>
  <c r="W272"/>
  <c r="U568"/>
  <c r="O209"/>
  <c r="I584"/>
  <c r="K612"/>
  <c r="O593"/>
  <c r="E240"/>
  <c r="DJ637"/>
  <c r="U582"/>
  <c r="O348"/>
  <c r="C358"/>
  <c r="I588"/>
  <c r="CF680"/>
  <c r="DJ705"/>
  <c r="W529"/>
  <c r="O353"/>
  <c r="Q238"/>
  <c r="C582"/>
  <c r="K536"/>
  <c r="BB702"/>
  <c r="Q572"/>
  <c r="S193"/>
  <c r="DJ638"/>
  <c r="Q321"/>
  <c r="E260"/>
  <c r="BB680"/>
  <c r="W547"/>
  <c r="K507"/>
  <c r="I494"/>
  <c r="C278"/>
  <c r="C562"/>
  <c r="G614"/>
  <c r="C564"/>
  <c r="I597"/>
  <c r="C351"/>
  <c r="Q384"/>
  <c r="O213"/>
  <c r="Q368"/>
  <c r="O586"/>
  <c r="C330"/>
  <c r="E246"/>
  <c r="DJ726"/>
  <c r="W502"/>
  <c r="W598"/>
  <c r="O188"/>
  <c r="K466"/>
  <c r="Q206"/>
  <c r="I477"/>
  <c r="K228"/>
  <c r="U607"/>
  <c r="C480"/>
  <c r="C199"/>
  <c r="BM712"/>
  <c r="J296"/>
  <c r="W472"/>
  <c r="C378"/>
  <c r="CF713"/>
  <c r="C349"/>
  <c r="W442"/>
  <c r="K382"/>
  <c r="C220"/>
  <c r="O197"/>
  <c r="W210"/>
  <c r="C548"/>
  <c r="Q573"/>
  <c r="W207"/>
  <c r="W380"/>
  <c r="E267"/>
  <c r="C527"/>
  <c r="I569"/>
  <c r="I581"/>
  <c r="O228"/>
  <c r="C238"/>
  <c r="S222"/>
  <c r="S200"/>
  <c r="Q392"/>
  <c r="K387"/>
  <c r="K355"/>
  <c r="K216"/>
  <c r="K227"/>
  <c r="K206"/>
  <c r="K275"/>
  <c r="K258"/>
  <c r="BB631"/>
  <c r="W354"/>
  <c r="I703"/>
  <c r="W554"/>
  <c r="O214"/>
  <c r="E233"/>
  <c r="I418"/>
  <c r="S254"/>
  <c r="W552"/>
  <c r="G616"/>
  <c r="I529"/>
  <c r="DJ701"/>
  <c r="O211"/>
  <c r="O281"/>
  <c r="Q510"/>
  <c r="U573"/>
  <c r="E224"/>
  <c r="E557"/>
  <c r="O232"/>
  <c r="K500"/>
  <c r="C331"/>
  <c r="I467"/>
  <c r="CQ669"/>
  <c r="W216"/>
  <c r="O391"/>
  <c r="W183"/>
  <c r="W491"/>
  <c r="O192"/>
  <c r="Q342"/>
  <c r="K361"/>
  <c r="K280"/>
  <c r="D293"/>
  <c r="K448"/>
  <c r="I707"/>
  <c r="BB684"/>
  <c r="E213"/>
  <c r="O380"/>
  <c r="CP736"/>
  <c r="W446"/>
  <c r="X720"/>
  <c r="K475"/>
  <c r="W189"/>
  <c r="E330"/>
  <c r="O567"/>
  <c r="DJ665"/>
  <c r="Q254"/>
  <c r="W557"/>
  <c r="W436"/>
  <c r="DJ717"/>
  <c r="Q595"/>
  <c r="C356"/>
  <c r="K319"/>
  <c r="DJ666"/>
  <c r="DJ689"/>
  <c r="K390"/>
  <c r="BB728"/>
  <c r="K371"/>
  <c r="G607"/>
  <c r="W582"/>
  <c r="O618"/>
  <c r="C276"/>
  <c r="W538"/>
  <c r="O349"/>
  <c r="U556"/>
  <c r="S279"/>
  <c r="K326"/>
  <c r="K235"/>
  <c r="BM634"/>
  <c r="Q195"/>
  <c r="E591"/>
  <c r="U546"/>
  <c r="K455"/>
  <c r="E585"/>
  <c r="W322"/>
  <c r="U603"/>
  <c r="CF669"/>
  <c r="K504"/>
  <c r="G622"/>
  <c r="DJ712"/>
  <c r="C308"/>
  <c r="Q357"/>
  <c r="E190"/>
  <c r="U560"/>
  <c r="I600"/>
  <c r="I474"/>
  <c r="N653"/>
  <c r="C269"/>
  <c r="C461"/>
  <c r="E318"/>
  <c r="W261"/>
  <c r="S281"/>
  <c r="K549"/>
  <c r="E207"/>
  <c r="W566"/>
  <c r="DJ715"/>
  <c r="Q276"/>
  <c r="K338"/>
  <c r="C471"/>
  <c r="K358"/>
  <c r="Q415"/>
  <c r="I541"/>
  <c r="S270"/>
  <c r="K190"/>
  <c r="I643"/>
  <c r="C230"/>
  <c r="C340"/>
  <c r="O584"/>
  <c r="C354"/>
  <c r="W485"/>
  <c r="W385"/>
  <c r="DJ633"/>
  <c r="C576"/>
  <c r="K583"/>
  <c r="C591"/>
  <c r="G620"/>
  <c r="K539"/>
  <c r="Q245"/>
  <c r="W569"/>
  <c r="W567"/>
  <c r="O215"/>
  <c r="Q367"/>
  <c r="E243"/>
  <c r="C280"/>
  <c r="W553"/>
  <c r="U576"/>
  <c r="E618"/>
  <c r="CF678"/>
  <c r="I618"/>
  <c r="I503"/>
  <c r="X692"/>
  <c r="CF665"/>
  <c r="X695"/>
  <c r="CF638"/>
  <c r="X699"/>
  <c r="K440"/>
  <c r="S201"/>
  <c r="C417"/>
  <c r="C479"/>
  <c r="K564"/>
  <c r="K597"/>
  <c r="K560"/>
  <c r="K419"/>
  <c r="K409"/>
  <c r="K488"/>
  <c r="W431"/>
  <c r="W421"/>
  <c r="W434"/>
  <c r="U557"/>
  <c r="U542"/>
  <c r="O235"/>
  <c r="E521"/>
  <c r="E622"/>
  <c r="E527"/>
  <c r="E569"/>
  <c r="E579"/>
  <c r="Q606"/>
  <c r="Q538"/>
  <c r="Q589"/>
  <c r="Q601"/>
  <c r="Q526"/>
  <c r="Q432"/>
  <c r="Q480"/>
  <c r="Q462"/>
  <c r="Q448"/>
  <c r="Q509"/>
  <c r="Q503"/>
  <c r="Q427"/>
  <c r="I545"/>
  <c r="I535"/>
  <c r="I550"/>
  <c r="I546"/>
  <c r="O354"/>
  <c r="O347"/>
  <c r="O373"/>
  <c r="O374"/>
  <c r="O351"/>
  <c r="O319"/>
  <c r="S219"/>
  <c r="S213"/>
  <c r="S194"/>
  <c r="S199"/>
  <c r="C359"/>
  <c r="O610"/>
  <c r="O529"/>
  <c r="O609"/>
  <c r="O548"/>
  <c r="O568"/>
  <c r="O535"/>
  <c r="I489"/>
  <c r="I430"/>
  <c r="I445"/>
  <c r="I510"/>
  <c r="I411"/>
  <c r="I473"/>
  <c r="I496"/>
  <c r="C270"/>
  <c r="C244"/>
  <c r="C219"/>
  <c r="C257"/>
  <c r="C283"/>
  <c r="C196"/>
  <c r="C262"/>
  <c r="Q304"/>
  <c r="Q339"/>
  <c r="Q310"/>
  <c r="Q333"/>
  <c r="Q300"/>
  <c r="Q356"/>
  <c r="Q306"/>
  <c r="Q373"/>
  <c r="E229"/>
  <c r="E198"/>
  <c r="E277"/>
  <c r="E197"/>
  <c r="E259"/>
  <c r="E271"/>
  <c r="E249"/>
  <c r="E242"/>
  <c r="E193"/>
  <c r="E185"/>
  <c r="E187"/>
  <c r="E215"/>
  <c r="E230"/>
  <c r="E219"/>
  <c r="E204"/>
  <c r="E205"/>
  <c r="E188"/>
  <c r="E323"/>
  <c r="E381"/>
  <c r="E309"/>
  <c r="E312"/>
  <c r="E353"/>
  <c r="E347"/>
  <c r="E369"/>
  <c r="E387"/>
  <c r="E327"/>
  <c r="E337"/>
  <c r="E377"/>
  <c r="E376"/>
  <c r="E384"/>
  <c r="E306"/>
  <c r="E396"/>
  <c r="E361"/>
  <c r="E350"/>
  <c r="E348"/>
  <c r="E362"/>
  <c r="E302"/>
  <c r="E354"/>
  <c r="N696"/>
  <c r="N711"/>
  <c r="V521"/>
  <c r="W521" s="1"/>
  <c r="N685"/>
  <c r="CQ681"/>
  <c r="BQ680"/>
  <c r="X704"/>
  <c r="DJ682"/>
  <c r="I683"/>
  <c r="W268"/>
  <c r="W601"/>
  <c r="CQ677"/>
  <c r="W574"/>
  <c r="CF714"/>
  <c r="BQ672"/>
  <c r="BM710"/>
  <c r="BQ636"/>
  <c r="AS736"/>
  <c r="R406"/>
  <c r="N406"/>
  <c r="C481"/>
  <c r="W279"/>
  <c r="K487"/>
  <c r="BB665"/>
  <c r="W315"/>
  <c r="CF658"/>
  <c r="C492"/>
  <c r="X716"/>
  <c r="K472"/>
  <c r="O423"/>
  <c r="W457"/>
  <c r="Q280"/>
  <c r="S467"/>
  <c r="BB670"/>
  <c r="H180"/>
  <c r="E572"/>
  <c r="N637"/>
  <c r="K531"/>
  <c r="W533"/>
  <c r="N688"/>
  <c r="W550"/>
  <c r="C506"/>
  <c r="O486"/>
  <c r="DJ725"/>
  <c r="I621"/>
  <c r="BM666"/>
  <c r="E575"/>
  <c r="I521"/>
  <c r="S427"/>
  <c r="I631"/>
  <c r="N728"/>
  <c r="Q611"/>
  <c r="BM640"/>
  <c r="W487"/>
  <c r="Q235"/>
  <c r="K533"/>
  <c r="C433"/>
  <c r="S253"/>
  <c r="N681"/>
  <c r="Q565"/>
  <c r="I580"/>
  <c r="K432"/>
  <c r="C209"/>
  <c r="I231"/>
  <c r="G575"/>
  <c r="Q525"/>
  <c r="N651"/>
  <c r="C431"/>
  <c r="C322"/>
  <c r="C540"/>
  <c r="C212"/>
  <c r="C605"/>
  <c r="W432"/>
  <c r="I217"/>
  <c r="CF677"/>
  <c r="O455"/>
  <c r="K306"/>
  <c r="K552"/>
  <c r="DJ652"/>
  <c r="X715"/>
  <c r="G600"/>
  <c r="K622"/>
  <c r="W612"/>
  <c r="O560"/>
  <c r="E612"/>
  <c r="C208"/>
  <c r="C191"/>
  <c r="C326"/>
  <c r="Q477"/>
  <c r="DJ646"/>
  <c r="K372"/>
  <c r="DJ687"/>
  <c r="S282"/>
  <c r="K464"/>
  <c r="Q426"/>
  <c r="C210"/>
  <c r="K373"/>
  <c r="K234"/>
  <c r="E574"/>
  <c r="Q438"/>
  <c r="Q211"/>
  <c r="Q504"/>
  <c r="O248"/>
  <c r="W396"/>
  <c r="C421"/>
  <c r="W244"/>
  <c r="O217"/>
  <c r="O352"/>
  <c r="C297"/>
  <c r="U613"/>
  <c r="C225"/>
  <c r="Q395"/>
  <c r="K297"/>
  <c r="W325"/>
  <c r="DJ648"/>
  <c r="K493"/>
  <c r="I542"/>
  <c r="C372"/>
  <c r="O580"/>
  <c r="K598"/>
  <c r="I594"/>
  <c r="Q233"/>
  <c r="I614"/>
  <c r="C240"/>
  <c r="I459"/>
  <c r="K468"/>
  <c r="K602"/>
  <c r="Q345"/>
  <c r="Q183"/>
  <c r="CF720"/>
  <c r="DJ707"/>
  <c r="O249"/>
  <c r="U595"/>
  <c r="K321"/>
  <c r="C200"/>
  <c r="BB649"/>
  <c r="U597"/>
  <c r="Q484"/>
  <c r="O364"/>
  <c r="C355"/>
  <c r="CF701"/>
  <c r="O490"/>
  <c r="Q488"/>
  <c r="Q548"/>
  <c r="O269"/>
  <c r="I228"/>
  <c r="Q317"/>
  <c r="W227"/>
  <c r="O444"/>
  <c r="I576"/>
  <c r="X697"/>
  <c r="I437"/>
  <c r="W541"/>
  <c r="S246"/>
  <c r="Q529"/>
  <c r="K376"/>
  <c r="K378"/>
  <c r="K305"/>
  <c r="K324"/>
  <c r="K196"/>
  <c r="Q380"/>
  <c r="S449"/>
  <c r="X643"/>
  <c r="Q298"/>
  <c r="T523"/>
  <c r="E534"/>
  <c r="W478"/>
  <c r="CF635"/>
  <c r="X639"/>
  <c r="O337"/>
  <c r="W276"/>
  <c r="W188"/>
  <c r="I436"/>
  <c r="G555"/>
  <c r="I583"/>
  <c r="O184"/>
  <c r="C195"/>
  <c r="S208"/>
  <c r="S258"/>
  <c r="Q302"/>
  <c r="C337"/>
  <c r="K303"/>
  <c r="K340"/>
  <c r="K271"/>
  <c r="K268"/>
  <c r="K248"/>
  <c r="K211"/>
  <c r="K220"/>
  <c r="BM656"/>
  <c r="I650"/>
  <c r="W525"/>
  <c r="Q424"/>
  <c r="R523"/>
  <c r="N649"/>
  <c r="T406"/>
  <c r="BB727"/>
  <c r="U427"/>
  <c r="C610"/>
  <c r="DJ649"/>
  <c r="C202"/>
  <c r="K596"/>
  <c r="W275"/>
  <c r="I596"/>
  <c r="U535"/>
  <c r="BB709"/>
  <c r="G548"/>
  <c r="U618"/>
  <c r="BQ642"/>
  <c r="B409"/>
  <c r="G567"/>
  <c r="O555"/>
  <c r="O338"/>
  <c r="U422"/>
  <c r="W549"/>
  <c r="X646"/>
  <c r="I253"/>
  <c r="S426"/>
  <c r="C427"/>
  <c r="C557"/>
  <c r="F183"/>
  <c r="W264"/>
  <c r="X713"/>
  <c r="DJ691"/>
  <c r="Q598"/>
  <c r="Q387"/>
  <c r="K415"/>
  <c r="C248"/>
  <c r="K491"/>
  <c r="X710"/>
  <c r="CF688"/>
  <c r="Q225"/>
  <c r="R296"/>
  <c r="C457"/>
  <c r="S461"/>
  <c r="Q482"/>
  <c r="O311"/>
  <c r="W594"/>
  <c r="U466"/>
  <c r="W473"/>
  <c r="W327"/>
  <c r="CZ722"/>
  <c r="C500"/>
  <c r="CF717"/>
  <c r="W506"/>
  <c r="DJ690"/>
  <c r="BB645"/>
  <c r="W548"/>
  <c r="I559"/>
  <c r="E550"/>
  <c r="S445"/>
  <c r="I448"/>
  <c r="CF730"/>
  <c r="Q443"/>
  <c r="Q562"/>
  <c r="C275"/>
  <c r="Q459"/>
  <c r="C393"/>
  <c r="O607"/>
  <c r="Q335"/>
  <c r="BB633"/>
  <c r="C458"/>
  <c r="C341"/>
  <c r="O531"/>
  <c r="K538"/>
  <c r="U575"/>
  <c r="C463"/>
  <c r="X709"/>
  <c r="I420"/>
  <c r="G619"/>
  <c r="I222"/>
  <c r="Q537"/>
  <c r="U588"/>
  <c r="C190"/>
  <c r="S237"/>
  <c r="X657"/>
  <c r="CF708"/>
  <c r="O581"/>
  <c r="O469"/>
  <c r="U540"/>
  <c r="O320"/>
  <c r="C346"/>
  <c r="W500"/>
  <c r="W536"/>
  <c r="S437"/>
  <c r="O384"/>
  <c r="S417"/>
  <c r="E613"/>
  <c r="W215"/>
  <c r="O501"/>
  <c r="C247"/>
  <c r="C254"/>
  <c r="E581"/>
  <c r="C261"/>
  <c r="S217"/>
  <c r="W205"/>
  <c r="O297"/>
  <c r="K395"/>
  <c r="E530"/>
  <c r="Q332"/>
  <c r="O253"/>
  <c r="K592"/>
  <c r="Q203"/>
  <c r="I424"/>
  <c r="CF682"/>
  <c r="E264"/>
  <c r="C473"/>
  <c r="O473"/>
  <c r="U602"/>
  <c r="X683"/>
  <c r="O561"/>
  <c r="K541"/>
  <c r="K370"/>
  <c r="G618"/>
  <c r="E273"/>
  <c r="C353"/>
  <c r="W265"/>
  <c r="C335"/>
  <c r="G564"/>
  <c r="I233"/>
  <c r="I509"/>
  <c r="K195"/>
  <c r="I567"/>
  <c r="K473"/>
  <c r="BQ698"/>
  <c r="C383"/>
  <c r="S255"/>
  <c r="X690"/>
  <c r="E253"/>
  <c r="I579"/>
  <c r="DJ697"/>
  <c r="Q542"/>
  <c r="O453"/>
  <c r="Q494"/>
  <c r="Q599"/>
  <c r="DJ685"/>
  <c r="K508"/>
  <c r="W496"/>
  <c r="Q265"/>
  <c r="U589"/>
  <c r="U491"/>
  <c r="U423"/>
  <c r="G612"/>
  <c r="I574"/>
  <c r="O242"/>
  <c r="C228"/>
  <c r="S228"/>
  <c r="S210"/>
  <c r="Q327"/>
  <c r="Q344"/>
  <c r="K298"/>
  <c r="K397"/>
  <c r="K245"/>
  <c r="K241"/>
  <c r="K188"/>
  <c r="K199"/>
  <c r="K238"/>
  <c r="I235"/>
  <c r="O191"/>
  <c r="N632"/>
  <c r="S197"/>
  <c r="C526"/>
  <c r="Q200"/>
  <c r="O419"/>
  <c r="Q374"/>
  <c r="Q411"/>
  <c r="S232"/>
  <c r="W411"/>
  <c r="Q418"/>
  <c r="O410"/>
  <c r="O275"/>
  <c r="S266"/>
  <c r="S450"/>
  <c r="U569"/>
  <c r="DJ632"/>
  <c r="Q501"/>
  <c r="I417"/>
  <c r="U464"/>
  <c r="O475"/>
  <c r="O305"/>
  <c r="O306"/>
  <c r="E522"/>
  <c r="W467"/>
  <c r="X706"/>
  <c r="T180"/>
  <c r="C222"/>
  <c r="W225"/>
  <c r="BB716"/>
  <c r="W477"/>
  <c r="N667"/>
  <c r="W248"/>
  <c r="K496"/>
  <c r="I429"/>
  <c r="K421"/>
  <c r="I613"/>
  <c r="S192"/>
  <c r="K393"/>
  <c r="U194"/>
  <c r="K283"/>
  <c r="K230"/>
  <c r="O585"/>
  <c r="BB641"/>
  <c r="BQ716"/>
  <c r="O468"/>
  <c r="C442"/>
  <c r="I426"/>
  <c r="Q325"/>
  <c r="O307"/>
  <c r="Q323"/>
  <c r="X687"/>
  <c r="C568"/>
  <c r="O313"/>
  <c r="K546"/>
  <c r="E547"/>
  <c r="S230"/>
  <c r="W429"/>
  <c r="BB683"/>
  <c r="W213"/>
  <c r="S229"/>
  <c r="DJ651"/>
  <c r="DJ635"/>
  <c r="G592"/>
  <c r="I451"/>
  <c r="C309"/>
  <c r="X686"/>
  <c r="G560"/>
  <c r="C256"/>
  <c r="G556"/>
  <c r="G585"/>
  <c r="U608"/>
  <c r="W530"/>
  <c r="U432"/>
  <c r="C533"/>
  <c r="C567"/>
  <c r="G598"/>
  <c r="U434"/>
  <c r="DJ656"/>
  <c r="BB671"/>
  <c r="I565"/>
  <c r="W246"/>
  <c r="U498"/>
  <c r="O260"/>
  <c r="Q322"/>
  <c r="U276"/>
  <c r="K204"/>
  <c r="K270"/>
  <c r="BQ668"/>
  <c r="O526"/>
  <c r="U438"/>
  <c r="I212"/>
  <c r="W374"/>
  <c r="N666"/>
  <c r="O483"/>
  <c r="C494"/>
  <c r="O510"/>
  <c r="Q567"/>
  <c r="K526"/>
  <c r="S499"/>
  <c r="I570"/>
  <c r="I214"/>
  <c r="CF689"/>
  <c r="I187"/>
  <c r="BB679"/>
  <c r="E344"/>
  <c r="DJ714"/>
  <c r="S472"/>
  <c r="K350"/>
  <c r="W616"/>
  <c r="CF670"/>
  <c r="O439"/>
  <c r="U530"/>
  <c r="G540"/>
  <c r="E549"/>
  <c r="C439"/>
  <c r="S481"/>
  <c r="K343"/>
  <c r="I481"/>
  <c r="W194"/>
  <c r="O604"/>
  <c r="K276"/>
  <c r="W250"/>
  <c r="U240"/>
  <c r="E226"/>
  <c r="W589"/>
  <c r="S486"/>
  <c r="K274"/>
  <c r="W484"/>
  <c r="E247"/>
  <c r="I552"/>
  <c r="S274"/>
  <c r="K300"/>
  <c r="U185"/>
  <c r="K269"/>
  <c r="J185"/>
  <c r="S226"/>
  <c r="DJ713"/>
  <c r="C413"/>
  <c r="O195"/>
  <c r="BB691"/>
  <c r="C258"/>
  <c r="C327"/>
  <c r="E305"/>
  <c r="X642"/>
  <c r="CF643"/>
  <c r="C352"/>
  <c r="CF632"/>
  <c r="BB725"/>
  <c r="Q309"/>
  <c r="CU631"/>
  <c r="O227"/>
  <c r="U553"/>
  <c r="DJ686"/>
  <c r="BB706"/>
  <c r="C360"/>
  <c r="Q349"/>
  <c r="O257"/>
  <c r="K284"/>
  <c r="I692"/>
  <c r="E307"/>
  <c r="CF686"/>
  <c r="K585"/>
  <c r="Q385"/>
  <c r="DJ696"/>
  <c r="K471"/>
  <c r="U221"/>
  <c r="BB668"/>
  <c r="W324"/>
  <c r="E393"/>
  <c r="S447"/>
  <c r="K620"/>
  <c r="I269"/>
  <c r="O385"/>
  <c r="G608"/>
  <c r="I543"/>
  <c r="K261"/>
  <c r="Q296"/>
  <c r="C465"/>
  <c r="C501"/>
  <c r="K550"/>
  <c r="K534"/>
  <c r="K542"/>
  <c r="K595"/>
  <c r="K474"/>
  <c r="K413"/>
  <c r="W494"/>
  <c r="W507"/>
  <c r="W481"/>
  <c r="U551"/>
  <c r="U555"/>
  <c r="U541"/>
  <c r="S462"/>
  <c r="S446"/>
  <c r="O452"/>
  <c r="O454"/>
  <c r="O487"/>
  <c r="O202"/>
  <c r="E607"/>
  <c r="E570"/>
  <c r="E599"/>
  <c r="E596"/>
  <c r="E554"/>
  <c r="I230"/>
  <c r="I256"/>
  <c r="I208"/>
  <c r="I199"/>
  <c r="I192"/>
  <c r="I195"/>
  <c r="I252"/>
  <c r="Q584"/>
  <c r="Q541"/>
  <c r="Q557"/>
  <c r="Q619"/>
  <c r="Q441"/>
  <c r="Q452"/>
  <c r="Q425"/>
  <c r="Q490"/>
  <c r="Q457"/>
  <c r="Q440"/>
  <c r="Q479"/>
  <c r="I610"/>
  <c r="I586"/>
  <c r="I582"/>
  <c r="I609"/>
  <c r="O383"/>
  <c r="O325"/>
  <c r="O361"/>
  <c r="O321"/>
  <c r="O362"/>
  <c r="O395"/>
  <c r="S185"/>
  <c r="S264"/>
  <c r="S239"/>
  <c r="S250"/>
  <c r="C395"/>
  <c r="O557"/>
  <c r="O588"/>
  <c r="O587"/>
  <c r="O582"/>
  <c r="O611"/>
  <c r="O600"/>
  <c r="O601"/>
  <c r="I490"/>
  <c r="I414"/>
  <c r="I468"/>
  <c r="I476"/>
  <c r="I501"/>
  <c r="I456"/>
  <c r="C268"/>
  <c r="C251"/>
  <c r="C189"/>
  <c r="C271"/>
  <c r="C234"/>
  <c r="C259"/>
  <c r="C239"/>
  <c r="Q365"/>
  <c r="Q363"/>
  <c r="Q301"/>
  <c r="Q393"/>
  <c r="Q343"/>
  <c r="Q382"/>
  <c r="Q359"/>
  <c r="Q297"/>
  <c r="Q388"/>
  <c r="E214"/>
  <c r="E241"/>
  <c r="E258"/>
  <c r="E238"/>
  <c r="E251"/>
  <c r="E278"/>
  <c r="E203"/>
  <c r="E250"/>
  <c r="E228"/>
  <c r="E274"/>
  <c r="E218"/>
  <c r="E183"/>
  <c r="E269"/>
  <c r="E208"/>
  <c r="E222"/>
  <c r="E211"/>
  <c r="E245"/>
  <c r="U447"/>
  <c r="U449"/>
  <c r="U431"/>
  <c r="U485"/>
  <c r="U460"/>
  <c r="U468"/>
  <c r="U507"/>
  <c r="U442"/>
  <c r="U495"/>
  <c r="U465"/>
  <c r="U502"/>
  <c r="U508"/>
  <c r="U479"/>
  <c r="U417"/>
  <c r="U448"/>
  <c r="U478"/>
  <c r="U199"/>
  <c r="U224"/>
  <c r="U264"/>
  <c r="U217"/>
  <c r="U257"/>
  <c r="U215"/>
  <c r="U222"/>
  <c r="U252"/>
  <c r="U272"/>
  <c r="U214"/>
  <c r="U192"/>
  <c r="U247"/>
  <c r="U245"/>
  <c r="U229"/>
  <c r="U206"/>
  <c r="U197"/>
  <c r="U271"/>
  <c r="U259"/>
  <c r="E340"/>
  <c r="E345"/>
  <c r="E394"/>
  <c r="E336"/>
  <c r="E343"/>
  <c r="E366"/>
  <c r="E328"/>
  <c r="E308"/>
  <c r="E388"/>
  <c r="E315"/>
  <c r="E395"/>
  <c r="E355"/>
  <c r="E372"/>
  <c r="E385"/>
  <c r="E301"/>
  <c r="E319"/>
  <c r="E356"/>
  <c r="E389"/>
  <c r="E357"/>
  <c r="E367"/>
  <c r="E346"/>
  <c r="BQ724"/>
  <c r="BQ638"/>
  <c r="N727"/>
  <c r="DJ677"/>
  <c r="H293"/>
  <c r="CR736"/>
  <c r="I362"/>
  <c r="BB667"/>
  <c r="D296"/>
  <c r="X661"/>
  <c r="C590"/>
  <c r="W313"/>
  <c r="W362"/>
  <c r="I341"/>
  <c r="P521"/>
  <c r="N655"/>
  <c r="I705"/>
  <c r="R518"/>
  <c r="I722"/>
  <c r="BQ720"/>
  <c r="Q216"/>
  <c r="W409"/>
  <c r="Q263"/>
  <c r="U610"/>
  <c r="O435"/>
  <c r="CF691"/>
  <c r="C444"/>
  <c r="O471"/>
  <c r="W314"/>
  <c r="BM672"/>
  <c r="W613"/>
  <c r="K433"/>
  <c r="W416"/>
  <c r="I668"/>
  <c r="CF675"/>
  <c r="BQ712"/>
  <c r="D406"/>
  <c r="BB660"/>
  <c r="W202"/>
  <c r="E475"/>
  <c r="F406"/>
  <c r="I719"/>
  <c r="G571"/>
  <c r="CF663"/>
  <c r="G434"/>
  <c r="BB696"/>
  <c r="W308"/>
  <c r="I366"/>
  <c r="CQ633"/>
  <c r="S579"/>
  <c r="BB652"/>
  <c r="C546"/>
  <c r="U544"/>
  <c r="E418"/>
  <c r="S480"/>
  <c r="W302"/>
  <c r="Q222"/>
  <c r="DJ684"/>
  <c r="CF703"/>
  <c r="O504"/>
  <c r="BM704"/>
  <c r="W332"/>
  <c r="N523"/>
  <c r="R521"/>
  <c r="S521" s="1"/>
  <c r="W284"/>
  <c r="CF712"/>
  <c r="C467"/>
  <c r="BQ726"/>
  <c r="DJ700"/>
  <c r="X729"/>
  <c r="K495"/>
  <c r="K465"/>
  <c r="C267"/>
  <c r="BQ678"/>
  <c r="K547"/>
  <c r="W393"/>
  <c r="C585"/>
  <c r="C317"/>
  <c r="W221"/>
  <c r="S423"/>
  <c r="C312"/>
  <c r="K430"/>
  <c r="W605"/>
  <c r="W337"/>
  <c r="K574"/>
  <c r="K551"/>
  <c r="I416"/>
  <c r="O336"/>
  <c r="S241"/>
  <c r="O456"/>
  <c r="C504"/>
  <c r="S619"/>
  <c r="O569"/>
  <c r="W355"/>
  <c r="W576"/>
  <c r="E450"/>
  <c r="I262"/>
  <c r="Q582"/>
  <c r="O577"/>
  <c r="K323"/>
  <c r="G464"/>
  <c r="O254"/>
  <c r="K380"/>
  <c r="K233"/>
  <c r="F180"/>
  <c r="E456"/>
  <c r="U605"/>
  <c r="I268"/>
  <c r="S475"/>
  <c r="E606"/>
  <c r="I428"/>
  <c r="DJ710"/>
  <c r="S501"/>
  <c r="Q530"/>
  <c r="CF634"/>
  <c r="Q437"/>
  <c r="G420"/>
  <c r="I421"/>
  <c r="W381"/>
  <c r="W370"/>
  <c r="Q269"/>
  <c r="I307"/>
  <c r="I225"/>
  <c r="S482"/>
  <c r="O323"/>
  <c r="C489"/>
  <c r="G523"/>
  <c r="K379"/>
  <c r="I485"/>
  <c r="W563"/>
  <c r="K577"/>
  <c r="Q198"/>
  <c r="Q545"/>
  <c r="BB704"/>
  <c r="BO736"/>
  <c r="C206"/>
  <c r="W234"/>
  <c r="Q352"/>
  <c r="I194"/>
  <c r="O484"/>
  <c r="O558"/>
  <c r="X731"/>
  <c r="W270"/>
  <c r="Q231"/>
  <c r="E605"/>
  <c r="BB647"/>
  <c r="K365"/>
  <c r="K337"/>
  <c r="C497"/>
  <c r="W537"/>
  <c r="K375"/>
  <c r="Q546"/>
  <c r="S209"/>
  <c r="CF728"/>
  <c r="K470"/>
  <c r="O523"/>
  <c r="Q193"/>
  <c r="C218"/>
  <c r="C549"/>
  <c r="W578"/>
  <c r="G577"/>
  <c r="Q566"/>
  <c r="Q240"/>
  <c r="C185"/>
  <c r="C597"/>
  <c r="C345"/>
  <c r="S557"/>
  <c r="C183"/>
  <c r="O322"/>
  <c r="Q318"/>
  <c r="O539"/>
  <c r="C205"/>
  <c r="S527"/>
  <c r="CF657"/>
  <c r="C618"/>
  <c r="C604"/>
  <c r="CZ730"/>
  <c r="E426"/>
  <c r="K423"/>
  <c r="W267"/>
  <c r="Q372"/>
  <c r="G250"/>
  <c r="W243"/>
  <c r="W590"/>
  <c r="Q313"/>
  <c r="I724"/>
  <c r="O367"/>
  <c r="T293"/>
  <c r="G421"/>
  <c r="C311"/>
  <c r="G276"/>
  <c r="X672"/>
  <c r="DJ711"/>
  <c r="I447"/>
  <c r="S541"/>
  <c r="O379"/>
  <c r="G246"/>
  <c r="Q436"/>
  <c r="W196"/>
  <c r="W495"/>
  <c r="W346"/>
  <c r="S471"/>
  <c r="I355"/>
  <c r="G580"/>
  <c r="I551"/>
  <c r="O225"/>
  <c r="O244"/>
  <c r="S251"/>
  <c r="S204"/>
  <c r="Q397"/>
  <c r="Q319"/>
  <c r="K342"/>
  <c r="K313"/>
  <c r="K263"/>
  <c r="K183"/>
  <c r="K254"/>
  <c r="K255"/>
  <c r="K239"/>
  <c r="K282"/>
  <c r="BB673"/>
  <c r="BW736"/>
  <c r="BM638"/>
  <c r="N724"/>
  <c r="W277"/>
  <c r="K476"/>
  <c r="N673"/>
  <c r="O554"/>
  <c r="I672"/>
  <c r="C573"/>
  <c r="G220"/>
  <c r="Q468"/>
  <c r="DJ693"/>
  <c r="C279"/>
  <c r="E225"/>
  <c r="E194"/>
  <c r="E436"/>
  <c r="I386"/>
  <c r="O556"/>
  <c r="U521"/>
  <c r="Q341"/>
  <c r="S553"/>
  <c r="Q613"/>
  <c r="DJ662"/>
  <c r="G427"/>
  <c r="BM696"/>
  <c r="CF649"/>
  <c r="Q227"/>
  <c r="U481"/>
  <c r="X641"/>
  <c r="CF681"/>
  <c r="O390"/>
  <c r="E603"/>
  <c r="E555"/>
  <c r="C622"/>
  <c r="CU679"/>
  <c r="W283"/>
  <c r="O445"/>
  <c r="O207"/>
  <c r="BB657"/>
  <c r="O494"/>
  <c r="U563"/>
  <c r="W560"/>
  <c r="W296"/>
  <c r="G534"/>
  <c r="Q575"/>
  <c r="C475"/>
  <c r="G439"/>
  <c r="S271"/>
  <c r="W238"/>
  <c r="I364"/>
  <c r="I422"/>
  <c r="C184"/>
  <c r="O272"/>
  <c r="U419"/>
  <c r="G274"/>
  <c r="O579"/>
  <c r="E448"/>
  <c r="O480"/>
  <c r="O432"/>
  <c r="C478"/>
  <c r="C263"/>
  <c r="Q379"/>
  <c r="Q253"/>
  <c r="O280"/>
  <c r="U547"/>
  <c r="G264"/>
  <c r="I531"/>
  <c r="Q366"/>
  <c r="O553"/>
  <c r="C382"/>
  <c r="S429"/>
  <c r="O462"/>
  <c r="E449"/>
  <c r="C484"/>
  <c r="E232"/>
  <c r="K420"/>
  <c r="W231"/>
  <c r="E447"/>
  <c r="I555"/>
  <c r="W584"/>
  <c r="Q577"/>
  <c r="W253"/>
  <c r="BB656"/>
  <c r="E452"/>
  <c r="C391"/>
  <c r="O324"/>
  <c r="Q532"/>
  <c r="U455"/>
  <c r="S606"/>
  <c r="C236"/>
  <c r="I634"/>
  <c r="K477"/>
  <c r="BM644"/>
  <c r="W321"/>
  <c r="X702"/>
  <c r="Q576"/>
  <c r="O598"/>
  <c r="O530"/>
  <c r="O413"/>
  <c r="C477"/>
  <c r="CF729"/>
  <c r="I227"/>
  <c r="O478"/>
  <c r="E460"/>
  <c r="K339"/>
  <c r="G279"/>
  <c r="I317"/>
  <c r="DJ730"/>
  <c r="I506"/>
  <c r="Q378"/>
  <c r="G536"/>
  <c r="E279"/>
  <c r="W503"/>
  <c r="Q375"/>
  <c r="O562"/>
  <c r="BB730"/>
  <c r="CF645"/>
  <c r="O442"/>
  <c r="E216"/>
  <c r="W391"/>
  <c r="Q492"/>
  <c r="G527"/>
  <c r="I218"/>
  <c r="S611"/>
  <c r="W606"/>
  <c r="BB675"/>
  <c r="CF639"/>
  <c r="X662"/>
  <c r="CF653"/>
  <c r="K363"/>
  <c r="E538"/>
  <c r="I591"/>
  <c r="S599"/>
  <c r="U461"/>
  <c r="Q256"/>
  <c r="K570"/>
  <c r="DJ663"/>
  <c r="O595"/>
  <c r="BM716"/>
  <c r="C411"/>
  <c r="K259"/>
  <c r="Q583"/>
  <c r="O458"/>
  <c r="K278"/>
  <c r="K328"/>
  <c r="I689"/>
  <c r="I335"/>
  <c r="S440"/>
  <c r="E582"/>
  <c r="Q215"/>
  <c r="C547"/>
  <c r="W482"/>
  <c r="E195"/>
  <c r="CF652"/>
  <c r="W438"/>
  <c r="I571"/>
  <c r="G579"/>
  <c r="C350"/>
  <c r="I219"/>
  <c r="I547"/>
  <c r="Q371"/>
  <c r="G609"/>
  <c r="W240"/>
  <c r="Q413"/>
  <c r="S614"/>
  <c r="U584"/>
  <c r="S491"/>
  <c r="I356"/>
  <c r="U494"/>
  <c r="O438"/>
  <c r="I560"/>
  <c r="O212"/>
  <c r="O189"/>
  <c r="S195"/>
  <c r="S212"/>
  <c r="Q316"/>
  <c r="Q381"/>
  <c r="K392"/>
  <c r="K310"/>
  <c r="K222"/>
  <c r="K260"/>
  <c r="K251"/>
  <c r="K244"/>
  <c r="K246"/>
  <c r="N720"/>
  <c r="K503"/>
  <c r="C482"/>
  <c r="W546"/>
  <c r="Q394"/>
  <c r="O619"/>
  <c r="O312"/>
  <c r="E553"/>
  <c r="W203"/>
  <c r="E239"/>
  <c r="C201"/>
  <c r="I251"/>
  <c r="O602"/>
  <c r="I455"/>
  <c r="U433"/>
  <c r="I255"/>
  <c r="O541"/>
  <c r="W258"/>
  <c r="G604"/>
  <c r="X650"/>
  <c r="K348"/>
  <c r="U612"/>
  <c r="I329"/>
  <c r="W345"/>
  <c r="G545"/>
  <c r="C432"/>
  <c r="E477"/>
  <c r="U561"/>
  <c r="K356"/>
  <c r="C323"/>
  <c r="CF697"/>
  <c r="C386"/>
  <c r="W339"/>
  <c r="C423"/>
  <c r="U477"/>
  <c r="K315"/>
  <c r="S542"/>
  <c r="BB664"/>
  <c r="O368"/>
  <c r="BL736"/>
  <c r="W622"/>
  <c r="U231"/>
  <c r="U536"/>
  <c r="G538"/>
  <c r="S198"/>
  <c r="K314"/>
  <c r="U270"/>
  <c r="K191"/>
  <c r="K242"/>
  <c r="U376"/>
  <c r="U321"/>
  <c r="U365"/>
  <c r="U369"/>
  <c r="U352"/>
  <c r="U390"/>
  <c r="CQ665"/>
  <c r="U472"/>
  <c r="W466"/>
  <c r="U571"/>
  <c r="O261"/>
  <c r="CF674"/>
  <c r="E465"/>
  <c r="X712"/>
  <c r="DJ676"/>
  <c r="K451"/>
  <c r="C389"/>
  <c r="K484"/>
  <c r="U528"/>
  <c r="U462"/>
  <c r="R183"/>
  <c r="W463"/>
  <c r="CF694"/>
  <c r="G447"/>
  <c r="K482"/>
  <c r="Q614"/>
  <c r="K444"/>
  <c r="C302"/>
  <c r="E322"/>
  <c r="Q202"/>
  <c r="O415"/>
  <c r="BQ686"/>
  <c r="X700"/>
  <c r="W528"/>
  <c r="W414"/>
  <c r="C215"/>
  <c r="U567"/>
  <c r="K532"/>
  <c r="E314"/>
  <c r="E466"/>
  <c r="U188"/>
  <c r="Q604"/>
  <c r="K187"/>
  <c r="I484"/>
  <c r="K335"/>
  <c r="X670"/>
  <c r="K427"/>
  <c r="O396"/>
  <c r="Q498"/>
  <c r="I342"/>
  <c r="O266"/>
  <c r="Q346"/>
  <c r="U208"/>
  <c r="U196"/>
  <c r="K205"/>
  <c r="U320"/>
  <c r="U306"/>
  <c r="U381"/>
  <c r="U379"/>
  <c r="U346"/>
  <c r="U308"/>
  <c r="I697"/>
  <c r="BQ708"/>
  <c r="I453"/>
  <c r="E270"/>
  <c r="Q362"/>
  <c r="I378"/>
  <c r="CF731"/>
  <c r="N636"/>
  <c r="G206"/>
  <c r="U599"/>
  <c r="Q391"/>
  <c r="CF644"/>
  <c r="I321"/>
  <c r="E202"/>
  <c r="I334"/>
  <c r="Q262"/>
  <c r="C490"/>
  <c r="C229"/>
  <c r="S600"/>
  <c r="BQ694"/>
  <c r="S581"/>
  <c r="W392"/>
  <c r="C344"/>
  <c r="S604"/>
  <c r="W603"/>
  <c r="BB723"/>
  <c r="W483"/>
  <c r="C362"/>
  <c r="C503"/>
  <c r="I193"/>
  <c r="C507"/>
  <c r="I553"/>
  <c r="C384"/>
  <c r="O341"/>
  <c r="K391"/>
  <c r="E543"/>
  <c r="W316"/>
  <c r="X669"/>
  <c r="G273"/>
  <c r="K194"/>
  <c r="K431"/>
  <c r="K307"/>
  <c r="U426"/>
  <c r="G450"/>
  <c r="I463"/>
  <c r="C539"/>
  <c r="O342"/>
  <c r="K327"/>
  <c r="U201"/>
  <c r="K279"/>
  <c r="K214"/>
  <c r="U313"/>
  <c r="U395"/>
  <c r="U364"/>
  <c r="U310"/>
  <c r="U312"/>
  <c r="U351"/>
  <c r="C281"/>
  <c r="I488"/>
  <c r="Q507"/>
  <c r="I464"/>
  <c r="G221"/>
  <c r="E474"/>
  <c r="I568"/>
  <c r="CF640"/>
  <c r="K557"/>
  <c r="S206"/>
  <c r="G521"/>
  <c r="C216"/>
  <c r="U363"/>
  <c r="U336"/>
  <c r="BB698"/>
  <c r="G199"/>
  <c r="O392"/>
  <c r="C592"/>
  <c r="CF704"/>
  <c r="U505"/>
  <c r="I220"/>
  <c r="W614"/>
  <c r="K603"/>
  <c r="U503"/>
  <c r="U195"/>
  <c r="U385"/>
  <c r="W309"/>
  <c r="E453"/>
  <c r="S565"/>
  <c r="CF684"/>
  <c r="X664"/>
  <c r="E210"/>
  <c r="E373"/>
  <c r="O237"/>
  <c r="I471"/>
  <c r="I443"/>
  <c r="W185"/>
  <c r="K357"/>
  <c r="K184"/>
  <c r="U318"/>
  <c r="Q536"/>
  <c r="W383"/>
  <c r="Q305"/>
  <c r="DJ702"/>
  <c r="W420"/>
  <c r="K385"/>
  <c r="N639"/>
  <c r="O481"/>
  <c r="G436"/>
  <c r="S545"/>
  <c r="G466"/>
  <c r="E272"/>
  <c r="U275"/>
  <c r="U339"/>
  <c r="C505"/>
  <c r="C469"/>
  <c r="C434"/>
  <c r="K608"/>
  <c r="K582"/>
  <c r="K589"/>
  <c r="K478"/>
  <c r="K445"/>
  <c r="W504"/>
  <c r="W486"/>
  <c r="W427"/>
  <c r="S535"/>
  <c r="S562"/>
  <c r="U529"/>
  <c r="U581"/>
  <c r="U550"/>
  <c r="S470"/>
  <c r="S409"/>
  <c r="O485"/>
  <c r="O498"/>
  <c r="O421"/>
  <c r="O201"/>
  <c r="E620"/>
  <c r="E529"/>
  <c r="E565"/>
  <c r="E567"/>
  <c r="E531"/>
  <c r="I224"/>
  <c r="I198"/>
  <c r="I273"/>
  <c r="I226"/>
  <c r="I185"/>
  <c r="I276"/>
  <c r="I274"/>
  <c r="Q560"/>
  <c r="Q592"/>
  <c r="Q622"/>
  <c r="Q549"/>
  <c r="E496"/>
  <c r="E500"/>
  <c r="E481"/>
  <c r="E467"/>
  <c r="E457"/>
  <c r="E503"/>
  <c r="Q464"/>
  <c r="Q461"/>
  <c r="Q445"/>
  <c r="Q439"/>
  <c r="Q466"/>
  <c r="Q421"/>
  <c r="Q489"/>
  <c r="G422"/>
  <c r="G497"/>
  <c r="G505"/>
  <c r="G494"/>
  <c r="G476"/>
  <c r="G501"/>
  <c r="G510"/>
  <c r="I577"/>
  <c r="I536"/>
  <c r="I528"/>
  <c r="O330"/>
  <c r="O301"/>
  <c r="O303"/>
  <c r="O314"/>
  <c r="O386"/>
  <c r="O333"/>
  <c r="S283"/>
  <c r="S243"/>
  <c r="S259"/>
  <c r="S188"/>
  <c r="C296"/>
  <c r="O572"/>
  <c r="O617"/>
  <c r="O614"/>
  <c r="O522"/>
  <c r="O616"/>
  <c r="O547"/>
  <c r="O550"/>
  <c r="I438"/>
  <c r="I457"/>
  <c r="I419"/>
  <c r="I434"/>
  <c r="I504"/>
  <c r="I495"/>
  <c r="I446"/>
  <c r="C255"/>
  <c r="C264"/>
  <c r="C253"/>
  <c r="C282"/>
  <c r="C245"/>
  <c r="C242"/>
  <c r="C188"/>
  <c r="C207"/>
  <c r="G200"/>
  <c r="G267"/>
  <c r="G259"/>
  <c r="G208"/>
  <c r="G248"/>
  <c r="G224"/>
  <c r="G196"/>
  <c r="G277"/>
  <c r="G204"/>
  <c r="G278"/>
  <c r="Q334"/>
  <c r="Q307"/>
  <c r="Q331"/>
  <c r="Q330"/>
  <c r="Q329"/>
  <c r="Q358"/>
  <c r="Q383"/>
  <c r="Q314"/>
  <c r="Q361"/>
  <c r="E227"/>
  <c r="E256"/>
  <c r="E234"/>
  <c r="E255"/>
  <c r="E263"/>
  <c r="E283"/>
  <c r="E248"/>
  <c r="E217"/>
  <c r="E276"/>
  <c r="E252"/>
  <c r="E275"/>
  <c r="E235"/>
  <c r="E184"/>
  <c r="E201"/>
  <c r="E284"/>
  <c r="E191"/>
  <c r="E220"/>
  <c r="U501"/>
  <c r="U499"/>
  <c r="U428"/>
  <c r="U439"/>
  <c r="U490"/>
  <c r="U486"/>
  <c r="U484"/>
  <c r="U500"/>
  <c r="U496"/>
  <c r="U416"/>
  <c r="U487"/>
  <c r="U454"/>
  <c r="U473"/>
  <c r="U458"/>
  <c r="U425"/>
  <c r="U421"/>
  <c r="U280"/>
  <c r="U210"/>
  <c r="U189"/>
  <c r="U258"/>
  <c r="U239"/>
  <c r="U261"/>
  <c r="U220"/>
  <c r="U242"/>
  <c r="U266"/>
  <c r="U236"/>
  <c r="U238"/>
  <c r="U184"/>
  <c r="U183"/>
  <c r="U256"/>
  <c r="U265"/>
  <c r="U227"/>
  <c r="U213"/>
  <c r="U207"/>
  <c r="U202"/>
  <c r="E371"/>
  <c r="E298"/>
  <c r="E379"/>
  <c r="E320"/>
  <c r="E303"/>
  <c r="E331"/>
  <c r="E383"/>
  <c r="E334"/>
  <c r="E390"/>
  <c r="E392"/>
  <c r="E332"/>
  <c r="E300"/>
  <c r="E313"/>
  <c r="E358"/>
  <c r="E335"/>
  <c r="E378"/>
  <c r="E324"/>
  <c r="E375"/>
  <c r="E349"/>
  <c r="E326"/>
  <c r="E311"/>
  <c r="E374"/>
  <c r="CU707"/>
  <c r="BM692"/>
  <c r="BQ674"/>
  <c r="CU675"/>
  <c r="N712"/>
  <c r="R293"/>
  <c r="W353"/>
  <c r="BQ631"/>
  <c r="I642"/>
  <c r="W349"/>
  <c r="K509"/>
  <c r="I263"/>
  <c r="I526"/>
  <c r="E499"/>
  <c r="I525"/>
  <c r="F293"/>
  <c r="C348"/>
  <c r="I283"/>
  <c r="G469"/>
  <c r="X701"/>
  <c r="I486"/>
  <c r="DJ727"/>
  <c r="G554"/>
  <c r="O335"/>
  <c r="C528"/>
  <c r="I612"/>
  <c r="BM642"/>
  <c r="G310"/>
  <c r="I607"/>
  <c r="W522"/>
  <c r="K346"/>
  <c r="G480"/>
  <c r="C563"/>
  <c r="S584"/>
  <c r="K502"/>
  <c r="W263"/>
  <c r="G459"/>
  <c r="S425"/>
  <c r="S578"/>
  <c r="BM652"/>
  <c r="S422"/>
  <c r="O417"/>
  <c r="G195"/>
  <c r="O310"/>
  <c r="E601"/>
  <c r="S529"/>
  <c r="I585"/>
  <c r="I340"/>
  <c r="G184"/>
  <c r="S378"/>
  <c r="S540"/>
  <c r="O278"/>
  <c r="U554"/>
  <c r="I606"/>
  <c r="S221"/>
  <c r="K200"/>
  <c r="K231"/>
  <c r="CZ728"/>
  <c r="N670"/>
  <c r="BB659"/>
  <c r="U493"/>
  <c r="S411"/>
  <c r="I615"/>
  <c r="C464"/>
  <c r="E221"/>
  <c r="G238"/>
  <c r="W497"/>
  <c r="I441"/>
  <c r="O222"/>
  <c r="G346"/>
  <c r="Q250"/>
  <c r="K565"/>
  <c r="CF726"/>
  <c r="O612"/>
  <c r="Q190"/>
  <c r="S340"/>
  <c r="W237"/>
  <c r="O370"/>
  <c r="O238"/>
  <c r="C536"/>
  <c r="U415"/>
  <c r="W304"/>
  <c r="U615"/>
  <c r="Q608"/>
  <c r="O366"/>
  <c r="I439"/>
  <c r="O597"/>
  <c r="G375"/>
  <c r="W600"/>
  <c r="K364"/>
  <c r="W395"/>
  <c r="W608"/>
  <c r="G572"/>
  <c r="I316"/>
  <c r="S267"/>
  <c r="O240"/>
  <c r="G544"/>
  <c r="I595"/>
  <c r="W468"/>
  <c r="G323"/>
  <c r="Q458"/>
  <c r="I381"/>
  <c r="I601"/>
  <c r="S211"/>
  <c r="K189"/>
  <c r="K266"/>
  <c r="BP736"/>
  <c r="CF655"/>
  <c r="C522"/>
  <c r="S370"/>
  <c r="DJ729"/>
  <c r="G417"/>
  <c r="G297"/>
  <c r="E535"/>
  <c r="K352"/>
  <c r="W386"/>
  <c r="E552"/>
  <c r="Q364"/>
  <c r="U370"/>
  <c r="U382"/>
  <c r="E415"/>
  <c r="S231"/>
  <c r="Q531"/>
  <c r="C369"/>
  <c r="K341"/>
  <c r="G557"/>
  <c r="Q337"/>
  <c r="Q463"/>
  <c r="O542"/>
  <c r="U233"/>
  <c r="C198"/>
  <c r="I603"/>
  <c r="K203"/>
  <c r="U383"/>
  <c r="J84" a="1"/>
  <c r="G328"/>
  <c r="U525"/>
  <c r="CF690"/>
  <c r="BN736"/>
  <c r="K394"/>
  <c r="S256"/>
  <c r="O538"/>
  <c r="W565"/>
  <c r="G435"/>
  <c r="Q328"/>
  <c r="S601"/>
  <c r="U218"/>
  <c r="U327"/>
  <c r="U340"/>
  <c r="I197"/>
  <c r="I301"/>
  <c r="C580"/>
  <c r="U522"/>
  <c r="C233"/>
  <c r="C192"/>
  <c r="S510"/>
  <c r="K316"/>
  <c r="C418"/>
  <c r="K192"/>
  <c r="E609"/>
  <c r="Q569"/>
  <c r="E342"/>
  <c r="U384"/>
  <c r="C466"/>
  <c r="K594"/>
  <c r="W424"/>
  <c r="U606"/>
  <c r="S483"/>
  <c r="O231"/>
  <c r="E608"/>
  <c r="I254"/>
  <c r="I234"/>
  <c r="Q533"/>
  <c r="E471"/>
  <c r="Q442"/>
  <c r="Q471"/>
  <c r="G470"/>
  <c r="G481"/>
  <c r="I554"/>
  <c r="O344"/>
  <c r="S227"/>
  <c r="C343"/>
  <c r="O536"/>
  <c r="I498"/>
  <c r="I472"/>
  <c r="G305"/>
  <c r="C252"/>
  <c r="C223"/>
  <c r="G191"/>
  <c r="G255"/>
  <c r="G244"/>
  <c r="Q353"/>
  <c r="Q320"/>
  <c r="E206"/>
  <c r="E196"/>
  <c r="E281"/>
  <c r="E189"/>
  <c r="E244"/>
  <c r="U413"/>
  <c r="U430"/>
  <c r="U509"/>
  <c r="U441"/>
  <c r="U253"/>
  <c r="U219"/>
  <c r="U198"/>
  <c r="U209"/>
  <c r="U228"/>
  <c r="E304"/>
  <c r="E382"/>
  <c r="E391"/>
  <c r="E317"/>
  <c r="E359"/>
  <c r="BB658"/>
  <c r="Q561"/>
  <c r="Q336"/>
  <c r="I243"/>
  <c r="C298"/>
  <c r="E424"/>
  <c r="W191"/>
  <c r="G270"/>
  <c r="O376"/>
  <c r="G410"/>
  <c r="G437"/>
  <c r="S566"/>
  <c r="C460"/>
  <c r="K453"/>
  <c r="Q555"/>
  <c r="Q224"/>
  <c r="U373"/>
  <c r="E504"/>
  <c r="O206"/>
  <c r="E397"/>
  <c r="U397"/>
  <c r="O497"/>
  <c r="K556"/>
  <c r="S419"/>
  <c r="U298"/>
  <c r="S465"/>
  <c r="I279"/>
  <c r="BB669"/>
  <c r="K483"/>
  <c r="S353"/>
  <c r="E420"/>
  <c r="Q420"/>
  <c r="O315"/>
  <c r="O592"/>
  <c r="C227"/>
  <c r="Q312"/>
  <c r="E262"/>
  <c r="U504"/>
  <c r="U234"/>
  <c r="E365"/>
  <c r="I715"/>
  <c r="W378"/>
  <c r="BB722"/>
  <c r="Q267"/>
  <c r="Q226"/>
  <c r="K588"/>
  <c r="D523"/>
  <c r="E523" s="1"/>
  <c r="I700"/>
  <c r="I324"/>
  <c r="N663"/>
  <c r="E611"/>
  <c r="W620"/>
  <c r="C611"/>
  <c r="I540"/>
  <c r="I587"/>
  <c r="I267"/>
  <c r="G599"/>
  <c r="K523"/>
  <c r="K599"/>
  <c r="C485"/>
  <c r="S369"/>
  <c r="C396"/>
  <c r="I248"/>
  <c r="S448"/>
  <c r="O506"/>
  <c r="I483"/>
  <c r="K226"/>
  <c r="O459"/>
  <c r="K593"/>
  <c r="E441"/>
  <c r="U532"/>
  <c r="E435"/>
  <c r="S508"/>
  <c r="I282"/>
  <c r="G202"/>
  <c r="C530"/>
  <c r="W532"/>
  <c r="S389"/>
  <c r="W462"/>
  <c r="W619"/>
  <c r="S355"/>
  <c r="S438"/>
  <c r="I475"/>
  <c r="Q563"/>
  <c r="W318"/>
  <c r="C419"/>
  <c r="S330"/>
  <c r="Q324"/>
  <c r="Q189"/>
  <c r="U377"/>
  <c r="I409"/>
  <c r="G396"/>
  <c r="Q213"/>
  <c r="I593"/>
  <c r="S248"/>
  <c r="K389"/>
  <c r="K221"/>
  <c r="BQ688"/>
  <c r="N718"/>
  <c r="E525"/>
  <c r="DJ655"/>
  <c r="I492"/>
  <c r="C543"/>
  <c r="E236"/>
  <c r="C342"/>
  <c r="W555"/>
  <c r="Q597"/>
  <c r="DJ631"/>
  <c r="W235"/>
  <c r="Q554"/>
  <c r="G229"/>
  <c r="C314"/>
  <c r="E469"/>
  <c r="C440"/>
  <c r="G282"/>
  <c r="BB703"/>
  <c r="C468"/>
  <c r="K418"/>
  <c r="O571"/>
  <c r="S234"/>
  <c r="C313"/>
  <c r="S392"/>
  <c r="Q610"/>
  <c r="DJ721"/>
  <c r="Q478"/>
  <c r="BB695"/>
  <c r="S503"/>
  <c r="I616"/>
  <c r="W247"/>
  <c r="K308"/>
  <c r="S603"/>
  <c r="G384"/>
  <c r="C321"/>
  <c r="I493"/>
  <c r="S349"/>
  <c r="Q246"/>
  <c r="K554"/>
  <c r="C550"/>
  <c r="W441"/>
  <c r="C510"/>
  <c r="K232"/>
  <c r="S507"/>
  <c r="I548"/>
  <c r="S275"/>
  <c r="K354"/>
  <c r="K217"/>
  <c r="G429"/>
  <c r="I558"/>
  <c r="I361"/>
  <c r="C272"/>
  <c r="G350"/>
  <c r="X698"/>
  <c r="S263"/>
  <c r="S595"/>
  <c r="O528"/>
  <c r="W344"/>
  <c r="O482"/>
  <c r="C194"/>
  <c r="K264"/>
  <c r="U315"/>
  <c r="BM726"/>
  <c r="O345"/>
  <c r="E444"/>
  <c r="W562"/>
  <c r="I371"/>
  <c r="S333"/>
  <c r="Q369"/>
  <c r="G324"/>
  <c r="O308"/>
  <c r="O208"/>
  <c r="W456"/>
  <c r="S485"/>
  <c r="U273"/>
  <c r="U311"/>
  <c r="I648"/>
  <c r="G252"/>
  <c r="G193"/>
  <c r="O427"/>
  <c r="CF710"/>
  <c r="I572"/>
  <c r="I240"/>
  <c r="K366"/>
  <c r="O603"/>
  <c r="S309"/>
  <c r="G300"/>
  <c r="C456"/>
  <c r="Q350"/>
  <c r="U302"/>
  <c r="U394"/>
  <c r="Q521"/>
  <c r="E430"/>
  <c r="K219"/>
  <c r="Q499"/>
  <c r="G588"/>
  <c r="G504"/>
  <c r="K368"/>
  <c r="K616"/>
  <c r="K529"/>
  <c r="Q389"/>
  <c r="S249"/>
  <c r="BB705"/>
  <c r="Q355"/>
  <c r="W297"/>
  <c r="U357"/>
  <c r="C486"/>
  <c r="K566"/>
  <c r="W474"/>
  <c r="S590"/>
  <c r="S460"/>
  <c r="O448"/>
  <c r="E544"/>
  <c r="E526"/>
  <c r="I249"/>
  <c r="Q568"/>
  <c r="E462"/>
  <c r="E484"/>
  <c r="Q430"/>
  <c r="Q487"/>
  <c r="G485"/>
  <c r="I564"/>
  <c r="O316"/>
  <c r="O327"/>
  <c r="S214"/>
  <c r="O534"/>
  <c r="I470"/>
  <c r="I450"/>
  <c r="G329"/>
  <c r="G373"/>
  <c r="C231"/>
  <c r="G257"/>
  <c r="G210"/>
  <c r="G187"/>
  <c r="Q303"/>
  <c r="Q348"/>
  <c r="E261"/>
  <c r="E223"/>
  <c r="E231"/>
  <c r="E237"/>
  <c r="U476"/>
  <c r="U444"/>
  <c r="U510"/>
  <c r="U429"/>
  <c r="U211"/>
  <c r="U246"/>
  <c r="U269"/>
  <c r="U263"/>
  <c r="U277"/>
  <c r="E351"/>
  <c r="E370"/>
  <c r="E333"/>
  <c r="E321"/>
  <c r="E352"/>
  <c r="E297"/>
  <c r="N643"/>
  <c r="I728"/>
  <c r="W366"/>
  <c r="Q275"/>
  <c r="S190"/>
  <c r="G241"/>
  <c r="W389"/>
  <c r="X668"/>
  <c r="O492"/>
  <c r="G385"/>
  <c r="E192"/>
  <c r="U414"/>
  <c r="K208"/>
  <c r="Q414"/>
  <c r="C552"/>
  <c r="K360"/>
  <c r="U307"/>
  <c r="W376"/>
  <c r="Q472"/>
  <c r="X725"/>
  <c r="S240"/>
  <c r="C502"/>
  <c r="O461"/>
  <c r="Q230"/>
  <c r="U241"/>
  <c r="E380"/>
  <c r="S415"/>
  <c r="Q574"/>
  <c r="O463"/>
  <c r="W471"/>
  <c r="E566"/>
  <c r="Q547"/>
  <c r="G432"/>
  <c r="S196"/>
  <c r="I507"/>
  <c r="C232"/>
  <c r="Q340"/>
  <c r="E265"/>
  <c r="U456"/>
  <c r="U492"/>
  <c r="U268"/>
  <c r="E363"/>
  <c r="E339"/>
  <c r="BQ660"/>
  <c r="CU703"/>
  <c r="X644"/>
  <c r="W394"/>
  <c r="BB682"/>
  <c r="I666"/>
  <c r="I695"/>
  <c r="BM676"/>
  <c r="S555"/>
  <c r="BQ684"/>
  <c r="I677"/>
  <c r="C603"/>
  <c r="G596"/>
  <c r="W193"/>
  <c r="I370"/>
  <c r="S224"/>
  <c r="K604"/>
  <c r="CF693"/>
  <c r="I611"/>
  <c r="Q522"/>
  <c r="E558"/>
  <c r="K416"/>
  <c r="C277"/>
  <c r="I215"/>
  <c r="G550"/>
  <c r="K273"/>
  <c r="K209"/>
  <c r="Q467"/>
  <c r="N687"/>
  <c r="I415"/>
  <c r="G615"/>
  <c r="K374"/>
  <c r="W382"/>
  <c r="O193"/>
  <c r="I557"/>
  <c r="W303"/>
  <c r="C265"/>
  <c r="S368"/>
  <c r="DJ698"/>
  <c r="E445"/>
  <c r="S203"/>
  <c r="O591"/>
  <c r="K317"/>
  <c r="S303"/>
  <c r="CF672"/>
  <c r="G198"/>
  <c r="Q428"/>
  <c r="K302"/>
  <c r="K437"/>
  <c r="E536"/>
  <c r="W621"/>
  <c r="S428"/>
  <c r="Q419"/>
  <c r="O467"/>
  <c r="O318"/>
  <c r="K396"/>
  <c r="K250"/>
  <c r="CQ657"/>
  <c r="Q580"/>
  <c r="I633"/>
  <c r="AL736"/>
  <c r="N731"/>
  <c r="S495"/>
  <c r="U409"/>
  <c r="G443"/>
  <c r="U600"/>
  <c r="W219"/>
  <c r="K410"/>
  <c r="C602"/>
  <c r="S372"/>
  <c r="I303"/>
  <c r="Q486"/>
  <c r="O382"/>
  <c r="W333"/>
  <c r="K384"/>
  <c r="S444"/>
  <c r="CF631"/>
  <c r="S326"/>
  <c r="U593"/>
  <c r="C596"/>
  <c r="C284"/>
  <c r="O436"/>
  <c r="E595"/>
  <c r="U585"/>
  <c r="O605"/>
  <c r="K322"/>
  <c r="C371"/>
  <c r="DJ640"/>
  <c r="Q446"/>
  <c r="I592"/>
  <c r="U474"/>
  <c r="G425"/>
  <c r="S184"/>
  <c r="Q558"/>
  <c r="G449"/>
  <c r="C375"/>
  <c r="O250"/>
  <c r="S278"/>
  <c r="BB688"/>
  <c r="I440"/>
  <c r="Q469"/>
  <c r="U578"/>
  <c r="C561"/>
  <c r="O365"/>
  <c r="K388"/>
  <c r="K229"/>
  <c r="I680"/>
  <c r="O263"/>
  <c r="C347"/>
  <c r="C387"/>
  <c r="E541"/>
  <c r="Q475"/>
  <c r="K614"/>
  <c r="Q423"/>
  <c r="W479"/>
  <c r="O245"/>
  <c r="S223"/>
  <c r="U467"/>
  <c r="U225"/>
  <c r="U361"/>
  <c r="CU671"/>
  <c r="O356"/>
  <c r="G578"/>
  <c r="S352"/>
  <c r="BQ670"/>
  <c r="E199"/>
  <c r="K579"/>
  <c r="W609"/>
  <c r="X717"/>
  <c r="G621"/>
  <c r="W228"/>
  <c r="E296"/>
  <c r="K309"/>
  <c r="U335"/>
  <c r="U332"/>
  <c r="I337"/>
  <c r="E360"/>
  <c r="E510"/>
  <c r="Q579"/>
  <c r="K353"/>
  <c r="K449"/>
  <c r="E268"/>
  <c r="S273"/>
  <c r="S350"/>
  <c r="G280"/>
  <c r="U279"/>
  <c r="O241"/>
  <c r="K257"/>
  <c r="U331"/>
  <c r="I617"/>
  <c r="S371"/>
  <c r="Q377"/>
  <c r="U337"/>
  <c r="G508"/>
  <c r="CF654"/>
  <c r="S547"/>
  <c r="U360"/>
  <c r="O331"/>
  <c r="S276"/>
  <c r="E341"/>
  <c r="U317"/>
  <c r="O583"/>
  <c r="O493"/>
  <c r="G265"/>
  <c r="K525"/>
  <c r="K499"/>
  <c r="S587"/>
  <c r="U580"/>
  <c r="O488"/>
  <c r="E621"/>
  <c r="E528"/>
  <c r="I272"/>
  <c r="Q603"/>
  <c r="E494"/>
  <c r="E479"/>
  <c r="Q474"/>
  <c r="Q485"/>
  <c r="G438"/>
  <c r="I589"/>
  <c r="O388"/>
  <c r="O340"/>
  <c r="S247"/>
  <c r="O552"/>
  <c r="O589"/>
  <c r="I427"/>
  <c r="G343"/>
  <c r="G389"/>
  <c r="C266"/>
  <c r="C274"/>
  <c r="G207"/>
  <c r="G216"/>
  <c r="Q370"/>
  <c r="Q311"/>
  <c r="E200"/>
  <c r="E257"/>
  <c r="E212"/>
  <c r="E282"/>
  <c r="U452"/>
  <c r="U445"/>
  <c r="U436"/>
  <c r="U410"/>
  <c r="U204"/>
  <c r="U267"/>
  <c r="U235"/>
  <c r="U203"/>
  <c r="E310"/>
  <c r="E338"/>
  <c r="E386"/>
  <c r="E364"/>
  <c r="E325"/>
  <c r="E368"/>
  <c r="CQ705"/>
  <c r="C559"/>
  <c r="K609"/>
  <c r="C600"/>
  <c r="C560"/>
  <c r="I368"/>
  <c r="W428"/>
  <c r="I684"/>
  <c r="U566"/>
  <c r="K510"/>
  <c r="BB653"/>
  <c r="Q212"/>
  <c r="BQ666"/>
  <c r="X696"/>
  <c r="O274"/>
  <c r="C579"/>
  <c r="W226"/>
  <c r="C455"/>
  <c r="Q593"/>
  <c r="G553"/>
  <c r="O574"/>
  <c r="K330"/>
  <c r="O566"/>
  <c r="K618"/>
  <c r="S207"/>
  <c r="CF656"/>
  <c r="S272"/>
  <c r="BB644"/>
  <c r="C310"/>
  <c r="Q433"/>
  <c r="W425"/>
  <c r="W593"/>
  <c r="W527"/>
  <c r="CF683"/>
  <c r="W195"/>
  <c r="C301"/>
  <c r="O479"/>
  <c r="G533"/>
  <c r="K329"/>
  <c r="G601"/>
  <c r="W280"/>
  <c r="C531"/>
  <c r="E584"/>
  <c r="K435"/>
  <c r="Q505"/>
  <c r="K237"/>
  <c r="Q281"/>
  <c r="S613"/>
  <c r="E545"/>
  <c r="K558"/>
  <c r="I431"/>
  <c r="I312"/>
  <c r="O196"/>
  <c r="Q390"/>
  <c r="K253"/>
  <c r="K213"/>
  <c r="I690"/>
  <c r="W249"/>
  <c r="I264"/>
  <c r="C454"/>
  <c r="CF727"/>
  <c r="DJ680"/>
  <c r="S313"/>
  <c r="C488"/>
  <c r="G352"/>
  <c r="O221"/>
  <c r="W209"/>
  <c r="O578"/>
  <c r="K600"/>
  <c r="K351"/>
  <c r="W223"/>
  <c r="CF648"/>
  <c r="BB666"/>
  <c r="G239"/>
  <c r="I351"/>
  <c r="S390"/>
  <c r="W604"/>
  <c r="U356"/>
  <c r="K383"/>
  <c r="O234"/>
  <c r="Q326"/>
  <c r="BB697"/>
  <c r="U543"/>
  <c r="U622"/>
  <c r="S300"/>
  <c r="O190"/>
  <c r="U212"/>
  <c r="BM631"/>
  <c r="BM736" s="1"/>
  <c r="S418"/>
  <c r="G549"/>
  <c r="K369"/>
  <c r="W454"/>
  <c r="U353"/>
  <c r="I478"/>
  <c r="U565"/>
  <c r="Q544"/>
  <c r="W274"/>
  <c r="CF719"/>
  <c r="U506"/>
  <c r="DJ722"/>
  <c r="K247"/>
  <c r="W232"/>
  <c r="U345"/>
  <c r="U451"/>
  <c r="CZ724"/>
  <c r="N721"/>
  <c r="DO664"/>
  <c r="C470"/>
  <c r="U594"/>
  <c r="O428"/>
  <c r="I260"/>
  <c r="I265"/>
  <c r="Q493"/>
  <c r="G507"/>
  <c r="O381"/>
  <c r="O564"/>
  <c r="I458"/>
  <c r="G368"/>
  <c r="G227"/>
  <c r="G228"/>
  <c r="Q338"/>
  <c r="E209"/>
  <c r="E280"/>
  <c r="U457"/>
  <c r="U453"/>
  <c r="U274"/>
  <c r="U251"/>
  <c r="U262"/>
  <c r="E316"/>
  <c r="E329"/>
  <c r="DO689"/>
  <c r="DN729"/>
  <c r="DN665"/>
  <c r="AW712"/>
  <c r="AW671"/>
  <c r="AW683"/>
  <c r="DO694"/>
  <c r="DO663"/>
  <c r="DO691"/>
  <c r="DO640"/>
  <c r="DO658"/>
  <c r="DO726"/>
  <c r="CK687"/>
  <c r="CK654"/>
  <c r="CK680"/>
  <c r="CK694"/>
  <c r="CK665"/>
  <c r="CK653"/>
  <c r="CK684"/>
  <c r="DN667"/>
  <c r="DN687"/>
  <c r="DN686"/>
  <c r="BC653"/>
  <c r="BC730"/>
  <c r="BC713"/>
  <c r="BC692"/>
  <c r="BC668"/>
  <c r="BC690"/>
  <c r="BC709"/>
  <c r="BC716"/>
  <c r="BC674"/>
  <c r="AW686"/>
  <c r="AW725"/>
  <c r="AW636"/>
  <c r="BD636"/>
  <c r="BD637"/>
  <c r="BD704"/>
  <c r="BD728"/>
  <c r="BD682"/>
  <c r="BD687"/>
  <c r="BD676"/>
  <c r="BD714"/>
  <c r="BD655"/>
  <c r="BD692"/>
  <c r="BD652"/>
  <c r="T659"/>
  <c r="T665"/>
  <c r="T717"/>
  <c r="T660"/>
  <c r="T701"/>
  <c r="T721"/>
  <c r="T646"/>
  <c r="T709"/>
  <c r="T710"/>
  <c r="AX653"/>
  <c r="AX730"/>
  <c r="AX714"/>
  <c r="AX689"/>
  <c r="AX726"/>
  <c r="AX686"/>
  <c r="AX719"/>
  <c r="AX671"/>
  <c r="AX692"/>
  <c r="AX720"/>
  <c r="O620"/>
  <c r="BB736"/>
  <c r="CQ736"/>
  <c r="I736"/>
  <c r="DJ736"/>
  <c r="G185"/>
  <c r="U523"/>
  <c r="K296"/>
  <c r="W229"/>
  <c r="W218"/>
  <c r="W190"/>
  <c r="W256"/>
  <c r="W241"/>
  <c r="W206"/>
  <c r="W192"/>
  <c r="W233"/>
  <c r="W251"/>
  <c r="W217"/>
  <c r="W222"/>
  <c r="W281"/>
  <c r="W252"/>
  <c r="W254"/>
  <c r="W224"/>
  <c r="W307"/>
  <c r="W306"/>
  <c r="W372"/>
  <c r="W298"/>
  <c r="W388"/>
  <c r="W373"/>
  <c r="W338"/>
  <c r="W377"/>
  <c r="W359"/>
  <c r="W301"/>
  <c r="W300"/>
  <c r="W397"/>
  <c r="W361"/>
  <c r="W319"/>
  <c r="W342"/>
  <c r="C445"/>
  <c r="C483"/>
  <c r="C496"/>
  <c r="C508"/>
  <c r="C443"/>
  <c r="C446"/>
  <c r="C425"/>
  <c r="C420"/>
  <c r="C414"/>
  <c r="C424"/>
  <c r="C447"/>
  <c r="C426"/>
  <c r="K586"/>
  <c r="K575"/>
  <c r="K572"/>
  <c r="K535"/>
  <c r="K562"/>
  <c r="K611"/>
  <c r="K522"/>
  <c r="K601"/>
  <c r="K527"/>
  <c r="K548"/>
  <c r="K544"/>
  <c r="K617"/>
  <c r="K543"/>
  <c r="K605"/>
  <c r="K469"/>
  <c r="K486"/>
  <c r="K443"/>
  <c r="K497"/>
  <c r="K498"/>
  <c r="K411"/>
  <c r="K447"/>
  <c r="K479"/>
  <c r="K485"/>
  <c r="K425"/>
  <c r="K490"/>
  <c r="K439"/>
  <c r="K501"/>
  <c r="Q506"/>
  <c r="Q450"/>
  <c r="Q456"/>
  <c r="Q495"/>
  <c r="Q508"/>
  <c r="Q449"/>
  <c r="I578"/>
  <c r="I561"/>
  <c r="I602"/>
  <c r="I544"/>
  <c r="O559"/>
  <c r="O527"/>
  <c r="O570"/>
  <c r="O590"/>
  <c r="O573"/>
  <c r="O599"/>
  <c r="O613"/>
  <c r="O576"/>
  <c r="O544"/>
  <c r="K367"/>
  <c r="K320"/>
  <c r="K349"/>
  <c r="K359"/>
  <c r="Q239"/>
  <c r="Q187"/>
  <c r="Q241"/>
  <c r="Q271"/>
  <c r="Q199"/>
  <c r="Q208"/>
  <c r="Q237"/>
  <c r="Q270"/>
  <c r="Q279"/>
  <c r="Q277"/>
  <c r="Q273"/>
  <c r="Q257"/>
  <c r="Q207"/>
  <c r="Q220"/>
  <c r="Q272"/>
  <c r="Q219"/>
  <c r="Q284"/>
  <c r="Q228"/>
  <c r="Q209"/>
  <c r="Q221"/>
  <c r="Q192"/>
  <c r="Q232"/>
  <c r="Q264"/>
  <c r="Q259"/>
  <c r="Q244"/>
  <c r="Q261"/>
  <c r="Q196"/>
  <c r="Q234"/>
  <c r="Q223"/>
  <c r="Q236"/>
  <c r="Q194"/>
  <c r="Q188"/>
  <c r="Q201"/>
  <c r="Q268"/>
  <c r="Q283"/>
  <c r="Q274"/>
  <c r="Q214"/>
  <c r="Q251"/>
  <c r="Q249"/>
  <c r="Q260"/>
  <c r="C588"/>
  <c r="C593"/>
  <c r="C616"/>
  <c r="C608"/>
  <c r="C521"/>
  <c r="C572"/>
  <c r="C535"/>
  <c r="C612"/>
  <c r="C583"/>
  <c r="C553"/>
  <c r="C601"/>
  <c r="C529"/>
  <c r="C570"/>
  <c r="C555"/>
  <c r="C571"/>
  <c r="C525"/>
  <c r="C566"/>
  <c r="C581"/>
  <c r="C609"/>
  <c r="C565"/>
  <c r="C586"/>
  <c r="C606"/>
  <c r="C575"/>
  <c r="C534"/>
  <c r="C538"/>
  <c r="C599"/>
  <c r="G591"/>
  <c r="G589"/>
  <c r="G590"/>
  <c r="G583"/>
  <c r="G573"/>
  <c r="G613"/>
  <c r="G559"/>
  <c r="G561"/>
  <c r="G528"/>
  <c r="G537"/>
  <c r="G525"/>
  <c r="G611"/>
  <c r="G530"/>
  <c r="G603"/>
  <c r="G522"/>
  <c r="G594"/>
  <c r="G563"/>
  <c r="G529"/>
  <c r="G568"/>
  <c r="G542"/>
  <c r="G558"/>
  <c r="G570"/>
  <c r="G586"/>
  <c r="G595"/>
  <c r="G581"/>
  <c r="G593"/>
  <c r="G617"/>
  <c r="G531"/>
  <c r="G539"/>
  <c r="G587"/>
  <c r="G610"/>
  <c r="G584"/>
  <c r="G606"/>
  <c r="G541"/>
  <c r="G543"/>
  <c r="O246"/>
  <c r="O282"/>
  <c r="O243"/>
  <c r="O218"/>
  <c r="O251"/>
  <c r="O205"/>
  <c r="O277"/>
  <c r="O204"/>
  <c r="O271"/>
  <c r="O268"/>
  <c r="O230"/>
  <c r="O223"/>
  <c r="O284"/>
  <c r="O216"/>
  <c r="O259"/>
  <c r="O276"/>
  <c r="O203"/>
  <c r="O224"/>
  <c r="O255"/>
  <c r="O239"/>
  <c r="O256"/>
  <c r="O194"/>
  <c r="O279"/>
  <c r="O265"/>
  <c r="E614"/>
  <c r="E617"/>
  <c r="E590"/>
  <c r="E568"/>
  <c r="E588"/>
  <c r="E594"/>
  <c r="E589"/>
  <c r="E542"/>
  <c r="E564"/>
  <c r="E598"/>
  <c r="E580"/>
  <c r="E593"/>
  <c r="E610"/>
  <c r="E602"/>
  <c r="E576"/>
  <c r="E592"/>
  <c r="E571"/>
  <c r="E600"/>
  <c r="E551"/>
  <c r="E583"/>
  <c r="E539"/>
  <c r="E533"/>
  <c r="E587"/>
  <c r="E546"/>
  <c r="E556"/>
  <c r="E597"/>
  <c r="Q571"/>
  <c r="Q587"/>
  <c r="Q540"/>
  <c r="Q564"/>
  <c r="Q534"/>
  <c r="Q605"/>
  <c r="Q596"/>
  <c r="Q550"/>
  <c r="Q607"/>
  <c r="Q585"/>
  <c r="Q616"/>
  <c r="Q591"/>
  <c r="Q527"/>
  <c r="Q590"/>
  <c r="Q620"/>
  <c r="Q543"/>
  <c r="Q615"/>
  <c r="Q588"/>
  <c r="Q609"/>
  <c r="Q600"/>
  <c r="Q570"/>
  <c r="Q612"/>
  <c r="Q556"/>
  <c r="Q559"/>
  <c r="Q594"/>
  <c r="S238"/>
  <c r="S202"/>
  <c r="S225"/>
  <c r="S260"/>
  <c r="S236"/>
  <c r="S262"/>
  <c r="S245"/>
  <c r="S215"/>
  <c r="S191"/>
  <c r="S218"/>
  <c r="I452"/>
  <c r="I435"/>
  <c r="I491"/>
  <c r="I480"/>
  <c r="I499"/>
  <c r="I465"/>
  <c r="I433"/>
  <c r="I432"/>
  <c r="I502"/>
  <c r="I466"/>
  <c r="I449"/>
  <c r="I444"/>
  <c r="I500"/>
  <c r="I505"/>
  <c r="K252"/>
  <c r="K223"/>
  <c r="K201"/>
  <c r="K210"/>
  <c r="K243"/>
  <c r="K236"/>
  <c r="K249"/>
  <c r="K198"/>
  <c r="K197"/>
  <c r="K224"/>
  <c r="K202"/>
  <c r="K281"/>
  <c r="K240"/>
  <c r="C204"/>
  <c r="C249"/>
  <c r="C221"/>
  <c r="C243"/>
  <c r="C241"/>
  <c r="C246"/>
  <c r="C273"/>
  <c r="C197"/>
  <c r="C203"/>
  <c r="C250"/>
  <c r="C226"/>
  <c r="C211"/>
  <c r="C237"/>
  <c r="C224"/>
  <c r="C187"/>
  <c r="C235"/>
  <c r="C193"/>
  <c r="S451"/>
  <c r="S479"/>
  <c r="S487"/>
  <c r="S441"/>
  <c r="S468"/>
  <c r="S498"/>
  <c r="S493"/>
  <c r="S474"/>
  <c r="S494"/>
  <c r="S469"/>
  <c r="S496"/>
  <c r="S497"/>
  <c r="S424"/>
  <c r="S490"/>
  <c r="S410"/>
  <c r="S463"/>
  <c r="S434"/>
  <c r="S488"/>
  <c r="S473"/>
  <c r="S433"/>
  <c r="S458"/>
  <c r="S416"/>
  <c r="S414"/>
  <c r="S457"/>
  <c r="S430"/>
  <c r="S421"/>
  <c r="S455"/>
  <c r="S504"/>
  <c r="S505"/>
  <c r="S443"/>
  <c r="S435"/>
  <c r="S489"/>
  <c r="S420"/>
  <c r="S431"/>
  <c r="S413"/>
  <c r="S478"/>
  <c r="S439"/>
  <c r="S442"/>
  <c r="S506"/>
  <c r="S432"/>
  <c r="S509"/>
  <c r="S492"/>
  <c r="S464"/>
  <c r="S454"/>
  <c r="S456"/>
  <c r="S453"/>
  <c r="S452"/>
  <c r="S476"/>
  <c r="S477"/>
  <c r="S436"/>
  <c r="S459"/>
  <c r="S502"/>
  <c r="S466"/>
  <c r="S484"/>
  <c r="S500"/>
  <c r="O447"/>
  <c r="O434"/>
  <c r="O425"/>
  <c r="O441"/>
  <c r="O418"/>
  <c r="O416"/>
  <c r="O443"/>
  <c r="O496"/>
  <c r="O508"/>
  <c r="O433"/>
  <c r="O430"/>
  <c r="O411"/>
  <c r="O474"/>
  <c r="O449"/>
  <c r="O500"/>
  <c r="O472"/>
  <c r="O499"/>
  <c r="O470"/>
  <c r="O409"/>
  <c r="O424"/>
  <c r="O489"/>
  <c r="O422"/>
  <c r="O495"/>
  <c r="O505"/>
  <c r="O457"/>
  <c r="O437"/>
  <c r="O460"/>
  <c r="O440"/>
  <c r="O476"/>
  <c r="O477"/>
  <c r="O431"/>
  <c r="O503"/>
  <c r="O450"/>
  <c r="O451"/>
  <c r="O446"/>
  <c r="O502"/>
  <c r="O465"/>
  <c r="O491"/>
  <c r="O466"/>
  <c r="O429"/>
  <c r="O414"/>
  <c r="O420"/>
  <c r="O426"/>
  <c r="O464"/>
  <c r="O509"/>
  <c r="O507"/>
  <c r="I210"/>
  <c r="I258"/>
  <c r="I201"/>
  <c r="I205"/>
  <c r="I246"/>
  <c r="I211"/>
  <c r="I239"/>
  <c r="I196"/>
  <c r="I216"/>
  <c r="I244"/>
  <c r="I202"/>
  <c r="I270"/>
  <c r="I271"/>
  <c r="I203"/>
  <c r="I241"/>
  <c r="I284"/>
  <c r="I280"/>
  <c r="I237"/>
  <c r="I189"/>
  <c r="I190"/>
  <c r="I213"/>
  <c r="I229"/>
  <c r="I188"/>
  <c r="I236"/>
  <c r="I223"/>
  <c r="I247"/>
  <c r="I259"/>
  <c r="I191"/>
  <c r="I204"/>
  <c r="I232"/>
  <c r="I242"/>
  <c r="I278"/>
  <c r="I275"/>
  <c r="I281"/>
  <c r="I184"/>
  <c r="I200"/>
  <c r="I261"/>
  <c r="I257"/>
  <c r="I266"/>
  <c r="I206"/>
  <c r="I209"/>
  <c r="I183"/>
  <c r="I221"/>
  <c r="I245"/>
  <c r="I207"/>
  <c r="I277"/>
  <c r="I238"/>
  <c r="I250"/>
  <c r="AC691"/>
  <c r="AC707"/>
  <c r="AC715"/>
  <c r="AC714"/>
  <c r="AC661"/>
  <c r="AC728"/>
  <c r="AC675"/>
  <c r="AC696"/>
  <c r="AC713"/>
  <c r="AC643"/>
  <c r="DO682"/>
  <c r="DO724"/>
  <c r="DO631"/>
  <c r="DO708"/>
  <c r="DO699"/>
  <c r="DO656"/>
  <c r="DO681"/>
  <c r="DO720"/>
  <c r="DO727"/>
  <c r="U488"/>
  <c r="U469"/>
  <c r="U470"/>
  <c r="U424"/>
  <c r="U497"/>
  <c r="U446"/>
  <c r="U435"/>
  <c r="U482"/>
  <c r="U475"/>
  <c r="U437"/>
  <c r="U420"/>
  <c r="U489"/>
  <c r="U459"/>
  <c r="U471"/>
  <c r="U418"/>
  <c r="U411"/>
  <c r="U440"/>
  <c r="U450"/>
  <c r="U480"/>
  <c r="U483"/>
  <c r="U443"/>
  <c r="U463"/>
  <c r="U226"/>
  <c r="U200"/>
  <c r="U190"/>
  <c r="U284"/>
  <c r="U250"/>
  <c r="U244"/>
  <c r="U193"/>
  <c r="U283"/>
  <c r="U230"/>
  <c r="U216"/>
  <c r="U187"/>
  <c r="U249"/>
  <c r="U205"/>
  <c r="U191"/>
  <c r="U237"/>
  <c r="U243"/>
  <c r="U223"/>
  <c r="U278"/>
  <c r="U248"/>
  <c r="U255"/>
  <c r="U281"/>
  <c r="U254"/>
  <c r="U232"/>
  <c r="U282"/>
  <c r="U260"/>
  <c r="V671"/>
  <c r="V638"/>
  <c r="V658"/>
  <c r="V634"/>
  <c r="V655"/>
  <c r="V654"/>
  <c r="V672"/>
  <c r="V730"/>
  <c r="V701"/>
  <c r="V722"/>
  <c r="V642"/>
  <c r="V664"/>
  <c r="V666"/>
  <c r="I373"/>
  <c r="I395"/>
  <c r="I385"/>
  <c r="I346"/>
  <c r="I350"/>
  <c r="I360"/>
  <c r="I372"/>
  <c r="I332"/>
  <c r="I328"/>
  <c r="I339"/>
  <c r="I380"/>
  <c r="I298"/>
  <c r="I313"/>
  <c r="I374"/>
  <c r="I319"/>
  <c r="I300"/>
  <c r="I322"/>
  <c r="I306"/>
  <c r="I389"/>
  <c r="I349"/>
  <c r="I379"/>
  <c r="I396"/>
  <c r="I325"/>
  <c r="I377"/>
  <c r="I305"/>
  <c r="I387"/>
  <c r="I383"/>
  <c r="I363"/>
  <c r="I320"/>
  <c r="I309"/>
  <c r="I390"/>
  <c r="I343"/>
  <c r="I304"/>
  <c r="I296"/>
  <c r="I297"/>
  <c r="I388"/>
  <c r="I323"/>
  <c r="I348"/>
  <c r="I333"/>
  <c r="I358"/>
  <c r="I311"/>
  <c r="I331"/>
  <c r="I347"/>
  <c r="I345"/>
  <c r="I392"/>
  <c r="I308"/>
  <c r="I365"/>
  <c r="I344"/>
  <c r="I310"/>
  <c r="I384"/>
  <c r="I369"/>
  <c r="I394"/>
  <c r="I391"/>
  <c r="I376"/>
  <c r="I330"/>
  <c r="I326"/>
  <c r="I375"/>
  <c r="I318"/>
  <c r="I382"/>
  <c r="I359"/>
  <c r="I352"/>
  <c r="I353"/>
  <c r="I354"/>
  <c r="I397"/>
  <c r="I338"/>
  <c r="I336"/>
  <c r="I357"/>
  <c r="I302"/>
  <c r="I367"/>
  <c r="I393"/>
  <c r="I314"/>
  <c r="I327"/>
  <c r="I315"/>
  <c r="S525"/>
  <c r="S617"/>
  <c r="S621"/>
  <c r="S574"/>
  <c r="S576"/>
  <c r="S607"/>
  <c r="S582"/>
  <c r="S563"/>
  <c r="S598"/>
  <c r="S568"/>
  <c r="S536"/>
  <c r="S569"/>
  <c r="S618"/>
  <c r="S559"/>
  <c r="S544"/>
  <c r="S597"/>
  <c r="S534"/>
  <c r="S543"/>
  <c r="S610"/>
  <c r="S560"/>
  <c r="S552"/>
  <c r="S526"/>
  <c r="S533"/>
  <c r="S558"/>
  <c r="S572"/>
  <c r="S575"/>
  <c r="S602"/>
  <c r="S589"/>
  <c r="S596"/>
  <c r="S532"/>
  <c r="S538"/>
  <c r="S622"/>
  <c r="S556"/>
  <c r="S577"/>
  <c r="S546"/>
  <c r="S570"/>
  <c r="S528"/>
  <c r="S539"/>
  <c r="S591"/>
  <c r="S549"/>
  <c r="S564"/>
  <c r="S537"/>
  <c r="S609"/>
  <c r="S612"/>
  <c r="S583"/>
  <c r="S588"/>
  <c r="S594"/>
  <c r="S522"/>
  <c r="S608"/>
  <c r="S561"/>
  <c r="S586"/>
  <c r="S605"/>
  <c r="S615"/>
  <c r="S550"/>
  <c r="S593"/>
  <c r="S551"/>
  <c r="S554"/>
  <c r="S571"/>
  <c r="S573"/>
  <c r="S531"/>
  <c r="S567"/>
  <c r="S620"/>
  <c r="S616"/>
  <c r="S530"/>
  <c r="S580"/>
  <c r="S548"/>
  <c r="S592"/>
  <c r="S585"/>
  <c r="E440"/>
  <c r="E421"/>
  <c r="E437"/>
  <c r="E443"/>
  <c r="E480"/>
  <c r="E508"/>
  <c r="E492"/>
  <c r="E413"/>
  <c r="E498"/>
  <c r="E454"/>
  <c r="E464"/>
  <c r="E409"/>
  <c r="E438"/>
  <c r="E439"/>
  <c r="E485"/>
  <c r="E501"/>
  <c r="E478"/>
  <c r="E411"/>
  <c r="E446"/>
  <c r="E502"/>
  <c r="E491"/>
  <c r="E414"/>
  <c r="E476"/>
  <c r="E417"/>
  <c r="E507"/>
  <c r="E433"/>
  <c r="E487"/>
  <c r="E490"/>
  <c r="E410"/>
  <c r="E461"/>
  <c r="E419"/>
  <c r="E423"/>
  <c r="E432"/>
  <c r="E425"/>
  <c r="E458"/>
  <c r="E473"/>
  <c r="E468"/>
  <c r="E422"/>
  <c r="E509"/>
  <c r="E482"/>
  <c r="E427"/>
  <c r="E416"/>
  <c r="E429"/>
  <c r="E472"/>
  <c r="E455"/>
  <c r="E506"/>
  <c r="E451"/>
  <c r="E431"/>
  <c r="E486"/>
  <c r="E488"/>
  <c r="E493"/>
  <c r="E434"/>
  <c r="E497"/>
  <c r="E442"/>
  <c r="E459"/>
  <c r="E489"/>
  <c r="E483"/>
  <c r="E505"/>
  <c r="E463"/>
  <c r="E428"/>
  <c r="E470"/>
  <c r="E495"/>
  <c r="G509"/>
  <c r="G500"/>
  <c r="G468"/>
  <c r="G491"/>
  <c r="G458"/>
  <c r="G430"/>
  <c r="G487"/>
  <c r="G455"/>
  <c r="G418"/>
  <c r="G454"/>
  <c r="G489"/>
  <c r="G472"/>
  <c r="G473"/>
  <c r="G461"/>
  <c r="G490"/>
  <c r="G483"/>
  <c r="G482"/>
  <c r="G431"/>
  <c r="G462"/>
  <c r="G419"/>
  <c r="G414"/>
  <c r="G465"/>
  <c r="G452"/>
  <c r="G467"/>
  <c r="G495"/>
  <c r="G502"/>
  <c r="G428"/>
  <c r="G496"/>
  <c r="G426"/>
  <c r="G463"/>
  <c r="G474"/>
  <c r="G441"/>
  <c r="G442"/>
  <c r="G477"/>
  <c r="G411"/>
  <c r="G492"/>
  <c r="G440"/>
  <c r="G506"/>
  <c r="G498"/>
  <c r="G453"/>
  <c r="G488"/>
  <c r="G413"/>
  <c r="G456"/>
  <c r="G499"/>
  <c r="G503"/>
  <c r="G457"/>
  <c r="G484"/>
  <c r="G445"/>
  <c r="G444"/>
  <c r="G471"/>
  <c r="G460"/>
  <c r="G486"/>
  <c r="G433"/>
  <c r="G478"/>
  <c r="G415"/>
  <c r="G446"/>
  <c r="G451"/>
  <c r="G424"/>
  <c r="G493"/>
  <c r="G479"/>
  <c r="G448"/>
  <c r="G416"/>
  <c r="G409"/>
  <c r="G475"/>
  <c r="G423"/>
  <c r="G236"/>
  <c r="G237"/>
  <c r="G240"/>
  <c r="G203"/>
  <c r="G269"/>
  <c r="G218"/>
  <c r="G232"/>
  <c r="G261"/>
  <c r="G197"/>
  <c r="G230"/>
  <c r="G258"/>
  <c r="G283"/>
  <c r="G226"/>
  <c r="G183"/>
  <c r="G272"/>
  <c r="G254"/>
  <c r="G223"/>
  <c r="G234"/>
  <c r="G271"/>
  <c r="G251"/>
  <c r="G209"/>
  <c r="G213"/>
  <c r="G225"/>
  <c r="G233"/>
  <c r="G235"/>
  <c r="G215"/>
  <c r="G205"/>
  <c r="G268"/>
  <c r="G281"/>
  <c r="G190"/>
  <c r="G249"/>
  <c r="G260"/>
  <c r="G231"/>
  <c r="G192"/>
  <c r="G222"/>
  <c r="G284"/>
  <c r="G253"/>
  <c r="G212"/>
  <c r="G266"/>
  <c r="G201"/>
  <c r="G242"/>
  <c r="G211"/>
  <c r="G275"/>
  <c r="G217"/>
  <c r="G194"/>
  <c r="G245"/>
  <c r="G214"/>
  <c r="G247"/>
  <c r="G243"/>
  <c r="G256"/>
  <c r="G189"/>
  <c r="G263"/>
  <c r="G219"/>
  <c r="G262"/>
  <c r="G188"/>
  <c r="U314"/>
  <c r="U378"/>
  <c r="U358"/>
  <c r="U303"/>
  <c r="U344"/>
  <c r="U367"/>
  <c r="U386"/>
  <c r="U338"/>
  <c r="U309"/>
  <c r="U322"/>
  <c r="U329"/>
  <c r="U319"/>
  <c r="U389"/>
  <c r="U347"/>
  <c r="U300"/>
  <c r="U380"/>
  <c r="U374"/>
  <c r="U372"/>
  <c r="U333"/>
  <c r="U362"/>
  <c r="U393"/>
  <c r="U325"/>
  <c r="U326"/>
  <c r="U341"/>
  <c r="U328"/>
  <c r="U348"/>
  <c r="U349"/>
  <c r="U342"/>
  <c r="U396"/>
  <c r="U297"/>
  <c r="U304"/>
  <c r="U305"/>
  <c r="U296"/>
  <c r="U330"/>
  <c r="U375"/>
  <c r="U368"/>
  <c r="U323"/>
  <c r="U343"/>
  <c r="U392"/>
  <c r="U350"/>
  <c r="U366"/>
  <c r="U387"/>
  <c r="U355"/>
  <c r="U391"/>
  <c r="U316"/>
  <c r="U334"/>
  <c r="U324"/>
  <c r="U354"/>
  <c r="U301"/>
  <c r="U359"/>
  <c r="U371"/>
  <c r="CG652"/>
  <c r="CG722"/>
  <c r="CG655"/>
  <c r="CG711"/>
  <c r="CG720"/>
  <c r="CG673"/>
  <c r="CG674"/>
  <c r="CG716"/>
  <c r="CG727"/>
  <c r="CG665"/>
  <c r="CG728"/>
  <c r="CG641"/>
  <c r="CG640"/>
  <c r="CG650"/>
  <c r="CG657"/>
  <c r="CG633"/>
  <c r="CG648"/>
  <c r="CG637"/>
  <c r="CG730"/>
  <c r="CG659"/>
  <c r="CG721"/>
  <c r="CG687"/>
  <c r="CG680"/>
  <c r="Y697"/>
  <c r="Y632"/>
  <c r="Y678"/>
  <c r="Y663"/>
  <c r="Y717"/>
  <c r="Y720"/>
  <c r="Y668"/>
  <c r="Y691"/>
  <c r="Y642"/>
  <c r="Y677"/>
  <c r="CK695"/>
  <c r="CK660"/>
  <c r="CK686"/>
  <c r="CK681"/>
  <c r="CK634"/>
  <c r="CK632"/>
  <c r="CK705"/>
  <c r="CK702"/>
  <c r="CK671"/>
  <c r="CK674"/>
  <c r="CK663"/>
  <c r="CK714"/>
  <c r="CK710"/>
  <c r="CK696"/>
  <c r="CK633"/>
  <c r="CK688"/>
  <c r="W647"/>
  <c r="W652"/>
  <c r="W670"/>
  <c r="W646"/>
  <c r="W717"/>
  <c r="W686"/>
  <c r="W675"/>
  <c r="W708"/>
  <c r="W722"/>
  <c r="W679"/>
  <c r="W676"/>
  <c r="W666"/>
  <c r="W716"/>
  <c r="W667"/>
  <c r="W704"/>
  <c r="W694"/>
  <c r="W711"/>
  <c r="W680"/>
  <c r="W723"/>
  <c r="W713"/>
  <c r="W660"/>
  <c r="W645"/>
  <c r="W699"/>
  <c r="W633"/>
  <c r="S376"/>
  <c r="S391"/>
  <c r="S335"/>
  <c r="S305"/>
  <c r="S312"/>
  <c r="S323"/>
  <c r="S364"/>
  <c r="S322"/>
  <c r="S316"/>
  <c r="S387"/>
  <c r="S366"/>
  <c r="S342"/>
  <c r="S385"/>
  <c r="S360"/>
  <c r="S307"/>
  <c r="S302"/>
  <c r="S395"/>
  <c r="S317"/>
  <c r="S383"/>
  <c r="S310"/>
  <c r="S304"/>
  <c r="S396"/>
  <c r="S308"/>
  <c r="S377"/>
  <c r="S365"/>
  <c r="S351"/>
  <c r="S329"/>
  <c r="S357"/>
  <c r="S318"/>
  <c r="S324"/>
  <c r="S346"/>
  <c r="S325"/>
  <c r="S367"/>
  <c r="S332"/>
  <c r="S380"/>
  <c r="S341"/>
  <c r="S347"/>
  <c r="S345"/>
  <c r="S358"/>
  <c r="S298"/>
  <c r="S306"/>
  <c r="S384"/>
  <c r="S336"/>
  <c r="S348"/>
  <c r="S386"/>
  <c r="S373"/>
  <c r="S356"/>
  <c r="S375"/>
  <c r="S359"/>
  <c r="S338"/>
  <c r="S339"/>
  <c r="S362"/>
  <c r="S361"/>
  <c r="S393"/>
  <c r="S301"/>
  <c r="S354"/>
  <c r="S319"/>
  <c r="S297"/>
  <c r="S331"/>
  <c r="S315"/>
  <c r="S397"/>
  <c r="S381"/>
  <c r="S314"/>
  <c r="S363"/>
  <c r="S334"/>
  <c r="S344"/>
  <c r="S388"/>
  <c r="S374"/>
  <c r="S343"/>
  <c r="S382"/>
  <c r="S327"/>
  <c r="S321"/>
  <c r="S379"/>
  <c r="S328"/>
  <c r="S311"/>
  <c r="S394"/>
  <c r="S320"/>
  <c r="S337"/>
  <c r="DH646"/>
  <c r="DH664"/>
  <c r="DH727"/>
  <c r="DH668"/>
  <c r="DH655"/>
  <c r="DH675"/>
  <c r="DH642"/>
  <c r="DH657"/>
  <c r="DH653"/>
  <c r="DH717"/>
  <c r="G390"/>
  <c r="G394"/>
  <c r="G347"/>
  <c r="G332"/>
  <c r="G314"/>
  <c r="G354"/>
  <c r="G315"/>
  <c r="G336"/>
  <c r="G360"/>
  <c r="G327"/>
  <c r="G365"/>
  <c r="G326"/>
  <c r="G355"/>
  <c r="G353"/>
  <c r="G386"/>
  <c r="G379"/>
  <c r="G349"/>
  <c r="G378"/>
  <c r="G369"/>
  <c r="G321"/>
  <c r="G308"/>
  <c r="G318"/>
  <c r="G303"/>
  <c r="G370"/>
  <c r="G307"/>
  <c r="G334"/>
  <c r="G304"/>
  <c r="G388"/>
  <c r="G342"/>
  <c r="G393"/>
  <c r="G309"/>
  <c r="G372"/>
  <c r="G341"/>
  <c r="G356"/>
  <c r="G377"/>
  <c r="G339"/>
  <c r="G387"/>
  <c r="G302"/>
  <c r="G311"/>
  <c r="G312"/>
  <c r="G345"/>
  <c r="G383"/>
  <c r="G366"/>
  <c r="G358"/>
  <c r="G380"/>
  <c r="G397"/>
  <c r="G331"/>
  <c r="G392"/>
  <c r="G363"/>
  <c r="G337"/>
  <c r="G340"/>
  <c r="G313"/>
  <c r="G371"/>
  <c r="G335"/>
  <c r="G325"/>
  <c r="G320"/>
  <c r="G298"/>
  <c r="G317"/>
  <c r="G306"/>
  <c r="G333"/>
  <c r="G344"/>
  <c r="G316"/>
  <c r="G351"/>
  <c r="G348"/>
  <c r="G364"/>
  <c r="G381"/>
  <c r="G361"/>
  <c r="G338"/>
  <c r="G330"/>
  <c r="G395"/>
  <c r="G296"/>
  <c r="G367"/>
  <c r="G301"/>
  <c r="G322"/>
  <c r="G376"/>
  <c r="G359"/>
  <c r="G391"/>
  <c r="G357"/>
  <c r="G319"/>
  <c r="G382"/>
  <c r="G362"/>
  <c r="G374"/>
  <c r="W673"/>
  <c r="W648"/>
  <c r="W658"/>
  <c r="W703"/>
  <c r="W649"/>
  <c r="W635"/>
  <c r="W682"/>
  <c r="W638"/>
  <c r="W714"/>
  <c r="W718"/>
  <c r="W709"/>
  <c r="W663"/>
  <c r="W632"/>
  <c r="DN693"/>
  <c r="DN704"/>
  <c r="DN708"/>
  <c r="DN670"/>
  <c r="DN710"/>
  <c r="DN646"/>
  <c r="DN659"/>
  <c r="DN695"/>
  <c r="DN656"/>
  <c r="DN688"/>
  <c r="DN661"/>
  <c r="DN658"/>
  <c r="DN675"/>
  <c r="DN715"/>
  <c r="DN700"/>
  <c r="DN651"/>
  <c r="DN637"/>
  <c r="DN653"/>
  <c r="DN645"/>
  <c r="DN689"/>
  <c r="DN724"/>
  <c r="DN722"/>
  <c r="DN671"/>
  <c r="DN677"/>
  <c r="DN697"/>
  <c r="DN660"/>
  <c r="DN636"/>
  <c r="DN638"/>
  <c r="DN718"/>
  <c r="DN705"/>
  <c r="DN633"/>
  <c r="DN691"/>
  <c r="DN664"/>
  <c r="DN657"/>
  <c r="DN716"/>
  <c r="DN711"/>
  <c r="DN712"/>
  <c r="DN662"/>
  <c r="DN649"/>
  <c r="DN680"/>
  <c r="DN725"/>
  <c r="DN639"/>
  <c r="DN698"/>
  <c r="DN719"/>
  <c r="DN655"/>
  <c r="DN679"/>
  <c r="DN728"/>
  <c r="DN684"/>
  <c r="DN707"/>
  <c r="DN681"/>
  <c r="DN709"/>
  <c r="DN726"/>
  <c r="DN721"/>
  <c r="CK656"/>
  <c r="CK720"/>
  <c r="CK638"/>
  <c r="CK699"/>
  <c r="CK726"/>
  <c r="CK691"/>
  <c r="CK646"/>
  <c r="DH659"/>
  <c r="DH636"/>
  <c r="DH705"/>
  <c r="DH723"/>
  <c r="DH643"/>
  <c r="DH729"/>
  <c r="DH649"/>
  <c r="DH681"/>
  <c r="DH648"/>
  <c r="DH687"/>
  <c r="DH701"/>
  <c r="DH700"/>
  <c r="DH711"/>
  <c r="DH679"/>
  <c r="DH634"/>
  <c r="DH726"/>
  <c r="DH652"/>
  <c r="DH667"/>
  <c r="DH666"/>
  <c r="DH719"/>
  <c r="DH714"/>
  <c r="DH707"/>
  <c r="DH703"/>
  <c r="DH685"/>
  <c r="DH651"/>
  <c r="DH645"/>
  <c r="DH725"/>
  <c r="DH631"/>
  <c r="DH731"/>
  <c r="DN723"/>
  <c r="DN701"/>
  <c r="DN692"/>
  <c r="DN632"/>
  <c r="DN730"/>
  <c r="DN696"/>
  <c r="DN643"/>
  <c r="DN702"/>
  <c r="DN674"/>
  <c r="DN668"/>
  <c r="DN654"/>
  <c r="DN669"/>
  <c r="DN634"/>
  <c r="DN713"/>
  <c r="DN666"/>
  <c r="DN727"/>
  <c r="DN685"/>
  <c r="DF674"/>
  <c r="DF714"/>
  <c r="DF642"/>
  <c r="DF649"/>
  <c r="DF716"/>
  <c r="DF665"/>
  <c r="DF671"/>
  <c r="DF689"/>
  <c r="DF663"/>
  <c r="DF657"/>
  <c r="DF690"/>
  <c r="DF666"/>
  <c r="DF730"/>
  <c r="DF706"/>
  <c r="DF678"/>
  <c r="DF668"/>
  <c r="DF731"/>
  <c r="DF723"/>
  <c r="DF696"/>
  <c r="DF676"/>
  <c r="DF702"/>
  <c r="DF711"/>
  <c r="DF636"/>
  <c r="DF684"/>
  <c r="DF653"/>
  <c r="DF660"/>
  <c r="DF640"/>
  <c r="DF687"/>
  <c r="DF667"/>
  <c r="DF713"/>
  <c r="DF682"/>
  <c r="DF655"/>
  <c r="DF726"/>
  <c r="DF719"/>
  <c r="DF699"/>
  <c r="DF651"/>
  <c r="DF718"/>
  <c r="DF720"/>
  <c r="DF634"/>
  <c r="DF658"/>
  <c r="DF673"/>
  <c r="DF685"/>
  <c r="DF656"/>
  <c r="DF675"/>
  <c r="DF672"/>
  <c r="DF648"/>
  <c r="BC683"/>
  <c r="BC635"/>
  <c r="BC724"/>
  <c r="BC654"/>
  <c r="BC694"/>
  <c r="BC658"/>
  <c r="BC675"/>
  <c r="BC721"/>
  <c r="BC639"/>
  <c r="BC647"/>
  <c r="BC697"/>
  <c r="BC722"/>
  <c r="BC676"/>
  <c r="BC633"/>
  <c r="BC643"/>
  <c r="BC665"/>
  <c r="BC638"/>
  <c r="BC644"/>
  <c r="BC684"/>
  <c r="BC727"/>
  <c r="BC695"/>
  <c r="BC650"/>
  <c r="BC696"/>
  <c r="BC632"/>
  <c r="BC681"/>
  <c r="BC723"/>
  <c r="BC666"/>
  <c r="BC672"/>
  <c r="BC706"/>
  <c r="BC693"/>
  <c r="BC710"/>
  <c r="BC691"/>
  <c r="BC725"/>
  <c r="BC651"/>
  <c r="AY650"/>
  <c r="AY717"/>
  <c r="AY638"/>
  <c r="AY633"/>
  <c r="AY691"/>
  <c r="AY730"/>
  <c r="AY695"/>
  <c r="AY705"/>
  <c r="AY687"/>
  <c r="AY651"/>
  <c r="AY686"/>
  <c r="AY663"/>
  <c r="AY640"/>
  <c r="AY701"/>
  <c r="AY715"/>
  <c r="AY719"/>
  <c r="AY693"/>
  <c r="AY649"/>
  <c r="AY682"/>
  <c r="AY724"/>
  <c r="AY729"/>
  <c r="AY692"/>
  <c r="AY643"/>
  <c r="AY666"/>
  <c r="AY694"/>
  <c r="AY634"/>
  <c r="AY718"/>
  <c r="AY703"/>
  <c r="AY711"/>
  <c r="AY648"/>
  <c r="AY635"/>
  <c r="AY656"/>
  <c r="AY727"/>
  <c r="U650"/>
  <c r="U660"/>
  <c r="U705"/>
  <c r="U631"/>
  <c r="U647"/>
  <c r="U688"/>
  <c r="U694"/>
  <c r="U689"/>
  <c r="U637"/>
  <c r="U679"/>
  <c r="U668"/>
  <c r="U666"/>
  <c r="U670"/>
  <c r="U664"/>
  <c r="U649"/>
  <c r="U656"/>
  <c r="U704"/>
  <c r="U681"/>
  <c r="U667"/>
  <c r="U702"/>
  <c r="U677"/>
  <c r="U715"/>
  <c r="U641"/>
  <c r="U638"/>
  <c r="U671"/>
  <c r="U639"/>
  <c r="U661"/>
  <c r="U673"/>
  <c r="U698"/>
  <c r="U724"/>
  <c r="U648"/>
  <c r="U714"/>
  <c r="BD691"/>
  <c r="BD639"/>
  <c r="BD674"/>
  <c r="BD722"/>
  <c r="BD725"/>
  <c r="BD670"/>
  <c r="BD656"/>
  <c r="BD660"/>
  <c r="BD700"/>
  <c r="BD678"/>
  <c r="BD717"/>
  <c r="BD672"/>
  <c r="BD684"/>
  <c r="BD645"/>
  <c r="BD702"/>
  <c r="BD664"/>
  <c r="BD689"/>
  <c r="BD658"/>
  <c r="BD665"/>
  <c r="BD695"/>
  <c r="BD724"/>
  <c r="BD716"/>
  <c r="BD688"/>
  <c r="BD705"/>
  <c r="BD713"/>
  <c r="BD701"/>
  <c r="BD685"/>
  <c r="BD718"/>
  <c r="BD731"/>
  <c r="BD709"/>
  <c r="BD696"/>
  <c r="BD653"/>
  <c r="AA723"/>
  <c r="AA704"/>
  <c r="AA671"/>
  <c r="AA660"/>
  <c r="AA663"/>
  <c r="AA631"/>
  <c r="AA697"/>
  <c r="AA682"/>
  <c r="AA729"/>
  <c r="AA714"/>
  <c r="AA632"/>
  <c r="AA649"/>
  <c r="AA673"/>
  <c r="AA715"/>
  <c r="AA720"/>
  <c r="AA701"/>
  <c r="AA634"/>
  <c r="AA652"/>
  <c r="AA677"/>
  <c r="AA657"/>
  <c r="AA710"/>
  <c r="AA694"/>
  <c r="AA718"/>
  <c r="AA702"/>
  <c r="AA648"/>
  <c r="AA656"/>
  <c r="AA708"/>
  <c r="AA686"/>
  <c r="AA709"/>
  <c r="AA679"/>
  <c r="AA651"/>
  <c r="AA696"/>
  <c r="AA727"/>
  <c r="AA691"/>
  <c r="AA721"/>
  <c r="AA712"/>
  <c r="AA731"/>
  <c r="AA688"/>
  <c r="AA643"/>
  <c r="AA662"/>
  <c r="AA707"/>
  <c r="AA647"/>
  <c r="AA717"/>
  <c r="AA669"/>
  <c r="AA716"/>
  <c r="AA706"/>
  <c r="AA699"/>
  <c r="AA698"/>
  <c r="AA644"/>
  <c r="AA633"/>
  <c r="AA640"/>
  <c r="AA711"/>
  <c r="T705"/>
  <c r="T716"/>
  <c r="T730"/>
  <c r="T650"/>
  <c r="T719"/>
  <c r="T728"/>
  <c r="T634"/>
  <c r="T688"/>
  <c r="T706"/>
  <c r="T641"/>
  <c r="T729"/>
  <c r="T684"/>
  <c r="T694"/>
  <c r="T662"/>
  <c r="T677"/>
  <c r="T680"/>
  <c r="T697"/>
  <c r="T637"/>
  <c r="T667"/>
  <c r="T703"/>
  <c r="T632"/>
  <c r="T723"/>
  <c r="T686"/>
  <c r="T671"/>
  <c r="T693"/>
  <c r="T652"/>
  <c r="T635"/>
  <c r="T658"/>
  <c r="T720"/>
  <c r="T672"/>
  <c r="T661"/>
  <c r="T704"/>
  <c r="T654"/>
  <c r="T666"/>
  <c r="T675"/>
  <c r="T699"/>
  <c r="T691"/>
  <c r="T670"/>
  <c r="T714"/>
  <c r="T695"/>
  <c r="T631"/>
  <c r="T656"/>
  <c r="T715"/>
  <c r="T633"/>
  <c r="T724"/>
  <c r="T653"/>
  <c r="T722"/>
  <c r="T636"/>
  <c r="T692"/>
  <c r="T663"/>
  <c r="T726"/>
  <c r="T689"/>
  <c r="T657"/>
  <c r="T718"/>
  <c r="T731"/>
  <c r="T700"/>
  <c r="T678"/>
  <c r="T643"/>
  <c r="T655"/>
  <c r="CJ678"/>
  <c r="CJ729"/>
  <c r="CJ722"/>
  <c r="CJ641"/>
  <c r="CJ675"/>
  <c r="CJ658"/>
  <c r="CJ687"/>
  <c r="CJ657"/>
  <c r="CJ674"/>
  <c r="CJ651"/>
  <c r="CJ684"/>
  <c r="CJ701"/>
  <c r="CJ677"/>
  <c r="CJ631"/>
  <c r="CJ648"/>
  <c r="CJ642"/>
  <c r="CJ668"/>
  <c r="CJ703"/>
  <c r="CJ721"/>
  <c r="CJ705"/>
  <c r="CJ725"/>
  <c r="CJ692"/>
  <c r="CJ708"/>
  <c r="CJ690"/>
  <c r="CJ639"/>
  <c r="CJ634"/>
  <c r="CJ696"/>
  <c r="CJ637"/>
  <c r="CJ699"/>
  <c r="CJ688"/>
  <c r="CJ664"/>
  <c r="CJ647"/>
  <c r="CJ646"/>
  <c r="CJ698"/>
  <c r="CJ672"/>
  <c r="CJ689"/>
  <c r="CJ650"/>
  <c r="CJ645"/>
  <c r="CJ671"/>
  <c r="CJ702"/>
  <c r="CJ636"/>
  <c r="CJ719"/>
  <c r="CJ670"/>
  <c r="CJ662"/>
  <c r="CJ724"/>
  <c r="CJ665"/>
  <c r="CJ676"/>
  <c r="CJ700"/>
  <c r="CJ706"/>
  <c r="CJ663"/>
  <c r="CJ731"/>
  <c r="CJ707"/>
  <c r="CJ654"/>
  <c r="CJ633"/>
  <c r="CJ716"/>
  <c r="CJ718"/>
  <c r="CJ640"/>
  <c r="CJ666"/>
  <c r="CH717"/>
  <c r="CH655"/>
  <c r="CH726"/>
  <c r="CH688"/>
  <c r="CH718"/>
  <c r="CH652"/>
  <c r="CH719"/>
  <c r="CH727"/>
  <c r="CH639"/>
  <c r="CH700"/>
  <c r="CH632"/>
  <c r="CH692"/>
  <c r="CH720"/>
  <c r="CH724"/>
  <c r="CH641"/>
  <c r="CH638"/>
  <c r="CH698"/>
  <c r="CH661"/>
  <c r="CH729"/>
  <c r="CH685"/>
  <c r="CH686"/>
  <c r="CH715"/>
  <c r="CH730"/>
  <c r="CH637"/>
  <c r="CH640"/>
  <c r="CH694"/>
  <c r="CH682"/>
  <c r="CH713"/>
  <c r="CH702"/>
  <c r="CH674"/>
  <c r="CH633"/>
  <c r="CH708"/>
  <c r="CH650"/>
  <c r="CH722"/>
  <c r="CH678"/>
  <c r="CH665"/>
  <c r="CH634"/>
  <c r="CH699"/>
  <c r="CH635"/>
  <c r="CH644"/>
  <c r="CH714"/>
  <c r="CH658"/>
  <c r="CH681"/>
  <c r="CH683"/>
  <c r="CH649"/>
  <c r="CH670"/>
  <c r="CH701"/>
  <c r="CH703"/>
  <c r="CH693"/>
  <c r="CH684"/>
  <c r="CH657"/>
  <c r="CH668"/>
  <c r="CH712"/>
  <c r="CH648"/>
  <c r="CH716"/>
  <c r="CH654"/>
  <c r="CH660"/>
  <c r="CH680"/>
  <c r="CE728"/>
  <c r="CE638"/>
  <c r="CE662"/>
  <c r="CE667"/>
  <c r="CE642"/>
  <c r="CE673"/>
  <c r="CE706"/>
  <c r="CE634"/>
  <c r="CE702"/>
  <c r="CE654"/>
  <c r="CE637"/>
  <c r="CE716"/>
  <c r="CE689"/>
  <c r="CE640"/>
  <c r="CE672"/>
  <c r="CE721"/>
  <c r="CE729"/>
  <c r="CE632"/>
  <c r="CE717"/>
  <c r="CE687"/>
  <c r="CE690"/>
  <c r="CE718"/>
  <c r="CE688"/>
  <c r="CE671"/>
  <c r="CE652"/>
  <c r="CE641"/>
  <c r="CE707"/>
  <c r="CE724"/>
  <c r="CE708"/>
  <c r="CE653"/>
  <c r="CE680"/>
  <c r="CE709"/>
  <c r="CE730"/>
  <c r="CE697"/>
  <c r="CE684"/>
  <c r="CE712"/>
  <c r="CE639"/>
  <c r="CE676"/>
  <c r="CE694"/>
  <c r="CE659"/>
  <c r="CE668"/>
  <c r="CE692"/>
  <c r="CE693"/>
  <c r="CE633"/>
  <c r="CE682"/>
  <c r="CE678"/>
  <c r="CE685"/>
  <c r="CE650"/>
  <c r="CE675"/>
  <c r="CE645"/>
  <c r="CE681"/>
  <c r="CE691"/>
  <c r="CE670"/>
  <c r="CE720"/>
  <c r="CE704"/>
  <c r="CE722"/>
  <c r="CE647"/>
  <c r="CE696"/>
  <c r="CE719"/>
  <c r="CE725"/>
  <c r="CE636"/>
  <c r="CE695"/>
  <c r="CE700"/>
  <c r="CE657"/>
  <c r="CE658"/>
  <c r="CE715"/>
  <c r="CD660"/>
  <c r="CD654"/>
  <c r="CD662"/>
  <c r="CD717"/>
  <c r="CD707"/>
  <c r="CD652"/>
  <c r="CD668"/>
  <c r="CD643"/>
  <c r="CD689"/>
  <c r="CD673"/>
  <c r="CD696"/>
  <c r="CD683"/>
  <c r="CD680"/>
  <c r="CD634"/>
  <c r="CD690"/>
  <c r="CD638"/>
  <c r="CD670"/>
  <c r="CD697"/>
  <c r="CD714"/>
  <c r="CD719"/>
  <c r="CD647"/>
  <c r="CD631"/>
  <c r="CD727"/>
  <c r="CD703"/>
  <c r="CD667"/>
  <c r="CD665"/>
  <c r="CD644"/>
  <c r="CD710"/>
  <c r="CD661"/>
  <c r="CD722"/>
  <c r="CD666"/>
  <c r="CD682"/>
  <c r="CD657"/>
  <c r="CD676"/>
  <c r="CD695"/>
  <c r="CD693"/>
  <c r="CD637"/>
  <c r="CD721"/>
  <c r="CD694"/>
  <c r="CD669"/>
  <c r="CD674"/>
  <c r="CD675"/>
  <c r="CD646"/>
  <c r="CD700"/>
  <c r="CD705"/>
  <c r="CD691"/>
  <c r="CD681"/>
  <c r="CD640"/>
  <c r="CD709"/>
  <c r="CD729"/>
  <c r="CD725"/>
  <c r="CD684"/>
  <c r="CD724"/>
  <c r="CD648"/>
  <c r="CD718"/>
  <c r="CD723"/>
  <c r="CD706"/>
  <c r="CD687"/>
  <c r="CD688"/>
  <c r="CD715"/>
  <c r="CD711"/>
  <c r="BA673"/>
  <c r="BA648"/>
  <c r="BA705"/>
  <c r="BA634"/>
  <c r="BA698"/>
  <c r="BA694"/>
  <c r="BA689"/>
  <c r="BA642"/>
  <c r="BA720"/>
  <c r="BA652"/>
  <c r="BA690"/>
  <c r="BA710"/>
  <c r="BA655"/>
  <c r="BA727"/>
  <c r="BA684"/>
  <c r="BA730"/>
  <c r="BA692"/>
  <c r="BA683"/>
  <c r="BA640"/>
  <c r="BA660"/>
  <c r="BA667"/>
  <c r="BA686"/>
  <c r="BA714"/>
  <c r="BA695"/>
  <c r="BA713"/>
  <c r="BA670"/>
  <c r="BA656"/>
  <c r="BA651"/>
  <c r="BA726"/>
  <c r="BA715"/>
  <c r="BA633"/>
  <c r="BA661"/>
  <c r="BA723"/>
  <c r="BA677"/>
  <c r="BA679"/>
  <c r="BA728"/>
  <c r="BA685"/>
  <c r="BA688"/>
  <c r="BA725"/>
  <c r="BA666"/>
  <c r="BA697"/>
  <c r="BA712"/>
  <c r="BA731"/>
  <c r="BA639"/>
  <c r="BA641"/>
  <c r="BA650"/>
  <c r="BA701"/>
  <c r="BA687"/>
  <c r="BA664"/>
  <c r="BA653"/>
  <c r="BA704"/>
  <c r="BA696"/>
  <c r="BA644"/>
  <c r="BA662"/>
  <c r="BA657"/>
  <c r="BA646"/>
  <c r="BA711"/>
  <c r="BA699"/>
  <c r="BA668"/>
  <c r="BA703"/>
  <c r="BA658"/>
  <c r="BA635"/>
  <c r="BA654"/>
  <c r="BA700"/>
  <c r="BA702"/>
  <c r="BA674"/>
  <c r="CH667"/>
  <c r="CH705"/>
  <c r="CH695"/>
  <c r="CH704"/>
  <c r="CH659"/>
  <c r="CH691"/>
  <c r="BC679"/>
  <c r="BC719"/>
  <c r="BC729"/>
  <c r="BC731"/>
  <c r="BC671"/>
  <c r="BC698"/>
  <c r="BC669"/>
  <c r="BC701"/>
  <c r="BC688"/>
  <c r="BC714"/>
  <c r="BC680"/>
  <c r="BC704"/>
  <c r="BC703"/>
  <c r="BC685"/>
  <c r="BC728"/>
  <c r="BC663"/>
  <c r="BC687"/>
  <c r="BC646"/>
  <c r="BC642"/>
  <c r="BC715"/>
  <c r="BC686"/>
  <c r="BC656"/>
  <c r="BC682"/>
  <c r="BC648"/>
  <c r="BC667"/>
  <c r="BC670"/>
  <c r="BC649"/>
  <c r="BC717"/>
  <c r="BC661"/>
  <c r="BC708"/>
  <c r="BC637"/>
  <c r="BC712"/>
  <c r="BC700"/>
  <c r="T664"/>
  <c r="T683"/>
  <c r="T640"/>
  <c r="T711"/>
  <c r="T681"/>
  <c r="T687"/>
  <c r="T682"/>
  <c r="T651"/>
  <c r="DI659"/>
  <c r="DI696"/>
  <c r="DI661"/>
  <c r="DI686"/>
  <c r="DI712"/>
  <c r="DI722"/>
  <c r="DI654"/>
  <c r="DI634"/>
  <c r="DI727"/>
  <c r="DI682"/>
  <c r="DI685"/>
  <c r="DI723"/>
  <c r="DI669"/>
  <c r="DI692"/>
  <c r="DI720"/>
  <c r="DI695"/>
  <c r="DI636"/>
  <c r="DI664"/>
  <c r="DI656"/>
  <c r="DI690"/>
  <c r="DI666"/>
  <c r="DI706"/>
  <c r="DI721"/>
  <c r="DI641"/>
  <c r="DI649"/>
  <c r="DI725"/>
  <c r="DI731"/>
  <c r="DI644"/>
  <c r="DI704"/>
  <c r="DI680"/>
  <c r="DI651"/>
  <c r="DI678"/>
  <c r="DI681"/>
  <c r="DI637"/>
  <c r="DI648"/>
  <c r="DI646"/>
  <c r="DI708"/>
  <c r="DI711"/>
  <c r="DI645"/>
  <c r="DI679"/>
  <c r="DI688"/>
  <c r="DI729"/>
  <c r="DI640"/>
  <c r="DI652"/>
  <c r="DI728"/>
  <c r="DI653"/>
  <c r="DI724"/>
  <c r="DI716"/>
  <c r="DI726"/>
  <c r="DI710"/>
  <c r="DI689"/>
  <c r="DI665"/>
  <c r="DI701"/>
  <c r="DI703"/>
  <c r="DI662"/>
  <c r="DI673"/>
  <c r="DI718"/>
  <c r="DI699"/>
  <c r="DI730"/>
  <c r="DI693"/>
  <c r="DI697"/>
  <c r="DI655"/>
  <c r="DI715"/>
  <c r="DI633"/>
  <c r="DI638"/>
  <c r="DF698"/>
  <c r="DF692"/>
  <c r="DF697"/>
  <c r="DF727"/>
  <c r="DF680"/>
  <c r="DF637"/>
  <c r="DF709"/>
  <c r="DF635"/>
  <c r="DF677"/>
  <c r="DF700"/>
  <c r="DF670"/>
  <c r="DF688"/>
  <c r="DF704"/>
  <c r="DF659"/>
  <c r="DF721"/>
  <c r="DF694"/>
  <c r="DF712"/>
  <c r="DF715"/>
  <c r="DF669"/>
  <c r="DF652"/>
  <c r="DF691"/>
  <c r="DF717"/>
  <c r="DF644"/>
  <c r="DF631"/>
  <c r="DF728"/>
  <c r="DF633"/>
  <c r="BD631"/>
  <c r="BD679"/>
  <c r="BD703"/>
  <c r="BD633"/>
  <c r="BD686"/>
  <c r="BD641"/>
  <c r="BD726"/>
  <c r="BD720"/>
  <c r="BD706"/>
  <c r="BD727"/>
  <c r="BD673"/>
  <c r="BD699"/>
  <c r="BD642"/>
  <c r="BD677"/>
  <c r="BD681"/>
  <c r="BD729"/>
  <c r="BD671"/>
  <c r="BD694"/>
  <c r="BD697"/>
  <c r="BD710"/>
  <c r="BD649"/>
  <c r="BD723"/>
  <c r="BD638"/>
  <c r="BD651"/>
  <c r="BD669"/>
  <c r="BD650"/>
  <c r="BD659"/>
  <c r="BD646"/>
  <c r="BD730"/>
  <c r="BD647"/>
  <c r="BD634"/>
  <c r="BD715"/>
  <c r="BD654"/>
  <c r="AX694"/>
  <c r="AX725"/>
  <c r="AX718"/>
  <c r="AX704"/>
  <c r="AX682"/>
  <c r="AX634"/>
  <c r="AX717"/>
  <c r="AX631"/>
  <c r="AX640"/>
  <c r="AX652"/>
  <c r="AX655"/>
  <c r="AX637"/>
  <c r="AX712"/>
  <c r="AX647"/>
  <c r="AX660"/>
  <c r="AX699"/>
  <c r="AX710"/>
  <c r="AX659"/>
  <c r="AX666"/>
  <c r="AX650"/>
  <c r="AX657"/>
  <c r="AX683"/>
  <c r="AX706"/>
  <c r="AX649"/>
  <c r="AX674"/>
  <c r="AX698"/>
  <c r="AX672"/>
  <c r="AX685"/>
  <c r="AX716"/>
  <c r="AX645"/>
  <c r="AX711"/>
  <c r="AX663"/>
  <c r="AX691"/>
  <c r="AX665"/>
  <c r="AX724"/>
  <c r="AX675"/>
  <c r="AX729"/>
  <c r="AX670"/>
  <c r="AX676"/>
  <c r="AX668"/>
  <c r="AX684"/>
  <c r="AX642"/>
  <c r="AX688"/>
  <c r="AX673"/>
  <c r="AX715"/>
  <c r="AX632"/>
  <c r="AX635"/>
  <c r="AX644"/>
  <c r="AX638"/>
  <c r="AX690"/>
  <c r="AX707"/>
  <c r="AX681"/>
  <c r="AX697"/>
  <c r="AX680"/>
  <c r="AX687"/>
  <c r="AX696"/>
  <c r="AX727"/>
  <c r="AX700"/>
  <c r="AX708"/>
  <c r="AX664"/>
  <c r="AX721"/>
  <c r="AX679"/>
  <c r="AX654"/>
  <c r="AX709"/>
  <c r="AX702"/>
  <c r="AX693"/>
  <c r="CH631"/>
  <c r="CH731"/>
  <c r="CH636"/>
  <c r="CH679"/>
  <c r="CH689"/>
  <c r="CH672"/>
  <c r="CH709"/>
  <c r="CH706"/>
  <c r="CH690"/>
  <c r="CH664"/>
  <c r="CH669"/>
  <c r="CH653"/>
  <c r="CH663"/>
  <c r="CH721"/>
  <c r="CH666"/>
  <c r="CH647"/>
  <c r="CH725"/>
  <c r="CH728"/>
  <c r="CH673"/>
  <c r="CH711"/>
  <c r="CH696"/>
  <c r="CH675"/>
  <c r="CH676"/>
  <c r="CH677"/>
  <c r="CH687"/>
  <c r="CH645"/>
  <c r="CK690"/>
  <c r="CK658"/>
  <c r="CK704"/>
  <c r="CK641"/>
  <c r="CK636"/>
  <c r="CK666"/>
  <c r="CK682"/>
  <c r="CK716"/>
  <c r="CK693"/>
  <c r="CK662"/>
  <c r="CK664"/>
  <c r="CK679"/>
  <c r="CK672"/>
  <c r="CK707"/>
  <c r="CK644"/>
  <c r="CK673"/>
  <c r="CK683"/>
  <c r="CK723"/>
  <c r="CK661"/>
  <c r="CK697"/>
  <c r="CK685"/>
  <c r="CK715"/>
  <c r="CK728"/>
  <c r="CK643"/>
  <c r="CK642"/>
  <c r="CK709"/>
  <c r="CK640"/>
  <c r="CK721"/>
  <c r="CK677"/>
  <c r="CK659"/>
  <c r="CK730"/>
  <c r="CK676"/>
  <c r="CK635"/>
  <c r="CK649"/>
  <c r="CK719"/>
  <c r="CK717"/>
  <c r="CK631"/>
  <c r="CK698"/>
  <c r="CK706"/>
  <c r="CK692"/>
  <c r="CK652"/>
  <c r="CK678"/>
  <c r="CK651"/>
  <c r="CK727"/>
  <c r="CK668"/>
  <c r="CK645"/>
  <c r="CK669"/>
  <c r="CK718"/>
  <c r="CK689"/>
  <c r="CK708"/>
  <c r="CK725"/>
  <c r="CK667"/>
  <c r="CK655"/>
  <c r="CK647"/>
  <c r="CK724"/>
  <c r="CK731"/>
  <c r="CK701"/>
  <c r="CK650"/>
  <c r="CK703"/>
  <c r="CK639"/>
  <c r="CK675"/>
  <c r="CK713"/>
  <c r="CK711"/>
  <c r="CK657"/>
  <c r="CK722"/>
  <c r="CK712"/>
  <c r="CK637"/>
  <c r="CK648"/>
  <c r="CK729"/>
  <c r="CK670"/>
  <c r="CK700"/>
  <c r="CK736" s="1"/>
  <c r="DO695"/>
  <c r="DO659"/>
  <c r="DO639"/>
  <c r="DO674"/>
  <c r="DO636"/>
  <c r="DO645"/>
  <c r="DO697"/>
  <c r="DO729"/>
  <c r="DO679"/>
  <c r="DO643"/>
  <c r="DO719"/>
  <c r="DO709"/>
  <c r="DO714"/>
  <c r="DO725"/>
  <c r="DO701"/>
  <c r="DO660"/>
  <c r="DO703"/>
  <c r="DO684"/>
  <c r="DO690"/>
  <c r="DO700"/>
  <c r="DO651"/>
  <c r="DO723"/>
  <c r="DO637"/>
  <c r="DO698"/>
  <c r="DO649"/>
  <c r="DO687"/>
  <c r="DO693"/>
  <c r="DO638"/>
  <c r="DO644"/>
  <c r="DO686"/>
  <c r="DO655"/>
  <c r="DO715"/>
  <c r="DO641"/>
  <c r="DO696"/>
  <c r="DO728"/>
  <c r="DO653"/>
  <c r="DO702"/>
  <c r="DO713"/>
  <c r="DO648"/>
  <c r="DO654"/>
  <c r="DO650"/>
  <c r="DO662"/>
  <c r="DO731"/>
  <c r="DO710"/>
  <c r="DO704"/>
  <c r="DO670"/>
  <c r="DO705"/>
  <c r="DO685"/>
  <c r="DO668"/>
  <c r="DO730"/>
  <c r="DO706"/>
  <c r="DO671"/>
  <c r="DO707"/>
  <c r="DO633"/>
  <c r="DO688"/>
  <c r="DO712"/>
  <c r="DO692"/>
  <c r="DO722"/>
  <c r="DO642"/>
  <c r="DO680"/>
  <c r="DO632"/>
  <c r="DO716"/>
  <c r="DO667"/>
  <c r="DO721"/>
  <c r="DO635"/>
  <c r="DO634"/>
  <c r="DO675"/>
  <c r="DO665"/>
  <c r="DO646"/>
  <c r="DO672"/>
  <c r="DO669"/>
  <c r="DO652"/>
  <c r="DO683"/>
  <c r="DO717"/>
  <c r="DO676"/>
  <c r="DO673"/>
  <c r="DO661"/>
  <c r="DO666"/>
  <c r="DO677"/>
  <c r="DO718"/>
  <c r="DO711"/>
  <c r="DO678"/>
  <c r="DO647"/>
  <c r="DO657"/>
  <c r="DO736" s="1"/>
  <c r="AW716"/>
  <c r="AW714"/>
  <c r="AW708"/>
  <c r="AW665"/>
  <c r="AW698"/>
  <c r="AW731"/>
  <c r="AW703"/>
  <c r="AW654"/>
  <c r="AW704"/>
  <c r="AW690"/>
  <c r="AW726"/>
  <c r="AW652"/>
  <c r="AW723"/>
  <c r="AW720"/>
  <c r="AW689"/>
  <c r="AW682"/>
  <c r="AW695"/>
  <c r="AW711"/>
  <c r="AW642"/>
  <c r="AW661"/>
  <c r="AW694"/>
  <c r="AW706"/>
  <c r="AW721"/>
  <c r="AW640"/>
  <c r="AW715"/>
  <c r="AW710"/>
  <c r="AW662"/>
  <c r="AW717"/>
  <c r="AW651"/>
  <c r="AW692"/>
  <c r="AW647"/>
  <c r="AW669"/>
  <c r="AW638"/>
  <c r="AW656"/>
  <c r="AW727"/>
  <c r="AW697"/>
  <c r="AW687"/>
  <c r="AW631"/>
  <c r="AW637"/>
  <c r="AW650"/>
  <c r="AW680"/>
  <c r="AW653"/>
  <c r="AW713"/>
  <c r="AW666"/>
  <c r="AW702"/>
  <c r="AW678"/>
  <c r="AW668"/>
  <c r="AW719"/>
  <c r="AW699"/>
  <c r="AW675"/>
  <c r="AW648"/>
  <c r="AW655"/>
  <c r="AW645"/>
  <c r="AW677"/>
  <c r="AW676"/>
  <c r="AW700"/>
  <c r="AW696"/>
  <c r="AW730"/>
  <c r="AW724"/>
  <c r="AW660"/>
  <c r="AW644"/>
  <c r="AW667"/>
  <c r="AW693"/>
  <c r="AW664"/>
  <c r="AW688"/>
  <c r="AW657"/>
  <c r="AW709"/>
  <c r="AW663"/>
  <c r="AW633"/>
  <c r="AW646"/>
  <c r="AW705"/>
  <c r="AW659"/>
  <c r="AW707"/>
  <c r="AW639"/>
  <c r="AW685"/>
  <c r="AW722"/>
  <c r="AW643"/>
  <c r="AW641"/>
  <c r="AW684"/>
  <c r="AW673"/>
  <c r="AW679"/>
  <c r="AW691"/>
  <c r="AW681"/>
  <c r="AW674"/>
  <c r="AW729"/>
  <c r="AW634"/>
  <c r="AW718"/>
  <c r="AW649"/>
  <c r="AW635"/>
  <c r="AW701"/>
  <c r="AW672"/>
  <c r="AW658"/>
  <c r="AW728"/>
  <c r="AW632"/>
  <c r="AW670"/>
  <c r="AW736" s="1"/>
  <c r="CD671"/>
  <c r="CD651"/>
  <c r="CD701"/>
  <c r="CD726"/>
  <c r="CD728"/>
  <c r="CD716"/>
  <c r="CD686"/>
  <c r="CD702"/>
  <c r="CD635"/>
  <c r="CD720"/>
  <c r="CD645"/>
  <c r="CD632"/>
  <c r="CD639"/>
  <c r="CD731"/>
  <c r="CD649"/>
  <c r="CD678"/>
  <c r="CD659"/>
  <c r="CD633"/>
  <c r="CD713"/>
  <c r="CD656"/>
  <c r="CD663"/>
  <c r="CD655"/>
  <c r="CD712"/>
  <c r="CD641"/>
  <c r="CD679"/>
  <c r="BD632"/>
  <c r="BD648"/>
  <c r="BD644"/>
  <c r="BD719"/>
  <c r="BD698"/>
  <c r="BD662"/>
  <c r="BD640"/>
  <c r="BD693"/>
  <c r="BD657"/>
  <c r="BD708"/>
  <c r="BD712"/>
  <c r="BD711"/>
  <c r="BD680"/>
  <c r="BD675"/>
  <c r="BD661"/>
  <c r="BD707"/>
  <c r="BD667"/>
  <c r="BD666"/>
  <c r="BD635"/>
  <c r="BD663"/>
  <c r="BD683"/>
  <c r="BD643"/>
  <c r="BD721"/>
  <c r="BD690"/>
  <c r="BD668"/>
  <c r="BD736" s="1"/>
  <c r="DN641"/>
  <c r="DN690"/>
  <c r="DN706"/>
  <c r="DN703"/>
  <c r="DN642"/>
  <c r="DN635"/>
  <c r="DN644"/>
  <c r="DN720"/>
  <c r="DN650"/>
  <c r="DN647"/>
  <c r="DN676"/>
  <c r="DN652"/>
  <c r="DN699"/>
  <c r="DN631"/>
  <c r="DN673"/>
  <c r="DN682"/>
  <c r="DN694"/>
  <c r="DN714"/>
  <c r="DN717"/>
  <c r="DN731"/>
  <c r="DN683"/>
  <c r="DN648"/>
  <c r="DN663"/>
  <c r="DN672"/>
  <c r="DN678"/>
  <c r="DN640"/>
  <c r="DN736" s="1"/>
  <c r="BE695"/>
  <c r="BE680"/>
  <c r="BE681"/>
  <c r="BE631"/>
  <c r="BE652"/>
  <c r="BE645"/>
  <c r="BE663"/>
  <c r="BE671"/>
  <c r="BE729"/>
  <c r="BE699"/>
  <c r="BE723"/>
  <c r="BE719"/>
  <c r="BE665"/>
  <c r="BE659"/>
  <c r="BE702"/>
  <c r="BE634"/>
  <c r="BE662"/>
  <c r="BE691"/>
  <c r="BE642"/>
  <c r="BE707"/>
  <c r="BE664"/>
  <c r="BE693"/>
  <c r="BE632"/>
  <c r="BE712"/>
  <c r="BE726"/>
  <c r="BE696"/>
  <c r="BE688"/>
  <c r="BE682"/>
  <c r="BE703"/>
  <c r="BE730"/>
  <c r="BE683"/>
  <c r="BE716"/>
  <c r="BE653"/>
  <c r="BE658"/>
  <c r="BE705"/>
  <c r="BE651"/>
  <c r="BE646"/>
  <c r="BE657"/>
  <c r="BE687"/>
  <c r="BE731"/>
  <c r="BE672"/>
  <c r="BE700"/>
  <c r="BE684"/>
  <c r="BE675"/>
  <c r="BE649"/>
  <c r="BE661"/>
  <c r="BE644"/>
  <c r="BE686"/>
  <c r="BE689"/>
  <c r="BE636"/>
  <c r="BE721"/>
  <c r="BE679"/>
  <c r="BE725"/>
  <c r="BE697"/>
  <c r="BE656"/>
  <c r="BE685"/>
  <c r="BE648"/>
  <c r="BE706"/>
  <c r="BE676"/>
  <c r="BE670"/>
  <c r="BE669"/>
  <c r="BE654"/>
  <c r="BE724"/>
  <c r="BE692"/>
  <c r="BE655"/>
  <c r="BE708"/>
  <c r="BE673"/>
  <c r="BE637"/>
  <c r="BE690"/>
  <c r="BE710"/>
  <c r="BE635"/>
  <c r="BE643"/>
  <c r="BE678"/>
  <c r="BE718"/>
  <c r="BE677"/>
  <c r="BE698"/>
  <c r="BE639"/>
  <c r="BE704"/>
  <c r="BE713"/>
  <c r="BE714"/>
  <c r="BE667"/>
  <c r="BE647"/>
  <c r="BE717"/>
  <c r="BE711"/>
  <c r="BE722"/>
  <c r="BE640"/>
  <c r="BE638"/>
  <c r="BE694"/>
  <c r="BE641"/>
  <c r="BE715"/>
  <c r="BE728"/>
  <c r="BE701"/>
  <c r="Y631"/>
  <c r="Y639"/>
  <c r="Y692"/>
  <c r="Y636"/>
  <c r="Y724"/>
  <c r="Y667"/>
  <c r="Y645"/>
  <c r="Y672"/>
  <c r="Y700"/>
  <c r="Y696"/>
  <c r="Y695"/>
  <c r="Y709"/>
  <c r="Y680"/>
  <c r="Y712"/>
  <c r="Y722"/>
  <c r="Y682"/>
  <c r="Y673"/>
  <c r="Y710"/>
  <c r="Y684"/>
  <c r="Y706"/>
  <c r="Y637"/>
  <c r="Y674"/>
  <c r="Y659"/>
  <c r="Y640"/>
  <c r="Y638"/>
  <c r="Y699"/>
  <c r="Y641"/>
  <c r="Y683"/>
  <c r="Y646"/>
  <c r="Y703"/>
  <c r="Y689"/>
  <c r="Y681"/>
  <c r="Y727"/>
  <c r="Y687"/>
  <c r="Y725"/>
  <c r="Y651"/>
  <c r="Y707"/>
  <c r="Y701"/>
  <c r="Y711"/>
  <c r="Y723"/>
  <c r="Y635"/>
  <c r="Y721"/>
  <c r="Y705"/>
  <c r="Y671"/>
  <c r="Y643"/>
  <c r="Y633"/>
  <c r="Y654"/>
  <c r="Y708"/>
  <c r="Y702"/>
  <c r="Y650"/>
  <c r="Y658"/>
  <c r="Y662"/>
  <c r="Y657"/>
  <c r="Y666"/>
  <c r="Y675"/>
  <c r="Y726"/>
  <c r="Y694"/>
  <c r="Y704"/>
  <c r="Y730"/>
  <c r="Y653"/>
  <c r="Y679"/>
  <c r="Y670"/>
  <c r="Y669"/>
  <c r="Y649"/>
  <c r="Y719"/>
  <c r="Y648"/>
  <c r="Y728"/>
  <c r="Y685"/>
  <c r="Y714"/>
  <c r="Y647"/>
  <c r="Y664"/>
  <c r="Y644"/>
  <c r="Y686"/>
  <c r="Y688"/>
  <c r="Y716"/>
  <c r="Y652"/>
  <c r="Y634"/>
  <c r="Y713"/>
  <c r="Y731"/>
  <c r="Y693"/>
  <c r="Y665"/>
  <c r="Y690"/>
  <c r="BC655"/>
  <c r="BC689"/>
  <c r="BC631"/>
  <c r="BC718"/>
  <c r="BC640"/>
  <c r="BC699"/>
  <c r="BC720"/>
  <c r="BC702"/>
  <c r="BC677"/>
  <c r="BC664"/>
  <c r="BC711"/>
  <c r="BC678"/>
  <c r="BC659"/>
  <c r="BC662"/>
  <c r="BC673"/>
  <c r="BC707"/>
  <c r="BC634"/>
  <c r="BC705"/>
  <c r="BC657"/>
  <c r="BC641"/>
  <c r="BC660"/>
  <c r="BC652"/>
  <c r="BC645"/>
  <c r="BC636"/>
  <c r="BC726"/>
  <c r="BC736" s="1"/>
  <c r="T638"/>
  <c r="T698"/>
  <c r="T708"/>
  <c r="T685"/>
  <c r="T668"/>
  <c r="T645"/>
  <c r="T707"/>
  <c r="T642"/>
  <c r="T644"/>
  <c r="T648"/>
  <c r="T647"/>
  <c r="T696"/>
  <c r="T674"/>
  <c r="T679"/>
  <c r="T673"/>
  <c r="T669"/>
  <c r="T725"/>
  <c r="T713"/>
  <c r="T690"/>
  <c r="T712"/>
  <c r="T676"/>
  <c r="T639"/>
  <c r="T727"/>
  <c r="T702"/>
  <c r="T649"/>
  <c r="T736" s="1"/>
  <c r="AX703"/>
  <c r="AX731"/>
  <c r="AX658"/>
  <c r="AX701"/>
  <c r="AX677"/>
  <c r="AX636"/>
  <c r="AX651"/>
  <c r="AX723"/>
  <c r="AX633"/>
  <c r="AX641"/>
  <c r="AX648"/>
  <c r="AX667"/>
  <c r="AX695"/>
  <c r="AX678"/>
  <c r="AX646"/>
  <c r="AX662"/>
  <c r="AX639"/>
  <c r="AX713"/>
  <c r="AX705"/>
  <c r="AX656"/>
  <c r="AX661"/>
  <c r="AX728"/>
  <c r="AX722"/>
  <c r="AX669"/>
  <c r="AX643"/>
  <c r="AX736" s="1"/>
  <c r="AC712"/>
  <c r="AC657"/>
  <c r="AC703"/>
  <c r="AC683"/>
  <c r="AC641"/>
  <c r="AC664"/>
  <c r="AC731"/>
  <c r="AC693"/>
  <c r="AC706"/>
  <c r="AC689"/>
  <c r="AC647"/>
  <c r="AC646"/>
  <c r="AC635"/>
  <c r="AC690"/>
  <c r="AC688"/>
  <c r="AC633"/>
  <c r="AC655"/>
  <c r="AC665"/>
  <c r="AC656"/>
  <c r="AC685"/>
  <c r="AC718"/>
  <c r="AC678"/>
  <c r="AC700"/>
  <c r="AC658"/>
  <c r="AC652"/>
  <c r="AC710"/>
  <c r="AC681"/>
  <c r="AC659"/>
  <c r="AC677"/>
  <c r="AC701"/>
  <c r="AC670"/>
  <c r="AC719"/>
  <c r="AC660"/>
  <c r="AC702"/>
  <c r="AC729"/>
  <c r="AC669"/>
  <c r="AC680"/>
  <c r="AC692"/>
  <c r="AC673"/>
  <c r="AC694"/>
  <c r="AC672"/>
  <c r="AC644"/>
  <c r="AC725"/>
  <c r="AC717"/>
  <c r="AC684"/>
  <c r="AC640"/>
  <c r="AC709"/>
  <c r="AC649"/>
  <c r="AC645"/>
  <c r="AC726"/>
  <c r="AC687"/>
  <c r="AC708"/>
  <c r="AC679"/>
  <c r="AC637"/>
  <c r="AC730"/>
  <c r="AC631"/>
  <c r="AC686"/>
  <c r="AC666"/>
  <c r="AC636"/>
  <c r="AC674"/>
  <c r="AC648"/>
  <c r="AC697"/>
  <c r="AC663"/>
  <c r="AC668"/>
  <c r="AC651"/>
  <c r="AC632"/>
  <c r="AC638"/>
  <c r="AC722"/>
  <c r="AC723"/>
  <c r="AC654"/>
  <c r="AC650"/>
  <c r="AC711"/>
  <c r="AC716"/>
  <c r="AC667"/>
  <c r="AC676"/>
  <c r="AC642"/>
  <c r="AC704"/>
  <c r="AC705"/>
  <c r="AC653"/>
  <c r="AC699"/>
  <c r="AC695"/>
  <c r="AC682"/>
  <c r="AC662"/>
  <c r="AC698"/>
  <c r="AC671"/>
  <c r="AC634"/>
  <c r="AC721"/>
  <c r="AC727"/>
  <c r="AC724"/>
  <c r="AC639"/>
  <c r="AC720"/>
  <c r="BG669"/>
  <c r="BG642"/>
  <c r="BG681"/>
  <c r="BG708"/>
  <c r="BG697"/>
  <c r="BG684"/>
  <c r="BG673"/>
  <c r="BG640"/>
  <c r="BG713"/>
  <c r="BG663"/>
  <c r="BG714"/>
  <c r="BG676"/>
  <c r="BG715"/>
  <c r="BG658"/>
  <c r="BG651"/>
  <c r="BG662"/>
  <c r="BG724"/>
  <c r="BG639"/>
  <c r="BG661"/>
  <c r="BG705"/>
  <c r="BG660"/>
  <c r="BG731"/>
  <c r="BG728"/>
  <c r="BG727"/>
  <c r="BG638"/>
  <c r="BG656"/>
  <c r="BG657"/>
  <c r="BG653"/>
  <c r="BG707"/>
  <c r="BG671"/>
  <c r="BG688"/>
  <c r="BG667"/>
  <c r="BG685"/>
  <c r="BG725"/>
  <c r="BG666"/>
  <c r="BG646"/>
  <c r="BG636"/>
  <c r="BG637"/>
  <c r="BG730"/>
  <c r="BG635"/>
  <c r="BG650"/>
  <c r="BG698"/>
  <c r="BG712"/>
  <c r="BG710"/>
  <c r="BG652"/>
  <c r="BG680"/>
  <c r="BG665"/>
  <c r="BG683"/>
  <c r="BG641"/>
  <c r="BG644"/>
  <c r="BG711"/>
  <c r="BG634"/>
  <c r="BG678"/>
  <c r="BG672"/>
  <c r="BG675"/>
  <c r="BG693"/>
  <c r="BG694"/>
  <c r="BG729"/>
  <c r="BG659"/>
  <c r="BG687"/>
  <c r="BG706"/>
  <c r="BG702"/>
  <c r="BG691"/>
  <c r="BG682"/>
  <c r="BG647"/>
  <c r="BG718"/>
  <c r="BG696"/>
  <c r="BG690"/>
  <c r="BG699"/>
  <c r="BG709"/>
  <c r="BG631"/>
  <c r="BG632"/>
  <c r="BG686"/>
  <c r="BG664"/>
  <c r="BG704"/>
  <c r="BG716"/>
  <c r="BG695"/>
  <c r="BG726"/>
  <c r="BG648"/>
  <c r="BG722"/>
  <c r="BG721"/>
  <c r="BG717"/>
  <c r="BG719"/>
  <c r="BG674"/>
  <c r="BG720"/>
  <c r="BG655"/>
  <c r="BG677"/>
  <c r="BG649"/>
  <c r="BG701"/>
  <c r="BG633"/>
  <c r="BG643"/>
  <c r="BG679"/>
  <c r="BG670"/>
  <c r="BG723"/>
  <c r="BG654"/>
  <c r="BG700"/>
  <c r="BG692"/>
  <c r="BG668"/>
  <c r="BG645"/>
  <c r="BG703"/>
  <c r="BG689"/>
  <c r="CA645"/>
  <c r="CA723"/>
  <c r="CA675"/>
  <c r="CA701"/>
  <c r="CA724"/>
  <c r="CA693"/>
  <c r="CA682"/>
  <c r="CA713"/>
  <c r="CA639"/>
  <c r="CA720"/>
  <c r="CA726"/>
  <c r="CA680"/>
  <c r="CA677"/>
  <c r="CA727"/>
  <c r="CA730"/>
  <c r="CA657"/>
  <c r="CA678"/>
  <c r="CA664"/>
  <c r="CA656"/>
  <c r="CA643"/>
  <c r="CA661"/>
  <c r="CA694"/>
  <c r="CA663"/>
  <c r="CA683"/>
  <c r="CA665"/>
  <c r="CA722"/>
  <c r="CA731"/>
  <c r="CA631"/>
  <c r="CA634"/>
  <c r="CA666"/>
  <c r="CA685"/>
  <c r="CA709"/>
  <c r="CA728"/>
  <c r="CA708"/>
  <c r="CA647"/>
  <c r="CA729"/>
  <c r="CA640"/>
  <c r="CA632"/>
  <c r="CA681"/>
  <c r="CA660"/>
  <c r="CA684"/>
  <c r="CA697"/>
  <c r="CA669"/>
  <c r="CA695"/>
  <c r="CA706"/>
  <c r="CA686"/>
  <c r="CA707"/>
  <c r="CA653"/>
  <c r="CA676"/>
  <c r="CA691"/>
  <c r="CA711"/>
  <c r="CA668"/>
  <c r="CA674"/>
  <c r="CA705"/>
  <c r="CA692"/>
  <c r="CA673"/>
  <c r="CA644"/>
  <c r="CA719"/>
  <c r="CA690"/>
  <c r="CA655"/>
  <c r="CA725"/>
  <c r="CA696"/>
  <c r="CA702"/>
  <c r="CA689"/>
  <c r="CA650"/>
  <c r="CA718"/>
  <c r="CA649"/>
  <c r="CA641"/>
  <c r="CA638"/>
  <c r="CA698"/>
  <c r="CA712"/>
  <c r="CA654"/>
  <c r="CA704"/>
  <c r="CA635"/>
  <c r="CA648"/>
  <c r="CA714"/>
  <c r="CA659"/>
  <c r="CA717"/>
  <c r="CA687"/>
  <c r="CA672"/>
  <c r="CA636"/>
  <c r="CA703"/>
  <c r="CA637"/>
  <c r="CA633"/>
  <c r="CA658"/>
  <c r="CA700"/>
  <c r="CA715"/>
  <c r="CA646"/>
  <c r="CA642"/>
  <c r="CA716"/>
  <c r="CA670"/>
  <c r="CA662"/>
  <c r="CA652"/>
  <c r="CA667"/>
  <c r="CA679"/>
  <c r="CA688"/>
  <c r="CA710"/>
  <c r="CA651"/>
  <c r="CA721"/>
  <c r="CA671"/>
  <c r="CA699"/>
  <c r="DI675"/>
  <c r="DI663"/>
  <c r="DI667"/>
  <c r="DI632"/>
  <c r="DI672"/>
  <c r="DI714"/>
  <c r="DI705"/>
  <c r="DI677"/>
  <c r="DI700"/>
  <c r="DI707"/>
  <c r="DI717"/>
  <c r="DI683"/>
  <c r="DI670"/>
  <c r="DI713"/>
  <c r="DI657"/>
  <c r="DI684"/>
  <c r="DI668"/>
  <c r="DI702"/>
  <c r="DI658"/>
  <c r="DI660"/>
  <c r="DI639"/>
  <c r="DI676"/>
  <c r="DI698"/>
  <c r="DI642"/>
  <c r="DI687"/>
  <c r="DI719"/>
  <c r="DI694"/>
  <c r="DI709"/>
  <c r="DI650"/>
  <c r="DI643"/>
  <c r="DI631"/>
  <c r="DI691"/>
  <c r="DI674"/>
  <c r="DI671"/>
  <c r="DI647"/>
  <c r="DI635"/>
  <c r="CE703"/>
  <c r="CE648"/>
  <c r="CE698"/>
  <c r="CE711"/>
  <c r="CE666"/>
  <c r="CE677"/>
  <c r="CE664"/>
  <c r="CE669"/>
  <c r="CE731"/>
  <c r="CE660"/>
  <c r="CE705"/>
  <c r="CE701"/>
  <c r="CE683"/>
  <c r="CE723"/>
  <c r="CE714"/>
  <c r="CE643"/>
  <c r="CE635"/>
  <c r="CE699"/>
  <c r="CE726"/>
  <c r="CE661"/>
  <c r="CE655"/>
  <c r="CE649"/>
  <c r="CE665"/>
  <c r="CE727"/>
  <c r="CE710"/>
  <c r="CE686"/>
  <c r="CE651"/>
  <c r="CE644"/>
  <c r="CE663"/>
  <c r="CE631"/>
  <c r="CE713"/>
  <c r="CE646"/>
  <c r="CE679"/>
  <c r="CE674"/>
  <c r="CE656"/>
  <c r="CH643"/>
  <c r="CH710"/>
  <c r="CH671"/>
  <c r="CH723"/>
  <c r="CH642"/>
  <c r="CH707"/>
  <c r="CH697"/>
  <c r="CH646"/>
  <c r="CH656"/>
  <c r="CH662"/>
  <c r="CH651"/>
  <c r="DH635"/>
  <c r="DH708"/>
  <c r="DH647"/>
  <c r="DH710"/>
  <c r="DH693"/>
  <c r="DH724"/>
  <c r="DH722"/>
  <c r="DH730"/>
  <c r="DH702"/>
  <c r="DH633"/>
  <c r="DH682"/>
  <c r="DH712"/>
  <c r="DH709"/>
  <c r="DH684"/>
  <c r="DH715"/>
  <c r="DH662"/>
  <c r="DH695"/>
  <c r="DH677"/>
  <c r="DH690"/>
  <c r="DH674"/>
  <c r="DH706"/>
  <c r="DH692"/>
  <c r="DH696"/>
  <c r="DH720"/>
  <c r="DH678"/>
  <c r="DH673"/>
  <c r="DH676"/>
  <c r="DH716"/>
  <c r="DH718"/>
  <c r="DH683"/>
  <c r="DH638"/>
  <c r="DH691"/>
  <c r="DH663"/>
  <c r="DH671"/>
  <c r="DH704"/>
  <c r="DH665"/>
  <c r="DH694"/>
  <c r="DH728"/>
  <c r="DH640"/>
  <c r="DH632"/>
  <c r="DH654"/>
  <c r="DH637"/>
  <c r="DH689"/>
  <c r="DH660"/>
  <c r="DH721"/>
  <c r="DH669"/>
  <c r="DH672"/>
  <c r="DH670"/>
  <c r="DH650"/>
  <c r="DH686"/>
  <c r="DH697"/>
  <c r="DH641"/>
  <c r="DH658"/>
  <c r="DH698"/>
  <c r="DH713"/>
  <c r="DH656"/>
  <c r="DH661"/>
  <c r="DH644"/>
  <c r="DH699"/>
  <c r="DH688"/>
  <c r="DH639"/>
  <c r="DH680"/>
  <c r="DK634"/>
  <c r="DK731"/>
  <c r="DK639"/>
  <c r="DK709"/>
  <c r="DK721"/>
  <c r="DK663"/>
  <c r="DK701"/>
  <c r="DK717"/>
  <c r="DK692"/>
  <c r="DK710"/>
  <c r="DK687"/>
  <c r="DK694"/>
  <c r="DK720"/>
  <c r="DK647"/>
  <c r="DK689"/>
  <c r="DK644"/>
  <c r="DK719"/>
  <c r="DK664"/>
  <c r="DK706"/>
  <c r="DK652"/>
  <c r="DK679"/>
  <c r="DK635"/>
  <c r="DK662"/>
  <c r="DK695"/>
  <c r="DK674"/>
  <c r="DK716"/>
  <c r="DK661"/>
  <c r="DK666"/>
  <c r="DK684"/>
  <c r="DK696"/>
  <c r="DK705"/>
  <c r="DK646"/>
  <c r="DK680"/>
  <c r="DK669"/>
  <c r="DK638"/>
  <c r="DK712"/>
  <c r="DK702"/>
  <c r="DK637"/>
  <c r="DK700"/>
  <c r="DK726"/>
  <c r="DK673"/>
  <c r="DK708"/>
  <c r="DK718"/>
  <c r="DK649"/>
  <c r="DK729"/>
  <c r="DK631"/>
  <c r="DK659"/>
  <c r="DK668"/>
  <c r="DK640"/>
  <c r="DK693"/>
  <c r="DK641"/>
  <c r="DK715"/>
  <c r="DK654"/>
  <c r="DK660"/>
  <c r="DK677"/>
  <c r="DK703"/>
  <c r="DK675"/>
  <c r="DK671"/>
  <c r="DK633"/>
  <c r="DK699"/>
  <c r="DK655"/>
  <c r="DK653"/>
  <c r="DK686"/>
  <c r="DK681"/>
  <c r="DK648"/>
  <c r="DK645"/>
  <c r="DK642"/>
  <c r="DK643"/>
  <c r="DK651"/>
  <c r="DK714"/>
  <c r="DK632"/>
  <c r="DK722"/>
  <c r="DK704"/>
  <c r="DK650"/>
  <c r="DK730"/>
  <c r="DK713"/>
  <c r="DK665"/>
  <c r="DK656"/>
  <c r="DK657"/>
  <c r="DK728"/>
  <c r="DK690"/>
  <c r="DK672"/>
  <c r="DK678"/>
  <c r="DK723"/>
  <c r="DK682"/>
  <c r="DK676"/>
  <c r="DK685"/>
  <c r="DK636"/>
  <c r="DK725"/>
  <c r="DK698"/>
  <c r="DK670"/>
  <c r="DK697"/>
  <c r="DK683"/>
  <c r="DK667"/>
  <c r="DK711"/>
  <c r="DK658"/>
  <c r="DK727"/>
  <c r="DK707"/>
  <c r="DK688"/>
  <c r="DK691"/>
  <c r="DK724"/>
  <c r="BA637"/>
  <c r="BA649"/>
  <c r="BA665"/>
  <c r="BA718"/>
  <c r="BA724"/>
  <c r="BA721"/>
  <c r="BA632"/>
  <c r="BA691"/>
  <c r="BA719"/>
  <c r="BA672"/>
  <c r="BA645"/>
  <c r="BA729"/>
  <c r="BA717"/>
  <c r="BA693"/>
  <c r="BA709"/>
  <c r="BA663"/>
  <c r="BA680"/>
  <c r="BA678"/>
  <c r="BA631"/>
  <c r="BA636"/>
  <c r="BA643"/>
  <c r="BA682"/>
  <c r="BA716"/>
  <c r="BA659"/>
  <c r="BA706"/>
  <c r="BA676"/>
  <c r="BA669"/>
  <c r="BA638"/>
  <c r="BA675"/>
  <c r="BA671"/>
  <c r="BA708"/>
  <c r="BA722"/>
  <c r="BA681"/>
  <c r="BA647"/>
  <c r="BA707"/>
  <c r="Z686"/>
  <c r="Z635"/>
  <c r="Z641"/>
  <c r="Z639"/>
  <c r="Z665"/>
  <c r="Z694"/>
  <c r="Z716"/>
  <c r="Z644"/>
  <c r="Z710"/>
  <c r="Z704"/>
  <c r="Z705"/>
  <c r="Z681"/>
  <c r="Z688"/>
  <c r="Z687"/>
  <c r="Z723"/>
  <c r="Z668"/>
  <c r="Z653"/>
  <c r="Z683"/>
  <c r="Z636"/>
  <c r="Z655"/>
  <c r="Z666"/>
  <c r="Z697"/>
  <c r="Z692"/>
  <c r="Z669"/>
  <c r="Z660"/>
  <c r="Z685"/>
  <c r="Z707"/>
  <c r="Z680"/>
  <c r="Z648"/>
  <c r="Z721"/>
  <c r="Z662"/>
  <c r="Z652"/>
  <c r="Z647"/>
  <c r="Z678"/>
  <c r="Z709"/>
  <c r="Z670"/>
  <c r="Z701"/>
  <c r="Z664"/>
  <c r="Z708"/>
  <c r="Z650"/>
  <c r="Z674"/>
  <c r="Z673"/>
  <c r="Z667"/>
  <c r="Z638"/>
  <c r="Z714"/>
  <c r="Z725"/>
  <c r="Z690"/>
  <c r="Z672"/>
  <c r="Z634"/>
  <c r="Z679"/>
  <c r="Z684"/>
  <c r="Z693"/>
  <c r="Z712"/>
  <c r="Z651"/>
  <c r="Z731"/>
  <c r="Z728"/>
  <c r="Z717"/>
  <c r="Z699"/>
  <c r="Z632"/>
  <c r="Z631"/>
  <c r="Z719"/>
  <c r="Z637"/>
  <c r="Z658"/>
  <c r="Z726"/>
  <c r="Z649"/>
  <c r="Z698"/>
  <c r="Z730"/>
  <c r="Z689"/>
  <c r="Z657"/>
  <c r="Z702"/>
  <c r="Z640"/>
  <c r="Z642"/>
  <c r="Z724"/>
  <c r="Z656"/>
  <c r="Z643"/>
  <c r="Z713"/>
  <c r="Z729"/>
  <c r="Z691"/>
  <c r="Z695"/>
  <c r="Z711"/>
  <c r="Z696"/>
  <c r="Z646"/>
  <c r="Z661"/>
  <c r="Z700"/>
  <c r="Z671"/>
  <c r="Z663"/>
  <c r="Z677"/>
  <c r="Z706"/>
  <c r="Z633"/>
  <c r="Z659"/>
  <c r="Z676"/>
  <c r="Z722"/>
  <c r="Z727"/>
  <c r="Z720"/>
  <c r="Z654"/>
  <c r="Z682"/>
  <c r="Z715"/>
  <c r="Z703"/>
  <c r="Z675"/>
  <c r="Z718"/>
  <c r="Z645"/>
  <c r="DE679"/>
  <c r="DE677"/>
  <c r="DE723"/>
  <c r="DE675"/>
  <c r="DE672"/>
  <c r="DE693"/>
  <c r="DE714"/>
  <c r="DE647"/>
  <c r="DE637"/>
  <c r="DE702"/>
  <c r="DE720"/>
  <c r="DE667"/>
  <c r="DE676"/>
  <c r="DE674"/>
  <c r="DE671"/>
  <c r="DE649"/>
  <c r="DE688"/>
  <c r="DE665"/>
  <c r="DE657"/>
  <c r="DE652"/>
  <c r="DE642"/>
  <c r="DE707"/>
  <c r="DE722"/>
  <c r="DE660"/>
  <c r="DE726"/>
  <c r="DE712"/>
  <c r="DE684"/>
  <c r="DE636"/>
  <c r="DE696"/>
  <c r="DE653"/>
  <c r="DE673"/>
  <c r="DE715"/>
  <c r="DE716"/>
  <c r="DE725"/>
  <c r="DE678"/>
  <c r="DE691"/>
  <c r="DE648"/>
  <c r="DE731"/>
  <c r="DE645"/>
  <c r="DE686"/>
  <c r="DE654"/>
  <c r="DE694"/>
  <c r="DE681"/>
  <c r="DE634"/>
  <c r="DE700"/>
  <c r="DE668"/>
  <c r="DE666"/>
  <c r="DE724"/>
  <c r="DE641"/>
  <c r="DE656"/>
  <c r="DE640"/>
  <c r="DE721"/>
  <c r="DE635"/>
  <c r="DE638"/>
  <c r="DE687"/>
  <c r="DE670"/>
  <c r="DE717"/>
  <c r="DE669"/>
  <c r="DE698"/>
  <c r="DE683"/>
  <c r="DE695"/>
  <c r="DE646"/>
  <c r="DE728"/>
  <c r="DE701"/>
  <c r="DE697"/>
  <c r="DE658"/>
  <c r="DE718"/>
  <c r="DE644"/>
  <c r="DE643"/>
  <c r="DE664"/>
  <c r="DE663"/>
  <c r="DE708"/>
  <c r="DE704"/>
  <c r="DE719"/>
  <c r="DE709"/>
  <c r="DE703"/>
  <c r="DE661"/>
  <c r="DE692"/>
  <c r="DE682"/>
  <c r="DE639"/>
  <c r="DE651"/>
  <c r="DE659"/>
  <c r="DE690"/>
  <c r="DE729"/>
  <c r="DE730"/>
  <c r="DE710"/>
  <c r="DE650"/>
  <c r="DE711"/>
  <c r="DE727"/>
  <c r="DE631"/>
  <c r="DE655"/>
  <c r="DE699"/>
  <c r="DE685"/>
  <c r="DE689"/>
  <c r="DE662"/>
  <c r="DE633"/>
  <c r="DE680"/>
  <c r="DE713"/>
  <c r="DE705"/>
  <c r="DE632"/>
  <c r="DE706"/>
  <c r="DG678"/>
  <c r="DG694"/>
  <c r="DG638"/>
  <c r="DG695"/>
  <c r="DG648"/>
  <c r="DG717"/>
  <c r="DG675"/>
  <c r="DG654"/>
  <c r="DG699"/>
  <c r="DG631"/>
  <c r="DG703"/>
  <c r="DG662"/>
  <c r="DG725"/>
  <c r="DG682"/>
  <c r="DG669"/>
  <c r="DG639"/>
  <c r="DG668"/>
  <c r="DG642"/>
  <c r="DG667"/>
  <c r="DG701"/>
  <c r="DG709"/>
  <c r="DG731"/>
  <c r="DG692"/>
  <c r="DG674"/>
  <c r="DG634"/>
  <c r="DG655"/>
  <c r="DG697"/>
  <c r="DG643"/>
  <c r="DG680"/>
  <c r="DG690"/>
  <c r="DG671"/>
  <c r="DG637"/>
  <c r="DG722"/>
  <c r="DG641"/>
  <c r="DG650"/>
  <c r="DG659"/>
  <c r="DG666"/>
  <c r="DG657"/>
  <c r="DG711"/>
  <c r="DG689"/>
  <c r="DG664"/>
  <c r="DG696"/>
  <c r="DG719"/>
  <c r="DG705"/>
  <c r="DG661"/>
  <c r="DG683"/>
  <c r="DG681"/>
  <c r="DG632"/>
  <c r="DG721"/>
  <c r="DG712"/>
  <c r="DG684"/>
  <c r="DG670"/>
  <c r="DG715"/>
  <c r="DG693"/>
  <c r="DG708"/>
  <c r="DG656"/>
  <c r="DG652"/>
  <c r="DG707"/>
  <c r="DG663"/>
  <c r="DG698"/>
  <c r="DG714"/>
  <c r="DG729"/>
  <c r="DG687"/>
  <c r="DG653"/>
  <c r="DG728"/>
  <c r="DG647"/>
  <c r="DG726"/>
  <c r="DG702"/>
  <c r="DG730"/>
  <c r="DG686"/>
  <c r="DG723"/>
  <c r="DG649"/>
  <c r="DG718"/>
  <c r="DG633"/>
  <c r="DG635"/>
  <c r="DG724"/>
  <c r="DG700"/>
  <c r="DG644"/>
  <c r="DG660"/>
  <c r="DG679"/>
  <c r="DG646"/>
  <c r="DG727"/>
  <c r="DG688"/>
  <c r="DG685"/>
  <c r="DG676"/>
  <c r="DG673"/>
  <c r="DG720"/>
  <c r="DG658"/>
  <c r="DG706"/>
  <c r="DG636"/>
  <c r="DG710"/>
  <c r="DG645"/>
  <c r="DG713"/>
  <c r="DG672"/>
  <c r="DG677"/>
  <c r="DG640"/>
  <c r="DG716"/>
  <c r="DG691"/>
  <c r="DG704"/>
  <c r="DG665"/>
  <c r="DG651"/>
  <c r="Y661"/>
  <c r="Y715"/>
  <c r="Y660"/>
  <c r="Y656"/>
  <c r="Y655"/>
  <c r="Y729"/>
  <c r="Y718"/>
  <c r="Y698"/>
  <c r="Y676"/>
  <c r="DF683"/>
  <c r="DF708"/>
  <c r="DF641"/>
  <c r="DF724"/>
  <c r="DF650"/>
  <c r="DF729"/>
  <c r="DF639"/>
  <c r="DF654"/>
  <c r="DF710"/>
  <c r="DF693"/>
  <c r="DF725"/>
  <c r="DF643"/>
  <c r="DF707"/>
  <c r="DF722"/>
  <c r="DF681"/>
  <c r="DF662"/>
  <c r="DF646"/>
  <c r="DF686"/>
  <c r="DF703"/>
  <c r="DF701"/>
  <c r="DF679"/>
  <c r="DF647"/>
  <c r="DF664"/>
  <c r="DF645"/>
  <c r="DF638"/>
  <c r="DF705"/>
  <c r="DF661"/>
  <c r="DF695"/>
  <c r="DF632"/>
  <c r="DL711"/>
  <c r="DL658"/>
  <c r="DL671"/>
  <c r="DL718"/>
  <c r="DL677"/>
  <c r="DL646"/>
  <c r="DL720"/>
  <c r="DL650"/>
  <c r="DL645"/>
  <c r="DL695"/>
  <c r="DL719"/>
  <c r="DL731"/>
  <c r="DL636"/>
  <c r="DL702"/>
  <c r="DL686"/>
  <c r="DL683"/>
  <c r="DL703"/>
  <c r="DL661"/>
  <c r="DL665"/>
  <c r="DL688"/>
  <c r="DL678"/>
  <c r="DL643"/>
  <c r="DL684"/>
  <c r="DL713"/>
  <c r="DL721"/>
  <c r="DL722"/>
  <c r="DL662"/>
  <c r="DL668"/>
  <c r="DL655"/>
  <c r="DL659"/>
  <c r="DL694"/>
  <c r="DL679"/>
  <c r="DL698"/>
  <c r="DL639"/>
  <c r="DL700"/>
  <c r="DL676"/>
  <c r="DL726"/>
  <c r="DL670"/>
  <c r="DL696"/>
  <c r="DL653"/>
  <c r="DL707"/>
  <c r="DL638"/>
  <c r="DL709"/>
  <c r="DL712"/>
  <c r="DL657"/>
  <c r="DL644"/>
  <c r="DL729"/>
  <c r="DL647"/>
  <c r="DL652"/>
  <c r="DL725"/>
  <c r="DL649"/>
  <c r="DL634"/>
  <c r="DL632"/>
  <c r="DL701"/>
  <c r="DL687"/>
  <c r="DL660"/>
  <c r="DL675"/>
  <c r="DL710"/>
  <c r="DL664"/>
  <c r="DL704"/>
  <c r="DL690"/>
  <c r="DL663"/>
  <c r="DL727"/>
  <c r="DL691"/>
  <c r="DL673"/>
  <c r="DL635"/>
  <c r="DL723"/>
  <c r="DL642"/>
  <c r="DL730"/>
  <c r="DL715"/>
  <c r="DL689"/>
  <c r="DL706"/>
  <c r="DL708"/>
  <c r="DL728"/>
  <c r="DL633"/>
  <c r="DL685"/>
  <c r="DL666"/>
  <c r="DL693"/>
  <c r="DL680"/>
  <c r="DL672"/>
  <c r="DL716"/>
  <c r="DL681"/>
  <c r="DL654"/>
  <c r="DL699"/>
  <c r="DL656"/>
  <c r="DL641"/>
  <c r="DL667"/>
  <c r="DL651"/>
  <c r="DL631"/>
  <c r="DL682"/>
  <c r="DL692"/>
  <c r="DL697"/>
  <c r="DL714"/>
  <c r="DL637"/>
  <c r="DL705"/>
  <c r="DL669"/>
  <c r="DL724"/>
  <c r="DL640"/>
  <c r="DL717"/>
  <c r="DL648"/>
  <c r="DL674"/>
  <c r="AA726"/>
  <c r="AA646"/>
  <c r="AA639"/>
  <c r="AA665"/>
  <c r="AA654"/>
  <c r="AA642"/>
  <c r="AA724"/>
  <c r="AA700"/>
  <c r="AA690"/>
  <c r="AA681"/>
  <c r="AA655"/>
  <c r="AA725"/>
  <c r="AA637"/>
  <c r="AA705"/>
  <c r="AA661"/>
  <c r="AA676"/>
  <c r="AA653"/>
  <c r="AA689"/>
  <c r="AA703"/>
  <c r="AA730"/>
  <c r="AA658"/>
  <c r="AA719"/>
  <c r="AA672"/>
  <c r="AA722"/>
  <c r="AA664"/>
  <c r="AA713"/>
  <c r="AA674"/>
  <c r="AA687"/>
  <c r="AA675"/>
  <c r="AA685"/>
  <c r="AA636"/>
  <c r="AA670"/>
  <c r="AA684"/>
  <c r="AA635"/>
  <c r="AA668"/>
  <c r="AA641"/>
  <c r="AA692"/>
  <c r="AA678"/>
  <c r="AA659"/>
  <c r="AA645"/>
  <c r="AA680"/>
  <c r="AA650"/>
  <c r="AA667"/>
  <c r="AA638"/>
  <c r="AA683"/>
  <c r="AA693"/>
  <c r="AA666"/>
  <c r="AA728"/>
  <c r="AA695"/>
  <c r="CD704"/>
  <c r="CD685"/>
  <c r="CD708"/>
  <c r="CD642"/>
  <c r="CD698"/>
  <c r="CD664"/>
  <c r="CD658"/>
  <c r="CD699"/>
  <c r="CD636"/>
  <c r="CD653"/>
  <c r="CD677"/>
  <c r="CD730"/>
  <c r="CD672"/>
  <c r="CD650"/>
  <c r="CD692"/>
  <c r="W691"/>
  <c r="W690"/>
  <c r="W661"/>
  <c r="W707"/>
  <c r="W654"/>
  <c r="W685"/>
  <c r="W677"/>
  <c r="W683"/>
  <c r="W674"/>
  <c r="W705"/>
  <c r="W720"/>
  <c r="W659"/>
  <c r="W689"/>
  <c r="W731"/>
  <c r="W730"/>
  <c r="W719"/>
  <c r="W706"/>
  <c r="W664"/>
  <c r="W697"/>
  <c r="W687"/>
  <c r="W636"/>
  <c r="W656"/>
  <c r="W725"/>
  <c r="W637"/>
  <c r="W650"/>
  <c r="W657"/>
  <c r="W681"/>
  <c r="W702"/>
  <c r="W639"/>
  <c r="W640"/>
  <c r="W655"/>
  <c r="W643"/>
  <c r="W642"/>
  <c r="W651"/>
  <c r="W695"/>
  <c r="W662"/>
  <c r="W693"/>
  <c r="W700"/>
  <c r="W710"/>
  <c r="W729"/>
  <c r="W631"/>
  <c r="W634"/>
  <c r="W701"/>
  <c r="W696"/>
  <c r="W644"/>
  <c r="W672"/>
  <c r="W668"/>
  <c r="W684"/>
  <c r="W688"/>
  <c r="W728"/>
  <c r="W678"/>
  <c r="W726"/>
  <c r="W669"/>
  <c r="W727"/>
  <c r="W724"/>
  <c r="W698"/>
  <c r="W641"/>
  <c r="W715"/>
  <c r="W653"/>
  <c r="W692"/>
  <c r="W712"/>
  <c r="W671"/>
  <c r="W665"/>
  <c r="W721"/>
  <c r="S706"/>
  <c r="S705"/>
  <c r="S634"/>
  <c r="S636"/>
  <c r="S633"/>
  <c r="S645"/>
  <c r="S676"/>
  <c r="S644"/>
  <c r="S668"/>
  <c r="S638"/>
  <c r="S678"/>
  <c r="S693"/>
  <c r="S729"/>
  <c r="S650"/>
  <c r="S718"/>
  <c r="S635"/>
  <c r="S652"/>
  <c r="S639"/>
  <c r="S722"/>
  <c r="S681"/>
  <c r="S682"/>
  <c r="S683"/>
  <c r="S704"/>
  <c r="S664"/>
  <c r="S703"/>
  <c r="S691"/>
  <c r="S723"/>
  <c r="S724"/>
  <c r="S631"/>
  <c r="S661"/>
  <c r="S673"/>
  <c r="S721"/>
  <c r="S646"/>
  <c r="S716"/>
  <c r="S675"/>
  <c r="S684"/>
  <c r="S642"/>
  <c r="S714"/>
  <c r="S727"/>
  <c r="S702"/>
  <c r="S715"/>
  <c r="S710"/>
  <c r="S709"/>
  <c r="S712"/>
  <c r="S698"/>
  <c r="S707"/>
  <c r="S680"/>
  <c r="S692"/>
  <c r="S637"/>
  <c r="S653"/>
  <c r="S649"/>
  <c r="S711"/>
  <c r="S700"/>
  <c r="S632"/>
  <c r="S656"/>
  <c r="S694"/>
  <c r="S708"/>
  <c r="S672"/>
  <c r="S690"/>
  <c r="S658"/>
  <c r="S713"/>
  <c r="S640"/>
  <c r="S641"/>
  <c r="S719"/>
  <c r="S660"/>
  <c r="S720"/>
  <c r="S679"/>
  <c r="S730"/>
  <c r="S699"/>
  <c r="S725"/>
  <c r="S677"/>
  <c r="S655"/>
  <c r="S695"/>
  <c r="S666"/>
  <c r="S663"/>
  <c r="S687"/>
  <c r="S657"/>
  <c r="S717"/>
  <c r="S671"/>
  <c r="S667"/>
  <c r="S643"/>
  <c r="S647"/>
  <c r="S669"/>
  <c r="S696"/>
  <c r="S686"/>
  <c r="S688"/>
  <c r="S685"/>
  <c r="S697"/>
  <c r="S654"/>
  <c r="S674"/>
  <c r="S648"/>
  <c r="S728"/>
  <c r="S731"/>
  <c r="S651"/>
  <c r="S701"/>
  <c r="S670"/>
  <c r="S689"/>
  <c r="S662"/>
  <c r="S659"/>
  <c r="S665"/>
  <c r="S726"/>
  <c r="CI687"/>
  <c r="CI646"/>
  <c r="CI640"/>
  <c r="CI653"/>
  <c r="CI715"/>
  <c r="CI645"/>
  <c r="CI682"/>
  <c r="CI704"/>
  <c r="CI710"/>
  <c r="CI673"/>
  <c r="CI721"/>
  <c r="CI699"/>
  <c r="CI700"/>
  <c r="CI711"/>
  <c r="CI678"/>
  <c r="CI695"/>
  <c r="CI703"/>
  <c r="CI649"/>
  <c r="CI662"/>
  <c r="CI718"/>
  <c r="CI708"/>
  <c r="CI689"/>
  <c r="CI672"/>
  <c r="CI671"/>
  <c r="CI643"/>
  <c r="CI633"/>
  <c r="CI690"/>
  <c r="CI691"/>
  <c r="CI655"/>
  <c r="CI724"/>
  <c r="CI661"/>
  <c r="CI650"/>
  <c r="CI698"/>
  <c r="CI692"/>
  <c r="CI663"/>
  <c r="CI642"/>
  <c r="CI717"/>
  <c r="CI675"/>
  <c r="CI635"/>
  <c r="CI674"/>
  <c r="CI706"/>
  <c r="CI679"/>
  <c r="CI702"/>
  <c r="CI683"/>
  <c r="CI719"/>
  <c r="CI723"/>
  <c r="CI688"/>
  <c r="CI701"/>
  <c r="CI631"/>
  <c r="CI641"/>
  <c r="CI657"/>
  <c r="CI696"/>
  <c r="CI705"/>
  <c r="CI664"/>
  <c r="CI652"/>
  <c r="CI694"/>
  <c r="CI670"/>
  <c r="CI656"/>
  <c r="CI713"/>
  <c r="CI658"/>
  <c r="CI669"/>
  <c r="CI637"/>
  <c r="CI712"/>
  <c r="CI730"/>
  <c r="CI709"/>
  <c r="CI665"/>
  <c r="CI729"/>
  <c r="CI677"/>
  <c r="CI638"/>
  <c r="CI714"/>
  <c r="CI725"/>
  <c r="CI654"/>
  <c r="CI693"/>
  <c r="CI727"/>
  <c r="CI681"/>
  <c r="CI639"/>
  <c r="CI676"/>
  <c r="CI716"/>
  <c r="CI707"/>
  <c r="CI697"/>
  <c r="CI686"/>
  <c r="CI644"/>
  <c r="CI632"/>
  <c r="CI726"/>
  <c r="CI634"/>
  <c r="CI659"/>
  <c r="CI667"/>
  <c r="CI668"/>
  <c r="CI647"/>
  <c r="CI685"/>
  <c r="CI722"/>
  <c r="CI684"/>
  <c r="CI666"/>
  <c r="CI728"/>
  <c r="CI731"/>
  <c r="CI648"/>
  <c r="CI680"/>
  <c r="CI651"/>
  <c r="CI636"/>
  <c r="CI720"/>
  <c r="CI660"/>
  <c r="CG662"/>
  <c r="CG668"/>
  <c r="CG682"/>
  <c r="CG638"/>
  <c r="CG671"/>
  <c r="CG696"/>
  <c r="CG645"/>
  <c r="CG631"/>
  <c r="CG669"/>
  <c r="CG707"/>
  <c r="CG661"/>
  <c r="CG663"/>
  <c r="CG672"/>
  <c r="CG724"/>
  <c r="CG653"/>
  <c r="CG729"/>
  <c r="CG712"/>
  <c r="CG649"/>
  <c r="CG644"/>
  <c r="CG717"/>
  <c r="CG701"/>
  <c r="CG666"/>
  <c r="CG636"/>
  <c r="CG685"/>
  <c r="CG705"/>
  <c r="CG681"/>
  <c r="CG679"/>
  <c r="CG660"/>
  <c r="CG643"/>
  <c r="CG632"/>
  <c r="CG700"/>
  <c r="CG719"/>
  <c r="CG683"/>
  <c r="CG731"/>
  <c r="CG642"/>
  <c r="CG676"/>
  <c r="CG698"/>
  <c r="CG706"/>
  <c r="CG693"/>
  <c r="CG651"/>
  <c r="CG689"/>
  <c r="CG692"/>
  <c r="CG718"/>
  <c r="CG725"/>
  <c r="CG647"/>
  <c r="CG723"/>
  <c r="CG691"/>
  <c r="CG634"/>
  <c r="CG726"/>
  <c r="CG646"/>
  <c r="CG702"/>
  <c r="CG635"/>
  <c r="CG694"/>
  <c r="CG697"/>
  <c r="CG656"/>
  <c r="CG699"/>
  <c r="CG715"/>
  <c r="CG710"/>
  <c r="CG714"/>
  <c r="CG664"/>
  <c r="CG704"/>
  <c r="CG695"/>
  <c r="CG667"/>
  <c r="CG675"/>
  <c r="CG684"/>
  <c r="CG677"/>
  <c r="CG709"/>
  <c r="CG670"/>
  <c r="CG686"/>
  <c r="CG678"/>
  <c r="CG690"/>
  <c r="CG639"/>
  <c r="CG713"/>
  <c r="CG703"/>
  <c r="CG688"/>
  <c r="CG708"/>
  <c r="CG658"/>
  <c r="CG654"/>
  <c r="V725"/>
  <c r="V661"/>
  <c r="V711"/>
  <c r="V644"/>
  <c r="V670"/>
  <c r="V660"/>
  <c r="V694"/>
  <c r="V680"/>
  <c r="V636"/>
  <c r="V703"/>
  <c r="V695"/>
  <c r="V690"/>
  <c r="V713"/>
  <c r="V692"/>
  <c r="V679"/>
  <c r="V731"/>
  <c r="V688"/>
  <c r="V657"/>
  <c r="V715"/>
  <c r="V645"/>
  <c r="V687"/>
  <c r="V686"/>
  <c r="V669"/>
  <c r="V643"/>
  <c r="V724"/>
  <c r="V691"/>
  <c r="V635"/>
  <c r="V662"/>
  <c r="V698"/>
  <c r="V717"/>
  <c r="V697"/>
  <c r="V663"/>
  <c r="V647"/>
  <c r="V720"/>
  <c r="V716"/>
  <c r="V678"/>
  <c r="V648"/>
  <c r="V719"/>
  <c r="V682"/>
  <c r="V632"/>
  <c r="V676"/>
  <c r="V673"/>
  <c r="V677"/>
  <c r="V675"/>
  <c r="V633"/>
  <c r="V718"/>
  <c r="V684"/>
  <c r="V650"/>
  <c r="V653"/>
  <c r="V693"/>
  <c r="V707"/>
  <c r="V689"/>
  <c r="V727"/>
  <c r="V668"/>
  <c r="V681"/>
  <c r="V728"/>
  <c r="V641"/>
  <c r="V674"/>
  <c r="V683"/>
  <c r="V710"/>
  <c r="V649"/>
  <c r="V652"/>
  <c r="V656"/>
  <c r="V702"/>
  <c r="V706"/>
  <c r="V685"/>
  <c r="V729"/>
  <c r="V712"/>
  <c r="V700"/>
  <c r="V637"/>
  <c r="V721"/>
  <c r="V651"/>
  <c r="V705"/>
  <c r="V646"/>
  <c r="V708"/>
  <c r="V709"/>
  <c r="V726"/>
  <c r="V714"/>
  <c r="V667"/>
  <c r="V640"/>
  <c r="V704"/>
  <c r="V696"/>
  <c r="V723"/>
  <c r="V631"/>
  <c r="V665"/>
  <c r="V639"/>
  <c r="V659"/>
  <c r="V699"/>
  <c r="CJ711"/>
  <c r="CJ710"/>
  <c r="CJ656"/>
  <c r="CJ635"/>
  <c r="CJ720"/>
  <c r="CJ669"/>
  <c r="CJ680"/>
  <c r="CJ638"/>
  <c r="CJ697"/>
  <c r="CJ659"/>
  <c r="CJ727"/>
  <c r="CJ715"/>
  <c r="CJ653"/>
  <c r="CJ655"/>
  <c r="CJ667"/>
  <c r="CJ643"/>
  <c r="CJ652"/>
  <c r="CJ685"/>
  <c r="CJ704"/>
  <c r="CJ683"/>
  <c r="CJ712"/>
  <c r="CJ691"/>
  <c r="CJ713"/>
  <c r="CJ644"/>
  <c r="CJ726"/>
  <c r="CJ714"/>
  <c r="CJ723"/>
  <c r="CJ632"/>
  <c r="CJ693"/>
  <c r="CJ649"/>
  <c r="CJ679"/>
  <c r="CJ686"/>
  <c r="CJ694"/>
  <c r="CJ728"/>
  <c r="CJ709"/>
  <c r="CJ660"/>
  <c r="CJ730"/>
  <c r="CJ682"/>
  <c r="CJ661"/>
  <c r="CJ695"/>
  <c r="CJ717"/>
  <c r="CJ681"/>
  <c r="CJ673"/>
  <c r="AB646"/>
  <c r="AB728"/>
  <c r="AB670"/>
  <c r="AB693"/>
  <c r="AB680"/>
  <c r="AB689"/>
  <c r="AB684"/>
  <c r="AB666"/>
  <c r="AB661"/>
  <c r="AB721"/>
  <c r="AB729"/>
  <c r="AB722"/>
  <c r="AB676"/>
  <c r="AB681"/>
  <c r="AB716"/>
  <c r="AB647"/>
  <c r="AB652"/>
  <c r="AB725"/>
  <c r="AB650"/>
  <c r="AB726"/>
  <c r="AB636"/>
  <c r="AB707"/>
  <c r="AB715"/>
  <c r="AB653"/>
  <c r="AB673"/>
  <c r="AB694"/>
  <c r="AB727"/>
  <c r="AB688"/>
  <c r="AB663"/>
  <c r="AB731"/>
  <c r="AB705"/>
  <c r="AB682"/>
  <c r="AB638"/>
  <c r="AB633"/>
  <c r="AB645"/>
  <c r="AB683"/>
  <c r="AB724"/>
  <c r="AB664"/>
  <c r="AB643"/>
  <c r="AB698"/>
  <c r="AB700"/>
  <c r="AB668"/>
  <c r="AB686"/>
  <c r="AB720"/>
  <c r="AB687"/>
  <c r="AB709"/>
  <c r="AB639"/>
  <c r="AB648"/>
  <c r="AB654"/>
  <c r="AB671"/>
  <c r="AB710"/>
  <c r="AB660"/>
  <c r="AB635"/>
  <c r="AB730"/>
  <c r="AB697"/>
  <c r="AB669"/>
  <c r="AB701"/>
  <c r="AB719"/>
  <c r="AB672"/>
  <c r="AB699"/>
  <c r="AB657"/>
  <c r="AB713"/>
  <c r="AB656"/>
  <c r="AB691"/>
  <c r="AB706"/>
  <c r="AB651"/>
  <c r="AB712"/>
  <c r="AB675"/>
  <c r="AB644"/>
  <c r="AB718"/>
  <c r="AB658"/>
  <c r="AB690"/>
  <c r="AB711"/>
  <c r="AB659"/>
  <c r="AB702"/>
  <c r="AB692"/>
  <c r="AB655"/>
  <c r="AB678"/>
  <c r="AB696"/>
  <c r="AB632"/>
  <c r="AB695"/>
  <c r="AB665"/>
  <c r="AB631"/>
  <c r="AB641"/>
  <c r="AB649"/>
  <c r="AB717"/>
  <c r="AB703"/>
  <c r="AB685"/>
  <c r="AB667"/>
  <c r="AB662"/>
  <c r="AB634"/>
  <c r="AB708"/>
  <c r="AB677"/>
  <c r="AB714"/>
  <c r="AB674"/>
  <c r="AB637"/>
  <c r="AB679"/>
  <c r="AB640"/>
  <c r="AB723"/>
  <c r="AB642"/>
  <c r="AB704"/>
  <c r="AZ696"/>
  <c r="AZ693"/>
  <c r="AZ727"/>
  <c r="AZ660"/>
  <c r="AZ644"/>
  <c r="AZ656"/>
  <c r="AZ704"/>
  <c r="AZ647"/>
  <c r="AZ633"/>
  <c r="AZ643"/>
  <c r="AZ692"/>
  <c r="AZ661"/>
  <c r="AZ705"/>
  <c r="AZ700"/>
  <c r="AZ715"/>
  <c r="AZ728"/>
  <c r="AZ663"/>
  <c r="AZ634"/>
  <c r="AZ645"/>
  <c r="AZ677"/>
  <c r="AZ719"/>
  <c r="AZ729"/>
  <c r="AZ648"/>
  <c r="AZ697"/>
  <c r="AZ670"/>
  <c r="AZ635"/>
  <c r="AZ631"/>
  <c r="AZ637"/>
  <c r="AZ701"/>
  <c r="AZ650"/>
  <c r="AZ654"/>
  <c r="AZ682"/>
  <c r="AZ717"/>
  <c r="AZ710"/>
  <c r="AZ652"/>
  <c r="AZ730"/>
  <c r="AZ646"/>
  <c r="AZ640"/>
  <c r="AZ721"/>
  <c r="AZ666"/>
  <c r="AZ642"/>
  <c r="AZ707"/>
  <c r="AZ658"/>
  <c r="AZ649"/>
  <c r="AZ664"/>
  <c r="AZ659"/>
  <c r="AZ679"/>
  <c r="AZ653"/>
  <c r="AZ709"/>
  <c r="AZ712"/>
  <c r="AZ687"/>
  <c r="AZ699"/>
  <c r="AZ689"/>
  <c r="AZ671"/>
  <c r="AZ724"/>
  <c r="AZ713"/>
  <c r="AZ636"/>
  <c r="AZ641"/>
  <c r="AZ675"/>
  <c r="AZ731"/>
  <c r="AZ676"/>
  <c r="AZ683"/>
  <c r="AZ695"/>
  <c r="AZ726"/>
  <c r="AZ674"/>
  <c r="AZ680"/>
  <c r="AZ669"/>
  <c r="AZ657"/>
  <c r="AZ685"/>
  <c r="AZ722"/>
  <c r="AZ711"/>
  <c r="AZ714"/>
  <c r="AZ681"/>
  <c r="AZ673"/>
  <c r="AZ672"/>
  <c r="AZ691"/>
  <c r="AZ690"/>
  <c r="AZ698"/>
  <c r="AZ725"/>
  <c r="AZ720"/>
  <c r="AZ655"/>
  <c r="AZ665"/>
  <c r="AZ662"/>
  <c r="AZ694"/>
  <c r="AZ718"/>
  <c r="AZ668"/>
  <c r="AZ638"/>
  <c r="AZ632"/>
  <c r="AZ723"/>
  <c r="AZ639"/>
  <c r="AZ703"/>
  <c r="AZ678"/>
  <c r="AZ702"/>
  <c r="AZ686"/>
  <c r="AZ651"/>
  <c r="AZ688"/>
  <c r="AZ706"/>
  <c r="AZ708"/>
  <c r="AZ684"/>
  <c r="AZ716"/>
  <c r="AZ667"/>
  <c r="DM662"/>
  <c r="DM665"/>
  <c r="DM642"/>
  <c r="DM724"/>
  <c r="DM663"/>
  <c r="DM705"/>
  <c r="DM691"/>
  <c r="DM657"/>
  <c r="DM716"/>
  <c r="DM658"/>
  <c r="DM714"/>
  <c r="DM725"/>
  <c r="DM660"/>
  <c r="DM684"/>
  <c r="DM692"/>
  <c r="DM688"/>
  <c r="DM639"/>
  <c r="DM728"/>
  <c r="DM673"/>
  <c r="DM703"/>
  <c r="DM654"/>
  <c r="DM666"/>
  <c r="DM661"/>
  <c r="DM729"/>
  <c r="DM636"/>
  <c r="DM641"/>
  <c r="DM711"/>
  <c r="DM638"/>
  <c r="DM652"/>
  <c r="DM644"/>
  <c r="DM697"/>
  <c r="DM649"/>
  <c r="DM656"/>
  <c r="DM637"/>
  <c r="DM686"/>
  <c r="DM720"/>
  <c r="DM671"/>
  <c r="DM706"/>
  <c r="DM719"/>
  <c r="DM672"/>
  <c r="DM676"/>
  <c r="DM718"/>
  <c r="DM690"/>
  <c r="DM699"/>
  <c r="DM731"/>
  <c r="DM721"/>
  <c r="DM682"/>
  <c r="DM709"/>
  <c r="DM700"/>
  <c r="DM683"/>
  <c r="DM632"/>
  <c r="DM678"/>
  <c r="DM727"/>
  <c r="DM651"/>
  <c r="DM687"/>
  <c r="DM710"/>
  <c r="DM631"/>
  <c r="DM704"/>
  <c r="DM677"/>
  <c r="DM680"/>
  <c r="DM664"/>
  <c r="DM645"/>
  <c r="DM701"/>
  <c r="DM669"/>
  <c r="DM723"/>
  <c r="DM668"/>
  <c r="DM674"/>
  <c r="DM722"/>
  <c r="DM646"/>
  <c r="DM675"/>
  <c r="DM695"/>
  <c r="DM696"/>
  <c r="DM707"/>
  <c r="DM730"/>
  <c r="DM633"/>
  <c r="DM693"/>
  <c r="DM698"/>
  <c r="DM648"/>
  <c r="DM681"/>
  <c r="DM659"/>
  <c r="DM643"/>
  <c r="DM717"/>
  <c r="DM640"/>
  <c r="DM670"/>
  <c r="DM655"/>
  <c r="DM689"/>
  <c r="DM667"/>
  <c r="DM634"/>
  <c r="DM726"/>
  <c r="DM635"/>
  <c r="DM713"/>
  <c r="DM708"/>
  <c r="DM679"/>
  <c r="DM715"/>
  <c r="DM694"/>
  <c r="DM647"/>
  <c r="DM702"/>
  <c r="DM653"/>
  <c r="DM712"/>
  <c r="DM650"/>
  <c r="DM685"/>
  <c r="CB721"/>
  <c r="CB670"/>
  <c r="CB632"/>
  <c r="CB650"/>
  <c r="CB723"/>
  <c r="CB717"/>
  <c r="CB656"/>
  <c r="CB664"/>
  <c r="CB640"/>
  <c r="CB711"/>
  <c r="CB707"/>
  <c r="CB660"/>
  <c r="CB708"/>
  <c r="CB680"/>
  <c r="CB726"/>
  <c r="CB698"/>
  <c r="CB631"/>
  <c r="CB692"/>
  <c r="CB675"/>
  <c r="CB645"/>
  <c r="CB665"/>
  <c r="CB663"/>
  <c r="CB676"/>
  <c r="CB669"/>
  <c r="CB706"/>
  <c r="CB712"/>
  <c r="CB728"/>
  <c r="CB673"/>
  <c r="CB709"/>
  <c r="CB727"/>
  <c r="CB697"/>
  <c r="CB649"/>
  <c r="CB689"/>
  <c r="CB672"/>
  <c r="CB659"/>
  <c r="CB713"/>
  <c r="CB647"/>
  <c r="CB635"/>
  <c r="CB668"/>
  <c r="CB729"/>
  <c r="CB646"/>
  <c r="CB695"/>
  <c r="CB679"/>
  <c r="CB701"/>
  <c r="CB657"/>
  <c r="CB724"/>
  <c r="CB683"/>
  <c r="CB693"/>
  <c r="CB667"/>
  <c r="CB661"/>
  <c r="CB652"/>
  <c r="CB731"/>
  <c r="CB654"/>
  <c r="CB722"/>
  <c r="CB699"/>
  <c r="CB688"/>
  <c r="CB636"/>
  <c r="CB700"/>
  <c r="CB725"/>
  <c r="CB641"/>
  <c r="CB684"/>
  <c r="CB720"/>
  <c r="CB718"/>
  <c r="CB634"/>
  <c r="CB643"/>
  <c r="CB677"/>
  <c r="CB666"/>
  <c r="CB716"/>
  <c r="CB644"/>
  <c r="CB655"/>
  <c r="CB685"/>
  <c r="CB682"/>
  <c r="CB648"/>
  <c r="CB705"/>
  <c r="CB719"/>
  <c r="CB639"/>
  <c r="CB637"/>
  <c r="CB714"/>
  <c r="CB690"/>
  <c r="CB681"/>
  <c r="CB715"/>
  <c r="CB678"/>
  <c r="CB633"/>
  <c r="CB658"/>
  <c r="CB651"/>
  <c r="CB686"/>
  <c r="CB662"/>
  <c r="CB730"/>
  <c r="CB674"/>
  <c r="CB696"/>
  <c r="CB638"/>
  <c r="CB642"/>
  <c r="CB710"/>
  <c r="CB694"/>
  <c r="CB653"/>
  <c r="CB704"/>
  <c r="CB703"/>
  <c r="CB691"/>
  <c r="CB687"/>
  <c r="CB702"/>
  <c r="CB671"/>
  <c r="CC695"/>
  <c r="CC665"/>
  <c r="CC690"/>
  <c r="CC647"/>
  <c r="CC640"/>
  <c r="CC715"/>
  <c r="CC682"/>
  <c r="CC708"/>
  <c r="CC674"/>
  <c r="CC644"/>
  <c r="CC679"/>
  <c r="CC698"/>
  <c r="CC729"/>
  <c r="CC710"/>
  <c r="CC721"/>
  <c r="CC693"/>
  <c r="CC687"/>
  <c r="CC685"/>
  <c r="CC700"/>
  <c r="CC649"/>
  <c r="CC712"/>
  <c r="CC705"/>
  <c r="CC642"/>
  <c r="CC672"/>
  <c r="CC717"/>
  <c r="CC651"/>
  <c r="CC655"/>
  <c r="CC656"/>
  <c r="CC696"/>
  <c r="CC646"/>
  <c r="CC694"/>
  <c r="CC639"/>
  <c r="CC662"/>
  <c r="CC726"/>
  <c r="CC659"/>
  <c r="CC707"/>
  <c r="CC661"/>
  <c r="CC691"/>
  <c r="CC718"/>
  <c r="CC669"/>
  <c r="CC686"/>
  <c r="CC633"/>
  <c r="CC638"/>
  <c r="CC634"/>
  <c r="CC670"/>
  <c r="CC648"/>
  <c r="CC673"/>
  <c r="CC728"/>
  <c r="CC720"/>
  <c r="CC635"/>
  <c r="CC657"/>
  <c r="CC684"/>
  <c r="CC709"/>
  <c r="CC683"/>
  <c r="CC681"/>
  <c r="CC697"/>
  <c r="CC677"/>
  <c r="CC704"/>
  <c r="CC716"/>
  <c r="CC666"/>
  <c r="CC636"/>
  <c r="CC645"/>
  <c r="CC663"/>
  <c r="CC725"/>
  <c r="CC730"/>
  <c r="CC711"/>
  <c r="CC703"/>
  <c r="CC652"/>
  <c r="CC667"/>
  <c r="CC650"/>
  <c r="CC722"/>
  <c r="CC653"/>
  <c r="CC724"/>
  <c r="CC643"/>
  <c r="CC660"/>
  <c r="CC713"/>
  <c r="CC714"/>
  <c r="CC701"/>
  <c r="CC671"/>
  <c r="CC699"/>
  <c r="CC637"/>
  <c r="CC723"/>
  <c r="CC688"/>
  <c r="CC692"/>
  <c r="CC731"/>
  <c r="CC719"/>
  <c r="CC631"/>
  <c r="CC675"/>
  <c r="CC668"/>
  <c r="CC658"/>
  <c r="CC680"/>
  <c r="CC654"/>
  <c r="CC706"/>
  <c r="CC676"/>
  <c r="CC678"/>
  <c r="CC689"/>
  <c r="CC702"/>
  <c r="CC664"/>
  <c r="CC727"/>
  <c r="CC641"/>
  <c r="CC632"/>
  <c r="U635"/>
  <c r="U721"/>
  <c r="U692"/>
  <c r="U690"/>
  <c r="U654"/>
  <c r="U658"/>
  <c r="U675"/>
  <c r="U716"/>
  <c r="U686"/>
  <c r="U719"/>
  <c r="U703"/>
  <c r="U662"/>
  <c r="U683"/>
  <c r="U651"/>
  <c r="U709"/>
  <c r="U720"/>
  <c r="U685"/>
  <c r="U665"/>
  <c r="U722"/>
  <c r="U711"/>
  <c r="U730"/>
  <c r="U680"/>
  <c r="U718"/>
  <c r="U696"/>
  <c r="U684"/>
  <c r="U723"/>
  <c r="U652"/>
  <c r="U632"/>
  <c r="U706"/>
  <c r="U655"/>
  <c r="U636"/>
  <c r="U717"/>
  <c r="U728"/>
  <c r="U653"/>
  <c r="U678"/>
  <c r="U645"/>
  <c r="U642"/>
  <c r="U643"/>
  <c r="U657"/>
  <c r="U687"/>
  <c r="U695"/>
  <c r="U697"/>
  <c r="U663"/>
  <c r="U710"/>
  <c r="U682"/>
  <c r="U700"/>
  <c r="U726"/>
  <c r="U672"/>
  <c r="U659"/>
  <c r="U712"/>
  <c r="U691"/>
  <c r="U708"/>
  <c r="U646"/>
  <c r="U640"/>
  <c r="U644"/>
  <c r="U731"/>
  <c r="U669"/>
  <c r="U725"/>
  <c r="U633"/>
  <c r="U729"/>
  <c r="U727"/>
  <c r="U676"/>
  <c r="U674"/>
  <c r="U634"/>
  <c r="U707"/>
  <c r="U701"/>
  <c r="U693"/>
  <c r="U713"/>
  <c r="U699"/>
  <c r="BE666"/>
  <c r="BE668"/>
  <c r="BE633"/>
  <c r="BE674"/>
  <c r="BE650"/>
  <c r="BE727"/>
  <c r="BE720"/>
  <c r="BE660"/>
  <c r="BE709"/>
  <c r="AY670"/>
  <c r="AY668"/>
  <c r="AY631"/>
  <c r="AY676"/>
  <c r="AY680"/>
  <c r="AY713"/>
  <c r="AY720"/>
  <c r="AY677"/>
  <c r="AY704"/>
  <c r="AY639"/>
  <c r="AY654"/>
  <c r="AY672"/>
  <c r="AY723"/>
  <c r="AY644"/>
  <c r="AY700"/>
  <c r="AY681"/>
  <c r="AY716"/>
  <c r="AY659"/>
  <c r="AY690"/>
  <c r="AY688"/>
  <c r="AY722"/>
  <c r="AY683"/>
  <c r="AY675"/>
  <c r="AY671"/>
  <c r="AY673"/>
  <c r="AY665"/>
  <c r="AY632"/>
  <c r="AY667"/>
  <c r="AY647"/>
  <c r="AY657"/>
  <c r="AY721"/>
  <c r="AY678"/>
  <c r="AY696"/>
  <c r="AY710"/>
  <c r="AY728"/>
  <c r="AY636"/>
  <c r="AY726"/>
  <c r="AY661"/>
  <c r="AY642"/>
  <c r="AY660"/>
  <c r="AY669"/>
  <c r="AY652"/>
  <c r="AY685"/>
  <c r="AY674"/>
  <c r="AY712"/>
  <c r="AY698"/>
  <c r="AY714"/>
  <c r="AY725"/>
  <c r="AY708"/>
  <c r="AY699"/>
  <c r="AY655"/>
  <c r="AY706"/>
  <c r="AY689"/>
  <c r="AY658"/>
  <c r="AY641"/>
  <c r="AY679"/>
  <c r="AY709"/>
  <c r="AY653"/>
  <c r="AY646"/>
  <c r="AY731"/>
  <c r="AY664"/>
  <c r="AY637"/>
  <c r="AY684"/>
  <c r="AY662"/>
  <c r="AY702"/>
  <c r="AY707"/>
  <c r="AY697"/>
  <c r="AY645"/>
  <c r="D95" i="25" l="1"/>
  <c r="D87"/>
  <c r="D79"/>
  <c r="D71"/>
  <c r="D63"/>
  <c r="D55"/>
  <c r="D47"/>
  <c r="D39"/>
  <c r="D31"/>
  <c r="D23"/>
  <c r="D15"/>
  <c r="D7"/>
  <c r="D102"/>
  <c r="D94"/>
  <c r="D86"/>
  <c r="D78"/>
  <c r="D70"/>
  <c r="D62"/>
  <c r="D54"/>
  <c r="D46"/>
  <c r="D38"/>
  <c r="D30"/>
  <c r="D22"/>
  <c r="D14"/>
  <c r="D6"/>
  <c r="D97"/>
  <c r="D89"/>
  <c r="D81"/>
  <c r="D73"/>
  <c r="D65"/>
  <c r="D57"/>
  <c r="D49"/>
  <c r="D41"/>
  <c r="D33"/>
  <c r="D25"/>
  <c r="D17"/>
  <c r="D9"/>
  <c r="E3"/>
  <c r="E4" s="1"/>
  <c r="E5" s="1"/>
  <c r="E6" s="1"/>
  <c r="E7" s="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2" s="1"/>
  <c r="E53" s="1"/>
  <c r="E54" s="1"/>
  <c r="E55" s="1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E71" s="1"/>
  <c r="E72" s="1"/>
  <c r="E73" s="1"/>
  <c r="E74" s="1"/>
  <c r="E75" s="1"/>
  <c r="E76" s="1"/>
  <c r="E77" s="1"/>
  <c r="E78" s="1"/>
  <c r="E79" s="1"/>
  <c r="E80" s="1"/>
  <c r="E81" s="1"/>
  <c r="E82" s="1"/>
  <c r="E83" s="1"/>
  <c r="E84" s="1"/>
  <c r="E85" s="1"/>
  <c r="E86" s="1"/>
  <c r="E87" s="1"/>
  <c r="E88" s="1"/>
  <c r="E89" s="1"/>
  <c r="E90" s="1"/>
  <c r="E91" s="1"/>
  <c r="E92" s="1"/>
  <c r="E93" s="1"/>
  <c r="E94" s="1"/>
  <c r="E95" s="1"/>
  <c r="E96" s="1"/>
  <c r="E97" s="1"/>
  <c r="E98" s="1"/>
  <c r="E99" s="1"/>
  <c r="E100" s="1"/>
  <c r="E101" s="1"/>
  <c r="E102" s="1"/>
  <c r="D96"/>
  <c r="D88"/>
  <c r="D80"/>
  <c r="D72"/>
  <c r="D64"/>
  <c r="D56"/>
  <c r="D48"/>
  <c r="D40"/>
  <c r="D32"/>
  <c r="D24"/>
  <c r="D16"/>
  <c r="D8"/>
  <c r="D93"/>
  <c r="D84"/>
  <c r="D52"/>
  <c r="D36"/>
  <c r="D12"/>
  <c r="D99"/>
  <c r="D91"/>
  <c r="D83"/>
  <c r="D75"/>
  <c r="D67"/>
  <c r="D59"/>
  <c r="D51"/>
  <c r="D43"/>
  <c r="D35"/>
  <c r="D27"/>
  <c r="D19"/>
  <c r="D11"/>
  <c r="D3"/>
  <c r="D98"/>
  <c r="D90"/>
  <c r="D82"/>
  <c r="D74"/>
  <c r="D66"/>
  <c r="D58"/>
  <c r="D50"/>
  <c r="D42"/>
  <c r="D34"/>
  <c r="D26"/>
  <c r="D18"/>
  <c r="D10"/>
  <c r="D2"/>
  <c r="D101"/>
  <c r="D85"/>
  <c r="D77"/>
  <c r="D69"/>
  <c r="D61"/>
  <c r="D53"/>
  <c r="D45"/>
  <c r="D37"/>
  <c r="D29"/>
  <c r="D21"/>
  <c r="D13"/>
  <c r="D5"/>
  <c r="D100"/>
  <c r="D92"/>
  <c r="D76"/>
  <c r="D68"/>
  <c r="D60"/>
  <c r="D44"/>
  <c r="D28"/>
  <c r="D20"/>
  <c r="D4"/>
  <c r="J84" i="1"/>
  <c r="K84"/>
  <c r="K91"/>
  <c r="J91"/>
  <c r="J88"/>
  <c r="K88"/>
  <c r="C84"/>
  <c r="D84"/>
  <c r="K93"/>
  <c r="J93"/>
  <c r="AI639"/>
  <c r="AI657"/>
  <c r="AI678"/>
  <c r="AI701"/>
  <c r="AI631"/>
  <c r="AI641"/>
  <c r="AI673"/>
  <c r="AI637"/>
  <c r="AI698"/>
  <c r="AI646"/>
  <c r="AI682"/>
  <c r="AI679"/>
  <c r="AI652"/>
  <c r="AI699"/>
  <c r="AI710"/>
  <c r="AI730"/>
  <c r="AI708"/>
  <c r="AI711"/>
  <c r="AI687"/>
  <c r="AI683"/>
  <c r="AI674"/>
  <c r="AI713"/>
  <c r="AI681"/>
  <c r="AI691"/>
  <c r="AI647"/>
  <c r="AI668"/>
  <c r="AI633"/>
  <c r="AI656"/>
  <c r="AI648"/>
  <c r="AI659"/>
  <c r="AI667"/>
  <c r="AI640"/>
  <c r="AI717"/>
  <c r="AI719"/>
  <c r="AI653"/>
  <c r="AI731"/>
  <c r="AI635"/>
  <c r="AI686"/>
  <c r="AI694"/>
  <c r="AI703"/>
  <c r="AI651"/>
  <c r="AI728"/>
  <c r="AI645"/>
  <c r="AI638"/>
  <c r="AI662"/>
  <c r="AI677"/>
  <c r="AI643"/>
  <c r="AI666"/>
  <c r="AI720"/>
  <c r="AI649"/>
  <c r="AI658"/>
  <c r="AI636"/>
  <c r="AI712"/>
  <c r="AI714"/>
  <c r="AI722"/>
  <c r="AI695"/>
  <c r="AI692"/>
  <c r="AI680"/>
  <c r="AI644"/>
  <c r="AI702"/>
  <c r="AI727"/>
  <c r="AI696"/>
  <c r="AI715"/>
  <c r="AI661"/>
  <c r="AI665"/>
  <c r="AI632"/>
  <c r="AI675"/>
  <c r="AI705"/>
  <c r="AI664"/>
  <c r="AI725"/>
  <c r="AI650"/>
  <c r="AI726"/>
  <c r="AI671"/>
  <c r="AI693"/>
  <c r="AI690"/>
  <c r="AI634"/>
  <c r="AI669"/>
  <c r="AI672"/>
  <c r="AI685"/>
  <c r="AI689"/>
  <c r="AI718"/>
  <c r="AI688"/>
  <c r="AI655"/>
  <c r="AI684"/>
  <c r="AI707"/>
  <c r="AI697"/>
  <c r="AI654"/>
  <c r="AI700"/>
  <c r="AI716"/>
  <c r="AI721"/>
  <c r="AI706"/>
  <c r="AI723"/>
  <c r="AI724"/>
  <c r="AI663"/>
  <c r="AI704"/>
  <c r="AI676"/>
  <c r="AI660"/>
  <c r="AI709"/>
  <c r="AI670"/>
  <c r="AI729"/>
  <c r="AI642"/>
  <c r="AM687"/>
  <c r="AM713"/>
  <c r="AM654"/>
  <c r="AM634"/>
  <c r="AM676"/>
  <c r="AM671"/>
  <c r="AM717"/>
  <c r="AM702"/>
  <c r="AM709"/>
  <c r="AM725"/>
  <c r="AM703"/>
  <c r="AM652"/>
  <c r="AM678"/>
  <c r="AM632"/>
  <c r="AM720"/>
  <c r="AM694"/>
  <c r="AM655"/>
  <c r="AM659"/>
  <c r="AM726"/>
  <c r="AM700"/>
  <c r="AM723"/>
  <c r="AM636"/>
  <c r="AM649"/>
  <c r="AM706"/>
  <c r="AM675"/>
  <c r="AM696"/>
  <c r="AM642"/>
  <c r="AM657"/>
  <c r="AM639"/>
  <c r="AM692"/>
  <c r="AM650"/>
  <c r="AM714"/>
  <c r="AM693"/>
  <c r="AM651"/>
  <c r="AM670"/>
  <c r="AM731"/>
  <c r="AM705"/>
  <c r="AM718"/>
  <c r="AM661"/>
  <c r="AM647"/>
  <c r="AM667"/>
  <c r="AM695"/>
  <c r="AM666"/>
  <c r="AM638"/>
  <c r="AM719"/>
  <c r="AM686"/>
  <c r="AM683"/>
  <c r="AM668"/>
  <c r="AM662"/>
  <c r="AM644"/>
  <c r="AM708"/>
  <c r="AM682"/>
  <c r="AM656"/>
  <c r="AM728"/>
  <c r="AM701"/>
  <c r="AM727"/>
  <c r="AM631"/>
  <c r="AM698"/>
  <c r="AM660"/>
  <c r="AM711"/>
  <c r="AM710"/>
  <c r="AM684"/>
  <c r="AM722"/>
  <c r="AM633"/>
  <c r="AM658"/>
  <c r="AM669"/>
  <c r="AM716"/>
  <c r="AM721"/>
  <c r="AM637"/>
  <c r="AM663"/>
  <c r="AM646"/>
  <c r="AM635"/>
  <c r="AM673"/>
  <c r="AM641"/>
  <c r="AM729"/>
  <c r="AM653"/>
  <c r="AM691"/>
  <c r="AM685"/>
  <c r="AM648"/>
  <c r="AM674"/>
  <c r="AM715"/>
  <c r="AM697"/>
  <c r="AM665"/>
  <c r="AM681"/>
  <c r="AM679"/>
  <c r="AM643"/>
  <c r="AM699"/>
  <c r="AM689"/>
  <c r="AM677"/>
  <c r="AM672"/>
  <c r="AM680"/>
  <c r="AM664"/>
  <c r="AM724"/>
  <c r="AM688"/>
  <c r="AM640"/>
  <c r="AM712"/>
  <c r="AM730"/>
  <c r="AM704"/>
  <c r="AM645"/>
  <c r="AM690"/>
  <c r="AM707"/>
  <c r="DE736"/>
  <c r="S183"/>
  <c r="S296"/>
  <c r="CF736"/>
  <c r="Q523"/>
  <c r="DG736"/>
  <c r="AC736"/>
  <c r="AR642"/>
  <c r="AR653"/>
  <c r="AR681"/>
  <c r="AR633"/>
  <c r="AR660"/>
  <c r="AR661"/>
  <c r="AR684"/>
  <c r="AR672"/>
  <c r="AR663"/>
  <c r="AR683"/>
  <c r="AR650"/>
  <c r="AR705"/>
  <c r="AR722"/>
  <c r="AR697"/>
  <c r="AR731"/>
  <c r="AR678"/>
  <c r="AR652"/>
  <c r="AR717"/>
  <c r="AR711"/>
  <c r="AR709"/>
  <c r="AR677"/>
  <c r="AR645"/>
  <c r="AR662"/>
  <c r="AR667"/>
  <c r="AR688"/>
  <c r="AR714"/>
  <c r="AR676"/>
  <c r="AR701"/>
  <c r="AR646"/>
  <c r="AR689"/>
  <c r="AR680"/>
  <c r="AR706"/>
  <c r="AR644"/>
  <c r="AR727"/>
  <c r="AR698"/>
  <c r="AR641"/>
  <c r="AR700"/>
  <c r="AR658"/>
  <c r="AR670"/>
  <c r="AR726"/>
  <c r="AR643"/>
  <c r="AR655"/>
  <c r="AR721"/>
  <c r="AR673"/>
  <c r="AR664"/>
  <c r="AR671"/>
  <c r="AR648"/>
  <c r="AR723"/>
  <c r="AR710"/>
  <c r="AR675"/>
  <c r="AR719"/>
  <c r="AR634"/>
  <c r="AR694"/>
  <c r="AR685"/>
  <c r="AR715"/>
  <c r="AR674"/>
  <c r="AR635"/>
  <c r="AR638"/>
  <c r="AR687"/>
  <c r="AR730"/>
  <c r="AR707"/>
  <c r="AR639"/>
  <c r="AR640"/>
  <c r="AR669"/>
  <c r="AR691"/>
  <c r="AR656"/>
  <c r="AR692"/>
  <c r="AR665"/>
  <c r="AR636"/>
  <c r="AR702"/>
  <c r="AR666"/>
  <c r="AR693"/>
  <c r="AR657"/>
  <c r="AR718"/>
  <c r="AR713"/>
  <c r="AR728"/>
  <c r="AR690"/>
  <c r="AR716"/>
  <c r="AR649"/>
  <c r="AR708"/>
  <c r="AR647"/>
  <c r="AR637"/>
  <c r="AR651"/>
  <c r="AR679"/>
  <c r="AR686"/>
  <c r="AR659"/>
  <c r="AR729"/>
  <c r="AR632"/>
  <c r="AR682"/>
  <c r="AR654"/>
  <c r="AR703"/>
  <c r="AR720"/>
  <c r="AR696"/>
  <c r="AR631"/>
  <c r="AR668"/>
  <c r="AR704"/>
  <c r="AR695"/>
  <c r="AR724"/>
  <c r="AR712"/>
  <c r="AR725"/>
  <c r="AR699"/>
  <c r="E719"/>
  <c r="E663"/>
  <c r="E666"/>
  <c r="E633"/>
  <c r="E682"/>
  <c r="E652"/>
  <c r="E643"/>
  <c r="E641"/>
  <c r="E687"/>
  <c r="E697"/>
  <c r="E671"/>
  <c r="E716"/>
  <c r="E644"/>
  <c r="E689"/>
  <c r="E700"/>
  <c r="E698"/>
  <c r="E649"/>
  <c r="E654"/>
  <c r="E694"/>
  <c r="E667"/>
  <c r="E723"/>
  <c r="E713"/>
  <c r="E665"/>
  <c r="E638"/>
  <c r="E711"/>
  <c r="E683"/>
  <c r="E656"/>
  <c r="E712"/>
  <c r="E686"/>
  <c r="E647"/>
  <c r="E692"/>
  <c r="E722"/>
  <c r="E728"/>
  <c r="E678"/>
  <c r="E672"/>
  <c r="E724"/>
  <c r="E701"/>
  <c r="E675"/>
  <c r="E704"/>
  <c r="E648"/>
  <c r="E693"/>
  <c r="E676"/>
  <c r="E708"/>
  <c r="E727"/>
  <c r="E655"/>
  <c r="E709"/>
  <c r="E731"/>
  <c r="E632"/>
  <c r="E645"/>
  <c r="E634"/>
  <c r="E706"/>
  <c r="E702"/>
  <c r="E650"/>
  <c r="E680"/>
  <c r="E679"/>
  <c r="E653"/>
  <c r="E691"/>
  <c r="E695"/>
  <c r="E669"/>
  <c r="E639"/>
  <c r="E714"/>
  <c r="E668"/>
  <c r="E642"/>
  <c r="E660"/>
  <c r="E705"/>
  <c r="E721"/>
  <c r="E684"/>
  <c r="E658"/>
  <c r="E729"/>
  <c r="E703"/>
  <c r="E657"/>
  <c r="E631"/>
  <c r="E717"/>
  <c r="E661"/>
  <c r="E677"/>
  <c r="E637"/>
  <c r="E662"/>
  <c r="E636"/>
  <c r="E707"/>
  <c r="E681"/>
  <c r="E635"/>
  <c r="E710"/>
  <c r="E664"/>
  <c r="E651"/>
  <c r="E726"/>
  <c r="E696"/>
  <c r="E670"/>
  <c r="E725"/>
  <c r="E699"/>
  <c r="E673"/>
  <c r="E718"/>
  <c r="E690"/>
  <c r="E640"/>
  <c r="E715"/>
  <c r="E685"/>
  <c r="E659"/>
  <c r="E720"/>
  <c r="E688"/>
  <c r="E730"/>
  <c r="E674"/>
  <c r="E646"/>
  <c r="AZ736"/>
  <c r="Z736"/>
  <c r="U388"/>
  <c r="C409"/>
  <c r="O521"/>
  <c r="K521"/>
  <c r="CZ736"/>
  <c r="BQ736"/>
  <c r="K185"/>
  <c r="X736"/>
  <c r="BV736"/>
  <c r="W736"/>
  <c r="BG736"/>
  <c r="BA736"/>
  <c r="N736"/>
  <c r="CU736"/>
  <c r="S523"/>
  <c r="C523"/>
  <c r="BF716"/>
  <c r="BF667"/>
  <c r="BF695"/>
  <c r="BF672"/>
  <c r="BF726"/>
  <c r="BF660"/>
  <c r="BF719"/>
  <c r="BF656"/>
  <c r="BF682"/>
  <c r="BF727"/>
  <c r="BF701"/>
  <c r="BF664"/>
  <c r="BF689"/>
  <c r="BF631"/>
  <c r="BF659"/>
  <c r="BF680"/>
  <c r="BF678"/>
  <c r="BF717"/>
  <c r="BF709"/>
  <c r="BF662"/>
  <c r="BF665"/>
  <c r="BF649"/>
  <c r="BF634"/>
  <c r="BF633"/>
  <c r="BF703"/>
  <c r="BF657"/>
  <c r="BF636"/>
  <c r="BF635"/>
  <c r="BF670"/>
  <c r="BF685"/>
  <c r="BF720"/>
  <c r="BF693"/>
  <c r="BF661"/>
  <c r="BF731"/>
  <c r="BF643"/>
  <c r="BF690"/>
  <c r="BF671"/>
  <c r="BF729"/>
  <c r="BF704"/>
  <c r="BF676"/>
  <c r="BF730"/>
  <c r="BF688"/>
  <c r="BF675"/>
  <c r="BF687"/>
  <c r="BF645"/>
  <c r="BF684"/>
  <c r="BF642"/>
  <c r="BF640"/>
  <c r="BF650"/>
  <c r="BF646"/>
  <c r="BF694"/>
  <c r="BF686"/>
  <c r="BF647"/>
  <c r="BF705"/>
  <c r="BF721"/>
  <c r="BF683"/>
  <c r="BF652"/>
  <c r="BF673"/>
  <c r="BF699"/>
  <c r="BF725"/>
  <c r="BF696"/>
  <c r="BF718"/>
  <c r="BF641"/>
  <c r="BF651"/>
  <c r="BF658"/>
  <c r="BF723"/>
  <c r="BF674"/>
  <c r="BF711"/>
  <c r="BF692"/>
  <c r="BF655"/>
  <c r="BF681"/>
  <c r="BF648"/>
  <c r="BF697"/>
  <c r="BF632"/>
  <c r="BF728"/>
  <c r="BF702"/>
  <c r="BF637"/>
  <c r="BF644"/>
  <c r="BF714"/>
  <c r="BF712"/>
  <c r="BF691"/>
  <c r="BF638"/>
  <c r="BF700"/>
  <c r="BF654"/>
  <c r="BF663"/>
  <c r="BF677"/>
  <c r="BF722"/>
  <c r="BF669"/>
  <c r="BF653"/>
  <c r="BF710"/>
  <c r="BF668"/>
  <c r="BF708"/>
  <c r="BF698"/>
  <c r="BF679"/>
  <c r="BF666"/>
  <c r="BF707"/>
  <c r="BF706"/>
  <c r="BF713"/>
  <c r="BF715"/>
  <c r="BF639"/>
  <c r="BF724"/>
  <c r="AP687" l="1"/>
  <c r="AP633"/>
  <c r="AP656"/>
  <c r="AP682"/>
  <c r="AP696"/>
  <c r="AP678"/>
  <c r="AP711"/>
  <c r="AP713"/>
  <c r="AP673"/>
  <c r="AP646"/>
  <c r="AP722"/>
  <c r="AP705"/>
  <c r="AP701"/>
  <c r="AP730"/>
  <c r="AP647"/>
  <c r="AP648"/>
  <c r="AP675"/>
  <c r="AP693"/>
  <c r="AP702"/>
  <c r="AP706"/>
  <c r="AP718"/>
  <c r="AP698"/>
  <c r="AP631"/>
  <c r="AP728"/>
  <c r="AP681"/>
  <c r="AP668"/>
  <c r="AP683"/>
  <c r="AP712"/>
  <c r="AP665"/>
  <c r="AP721"/>
  <c r="AP671"/>
  <c r="AP686"/>
  <c r="AP660"/>
  <c r="AP726"/>
  <c r="AP636"/>
  <c r="AP677"/>
  <c r="AP710"/>
  <c r="AP695"/>
  <c r="AP680"/>
  <c r="AP661"/>
  <c r="AP676"/>
  <c r="AP699"/>
  <c r="AP684"/>
  <c r="AP715"/>
  <c r="AP719"/>
  <c r="AP641"/>
  <c r="AP729"/>
  <c r="AP724"/>
  <c r="AP632"/>
  <c r="AP720"/>
  <c r="AP666"/>
  <c r="AP689"/>
  <c r="AP723"/>
  <c r="AP672"/>
  <c r="AP659"/>
  <c r="AP731"/>
  <c r="AP708"/>
  <c r="AP640"/>
  <c r="AP716"/>
  <c r="AP697"/>
  <c r="AP700"/>
  <c r="AP703"/>
  <c r="AP655"/>
  <c r="AP727"/>
  <c r="AP714"/>
  <c r="AP637"/>
  <c r="AP651"/>
  <c r="AP644"/>
  <c r="AP669"/>
  <c r="AP645"/>
  <c r="AP691"/>
  <c r="AP704"/>
  <c r="AP694"/>
  <c r="AP652"/>
  <c r="AP717"/>
  <c r="AP688"/>
  <c r="AP643"/>
  <c r="AP685"/>
  <c r="AP649"/>
  <c r="AP664"/>
  <c r="AP642"/>
  <c r="AP654"/>
  <c r="AP670"/>
  <c r="AP679"/>
  <c r="AP663"/>
  <c r="AP650"/>
  <c r="AP667"/>
  <c r="AP725"/>
  <c r="AP662"/>
  <c r="AP674"/>
  <c r="AP638"/>
  <c r="AP658"/>
  <c r="AP707"/>
  <c r="AP634"/>
  <c r="AP709"/>
  <c r="AP635"/>
  <c r="AP657"/>
  <c r="AP653"/>
  <c r="AP690"/>
  <c r="AP639"/>
  <c r="AP692"/>
  <c r="BF736"/>
  <c r="DI736"/>
  <c r="DL736"/>
  <c r="CB736"/>
  <c r="U736"/>
  <c r="BE736"/>
  <c r="V736"/>
  <c r="CC736"/>
  <c r="CD736"/>
  <c r="CJ736"/>
  <c r="S736"/>
  <c r="AI736"/>
  <c r="AM736"/>
  <c r="AP736"/>
  <c r="AR736"/>
  <c r="AY736"/>
  <c r="AH742" a="1"/>
  <c r="AI744"/>
  <c r="AH758"/>
  <c r="AH761"/>
  <c r="AJ746"/>
  <c r="AH749"/>
  <c r="AH757"/>
  <c r="AJ743"/>
  <c r="AJ766"/>
  <c r="AK766"/>
  <c r="AJ765"/>
  <c r="AI767"/>
  <c r="AH756"/>
  <c r="AH748"/>
  <c r="AJ742"/>
  <c r="AH743"/>
  <c r="AH747"/>
  <c r="AK743"/>
  <c r="AI748"/>
  <c r="AJ756"/>
  <c r="AJ758"/>
  <c r="AI752"/>
  <c r="AK760"/>
  <c r="AH745"/>
  <c r="AI763"/>
  <c r="AJ759"/>
  <c r="AJ748"/>
  <c r="AI758"/>
  <c r="AJ763"/>
  <c r="AJ752"/>
  <c r="AI756"/>
  <c r="AH753"/>
  <c r="AJ761"/>
  <c r="AK757"/>
  <c r="AH766"/>
  <c r="AJ757"/>
  <c r="AK767"/>
  <c r="AH755"/>
  <c r="AJ754"/>
  <c r="AJ747"/>
  <c r="AH750"/>
  <c r="AJ755"/>
  <c r="AK749"/>
  <c r="AH767"/>
  <c r="AJ760"/>
  <c r="AJ753"/>
  <c r="AK752"/>
  <c r="AI754"/>
  <c r="AJ767"/>
  <c r="AI753"/>
  <c r="AJ764"/>
  <c r="AH760"/>
  <c r="AK742"/>
  <c r="AH746"/>
  <c r="AH765"/>
  <c r="AJ750"/>
  <c r="AI746"/>
  <c r="AK745"/>
  <c r="AH742"/>
  <c r="AJ751"/>
  <c r="AI751"/>
  <c r="AK744"/>
  <c r="AI766"/>
  <c r="AH763"/>
  <c r="AI757"/>
  <c r="AI750"/>
  <c r="AI743"/>
  <c r="AI759"/>
  <c r="AH754"/>
  <c r="AK748"/>
  <c r="AI742"/>
  <c r="AI764"/>
  <c r="AH759"/>
  <c r="AH762"/>
  <c r="AH752"/>
  <c r="AK750"/>
  <c r="AK758"/>
  <c r="AK755"/>
  <c r="AK759"/>
  <c r="AI755"/>
  <c r="AI760"/>
  <c r="AI745"/>
  <c r="AK762"/>
  <c r="AH751"/>
  <c r="AI747"/>
  <c r="AJ745"/>
  <c r="AK751"/>
  <c r="AK753"/>
  <c r="AJ749"/>
  <c r="AK746"/>
  <c r="AI749"/>
  <c r="AK764"/>
  <c r="AK747"/>
  <c r="AH744"/>
  <c r="AK765"/>
  <c r="AK754"/>
  <c r="AI761"/>
  <c r="AJ744"/>
  <c r="AK763"/>
  <c r="AJ762"/>
  <c r="AH764"/>
  <c r="AI762"/>
  <c r="AK761"/>
  <c r="AI765"/>
  <c r="AK756"/>
  <c r="DK736"/>
  <c r="CA736"/>
  <c r="CI736"/>
  <c r="E736"/>
  <c r="Y736"/>
  <c r="AA736"/>
  <c r="AB736"/>
  <c r="N741" a="1"/>
  <c r="N755"/>
  <c r="N766"/>
  <c r="N747"/>
  <c r="N752"/>
  <c r="N761"/>
  <c r="N754"/>
  <c r="N760"/>
  <c r="N741"/>
  <c r="N749"/>
  <c r="N759"/>
  <c r="N756"/>
  <c r="N743"/>
  <c r="N745"/>
  <c r="N744"/>
  <c r="N746"/>
  <c r="N757"/>
  <c r="N742"/>
  <c r="N748"/>
  <c r="N750"/>
  <c r="N751"/>
  <c r="N763"/>
  <c r="N753"/>
  <c r="N764"/>
  <c r="N758"/>
  <c r="N765"/>
  <c r="N762"/>
  <c r="DH736"/>
  <c r="CH736"/>
  <c r="D742" a="1"/>
  <c r="E759"/>
  <c r="G750"/>
  <c r="G752"/>
  <c r="E745"/>
  <c r="F760"/>
  <c r="D766"/>
  <c r="F767"/>
  <c r="D753"/>
  <c r="E755"/>
  <c r="D743"/>
  <c r="F765"/>
  <c r="F758"/>
  <c r="D761"/>
  <c r="G749"/>
  <c r="F742"/>
  <c r="F761"/>
  <c r="E757"/>
  <c r="G756"/>
  <c r="D758"/>
  <c r="F744"/>
  <c r="E752"/>
  <c r="G758"/>
  <c r="D756"/>
  <c r="F757"/>
  <c r="D764"/>
  <c r="D754"/>
  <c r="G762"/>
  <c r="G753"/>
  <c r="F749"/>
  <c r="E747"/>
  <c r="G755"/>
  <c r="E746"/>
  <c r="E742"/>
  <c r="G754"/>
  <c r="F754"/>
  <c r="G763"/>
  <c r="E760"/>
  <c r="E751"/>
  <c r="G765"/>
  <c r="G760"/>
  <c r="D745"/>
  <c r="E758"/>
  <c r="F752"/>
  <c r="D747"/>
  <c r="D759"/>
  <c r="G759"/>
  <c r="G767"/>
  <c r="D765"/>
  <c r="E754"/>
  <c r="F751"/>
  <c r="D746"/>
  <c r="G742"/>
  <c r="E744"/>
  <c r="F756"/>
  <c r="G746"/>
  <c r="F759"/>
  <c r="G745"/>
  <c r="G743"/>
  <c r="G761"/>
  <c r="E765"/>
  <c r="G744"/>
  <c r="E767"/>
  <c r="E756"/>
  <c r="F753"/>
  <c r="D742"/>
  <c r="E763"/>
  <c r="D755"/>
  <c r="E764"/>
  <c r="F743"/>
  <c r="E766"/>
  <c r="G766"/>
  <c r="E743"/>
  <c r="G747"/>
  <c r="F748"/>
  <c r="E753"/>
  <c r="D763"/>
  <c r="D748"/>
  <c r="E749"/>
  <c r="E750"/>
  <c r="G764"/>
  <c r="F746"/>
  <c r="F766"/>
  <c r="F764"/>
  <c r="F763"/>
  <c r="F762"/>
  <c r="G757"/>
  <c r="G751"/>
  <c r="D760"/>
  <c r="D744"/>
  <c r="D751"/>
  <c r="D749"/>
  <c r="F745"/>
  <c r="E762"/>
  <c r="D752"/>
  <c r="F750"/>
  <c r="F747"/>
  <c r="F755"/>
  <c r="G748"/>
  <c r="E748"/>
  <c r="D767"/>
  <c r="E761"/>
  <c r="D762"/>
  <c r="D750"/>
  <c r="D757"/>
  <c r="DF736"/>
  <c r="AL742" a="1"/>
  <c r="AL744"/>
  <c r="AN755"/>
  <c r="AM752"/>
  <c r="AO759"/>
  <c r="AO751"/>
  <c r="AO757"/>
  <c r="AM753"/>
  <c r="AL748"/>
  <c r="AM762"/>
  <c r="AL761"/>
  <c r="AM750"/>
  <c r="AL756"/>
  <c r="AO750"/>
  <c r="AL759"/>
  <c r="AL754"/>
  <c r="AN756"/>
  <c r="AN765"/>
  <c r="AN743"/>
  <c r="AL765"/>
  <c r="AO752"/>
  <c r="AO764"/>
  <c r="AO755"/>
  <c r="AL767"/>
  <c r="AL763"/>
  <c r="AO745"/>
  <c r="AO761"/>
  <c r="AL764"/>
  <c r="AO760"/>
  <c r="AN751"/>
  <c r="AM756"/>
  <c r="AO756"/>
  <c r="AM755"/>
  <c r="AN750"/>
  <c r="AN758"/>
  <c r="AN744"/>
  <c r="AM760"/>
  <c r="AL742"/>
  <c r="AO749"/>
  <c r="AL743"/>
  <c r="AM751"/>
  <c r="AM761"/>
  <c r="AM747"/>
  <c r="AN764"/>
  <c r="AN752"/>
  <c r="AO744"/>
  <c r="AM763"/>
  <c r="AO748"/>
  <c r="AN757"/>
  <c r="AN767"/>
  <c r="AL757"/>
  <c r="AO743"/>
  <c r="AL758"/>
  <c r="AO742"/>
  <c r="AM767"/>
  <c r="AO746"/>
  <c r="AO766"/>
  <c r="AM764"/>
  <c r="AN747"/>
  <c r="AM746"/>
  <c r="AO754"/>
  <c r="AN763"/>
  <c r="AM754"/>
  <c r="AN742"/>
  <c r="AL752"/>
  <c r="AL751"/>
  <c r="AM759"/>
  <c r="AO758"/>
  <c r="AO763"/>
  <c r="AN759"/>
  <c r="AM765"/>
  <c r="AL760"/>
  <c r="AN762"/>
  <c r="AL762"/>
  <c r="AL749"/>
  <c r="AL755"/>
  <c r="AM757"/>
  <c r="AN754"/>
  <c r="AM748"/>
  <c r="AN746"/>
  <c r="AM742"/>
  <c r="AO747"/>
  <c r="AM758"/>
  <c r="AM743"/>
  <c r="AN766"/>
  <c r="AM766"/>
  <c r="AO762"/>
  <c r="AN748"/>
  <c r="AO753"/>
  <c r="AL745"/>
  <c r="AL766"/>
  <c r="AM749"/>
  <c r="AL747"/>
  <c r="AN761"/>
  <c r="AL750"/>
  <c r="AN753"/>
  <c r="AM745"/>
  <c r="AM744"/>
  <c r="AL753"/>
  <c r="AN745"/>
  <c r="AN760"/>
  <c r="AO765"/>
  <c r="AL746"/>
  <c r="AO767"/>
  <c r="AN749"/>
  <c r="DM736"/>
  <c r="CG736"/>
  <c r="N768" a="1"/>
  <c r="N776"/>
  <c r="N773"/>
  <c r="N778"/>
  <c r="N784"/>
  <c r="N789"/>
  <c r="N782"/>
  <c r="N788"/>
  <c r="N793"/>
  <c r="N783"/>
  <c r="N785"/>
  <c r="N786"/>
  <c r="N771"/>
  <c r="N790"/>
  <c r="N777"/>
  <c r="N772"/>
  <c r="N787"/>
  <c r="N792"/>
  <c r="N779"/>
  <c r="N769"/>
  <c r="N780"/>
  <c r="N774"/>
  <c r="N770"/>
  <c r="N781"/>
  <c r="N791"/>
  <c r="N768"/>
  <c r="N775"/>
  <c r="CE736"/>
  <c r="H742" a="1"/>
  <c r="J747"/>
  <c r="K751"/>
  <c r="K742"/>
  <c r="J761"/>
  <c r="I752"/>
  <c r="K756"/>
  <c r="H742"/>
  <c r="J765"/>
  <c r="I763"/>
  <c r="I760"/>
  <c r="K758"/>
  <c r="K748"/>
  <c r="H743"/>
  <c r="I748"/>
  <c r="K752"/>
  <c r="I744"/>
  <c r="I762"/>
  <c r="K745"/>
  <c r="H746"/>
  <c r="K743"/>
  <c r="I758"/>
  <c r="J757"/>
  <c r="J759"/>
  <c r="H755"/>
  <c r="H765"/>
  <c r="J756"/>
  <c r="J763"/>
  <c r="J742"/>
  <c r="J755"/>
  <c r="H750"/>
  <c r="I759"/>
  <c r="J746"/>
  <c r="K753"/>
  <c r="I767"/>
  <c r="H749"/>
  <c r="K760"/>
  <c r="H759"/>
  <c r="I742"/>
  <c r="I764"/>
  <c r="I761"/>
  <c r="J752"/>
  <c r="H767"/>
  <c r="J745"/>
  <c r="I749"/>
  <c r="J767"/>
  <c r="J764"/>
  <c r="H752"/>
  <c r="H751"/>
  <c r="K750"/>
  <c r="J750"/>
  <c r="I755"/>
  <c r="H764"/>
  <c r="J749"/>
  <c r="I757"/>
  <c r="H756"/>
  <c r="I743"/>
  <c r="H747"/>
  <c r="K744"/>
  <c r="K765"/>
  <c r="I765"/>
  <c r="I751"/>
  <c r="H761"/>
  <c r="H753"/>
  <c r="H745"/>
  <c r="H766"/>
  <c r="K767"/>
  <c r="K749"/>
  <c r="J743"/>
  <c r="J754"/>
  <c r="K754"/>
  <c r="H758"/>
  <c r="K763"/>
  <c r="J760"/>
  <c r="I754"/>
  <c r="J753"/>
  <c r="K761"/>
  <c r="I746"/>
  <c r="I745"/>
  <c r="H762"/>
  <c r="K762"/>
  <c r="J744"/>
  <c r="I756"/>
  <c r="H744"/>
  <c r="I753"/>
  <c r="H757"/>
  <c r="I747"/>
  <c r="J758"/>
  <c r="K747"/>
  <c r="J762"/>
  <c r="H763"/>
  <c r="H748"/>
  <c r="I766"/>
  <c r="J748"/>
  <c r="J766"/>
  <c r="K766"/>
  <c r="K764"/>
  <c r="I750"/>
  <c r="J751"/>
  <c r="H754"/>
  <c r="K746"/>
  <c r="K759"/>
  <c r="H760"/>
  <c r="K757"/>
  <c r="K755"/>
  <c r="B773" a="1"/>
  <c r="D773"/>
  <c r="B792"/>
  <c r="B773"/>
  <c r="B784"/>
  <c r="C773"/>
  <c r="B788"/>
  <c r="F773"/>
  <c r="B800"/>
  <c r="E773"/>
  <c r="B796"/>
  <c r="B777" a="1"/>
  <c r="E777"/>
  <c r="C796"/>
  <c r="D777"/>
  <c r="C792"/>
  <c r="F777"/>
  <c r="C800"/>
  <c r="C777"/>
  <c r="C788" s="1"/>
  <c r="B777"/>
  <c r="C784"/>
  <c r="N795" a="1"/>
  <c r="N812"/>
  <c r="N797"/>
  <c r="N800"/>
  <c r="N805"/>
  <c r="N810"/>
  <c r="N818"/>
  <c r="N811"/>
  <c r="N804"/>
  <c r="N798"/>
  <c r="N817"/>
  <c r="N819"/>
  <c r="N802"/>
  <c r="N820"/>
  <c r="N807"/>
  <c r="N801"/>
  <c r="N809"/>
  <c r="N796"/>
  <c r="N815"/>
  <c r="N795"/>
  <c r="N814"/>
  <c r="N813"/>
  <c r="N799"/>
  <c r="N803"/>
  <c r="N808"/>
  <c r="N806"/>
  <c r="N816"/>
  <c r="BL742" a="1"/>
  <c r="BN754"/>
  <c r="BO763"/>
  <c r="BL748"/>
  <c r="BN755"/>
  <c r="BL764"/>
  <c r="BL742"/>
  <c r="BO766"/>
  <c r="BM759"/>
  <c r="BN746"/>
  <c r="BN753"/>
  <c r="BO764"/>
  <c r="BM747"/>
  <c r="BM750"/>
  <c r="BL746"/>
  <c r="BN747"/>
  <c r="BN758"/>
  <c r="BO746"/>
  <c r="BN748"/>
  <c r="BM756"/>
  <c r="BO762"/>
  <c r="BM767"/>
  <c r="BM760"/>
  <c r="BO760"/>
  <c r="BL745"/>
  <c r="BO754"/>
  <c r="BN751"/>
  <c r="BL758"/>
  <c r="BM764"/>
  <c r="BL749"/>
  <c r="BM744"/>
  <c r="BL761"/>
  <c r="BM755"/>
  <c r="BM757"/>
  <c r="BO755"/>
  <c r="BN766"/>
  <c r="BL756"/>
  <c r="BN762"/>
  <c r="BN749"/>
  <c r="BO742"/>
  <c r="BM766"/>
  <c r="BM761"/>
  <c r="BM754"/>
  <c r="BL757"/>
  <c r="BN742"/>
  <c r="BO751"/>
  <c r="BO765"/>
  <c r="BL751"/>
  <c r="BL755"/>
  <c r="BL759"/>
  <c r="BM762"/>
  <c r="BO761"/>
  <c r="BO758"/>
  <c r="BM763"/>
  <c r="BO748"/>
  <c r="BM751"/>
  <c r="BN760"/>
  <c r="BN759"/>
  <c r="BL750"/>
  <c r="BO757"/>
  <c r="BN743"/>
  <c r="BN761"/>
  <c r="BL753"/>
  <c r="BL760"/>
  <c r="BN756"/>
  <c r="BO749"/>
  <c r="BO756"/>
  <c r="BO752"/>
  <c r="BM765"/>
  <c r="BM753"/>
  <c r="BN752"/>
  <c r="BN763"/>
  <c r="BL765"/>
  <c r="BO753"/>
  <c r="BO743"/>
  <c r="BO767"/>
  <c r="BN744"/>
  <c r="BN767"/>
  <c r="BL763"/>
  <c r="BL767"/>
  <c r="BN750"/>
  <c r="BL754"/>
  <c r="BL752"/>
  <c r="BM758"/>
  <c r="BN764"/>
  <c r="BM752"/>
  <c r="BO745"/>
  <c r="BM745"/>
  <c r="BN765"/>
  <c r="BM748"/>
  <c r="BL744"/>
  <c r="BM743"/>
  <c r="BM746"/>
  <c r="BO747"/>
  <c r="BO759"/>
  <c r="BM742"/>
  <c r="BL762"/>
  <c r="BO744"/>
  <c r="BM749"/>
  <c r="BN745"/>
  <c r="BL747"/>
  <c r="BL766"/>
  <c r="BL743"/>
  <c r="BN757"/>
  <c r="BO750"/>
  <c r="CP742" a="1"/>
  <c r="CR766"/>
  <c r="CS762"/>
  <c r="CS753"/>
  <c r="CS751"/>
  <c r="CQ745"/>
  <c r="CQ753"/>
  <c r="CS746"/>
  <c r="CQ763"/>
  <c r="CP749"/>
  <c r="CQ765"/>
  <c r="CQ755"/>
  <c r="CP762"/>
  <c r="CR760"/>
  <c r="CR756"/>
  <c r="CR767"/>
  <c r="CQ749"/>
  <c r="CS766"/>
  <c r="CQ743"/>
  <c r="CQ742"/>
  <c r="CS750"/>
  <c r="CS761"/>
  <c r="CQ754"/>
  <c r="CR759"/>
  <c r="CQ757"/>
  <c r="CS754"/>
  <c r="CS760"/>
  <c r="CS752"/>
  <c r="CP751"/>
  <c r="CR748"/>
  <c r="CS743"/>
  <c r="CP753"/>
  <c r="CS764"/>
  <c r="CP745"/>
  <c r="CP748"/>
  <c r="CQ746"/>
  <c r="CR754"/>
  <c r="CR755"/>
  <c r="CS749"/>
  <c r="CP743"/>
  <c r="CP764"/>
  <c r="CR745"/>
  <c r="CQ748"/>
  <c r="CR749"/>
  <c r="CP765"/>
  <c r="CP756"/>
  <c r="CR757"/>
  <c r="CP758"/>
  <c r="CP759"/>
  <c r="CS757"/>
  <c r="CR764"/>
  <c r="CP754"/>
  <c r="CQ764"/>
  <c r="CQ750"/>
  <c r="CQ759"/>
  <c r="CS756"/>
  <c r="CP760"/>
  <c r="CS744"/>
  <c r="CS765"/>
  <c r="CS767"/>
  <c r="CP750"/>
  <c r="CS755"/>
  <c r="CQ756"/>
  <c r="CS763"/>
  <c r="CP763"/>
  <c r="CQ751"/>
  <c r="CQ758"/>
  <c r="CP752"/>
  <c r="CR762"/>
  <c r="CP761"/>
  <c r="CR750"/>
  <c r="CP755"/>
  <c r="CP742"/>
  <c r="CP767"/>
  <c r="CR765"/>
  <c r="CR744"/>
  <c r="CQ762"/>
  <c r="CS748"/>
  <c r="CS742"/>
  <c r="CP744"/>
  <c r="CP766"/>
  <c r="CR761"/>
  <c r="CS759"/>
  <c r="CR753"/>
  <c r="CS747"/>
  <c r="CQ767"/>
  <c r="CR743"/>
  <c r="CP757"/>
  <c r="CQ747"/>
  <c r="CS745"/>
  <c r="CQ761"/>
  <c r="CR742"/>
  <c r="CQ760"/>
  <c r="CQ752"/>
  <c r="CQ744"/>
  <c r="CR758"/>
  <c r="CS758"/>
  <c r="CP746"/>
  <c r="CR763"/>
  <c r="CR751"/>
  <c r="CR747"/>
  <c r="CQ766"/>
  <c r="CR752"/>
  <c r="CP747"/>
  <c r="CR746"/>
  <c r="N822" a="1"/>
  <c r="N826"/>
  <c r="N830"/>
  <c r="N837"/>
  <c r="N823"/>
  <c r="N834"/>
  <c r="N824"/>
  <c r="N831"/>
  <c r="N847"/>
  <c r="N827"/>
  <c r="N835"/>
  <c r="N838"/>
  <c r="N842"/>
  <c r="N841"/>
  <c r="N843"/>
  <c r="N839"/>
  <c r="N846"/>
  <c r="N832"/>
  <c r="N828"/>
  <c r="N822"/>
  <c r="N844"/>
  <c r="N829"/>
  <c r="N833"/>
  <c r="N845"/>
  <c r="N825"/>
  <c r="N836"/>
  <c r="N840"/>
  <c r="CT742" a="1"/>
  <c r="CV758"/>
  <c r="CW756"/>
  <c r="CW749"/>
  <c r="CU764"/>
  <c r="CU751"/>
  <c r="CW753"/>
  <c r="CU763"/>
  <c r="CV746"/>
  <c r="CW745"/>
  <c r="CV761"/>
  <c r="CW757"/>
  <c r="CU762"/>
  <c r="CW761"/>
  <c r="CU765"/>
  <c r="CT760"/>
  <c r="CW743"/>
  <c r="CT743"/>
  <c r="CW750"/>
  <c r="CU760"/>
  <c r="CV752"/>
  <c r="CU757"/>
  <c r="CV762"/>
  <c r="CV751"/>
  <c r="CW742"/>
  <c r="CW764"/>
  <c r="CW751"/>
  <c r="CV765"/>
  <c r="CW744"/>
  <c r="CT752"/>
  <c r="CW755"/>
  <c r="CU761"/>
  <c r="CW752"/>
  <c r="CV756"/>
  <c r="CW758"/>
  <c r="CT751"/>
  <c r="CU744"/>
  <c r="CT766"/>
  <c r="CT759"/>
  <c r="CV749"/>
  <c r="CU745"/>
  <c r="CW759"/>
  <c r="CV763"/>
  <c r="CT746"/>
  <c r="CV744"/>
  <c r="CU743"/>
  <c r="CW748"/>
  <c r="CV764"/>
  <c r="CT749"/>
  <c r="CT744"/>
  <c r="CU747"/>
  <c r="CV757"/>
  <c r="CU755"/>
  <c r="CU766"/>
  <c r="CT747"/>
  <c r="CV760"/>
  <c r="CU746"/>
  <c r="CT756"/>
  <c r="CV754"/>
  <c r="CW765"/>
  <c r="CV743"/>
  <c r="CV748"/>
  <c r="CV753"/>
  <c r="CW762"/>
  <c r="CU756"/>
  <c r="CV759"/>
  <c r="CW766"/>
  <c r="CW747"/>
  <c r="CU767"/>
  <c r="CV742"/>
  <c r="CT767"/>
  <c r="CU748"/>
  <c r="CT763"/>
  <c r="CU749"/>
  <c r="CW763"/>
  <c r="CV767"/>
  <c r="CU759"/>
  <c r="CU752"/>
  <c r="CT753"/>
  <c r="CT765"/>
  <c r="CT764"/>
  <c r="CW767"/>
  <c r="CV766"/>
  <c r="CW746"/>
  <c r="CU742"/>
  <c r="CU753"/>
  <c r="CT745"/>
  <c r="CT757"/>
  <c r="CT758"/>
  <c r="CU750"/>
  <c r="CT754"/>
  <c r="CT748"/>
  <c r="CV747"/>
  <c r="CT761"/>
  <c r="CT742"/>
  <c r="CT750"/>
  <c r="CU758"/>
  <c r="CT755"/>
  <c r="CV745"/>
  <c r="CU754"/>
  <c r="CV750"/>
  <c r="CT762"/>
  <c r="CV755"/>
  <c r="CW754"/>
  <c r="CW760"/>
  <c r="B776" a="1"/>
  <c r="E776"/>
  <c r="C795" s="1"/>
  <c r="F776"/>
  <c r="C799"/>
  <c r="D776"/>
  <c r="C791"/>
  <c r="B776"/>
  <c r="C783"/>
  <c r="C776"/>
  <c r="C787"/>
  <c r="BP742" a="1"/>
  <c r="BP759"/>
  <c r="BP764"/>
  <c r="BP755"/>
  <c r="BR764"/>
  <c r="BP765"/>
  <c r="BQ752"/>
  <c r="BQ749"/>
  <c r="BQ761"/>
  <c r="BS743"/>
  <c r="BP757"/>
  <c r="BR742"/>
  <c r="BQ757"/>
  <c r="BP748"/>
  <c r="BS762"/>
  <c r="BP749"/>
  <c r="BR754"/>
  <c r="BQ762"/>
  <c r="BP761"/>
  <c r="BP753"/>
  <c r="BS759"/>
  <c r="BR759"/>
  <c r="BQ767"/>
  <c r="BQ759"/>
  <c r="BQ750"/>
  <c r="BQ745"/>
  <c r="BR763"/>
  <c r="BS764"/>
  <c r="BP760"/>
  <c r="BS761"/>
  <c r="BQ760"/>
  <c r="BQ756"/>
  <c r="BQ754"/>
  <c r="BS765"/>
  <c r="BP743"/>
  <c r="BR767"/>
  <c r="BR755"/>
  <c r="BS753"/>
  <c r="BS763"/>
  <c r="BQ744"/>
  <c r="BP747"/>
  <c r="BP766"/>
  <c r="BR765"/>
  <c r="BR746"/>
  <c r="BS742"/>
  <c r="BR752"/>
  <c r="BQ766"/>
  <c r="BS749"/>
  <c r="BS746"/>
  <c r="BS744"/>
  <c r="BS747"/>
  <c r="BR749"/>
  <c r="BQ765"/>
  <c r="BS757"/>
  <c r="BR762"/>
  <c r="BR750"/>
  <c r="BS751"/>
  <c r="BS745"/>
  <c r="BP744"/>
  <c r="BS758"/>
  <c r="BR744"/>
  <c r="BR751"/>
  <c r="BR747"/>
  <c r="BP746"/>
  <c r="BQ748"/>
  <c r="BQ743"/>
  <c r="BQ764"/>
  <c r="BP763"/>
  <c r="BS755"/>
  <c r="BP745"/>
  <c r="BR745"/>
  <c r="BP742"/>
  <c r="BQ763"/>
  <c r="BP751"/>
  <c r="BP762"/>
  <c r="BQ758"/>
  <c r="BS750"/>
  <c r="BR748"/>
  <c r="BR760"/>
  <c r="BS756"/>
  <c r="BP754"/>
  <c r="BR761"/>
  <c r="BS767"/>
  <c r="BR757"/>
  <c r="BP752"/>
  <c r="BP767"/>
  <c r="BS766"/>
  <c r="BS754"/>
  <c r="BQ742"/>
  <c r="BQ746"/>
  <c r="BR756"/>
  <c r="BR743"/>
  <c r="BR758"/>
  <c r="BR753"/>
  <c r="BQ755"/>
  <c r="BQ753"/>
  <c r="BQ747"/>
  <c r="BR766"/>
  <c r="BP756"/>
  <c r="BQ751"/>
  <c r="BS760"/>
  <c r="BP758"/>
  <c r="BP750"/>
  <c r="BS748"/>
  <c r="BS752"/>
  <c r="B779" a="1"/>
  <c r="D779"/>
  <c r="C794"/>
  <c r="C779"/>
  <c r="C790"/>
  <c r="F779"/>
  <c r="C802"/>
  <c r="E779"/>
  <c r="C798"/>
  <c r="B779"/>
  <c r="C786"/>
  <c r="B774" a="1"/>
  <c r="B774"/>
  <c r="B785"/>
  <c r="C774"/>
  <c r="B789"/>
  <c r="D774"/>
  <c r="B793"/>
  <c r="F774"/>
  <c r="B801"/>
  <c r="E774"/>
  <c r="B797"/>
  <c r="B775" a="1"/>
  <c r="D775"/>
  <c r="B794"/>
  <c r="B775"/>
  <c r="B786"/>
  <c r="E775"/>
  <c r="B798"/>
  <c r="F775"/>
  <c r="B802"/>
  <c r="C775"/>
  <c r="B790"/>
  <c r="B772" a="1"/>
  <c r="B772"/>
  <c r="B783"/>
  <c r="E772"/>
  <c r="B795"/>
  <c r="C772"/>
  <c r="B787"/>
  <c r="F772"/>
  <c r="B799"/>
  <c r="D772"/>
  <c r="B791"/>
  <c r="B778" a="1"/>
  <c r="D778"/>
  <c r="C793"/>
  <c r="F778"/>
  <c r="C801"/>
  <c r="E778"/>
  <c r="C797"/>
  <c r="B778"/>
  <c r="C785"/>
  <c r="C778"/>
  <c r="C789"/>
</calcChain>
</file>

<file path=xl/sharedStrings.xml><?xml version="1.0" encoding="utf-8"?>
<sst xmlns="http://schemas.openxmlformats.org/spreadsheetml/2006/main" count="5771" uniqueCount="234">
  <si>
    <t>Mean</t>
  </si>
  <si>
    <t>Std Dev</t>
  </si>
  <si>
    <t>X1</t>
  </si>
  <si>
    <t>X2</t>
  </si>
  <si>
    <t>X3</t>
  </si>
  <si>
    <t>X4</t>
  </si>
  <si>
    <t>Estimate the Parameters for multiple Distributions for each random variable one at a time.</t>
  </si>
  <si>
    <t>Distribution</t>
  </si>
  <si>
    <t>Parameters</t>
  </si>
  <si>
    <t>Beta</t>
  </si>
  <si>
    <t>Double Exponential</t>
  </si>
  <si>
    <t>Exponential</t>
  </si>
  <si>
    <t>Gamma</t>
  </si>
  <si>
    <t>Logistic</t>
  </si>
  <si>
    <t>Log-Log</t>
  </si>
  <si>
    <t>Log-Logistic</t>
  </si>
  <si>
    <t>Lognormal</t>
  </si>
  <si>
    <t>Normal</t>
  </si>
  <si>
    <t>Pareto</t>
  </si>
  <si>
    <t>Uniform</t>
  </si>
  <si>
    <t>Weibull</t>
  </si>
  <si>
    <t>Geometric</t>
  </si>
  <si>
    <t>Poisson</t>
  </si>
  <si>
    <t>Negative Binomial</t>
  </si>
  <si>
    <r>
      <t>α, β</t>
    </r>
    <r>
      <rPr>
        <sz val="10"/>
        <rFont val="Arial"/>
        <family val="2"/>
      </rPr>
      <t>; A≤x≤B, α,β&gt;0</t>
    </r>
  </si>
  <si>
    <r>
      <t>α, β</t>
    </r>
    <r>
      <rPr>
        <sz val="10"/>
        <rFont val="Arial"/>
        <family val="2"/>
      </rPr>
      <t>; α≤x&lt;∞, -∞&lt;α&lt;∞, β&gt;0</t>
    </r>
  </si>
  <si>
    <r>
      <t>μ, σ</t>
    </r>
    <r>
      <rPr>
        <sz val="10"/>
        <rFont val="Arial"/>
        <family val="2"/>
      </rPr>
      <t>; -∞&lt;x&lt;∞, -∞&lt;μ&lt;∞, σ&gt;0</t>
    </r>
  </si>
  <si>
    <r>
      <t>α, β</t>
    </r>
    <r>
      <rPr>
        <sz val="10"/>
        <rFont val="Arial"/>
        <family val="2"/>
      </rPr>
      <t>; 0≤x&lt;∞, α,β&gt;0</t>
    </r>
  </si>
  <si>
    <r>
      <t>μ, σ</t>
    </r>
    <r>
      <rPr>
        <sz val="10"/>
        <rFont val="Arial"/>
        <family val="2"/>
      </rPr>
      <t>; 0≤x&lt;∞, -∞&lt;μ&lt;∞, σ&gt;0</t>
    </r>
  </si>
  <si>
    <r>
      <t>α, β</t>
    </r>
    <r>
      <rPr>
        <sz val="10"/>
        <rFont val="Arial"/>
        <family val="2"/>
      </rPr>
      <t>; α≤x&lt;∞, α,β&gt;0</t>
    </r>
  </si>
  <si>
    <r>
      <t>a, b</t>
    </r>
    <r>
      <rPr>
        <sz val="10"/>
        <rFont val="Arial"/>
        <family val="2"/>
      </rPr>
      <t>; a≤x≤b</t>
    </r>
  </si>
  <si>
    <r>
      <t xml:space="preserve">p   </t>
    </r>
    <r>
      <rPr>
        <sz val="10"/>
        <rFont val="Arial"/>
        <family val="2"/>
      </rPr>
      <t>; x=1,2,...; 0≤p≤1</t>
    </r>
  </si>
  <si>
    <r>
      <t xml:space="preserve">λ   </t>
    </r>
    <r>
      <rPr>
        <sz val="10"/>
        <rFont val="Arial"/>
        <family val="2"/>
      </rPr>
      <t>; x=0,1,...; 0≤λ&lt;∞</t>
    </r>
  </si>
  <si>
    <r>
      <t>s, p</t>
    </r>
    <r>
      <rPr>
        <sz val="10"/>
        <rFont val="Arial"/>
        <family val="2"/>
      </rPr>
      <t>; x=1,2,...; 0≤p≤1</t>
    </r>
  </si>
  <si>
    <t>MLEs</t>
  </si>
  <si>
    <t>Parm. 1</t>
  </si>
  <si>
    <t>Parm. 2</t>
  </si>
  <si>
    <t>F(x)'s</t>
  </si>
  <si>
    <t>Min</t>
  </si>
  <si>
    <t>Max</t>
  </si>
  <si>
    <t>EMP</t>
  </si>
  <si>
    <t>Start</t>
  </si>
  <si>
    <t>End</t>
  </si>
  <si>
    <t>Band Width</t>
  </si>
  <si>
    <t>Kernel</t>
  </si>
  <si>
    <t>Confidence Level</t>
  </si>
  <si>
    <t>Lower Quantile</t>
  </si>
  <si>
    <t>Average</t>
  </si>
  <si>
    <t>Upper Quantile</t>
  </si>
  <si>
    <t>Gaussian</t>
  </si>
  <si>
    <t>Epanechnikov</t>
  </si>
  <si>
    <t>Parzen</t>
  </si>
  <si>
    <t>Quartic</t>
  </si>
  <si>
    <t>Cauchy</t>
  </si>
  <si>
    <t>Cosinus</t>
  </si>
  <si>
    <t>Double Exp</t>
  </si>
  <si>
    <t>Triangle</t>
  </si>
  <si>
    <t>Triweight</t>
  </si>
  <si>
    <t>Transpose</t>
  </si>
  <si>
    <t>Sort</t>
  </si>
  <si>
    <t>KOV Table</t>
  </si>
  <si>
    <t>Variable</t>
  </si>
  <si>
    <t>StDev</t>
  </si>
  <si>
    <t>CV</t>
  </si>
  <si>
    <t>Iteration</t>
  </si>
  <si>
    <t>x1-value</t>
  </si>
  <si>
    <t>x2-value</t>
  </si>
  <si>
    <t>x3-value</t>
  </si>
  <si>
    <t>x4-value</t>
  </si>
  <si>
    <t>x5-value</t>
  </si>
  <si>
    <t>KOVs</t>
  </si>
  <si>
    <t>NO.</t>
  </si>
  <si>
    <t>Name</t>
  </si>
  <si>
    <t>Assumed Correlation Matrix for the Assumed Multivariate Probability Distribution</t>
  </si>
  <si>
    <t>These are of the 10 random values for the 4 PDFs generated for the parameter estimation</t>
  </si>
  <si>
    <t xml:space="preserve">Estimate 11 Kernel Denstiy Distribution Parameters for 4 PDFs </t>
  </si>
  <si>
    <t>Generate a 10 observation sample of values for 4 probability distributions using the CUSDs samples above</t>
  </si>
  <si>
    <t>Every time we press F9 the program does the following</t>
  </si>
  <si>
    <t>1. Generates 10 samples of CUSDs</t>
  </si>
  <si>
    <t>2.  Uses the CUSDsand the parameters for the assumed distributions and generate 10 observations for 4 PDFs</t>
  </si>
  <si>
    <t>3.  Use MLE to estimate parameters for 15 parametric distributions on each of te 4 PDFs</t>
  </si>
  <si>
    <t>4.  Duplicate the 10 stochastic observations for 11 sets to be used for KDEVs</t>
  </si>
  <si>
    <t>5.  Use the KDE parameter estimation procedure to estimate the parameters for 11 KDs</t>
  </si>
  <si>
    <t>6.  Simulate the 26 distributions for each PDF starting at line 640</t>
  </si>
  <si>
    <t xml:space="preserve">     "Simulate" the 26 Distributions for each of the 4 stochastic Distributions using a stratified random sample</t>
  </si>
  <si>
    <t xml:space="preserve">       Use known F(X) values form 0 to 1 as if they are 100 points on a USD ~ (0,1); then use these USDs and the parameters for the 26 distributions to simulate the random values the distributions will simulate</t>
  </si>
  <si>
    <t>7.  In line 744 CDFDEV is used to calculate the criterion for detrermining how closely each distribution simulates (fits) the stochastic sample</t>
  </si>
  <si>
    <t xml:space="preserve">       The CDFDEV values are trasposed and sorted to find out which distribution "BEST" fits the stochastic sample.</t>
  </si>
  <si>
    <t>State Yield</t>
  </si>
  <si>
    <t>Irr Barley</t>
  </si>
  <si>
    <t>Dry Oats</t>
  </si>
  <si>
    <t>Irr Oats</t>
  </si>
  <si>
    <t>Dry SB</t>
  </si>
  <si>
    <t>Irr SB</t>
  </si>
  <si>
    <t>Rice Med</t>
  </si>
  <si>
    <t>Rice Long</t>
  </si>
  <si>
    <t>Dry Peanuts</t>
  </si>
  <si>
    <t>Irr Peanuts</t>
  </si>
  <si>
    <t>ND Sunflower</t>
  </si>
  <si>
    <t>Dry Peas</t>
  </si>
  <si>
    <t>Lentils</t>
  </si>
  <si>
    <t>Sm Chickpeas</t>
  </si>
  <si>
    <t>Lg Chickpeas</t>
  </si>
  <si>
    <t>X1 F</t>
  </si>
  <si>
    <t>X1 S</t>
  </si>
  <si>
    <t>X2 F</t>
  </si>
  <si>
    <t>X2 S</t>
  </si>
  <si>
    <t>Correlation Matrix</t>
  </si>
  <si>
    <t>Binomial</t>
  </si>
  <si>
    <r>
      <t>n, p</t>
    </r>
    <r>
      <rPr>
        <sz val="10"/>
        <rFont val="Arial"/>
        <family val="2"/>
      </rPr>
      <t>; x=0,1,2,...,n; 0≤p≤1</t>
    </r>
  </si>
  <si>
    <t>Alpha</t>
  </si>
  <si>
    <t>Parent Distribution to Simulate</t>
  </si>
  <si>
    <t>Parent</t>
  </si>
  <si>
    <t>Distribution Name</t>
  </si>
  <si>
    <t>Parameters to Define the Different Assumed MV PDF</t>
  </si>
  <si>
    <t>Parm 1</t>
  </si>
  <si>
    <t>Parm 2</t>
  </si>
  <si>
    <t>8.  A summary of the rankings is presented in rows starting in 806.  These are the KOVs used in the simulation</t>
  </si>
  <si>
    <t>Prob(X&lt;=x1)</t>
  </si>
  <si>
    <t>Prob(X&lt;=x2)</t>
  </si>
  <si>
    <t>Prob(X&lt;=x3)</t>
  </si>
  <si>
    <t>Prob(X&lt;=x4)</t>
  </si>
  <si>
    <t>Prob(X&lt;=x5)</t>
  </si>
  <si>
    <t>Use a Normal Distribution to simulate 10 values for the 4 distributions</t>
  </si>
  <si>
    <t>Use a Beta Distribution to simulate 10 values for the 4 distributions</t>
  </si>
  <si>
    <t>Use a Gamma Distribution to simulate 10 values for the 4 distributions</t>
  </si>
  <si>
    <t>Use a Uniform Distribution to simulate 10 values for the 4 distributions</t>
  </si>
  <si>
    <t>Generate a 10 observation sample of uniform Std Deviates</t>
  </si>
  <si>
    <t>CDF Approximations for X1 for Alternative KDEs</t>
  </si>
  <si>
    <t>CDF Approximations for X2 for Alternative KDEs</t>
  </si>
  <si>
    <t>CDF Approximations for X3 for Alternative KDEs</t>
  </si>
  <si>
    <t>CDF Approximations for X4 for Alternative KDEs</t>
  </si>
  <si>
    <t>"Simulate" the 26 Distributions for each of the 4 stochastic Distributions using a stratified random sample of F(x)s from 0 to 1</t>
  </si>
  <si>
    <t>Use known F(X) values form 0 to 1 as if they are 100 points on a USD ~ (0,1); then use these USDs and the parameters for the 26 KDE distributions to simulate the random values the distributions will simulate</t>
  </si>
  <si>
    <t>The X1s followed by the X2s etc to the right.</t>
  </si>
  <si>
    <t>Calculate and Collect the CDFDEVs to compare the 26 x 4 distributions to their original distribution for this iteration</t>
  </si>
  <si>
    <t>Use a Wiebell Distribution to simulate 10 values for the 4 distributions</t>
  </si>
  <si>
    <t>CDFDEVs</t>
  </si>
  <si>
    <t>Sort the CDFDEVs for X1 here.  The others X2, X3, X4, X5 are to the right</t>
  </si>
  <si>
    <t>Test Dist for Round 1</t>
  </si>
  <si>
    <t>Test Distributions for Round 2</t>
  </si>
  <si>
    <t>These are the 5 smallest CDFDEVs for X1</t>
  </si>
  <si>
    <t>These are the 5 smallest CDFDEVs for X2</t>
  </si>
  <si>
    <t>These are the 5 smallest CDFDEVs for X3</t>
  </si>
  <si>
    <t>These are the 5 smallest CDFDEVs for X4</t>
  </si>
  <si>
    <t>These are the Distibution Names for X1</t>
  </si>
  <si>
    <t>These are the Distibution Names for X2</t>
  </si>
  <si>
    <t>These are the Distibution Names for X3</t>
  </si>
  <si>
    <t>These are the Distibution Names for X4</t>
  </si>
  <si>
    <t>Variable 1</t>
  </si>
  <si>
    <t>Variable 2</t>
  </si>
  <si>
    <t>Variable 3</t>
  </si>
  <si>
    <t>Variable 4</t>
  </si>
  <si>
    <t>Histogram KD</t>
  </si>
  <si>
    <t>Parzen KD</t>
  </si>
  <si>
    <t>Triweight KD</t>
  </si>
  <si>
    <t>USE THE FIRST SET OF 4 RANDOM Var.</t>
  </si>
  <si>
    <t>Set up 11 copies of the stochastic samples so they can be used to estimate parameters for 11 Kernel Density Distributions EASILY</t>
  </si>
  <si>
    <t>PDF</t>
  </si>
  <si>
    <t>If use these as KOVs only specify 1 scenario</t>
  </si>
  <si>
    <t>Simetar Simulation Results for 500 Iterations.  9:22:46 PM 1/23/2010 (10 min. 28.34 sec.).  © 2006.</t>
  </si>
  <si>
    <t>Cauchy KD</t>
  </si>
  <si>
    <t>Cosinus KD</t>
  </si>
  <si>
    <t>Double Exp KD</t>
  </si>
  <si>
    <t>Epanechnikov KD</t>
  </si>
  <si>
    <t>Gaussian KD</t>
  </si>
  <si>
    <t>Quartic KD</t>
  </si>
  <si>
    <t>Triangle KD</t>
  </si>
  <si>
    <t>Uniform KD</t>
  </si>
  <si>
    <t xml:space="preserve">              for Simulating Random Variables that Have Only Positive Values.</t>
  </si>
  <si>
    <t>Minimum</t>
  </si>
  <si>
    <t>Maximum</t>
  </si>
  <si>
    <t xml:space="preserve">               Range of Values Observed from Simulating the Variables with Parameters </t>
  </si>
  <si>
    <t>Table 1.  Historical Data for Eight Random Input Variables Used for Testing Alternative PDFs</t>
  </si>
  <si>
    <t>Simetar Simulation Results for 5 Scenarios, 500 Iterations.  11:21:52 PM 1/27/2010 (53 min. 14.27 sec.).  © 2008.</t>
  </si>
  <si>
    <t>UniformKDE</t>
  </si>
  <si>
    <t>Table 2.  Average CDFDEV Values Simulated for Variables Y1-Y4 to Demonstrate the</t>
  </si>
  <si>
    <t>YN1</t>
  </si>
  <si>
    <t>YN2</t>
  </si>
  <si>
    <t>YN3</t>
  </si>
  <si>
    <t>YN4</t>
  </si>
  <si>
    <t>Y1</t>
  </si>
  <si>
    <t>Y2</t>
  </si>
  <si>
    <t>Y3</t>
  </si>
  <si>
    <t>Y4</t>
  </si>
  <si>
    <t>Y5</t>
  </si>
  <si>
    <t>Y6</t>
  </si>
  <si>
    <t>Y7</t>
  </si>
  <si>
    <t>Y8</t>
  </si>
  <si>
    <t>N</t>
  </si>
  <si>
    <t>B</t>
  </si>
  <si>
    <t>G</t>
  </si>
  <si>
    <t>W</t>
  </si>
  <si>
    <t>U</t>
  </si>
  <si>
    <t>1st Pick</t>
  </si>
  <si>
    <t>2nd Pick</t>
  </si>
  <si>
    <t>3rd Pick</t>
  </si>
  <si>
    <t>4th Pick</t>
  </si>
  <si>
    <t>5thPick</t>
  </si>
  <si>
    <t>X1 Best</t>
  </si>
  <si>
    <t>X2 Best</t>
  </si>
  <si>
    <t>X3 Best</t>
  </si>
  <si>
    <t>X4 Best</t>
  </si>
  <si>
    <t>X1 Sec</t>
  </si>
  <si>
    <t>X2 Sec</t>
  </si>
  <si>
    <t>X3 Sec</t>
  </si>
  <si>
    <t>X4 Sec</t>
  </si>
  <si>
    <t>X1 Thrd</t>
  </si>
  <si>
    <t>X2 Thrd</t>
  </si>
  <si>
    <t>X3 Thrd</t>
  </si>
  <si>
    <t>X4 Thrd</t>
  </si>
  <si>
    <t>X1 Frth</t>
  </si>
  <si>
    <t>X2 Frth</t>
  </si>
  <si>
    <t>X3 Frth</t>
  </si>
  <si>
    <t>X4 Frth</t>
  </si>
  <si>
    <t>X1 Fifth</t>
  </si>
  <si>
    <t>X2 Fifth</t>
  </si>
  <si>
    <t>X3 Fifth</t>
  </si>
  <si>
    <t>X4 Fifth</t>
  </si>
  <si>
    <t>Summarize the Rankings</t>
  </si>
  <si>
    <t>P(Parzen First)</t>
  </si>
  <si>
    <t>P(Quartic First if</t>
  </si>
  <si>
    <t>P(Triweight First if</t>
  </si>
  <si>
    <t>P(Triangle of</t>
  </si>
  <si>
    <t>Ignore above Dist)</t>
  </si>
  <si>
    <t>P(Cosinus if</t>
  </si>
  <si>
    <t>PDF Ranking</t>
  </si>
  <si>
    <t>Parzen Ignored)</t>
  </si>
  <si>
    <t xml:space="preserve">Table 3.  Probability Distribution Rankings for Simulating Eight Random Variables Having few Observations </t>
  </si>
  <si>
    <t>&gt;</t>
  </si>
  <si>
    <t xml:space="preserve">               for 22 Alternative Assumed Distributions.</t>
  </si>
  <si>
    <t>A value greater than 2,000 is indicated by a "&gt;" sign.</t>
  </si>
  <si>
    <t>Scenario Nos</t>
  </si>
  <si>
    <t>CDFProb.</t>
  </si>
</sst>
</file>

<file path=xl/styles.xml><?xml version="1.0" encoding="utf-8"?>
<styleSheet xmlns="http://schemas.openxmlformats.org/spreadsheetml/2006/main">
  <numFmts count="9">
    <numFmt numFmtId="43" formatCode="_(* #,##0.00_);_(* \(#,##0.00\);_(* &quot;-&quot;??_);_(@_)"/>
    <numFmt numFmtId="164" formatCode="0.000"/>
    <numFmt numFmtId="165" formatCode="0.0000"/>
    <numFmt numFmtId="166" formatCode="0.0"/>
    <numFmt numFmtId="167" formatCode="0.0%"/>
    <numFmt numFmtId="168" formatCode="0.0000E+00"/>
    <numFmt numFmtId="169" formatCode="0.0000000"/>
    <numFmt numFmtId="170" formatCode="_(* #,##0.0000_);_(* \(#,##0.0000\);_(* &quot;-&quot;??_);_(@_)"/>
    <numFmt numFmtId="171" formatCode="_(* #,##0_);_(* \(#,##0\);_(* &quot;-&quot;??_);_(@_)"/>
  </numFmts>
  <fonts count="8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22">
    <xf numFmtId="0" fontId="0" fillId="0" borderId="0" xfId="0"/>
    <xf numFmtId="0" fontId="0" fillId="0" borderId="0" xfId="0" applyAlignment="1">
      <alignment horizontal="right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3" fillId="0" borderId="0" xfId="0" applyFont="1"/>
    <xf numFmtId="164" fontId="0" fillId="0" borderId="0" xfId="0" applyNumberFormat="1"/>
    <xf numFmtId="164" fontId="0" fillId="0" borderId="3" xfId="0" applyNumberFormat="1" applyBorder="1"/>
    <xf numFmtId="164" fontId="0" fillId="0" borderId="4" xfId="0" applyNumberFormat="1" applyBorder="1"/>
    <xf numFmtId="164" fontId="3" fillId="0" borderId="0" xfId="0" applyNumberFormat="1" applyFont="1"/>
    <xf numFmtId="164" fontId="4" fillId="0" borderId="0" xfId="0" applyNumberFormat="1" applyFont="1"/>
    <xf numFmtId="164" fontId="0" fillId="0" borderId="4" xfId="0" applyNumberFormat="1" applyBorder="1" applyAlignment="1">
      <alignment horizontal="center"/>
    </xf>
    <xf numFmtId="2" fontId="0" fillId="0" borderId="0" xfId="0" applyNumberFormat="1"/>
    <xf numFmtId="1" fontId="0" fillId="0" borderId="0" xfId="0" applyNumberFormat="1"/>
    <xf numFmtId="165" fontId="0" fillId="0" borderId="0" xfId="0" applyNumberFormat="1"/>
    <xf numFmtId="0" fontId="3" fillId="0" borderId="0" xfId="0" applyFont="1" applyAlignment="1">
      <alignment horizontal="right"/>
    </xf>
    <xf numFmtId="0" fontId="0" fillId="0" borderId="5" xfId="0" applyBorder="1"/>
    <xf numFmtId="167" fontId="0" fillId="0" borderId="0" xfId="0" applyNumberFormat="1"/>
    <xf numFmtId="164" fontId="5" fillId="0" borderId="0" xfId="0" applyNumberFormat="1" applyFont="1"/>
    <xf numFmtId="164" fontId="0" fillId="0" borderId="0" xfId="0" applyNumberFormat="1" applyBorder="1"/>
    <xf numFmtId="164" fontId="0" fillId="0" borderId="1" xfId="0" applyNumberFormat="1" applyBorder="1"/>
    <xf numFmtId="164" fontId="0" fillId="0" borderId="2" xfId="0" applyNumberFormat="1" applyBorder="1"/>
    <xf numFmtId="164" fontId="0" fillId="0" borderId="6" xfId="0" applyNumberFormat="1" applyBorder="1"/>
    <xf numFmtId="164" fontId="0" fillId="0" borderId="7" xfId="0" applyNumberFormat="1" applyBorder="1"/>
    <xf numFmtId="164" fontId="0" fillId="0" borderId="8" xfId="0" applyNumberFormat="1" applyBorder="1"/>
    <xf numFmtId="164" fontId="0" fillId="0" borderId="9" xfId="0" applyNumberFormat="1" applyBorder="1"/>
    <xf numFmtId="164" fontId="0" fillId="0" borderId="10" xfId="0" applyNumberFormat="1" applyBorder="1"/>
    <xf numFmtId="164" fontId="0" fillId="0" borderId="11" xfId="0" applyNumberFormat="1" applyBorder="1"/>
    <xf numFmtId="2" fontId="3" fillId="0" borderId="0" xfId="0" applyNumberFormat="1" applyFont="1"/>
    <xf numFmtId="1" fontId="5" fillId="2" borderId="0" xfId="0" applyNumberFormat="1" applyFont="1" applyFill="1"/>
    <xf numFmtId="1" fontId="3" fillId="2" borderId="0" xfId="0" applyNumberFormat="1" applyFont="1" applyFill="1"/>
    <xf numFmtId="4" fontId="0" fillId="0" borderId="0" xfId="0" applyNumberFormat="1"/>
    <xf numFmtId="3" fontId="0" fillId="0" borderId="0" xfId="0" applyNumberFormat="1"/>
    <xf numFmtId="3" fontId="0" fillId="0" borderId="7" xfId="0" applyNumberFormat="1" applyBorder="1"/>
    <xf numFmtId="4" fontId="0" fillId="0" borderId="8" xfId="0" applyNumberFormat="1" applyBorder="1"/>
    <xf numFmtId="4" fontId="0" fillId="0" borderId="9" xfId="0" applyNumberFormat="1" applyBorder="1"/>
    <xf numFmtId="0" fontId="0" fillId="0" borderId="10" xfId="0" applyBorder="1"/>
    <xf numFmtId="3" fontId="0" fillId="0" borderId="0" xfId="0" applyNumberFormat="1" applyBorder="1"/>
    <xf numFmtId="4" fontId="0" fillId="0" borderId="0" xfId="0" applyNumberFormat="1" applyBorder="1"/>
    <xf numFmtId="4" fontId="0" fillId="0" borderId="11" xfId="0" applyNumberFormat="1" applyBorder="1"/>
    <xf numFmtId="3" fontId="0" fillId="0" borderId="6" xfId="0" applyNumberFormat="1" applyBorder="1"/>
    <xf numFmtId="0" fontId="3" fillId="2" borderId="0" xfId="0" applyFont="1" applyFill="1"/>
    <xf numFmtId="0" fontId="6" fillId="0" borderId="0" xfId="0" applyFont="1"/>
    <xf numFmtId="168" fontId="0" fillId="0" borderId="0" xfId="0" applyNumberFormat="1"/>
    <xf numFmtId="0" fontId="3" fillId="0" borderId="0" xfId="0" applyFont="1" applyFill="1"/>
    <xf numFmtId="164" fontId="3" fillId="0" borderId="0" xfId="0" applyNumberFormat="1" applyFont="1" applyFill="1"/>
    <xf numFmtId="0" fontId="3" fillId="0" borderId="2" xfId="0" applyFont="1" applyBorder="1"/>
    <xf numFmtId="10" fontId="0" fillId="0" borderId="0" xfId="0" applyNumberFormat="1"/>
    <xf numFmtId="166" fontId="0" fillId="0" borderId="0" xfId="0" applyNumberFormat="1"/>
    <xf numFmtId="164" fontId="5" fillId="2" borderId="0" xfId="0" applyNumberFormat="1" applyFont="1" applyFill="1"/>
    <xf numFmtId="0" fontId="5" fillId="2" borderId="0" xfId="0" applyFont="1" applyFill="1"/>
    <xf numFmtId="164" fontId="3" fillId="2" borderId="0" xfId="0" applyNumberFormat="1" applyFont="1" applyFill="1"/>
    <xf numFmtId="164" fontId="0" fillId="2" borderId="0" xfId="0" applyNumberFormat="1" applyFill="1"/>
    <xf numFmtId="0" fontId="0" fillId="2" borderId="0" xfId="0" applyFill="1"/>
    <xf numFmtId="164" fontId="4" fillId="2" borderId="0" xfId="0" applyNumberFormat="1" applyFont="1" applyFill="1"/>
    <xf numFmtId="9" fontId="0" fillId="0" borderId="0" xfId="2" applyFont="1" applyBorder="1"/>
    <xf numFmtId="167" fontId="0" fillId="0" borderId="0" xfId="2" applyNumberFormat="1" applyFont="1" applyBorder="1"/>
    <xf numFmtId="170" fontId="0" fillId="0" borderId="0" xfId="1" applyNumberFormat="1" applyFont="1"/>
    <xf numFmtId="43" fontId="0" fillId="0" borderId="0" xfId="1" applyNumberFormat="1" applyFont="1"/>
    <xf numFmtId="171" fontId="0" fillId="0" borderId="0" xfId="1" applyNumberFormat="1" applyFont="1"/>
    <xf numFmtId="171" fontId="0" fillId="0" borderId="0" xfId="0" applyNumberFormat="1"/>
    <xf numFmtId="0" fontId="3" fillId="0" borderId="12" xfId="0" applyFont="1" applyBorder="1" applyAlignment="1">
      <alignment horizontal="center"/>
    </xf>
    <xf numFmtId="0" fontId="0" fillId="0" borderId="0" xfId="0" applyAlignment="1">
      <alignment horizontal="center"/>
    </xf>
    <xf numFmtId="9" fontId="0" fillId="0" borderId="0" xfId="2" applyFont="1"/>
    <xf numFmtId="167" fontId="0" fillId="0" borderId="0" xfId="2" applyNumberFormat="1" applyFont="1"/>
    <xf numFmtId="0" fontId="0" fillId="0" borderId="2" xfId="0" applyBorder="1" applyAlignment="1">
      <alignment horizontal="center"/>
    </xf>
    <xf numFmtId="2" fontId="0" fillId="0" borderId="2" xfId="0" applyNumberFormat="1" applyBorder="1"/>
    <xf numFmtId="170" fontId="0" fillId="0" borderId="0" xfId="0" applyNumberFormat="1"/>
    <xf numFmtId="170" fontId="0" fillId="0" borderId="2" xfId="1" applyNumberFormat="1" applyFont="1" applyBorder="1"/>
    <xf numFmtId="170" fontId="6" fillId="0" borderId="0" xfId="0" applyNumberFormat="1" applyFont="1"/>
    <xf numFmtId="170" fontId="6" fillId="0" borderId="0" xfId="1" applyNumberFormat="1" applyFont="1"/>
    <xf numFmtId="171" fontId="6" fillId="0" borderId="0" xfId="1" applyNumberFormat="1" applyFont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0" fillId="3" borderId="0" xfId="0" applyFill="1"/>
    <xf numFmtId="0" fontId="0" fillId="4" borderId="0" xfId="0" applyFill="1"/>
    <xf numFmtId="169" fontId="3" fillId="0" borderId="0" xfId="0" applyNumberFormat="1" applyFont="1"/>
    <xf numFmtId="0" fontId="3" fillId="0" borderId="12" xfId="0" applyFont="1" applyBorder="1" applyAlignment="1">
      <alignment horizontal="center"/>
    </xf>
    <xf numFmtId="10" fontId="0" fillId="0" borderId="0" xfId="2" applyNumberFormat="1" applyFont="1"/>
    <xf numFmtId="10" fontId="1" fillId="0" borderId="0" xfId="2" applyNumberFormat="1" applyFont="1"/>
    <xf numFmtId="10" fontId="0" fillId="3" borderId="0" xfId="2" applyNumberFormat="1" applyFont="1" applyFill="1"/>
    <xf numFmtId="0" fontId="0" fillId="5" borderId="0" xfId="0" applyFill="1"/>
    <xf numFmtId="10" fontId="0" fillId="5" borderId="0" xfId="2" applyNumberFormat="1" applyFont="1" applyFill="1"/>
    <xf numFmtId="0" fontId="0" fillId="6" borderId="0" xfId="0" applyFill="1"/>
    <xf numFmtId="10" fontId="0" fillId="6" borderId="0" xfId="2" applyNumberFormat="1" applyFont="1" applyFill="1"/>
    <xf numFmtId="0" fontId="1" fillId="0" borderId="0" xfId="0" applyFont="1"/>
    <xf numFmtId="0" fontId="3" fillId="0" borderId="0" xfId="0" applyFont="1" applyAlignment="1">
      <alignment horizontal="center"/>
    </xf>
    <xf numFmtId="10" fontId="3" fillId="0" borderId="0" xfId="0" applyNumberFormat="1" applyFont="1" applyAlignment="1">
      <alignment horizontal="center"/>
    </xf>
    <xf numFmtId="164" fontId="1" fillId="0" borderId="0" xfId="0" applyNumberFormat="1" applyFont="1"/>
    <xf numFmtId="0" fontId="0" fillId="7" borderId="0" xfId="0" applyFill="1"/>
    <xf numFmtId="10" fontId="0" fillId="7" borderId="0" xfId="2" applyNumberFormat="1" applyFont="1" applyFill="1"/>
    <xf numFmtId="10" fontId="1" fillId="0" borderId="0" xfId="0" applyNumberFormat="1" applyFont="1"/>
    <xf numFmtId="10" fontId="0" fillId="0" borderId="0" xfId="0" applyNumberFormat="1" applyBorder="1"/>
    <xf numFmtId="170" fontId="1" fillId="0" borderId="0" xfId="1" applyNumberFormat="1" applyFont="1"/>
    <xf numFmtId="43" fontId="1" fillId="0" borderId="0" xfId="1" applyNumberFormat="1" applyFont="1" applyAlignment="1">
      <alignment horizontal="center"/>
    </xf>
    <xf numFmtId="43" fontId="6" fillId="0" borderId="0" xfId="1" applyNumberFormat="1" applyFont="1"/>
    <xf numFmtId="43" fontId="3" fillId="0" borderId="0" xfId="1" applyNumberFormat="1" applyFont="1"/>
    <xf numFmtId="43" fontId="0" fillId="0" borderId="0" xfId="1" applyNumberFormat="1" applyFont="1" applyBorder="1"/>
    <xf numFmtId="43" fontId="0" fillId="0" borderId="2" xfId="1" applyNumberFormat="1" applyFont="1" applyBorder="1"/>
    <xf numFmtId="0" fontId="7" fillId="0" borderId="0" xfId="0" applyFont="1"/>
    <xf numFmtId="0" fontId="2" fillId="0" borderId="0" xfId="0" applyFont="1"/>
    <xf numFmtId="0" fontId="2" fillId="0" borderId="2" xfId="0" applyFont="1" applyBorder="1"/>
    <xf numFmtId="0" fontId="7" fillId="0" borderId="12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right"/>
    </xf>
    <xf numFmtId="167" fontId="2" fillId="0" borderId="0" xfId="0" applyNumberFormat="1" applyFont="1" applyBorder="1"/>
    <xf numFmtId="9" fontId="2" fillId="0" borderId="0" xfId="2" applyFont="1" applyBorder="1"/>
    <xf numFmtId="0" fontId="7" fillId="0" borderId="0" xfId="0" applyFont="1" applyAlignment="1">
      <alignment horizontal="left" indent="1"/>
    </xf>
    <xf numFmtId="167" fontId="2" fillId="0" borderId="0" xfId="2" applyNumberFormat="1" applyFont="1" applyBorder="1"/>
    <xf numFmtId="0" fontId="2" fillId="0" borderId="0" xfId="0" applyFont="1" applyBorder="1"/>
    <xf numFmtId="0" fontId="7" fillId="0" borderId="0" xfId="0" applyFont="1" applyAlignment="1">
      <alignment horizontal="right"/>
    </xf>
    <xf numFmtId="167" fontId="2" fillId="0" borderId="0" xfId="2" applyNumberFormat="1" applyFont="1"/>
    <xf numFmtId="0" fontId="7" fillId="0" borderId="2" xfId="0" applyFont="1" applyBorder="1" applyAlignment="1">
      <alignment horizontal="left" indent="1"/>
    </xf>
    <xf numFmtId="167" fontId="2" fillId="0" borderId="2" xfId="2" applyNumberFormat="1" applyFont="1" applyBorder="1"/>
    <xf numFmtId="0" fontId="3" fillId="0" borderId="15" xfId="0" applyFont="1" applyBorder="1"/>
    <xf numFmtId="0" fontId="3" fillId="0" borderId="16" xfId="0" applyFont="1" applyBorder="1"/>
    <xf numFmtId="0" fontId="3" fillId="0" borderId="17" xfId="0" applyFont="1" applyBorder="1"/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164" fontId="0" fillId="0" borderId="14" xfId="0" applyNumberFormat="1" applyBorder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25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CDF</a:t>
            </a:r>
            <a:endParaRPr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strRef>
              <c:f>ParzCDF!$B$1</c:f>
              <c:strCache>
                <c:ptCount val="1"/>
                <c:pt idx="0">
                  <c:v>X1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ParzCDF!$B$2:$B$11</c:f>
              <c:numCache>
                <c:formatCode>General</c:formatCode>
                <c:ptCount val="10"/>
                <c:pt idx="0">
                  <c:v>81.339430578201075</c:v>
                </c:pt>
                <c:pt idx="1">
                  <c:v>338.80927935216988</c:v>
                </c:pt>
                <c:pt idx="2">
                  <c:v>355.60375034711024</c:v>
                </c:pt>
                <c:pt idx="3">
                  <c:v>426.89200258172571</c:v>
                </c:pt>
                <c:pt idx="4">
                  <c:v>430.00934141287001</c:v>
                </c:pt>
                <c:pt idx="5">
                  <c:v>457.78418395333767</c:v>
                </c:pt>
                <c:pt idx="6">
                  <c:v>551.60577984724523</c:v>
                </c:pt>
                <c:pt idx="7">
                  <c:v>575.22217543006423</c:v>
                </c:pt>
                <c:pt idx="8">
                  <c:v>583.96003515439634</c:v>
                </c:pt>
                <c:pt idx="9">
                  <c:v>758.15184698386133</c:v>
                </c:pt>
              </c:numCache>
            </c:numRef>
          </c:xVal>
          <c:yVal>
            <c:numRef>
              <c:f>ParzCDF!$C$2:$C$11</c:f>
              <c:numCache>
                <c:formatCode>General</c:formatCode>
                <c:ptCount val="10"/>
                <c:pt idx="0">
                  <c:v>0</c:v>
                </c:pt>
                <c:pt idx="1">
                  <c:v>0.1111111111111111</c:v>
                </c:pt>
                <c:pt idx="2">
                  <c:v>0.22222222222222221</c:v>
                </c:pt>
                <c:pt idx="3">
                  <c:v>0.33333333333333331</c:v>
                </c:pt>
                <c:pt idx="4">
                  <c:v>0.44444444444444442</c:v>
                </c:pt>
                <c:pt idx="5">
                  <c:v>0.55555555555555558</c:v>
                </c:pt>
                <c:pt idx="6">
                  <c:v>0.66666666666666674</c:v>
                </c:pt>
                <c:pt idx="7">
                  <c:v>0.7777777777777779</c:v>
                </c:pt>
                <c:pt idx="8">
                  <c:v>0.88888888888888906</c:v>
                </c:pt>
                <c:pt idx="9">
                  <c:v>1.0000000000000002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ParzCDF!$D$1</c:f>
              <c:strCache>
                <c:ptCount val="1"/>
                <c:pt idx="0">
                  <c:v>Parzen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ParzCDF!$D$2:$D$102</c:f>
              <c:numCache>
                <c:formatCode>General</c:formatCode>
                <c:ptCount val="101"/>
                <c:pt idx="0">
                  <c:v>81.454735146465737</c:v>
                </c:pt>
                <c:pt idx="1">
                  <c:v>82.492476260847752</c:v>
                </c:pt>
                <c:pt idx="2">
                  <c:v>83.645521943494415</c:v>
                </c:pt>
                <c:pt idx="3">
                  <c:v>84.798567626141093</c:v>
                </c:pt>
                <c:pt idx="4">
                  <c:v>85.951613308787771</c:v>
                </c:pt>
                <c:pt idx="5">
                  <c:v>87.104658991434434</c:v>
                </c:pt>
                <c:pt idx="6">
                  <c:v>88.726801384792211</c:v>
                </c:pt>
                <c:pt idx="7">
                  <c:v>96.655596777417244</c:v>
                </c:pt>
                <c:pt idx="8">
                  <c:v>105.84257660068904</c:v>
                </c:pt>
                <c:pt idx="9">
                  <c:v>118.19188683583263</c:v>
                </c:pt>
                <c:pt idx="10">
                  <c:v>238.57867883406141</c:v>
                </c:pt>
                <c:pt idx="11">
                  <c:v>298.6449263289079</c:v>
                </c:pt>
                <c:pt idx="12">
                  <c:v>308.8644857890182</c:v>
                </c:pt>
                <c:pt idx="13">
                  <c:v>315.99077946877503</c:v>
                </c:pt>
                <c:pt idx="14">
                  <c:v>321.80523743303741</c:v>
                </c:pt>
                <c:pt idx="15">
                  <c:v>326.81991361930216</c:v>
                </c:pt>
                <c:pt idx="16">
                  <c:v>331.26421164720159</c:v>
                </c:pt>
                <c:pt idx="17">
                  <c:v>335.50909432543051</c:v>
                </c:pt>
                <c:pt idx="18">
                  <c:v>339.48915409452303</c:v>
                </c:pt>
                <c:pt idx="19">
                  <c:v>343.36219257461028</c:v>
                </c:pt>
                <c:pt idx="20">
                  <c:v>347.16047047688795</c:v>
                </c:pt>
                <c:pt idx="21">
                  <c:v>350.93379248416488</c:v>
                </c:pt>
                <c:pt idx="22">
                  <c:v>354.70043431031849</c:v>
                </c:pt>
                <c:pt idx="23">
                  <c:v>358.55764014995447</c:v>
                </c:pt>
                <c:pt idx="24">
                  <c:v>362.45646478103652</c:v>
                </c:pt>
                <c:pt idx="25">
                  <c:v>366.50955759113674</c:v>
                </c:pt>
                <c:pt idx="26">
                  <c:v>370.68491900456831</c:v>
                </c:pt>
                <c:pt idx="27">
                  <c:v>374.97504766354785</c:v>
                </c:pt>
                <c:pt idx="28">
                  <c:v>379.43814984368976</c:v>
                </c:pt>
                <c:pt idx="29">
                  <c:v>383.92710692011781</c:v>
                </c:pt>
                <c:pt idx="30">
                  <c:v>388.43330448054542</c:v>
                </c:pt>
                <c:pt idx="31">
                  <c:v>392.79071793391398</c:v>
                </c:pt>
                <c:pt idx="32">
                  <c:v>397.03320474824147</c:v>
                </c:pt>
                <c:pt idx="33">
                  <c:v>401.05766075277785</c:v>
                </c:pt>
                <c:pt idx="34">
                  <c:v>404.85692241416456</c:v>
                </c:pt>
                <c:pt idx="35">
                  <c:v>408.50806849666947</c:v>
                </c:pt>
                <c:pt idx="36">
                  <c:v>411.89362728605397</c:v>
                </c:pt>
                <c:pt idx="37">
                  <c:v>415.18136048544631</c:v>
                </c:pt>
                <c:pt idx="38">
                  <c:v>418.27603793013736</c:v>
                </c:pt>
                <c:pt idx="39">
                  <c:v>421.26741030277429</c:v>
                </c:pt>
                <c:pt idx="40">
                  <c:v>424.18607744549087</c:v>
                </c:pt>
                <c:pt idx="41">
                  <c:v>426.97881200476394</c:v>
                </c:pt>
                <c:pt idx="42">
                  <c:v>429.77154656403707</c:v>
                </c:pt>
                <c:pt idx="43">
                  <c:v>432.48196120545038</c:v>
                </c:pt>
                <c:pt idx="44">
                  <c:v>435.18502889237732</c:v>
                </c:pt>
                <c:pt idx="45">
                  <c:v>437.89351841980329</c:v>
                </c:pt>
                <c:pt idx="46">
                  <c:v>440.61052742299279</c:v>
                </c:pt>
                <c:pt idx="47">
                  <c:v>443.32753642618229</c:v>
                </c:pt>
                <c:pt idx="48">
                  <c:v>446.14476844673288</c:v>
                </c:pt>
                <c:pt idx="49">
                  <c:v>448.97661694874404</c:v>
                </c:pt>
                <c:pt idx="50">
                  <c:v>451.91518451567987</c:v>
                </c:pt>
                <c:pt idx="51">
                  <c:v>454.97974993682442</c:v>
                </c:pt>
                <c:pt idx="52">
                  <c:v>458.13409524433274</c:v>
                </c:pt>
                <c:pt idx="53">
                  <c:v>461.5928462639431</c:v>
                </c:pt>
                <c:pt idx="54">
                  <c:v>465.20716036932242</c:v>
                </c:pt>
                <c:pt idx="55">
                  <c:v>469.28523296604396</c:v>
                </c:pt>
                <c:pt idx="56">
                  <c:v>473.89136872332278</c:v>
                </c:pt>
                <c:pt idx="57">
                  <c:v>479.15318271578496</c:v>
                </c:pt>
                <c:pt idx="58">
                  <c:v>485.62841268408602</c:v>
                </c:pt>
                <c:pt idx="59">
                  <c:v>494.03951620469377</c:v>
                </c:pt>
                <c:pt idx="60">
                  <c:v>504.52898311091212</c:v>
                </c:pt>
                <c:pt idx="61">
                  <c:v>514.88339542854999</c:v>
                </c:pt>
                <c:pt idx="62">
                  <c:v>523.08720657813592</c:v>
                </c:pt>
                <c:pt idx="63">
                  <c:v>529.47872647254519</c:v>
                </c:pt>
                <c:pt idx="64">
                  <c:v>534.76104395511391</c:v>
                </c:pt>
                <c:pt idx="65">
                  <c:v>539.42152890217687</c:v>
                </c:pt>
                <c:pt idx="66">
                  <c:v>543.27200290607914</c:v>
                </c:pt>
                <c:pt idx="67">
                  <c:v>546.99489639769615</c:v>
                </c:pt>
                <c:pt idx="68">
                  <c:v>550.30062593906246</c:v>
                </c:pt>
                <c:pt idx="69">
                  <c:v>553.54987291361761</c:v>
                </c:pt>
                <c:pt idx="70">
                  <c:v>556.51561184370678</c:v>
                </c:pt>
                <c:pt idx="71">
                  <c:v>559.48135077379584</c:v>
                </c:pt>
                <c:pt idx="72">
                  <c:v>562.28264294225119</c:v>
                </c:pt>
                <c:pt idx="73">
                  <c:v>565.05738111651783</c:v>
                </c:pt>
                <c:pt idx="74">
                  <c:v>567.80264607449192</c:v>
                </c:pt>
                <c:pt idx="75">
                  <c:v>570.50317100574398</c:v>
                </c:pt>
                <c:pt idx="76">
                  <c:v>573.20369593699616</c:v>
                </c:pt>
                <c:pt idx="77">
                  <c:v>575.93669564975119</c:v>
                </c:pt>
                <c:pt idx="78">
                  <c:v>578.67473759375332</c:v>
                </c:pt>
                <c:pt idx="79">
                  <c:v>581.47308281700612</c:v>
                </c:pt>
                <c:pt idx="80">
                  <c:v>584.37465988639121</c:v>
                </c:pt>
                <c:pt idx="81">
                  <c:v>587.280252350929</c:v>
                </c:pt>
                <c:pt idx="82">
                  <c:v>590.50002013682342</c:v>
                </c:pt>
                <c:pt idx="83">
                  <c:v>593.71978792271784</c:v>
                </c:pt>
                <c:pt idx="84">
                  <c:v>597.40095832316683</c:v>
                </c:pt>
                <c:pt idx="85">
                  <c:v>601.188096135911</c:v>
                </c:pt>
                <c:pt idx="86">
                  <c:v>605.72649130323271</c:v>
                </c:pt>
                <c:pt idx="87">
                  <c:v>610.95301032962755</c:v>
                </c:pt>
                <c:pt idx="88">
                  <c:v>617.47810100888637</c:v>
                </c:pt>
                <c:pt idx="89">
                  <c:v>626.93931316063242</c:v>
                </c:pt>
                <c:pt idx="90">
                  <c:v>670.82114952250902</c:v>
                </c:pt>
                <c:pt idx="91">
                  <c:v>721.29939072622983</c:v>
                </c:pt>
                <c:pt idx="92">
                  <c:v>733.64870096137349</c:v>
                </c:pt>
                <c:pt idx="93">
                  <c:v>742.83568078464521</c:v>
                </c:pt>
                <c:pt idx="94">
                  <c:v>750.76447617727013</c:v>
                </c:pt>
                <c:pt idx="95">
                  <c:v>752.38661857062925</c:v>
                </c:pt>
                <c:pt idx="96">
                  <c:v>753.53966425327587</c:v>
                </c:pt>
                <c:pt idx="97">
                  <c:v>754.69270993592261</c:v>
                </c:pt>
                <c:pt idx="98">
                  <c:v>755.84575561856934</c:v>
                </c:pt>
                <c:pt idx="99">
                  <c:v>756.99880130121608</c:v>
                </c:pt>
                <c:pt idx="100">
                  <c:v>758.15069393818021</c:v>
                </c:pt>
              </c:numCache>
            </c:numRef>
          </c:xVal>
          <c:yVal>
            <c:numRef>
              <c:f>ParzCDF!$E$2:$E$102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yVal>
          <c:smooth val="1"/>
        </c:ser>
        <c:axId val="179121152"/>
        <c:axId val="191759104"/>
      </c:scatterChart>
      <c:valAx>
        <c:axId val="179121152"/>
        <c:scaling>
          <c:orientation val="minMax"/>
          <c:min val="0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91759104"/>
        <c:crosses val="autoZero"/>
        <c:crossBetween val="midCat"/>
      </c:valAx>
      <c:valAx>
        <c:axId val="191759104"/>
        <c:scaling>
          <c:orientation val="minMax"/>
          <c:max val="1"/>
          <c:min val="0"/>
        </c:scaling>
        <c:axPos val="l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Prob</a:t>
                </a:r>
                <a:endParaRPr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9121152"/>
        <c:crosses val="autoZero"/>
        <c:crossBetween val="midCat"/>
      </c:valAx>
      <c:spPr>
        <a:noFill/>
      </c:spPr>
    </c:plotArea>
    <c:legend>
      <c:legendPos val="b"/>
      <c:layout/>
      <c:txPr>
        <a:bodyPr/>
        <a:lstStyle/>
        <a:p>
          <a:pPr>
            <a:defRPr b="1"/>
          </a:pPr>
          <a:endParaRPr lang="en-US"/>
        </a:p>
      </c:txPr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4</xdr:row>
      <xdr:rowOff>133350</xdr:rowOff>
    </xdr:from>
    <xdr:to>
      <xdr:col>14</xdr:col>
      <xdr:colOff>590550</xdr:colOff>
      <xdr:row>21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7"/>
  <sheetViews>
    <sheetView workbookViewId="0">
      <selection activeCell="C29" sqref="C29"/>
    </sheetView>
  </sheetViews>
  <sheetFormatPr defaultRowHeight="12.75"/>
  <cols>
    <col min="1" max="1" width="10.42578125" customWidth="1"/>
  </cols>
  <sheetData>
    <row r="1" spans="1:14">
      <c r="A1" s="5" t="s">
        <v>173</v>
      </c>
    </row>
    <row r="2" spans="1:14" ht="13.5" thickBot="1">
      <c r="A2" s="46" t="s">
        <v>169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s="5" customFormat="1">
      <c r="B3" s="77" t="s">
        <v>181</v>
      </c>
      <c r="C3" s="77" t="s">
        <v>182</v>
      </c>
      <c r="D3" s="77" t="s">
        <v>183</v>
      </c>
      <c r="E3" s="77" t="s">
        <v>184</v>
      </c>
      <c r="F3" s="77" t="s">
        <v>185</v>
      </c>
      <c r="G3" s="77" t="s">
        <v>186</v>
      </c>
      <c r="H3" s="77" t="s">
        <v>187</v>
      </c>
      <c r="I3" s="77" t="s">
        <v>188</v>
      </c>
    </row>
    <row r="4" spans="1:14">
      <c r="A4" s="62">
        <v>1</v>
      </c>
      <c r="B4" s="12">
        <v>212.09302325581396</v>
      </c>
      <c r="C4" s="12">
        <v>307</v>
      </c>
      <c r="D4" s="12">
        <v>35.71678321678322</v>
      </c>
      <c r="E4" s="12">
        <v>32</v>
      </c>
      <c r="F4" s="12">
        <v>45.868131868131869</v>
      </c>
      <c r="G4" s="12">
        <v>40.700000000000003</v>
      </c>
      <c r="H4" s="12">
        <v>9.7266514806378126</v>
      </c>
      <c r="I4" s="12">
        <v>32.9</v>
      </c>
    </row>
    <row r="5" spans="1:14">
      <c r="A5" s="62">
        <v>2</v>
      </c>
      <c r="B5" s="12">
        <v>409.35064935064935</v>
      </c>
      <c r="C5" s="12">
        <v>395</v>
      </c>
      <c r="D5" s="12">
        <v>30.017513134851139</v>
      </c>
      <c r="E5" s="12">
        <v>31.6</v>
      </c>
      <c r="F5" s="12">
        <v>84.533106960950761</v>
      </c>
      <c r="G5" s="12">
        <v>60.7</v>
      </c>
      <c r="H5" s="12">
        <v>64.465240641711233</v>
      </c>
      <c r="I5" s="12">
        <v>85.2</v>
      </c>
    </row>
    <row r="6" spans="1:14">
      <c r="A6" s="62">
        <v>3</v>
      </c>
      <c r="B6" s="12">
        <v>269.26829268292687</v>
      </c>
      <c r="C6" s="12">
        <v>358</v>
      </c>
      <c r="D6" s="12">
        <v>29.578125</v>
      </c>
      <c r="E6" s="12">
        <v>26.8</v>
      </c>
      <c r="F6" s="12">
        <v>87.893617021276597</v>
      </c>
      <c r="G6" s="12">
        <v>59.6</v>
      </c>
      <c r="H6" s="12">
        <v>66.252676659528902</v>
      </c>
      <c r="I6" s="12">
        <v>86.3</v>
      </c>
    </row>
    <row r="7" spans="1:14">
      <c r="A7" s="62">
        <v>4</v>
      </c>
      <c r="B7" s="12">
        <v>359.48051948051943</v>
      </c>
      <c r="C7" s="12">
        <v>339</v>
      </c>
      <c r="D7" s="12">
        <v>32.387706855791961</v>
      </c>
      <c r="E7" s="12">
        <v>29.2</v>
      </c>
      <c r="F7" s="12">
        <v>73.555555555555557</v>
      </c>
      <c r="G7" s="12">
        <v>45.3</v>
      </c>
      <c r="H7" s="12">
        <v>35</v>
      </c>
      <c r="I7" s="12">
        <v>77.2</v>
      </c>
    </row>
    <row r="8" spans="1:14">
      <c r="A8" s="62">
        <v>5</v>
      </c>
      <c r="B8" s="12">
        <v>712.72727272727275</v>
      </c>
      <c r="C8" s="12">
        <v>364</v>
      </c>
      <c r="D8" s="12">
        <v>42.924528301886795</v>
      </c>
      <c r="E8" s="12">
        <v>26.1</v>
      </c>
      <c r="F8" s="12">
        <v>78.421052631578945</v>
      </c>
      <c r="G8" s="12">
        <v>45.5</v>
      </c>
      <c r="H8" s="12">
        <v>57.576271186440678</v>
      </c>
      <c r="I8" s="12">
        <v>64.8</v>
      </c>
    </row>
    <row r="9" spans="1:14">
      <c r="A9" s="62">
        <v>6</v>
      </c>
      <c r="B9" s="12">
        <v>531.42857142857144</v>
      </c>
      <c r="C9" s="12">
        <v>360</v>
      </c>
      <c r="D9" s="12">
        <v>35.310734463276837</v>
      </c>
      <c r="E9" s="12">
        <v>23.1</v>
      </c>
      <c r="F9" s="12">
        <v>86.361445783132524</v>
      </c>
      <c r="G9" s="12">
        <v>49</v>
      </c>
      <c r="H9" s="12">
        <v>67.589576547231275</v>
      </c>
      <c r="I9" s="12">
        <v>73.3</v>
      </c>
    </row>
    <row r="10" spans="1:14">
      <c r="A10" s="62">
        <v>7</v>
      </c>
      <c r="B10" s="12">
        <v>729</v>
      </c>
      <c r="C10" s="12">
        <v>558</v>
      </c>
      <c r="D10" s="12">
        <v>35.434782608695649</v>
      </c>
      <c r="E10" s="12">
        <v>26.9</v>
      </c>
      <c r="F10" s="12">
        <v>87.85</v>
      </c>
      <c r="G10" s="12">
        <v>59</v>
      </c>
      <c r="H10" s="12">
        <v>68.571428571428569</v>
      </c>
      <c r="I10" s="12">
        <v>92.5</v>
      </c>
    </row>
    <row r="11" spans="1:14">
      <c r="A11" s="62">
        <v>8</v>
      </c>
      <c r="B11" s="12">
        <v>618.18181818181813</v>
      </c>
      <c r="C11" s="12">
        <v>554</v>
      </c>
      <c r="D11" s="12">
        <v>21.88</v>
      </c>
      <c r="E11" s="12">
        <v>27.9</v>
      </c>
      <c r="F11" s="12">
        <v>65.432098765432102</v>
      </c>
      <c r="G11" s="12">
        <v>54.6</v>
      </c>
      <c r="H11" s="12">
        <v>54.258426966292134</v>
      </c>
      <c r="I11" s="12">
        <v>70.599999999999994</v>
      </c>
    </row>
    <row r="12" spans="1:14">
      <c r="A12" s="62">
        <v>9</v>
      </c>
      <c r="B12" s="12">
        <v>436.36363636363637</v>
      </c>
      <c r="C12" s="12">
        <v>393</v>
      </c>
      <c r="D12" s="12">
        <v>17.780429594272075</v>
      </c>
      <c r="E12" s="12">
        <v>19</v>
      </c>
      <c r="F12" s="12">
        <v>41.957671957671955</v>
      </c>
      <c r="G12" s="12">
        <v>40</v>
      </c>
      <c r="H12" s="12">
        <v>13.764204545454545</v>
      </c>
      <c r="I12" s="12">
        <v>72</v>
      </c>
    </row>
    <row r="13" spans="1:14">
      <c r="A13" s="62">
        <v>10</v>
      </c>
      <c r="B13" s="12">
        <v>475.17661238967401</v>
      </c>
      <c r="C13" s="12">
        <v>403.11111111111109</v>
      </c>
      <c r="D13" s="12">
        <v>23.903966597077243</v>
      </c>
      <c r="E13" s="12">
        <v>33</v>
      </c>
      <c r="F13" s="12">
        <v>57.613636363636367</v>
      </c>
      <c r="G13" s="12">
        <v>60</v>
      </c>
      <c r="H13" s="12">
        <v>70.743801652892557</v>
      </c>
      <c r="I13" s="12">
        <v>99</v>
      </c>
    </row>
    <row r="14" spans="1:14">
      <c r="A14" s="62"/>
      <c r="B14" s="12"/>
      <c r="C14" s="12"/>
      <c r="D14" s="12"/>
      <c r="E14" s="12"/>
      <c r="F14" s="12"/>
      <c r="G14" s="12"/>
      <c r="H14" s="12"/>
      <c r="I14" s="12"/>
    </row>
    <row r="15" spans="1:14">
      <c r="A15" s="62" t="s">
        <v>0</v>
      </c>
      <c r="B15" s="12">
        <v>475.30703958608819</v>
      </c>
      <c r="C15" s="12">
        <v>403.11111111111114</v>
      </c>
      <c r="D15" s="12">
        <v>30.493456977263499</v>
      </c>
      <c r="E15" s="12">
        <v>27.56</v>
      </c>
      <c r="F15" s="12">
        <v>70.948631690736676</v>
      </c>
      <c r="G15" s="12">
        <v>51.44</v>
      </c>
      <c r="H15" s="12">
        <v>50.794827825161768</v>
      </c>
      <c r="I15" s="12">
        <v>75.38</v>
      </c>
    </row>
    <row r="16" spans="1:14">
      <c r="A16" s="62" t="s">
        <v>170</v>
      </c>
      <c r="B16" s="12">
        <v>212.09302325581396</v>
      </c>
      <c r="C16" s="12">
        <v>307</v>
      </c>
      <c r="D16" s="12">
        <v>17.780429594272075</v>
      </c>
      <c r="E16" s="12">
        <v>19</v>
      </c>
      <c r="F16" s="12">
        <v>41.957671957671955</v>
      </c>
      <c r="G16" s="12">
        <v>40</v>
      </c>
      <c r="H16" s="12">
        <v>9.7266514806378126</v>
      </c>
      <c r="I16" s="12">
        <v>32.9</v>
      </c>
    </row>
    <row r="17" spans="1:14" ht="13.5" thickBot="1">
      <c r="A17" s="65" t="s">
        <v>171</v>
      </c>
      <c r="B17" s="66">
        <v>729</v>
      </c>
      <c r="C17" s="66">
        <v>558</v>
      </c>
      <c r="D17" s="66">
        <v>42.924528301886795</v>
      </c>
      <c r="E17" s="66">
        <v>33</v>
      </c>
      <c r="F17" s="66">
        <v>87.893617021276597</v>
      </c>
      <c r="G17" s="66">
        <v>60.7</v>
      </c>
      <c r="H17" s="66">
        <v>70.743801652892557</v>
      </c>
      <c r="I17" s="66">
        <v>99</v>
      </c>
      <c r="J17" s="4"/>
      <c r="K17" s="4"/>
      <c r="L17" s="4"/>
      <c r="M17" s="4"/>
      <c r="N17" s="4"/>
    </row>
  </sheetData>
  <phoneticPr fontId="2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54"/>
  <sheetViews>
    <sheetView topLeftCell="I1" workbookViewId="0">
      <selection activeCell="L1" sqref="L1:P27"/>
    </sheetView>
  </sheetViews>
  <sheetFormatPr defaultRowHeight="12.75"/>
  <cols>
    <col min="2" max="2" width="15.140625" customWidth="1"/>
    <col min="3" max="3" width="17.42578125" customWidth="1"/>
    <col min="4" max="4" width="15.7109375" customWidth="1"/>
    <col min="5" max="7" width="15.140625" customWidth="1"/>
    <col min="8" max="11" width="16.28515625" customWidth="1"/>
    <col min="12" max="16" width="15.28515625" customWidth="1"/>
    <col min="17" max="30" width="15.140625" customWidth="1"/>
  </cols>
  <sheetData>
    <row r="1" spans="1:30">
      <c r="L1" s="5" t="s">
        <v>176</v>
      </c>
    </row>
    <row r="2" spans="1:30">
      <c r="L2" s="5" t="s">
        <v>172</v>
      </c>
    </row>
    <row r="3" spans="1:30" ht="13.5" thickBot="1">
      <c r="C3" s="4"/>
      <c r="D3" s="4"/>
      <c r="E3" s="4"/>
      <c r="F3" s="4"/>
      <c r="G3" s="4"/>
      <c r="H3" s="4"/>
      <c r="I3" s="4"/>
      <c r="J3" s="4"/>
      <c r="K3" s="4"/>
      <c r="L3" s="46" t="s">
        <v>230</v>
      </c>
      <c r="M3" s="4"/>
      <c r="N3" s="4"/>
      <c r="O3" s="4"/>
      <c r="P3" s="4"/>
      <c r="Q3" s="4"/>
    </row>
    <row r="4" spans="1:30">
      <c r="A4" s="2"/>
      <c r="B4" s="117" t="s">
        <v>149</v>
      </c>
      <c r="C4" s="117"/>
      <c r="D4" s="117"/>
      <c r="E4" s="117"/>
      <c r="F4" s="117"/>
      <c r="G4" s="117"/>
      <c r="H4" s="117"/>
      <c r="I4" s="72"/>
      <c r="J4" s="72"/>
      <c r="K4" s="72"/>
      <c r="L4" s="61" t="s">
        <v>7</v>
      </c>
      <c r="M4" s="77" t="s">
        <v>177</v>
      </c>
      <c r="N4" s="77" t="s">
        <v>178</v>
      </c>
      <c r="O4" s="77" t="s">
        <v>179</v>
      </c>
      <c r="P4" s="77" t="s">
        <v>180</v>
      </c>
      <c r="Q4" s="2"/>
    </row>
    <row r="5" spans="1:30" s="42" customFormat="1">
      <c r="B5" s="42" t="s">
        <v>9</v>
      </c>
      <c r="C5" s="42" t="s">
        <v>10</v>
      </c>
      <c r="D5" s="42" t="s">
        <v>11</v>
      </c>
      <c r="E5" s="42" t="s">
        <v>12</v>
      </c>
      <c r="F5" s="42" t="s">
        <v>13</v>
      </c>
      <c r="G5" s="42" t="s">
        <v>14</v>
      </c>
      <c r="H5" s="42" t="s">
        <v>15</v>
      </c>
      <c r="L5" t="s">
        <v>9</v>
      </c>
      <c r="M5" s="94" t="s">
        <v>229</v>
      </c>
      <c r="N5" s="95">
        <v>579.43099979148906</v>
      </c>
      <c r="O5" s="95">
        <v>4.4612468358231956</v>
      </c>
      <c r="P5" s="95">
        <v>1.1950485922209499</v>
      </c>
    </row>
    <row r="6" spans="1:30">
      <c r="A6" t="s">
        <v>0</v>
      </c>
      <c r="B6" s="57">
        <v>321780.94447941473</v>
      </c>
      <c r="C6" s="57">
        <v>416088.81731639185</v>
      </c>
      <c r="D6" s="57">
        <v>1937388.5136374237</v>
      </c>
      <c r="E6" s="57">
        <v>226063.52442690197</v>
      </c>
      <c r="F6" s="57">
        <v>208058.55545207384</v>
      </c>
      <c r="G6" s="57">
        <v>550613.200691337</v>
      </c>
      <c r="H6" s="59">
        <v>94216480.176975235</v>
      </c>
      <c r="I6" s="59"/>
      <c r="J6" s="59"/>
      <c r="K6" s="59"/>
      <c r="L6" t="s">
        <v>10</v>
      </c>
      <c r="M6" s="94" t="s">
        <v>229</v>
      </c>
      <c r="N6" s="94" t="s">
        <v>229</v>
      </c>
      <c r="O6" s="58">
        <v>788.40597544839363</v>
      </c>
      <c r="P6" s="58">
        <v>256.1804169857042</v>
      </c>
    </row>
    <row r="7" spans="1:30">
      <c r="B7" s="57"/>
      <c r="C7" s="57"/>
      <c r="D7" s="57"/>
      <c r="E7" s="57"/>
      <c r="F7" s="57"/>
      <c r="G7" s="57"/>
      <c r="H7" s="57"/>
      <c r="I7" s="57"/>
      <c r="J7" s="42"/>
      <c r="K7" s="57"/>
      <c r="L7" t="s">
        <v>11</v>
      </c>
      <c r="M7" s="94" t="s">
        <v>229</v>
      </c>
      <c r="N7" s="94" t="s">
        <v>229</v>
      </c>
      <c r="O7" s="94" t="s">
        <v>229</v>
      </c>
      <c r="P7" s="58">
        <v>1183.0610401619274</v>
      </c>
      <c r="Q7" s="59"/>
      <c r="R7" s="59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s="42" customFormat="1">
      <c r="B8" s="69" t="s">
        <v>16</v>
      </c>
      <c r="C8" s="69" t="s">
        <v>17</v>
      </c>
      <c r="D8" s="69" t="s">
        <v>18</v>
      </c>
      <c r="E8" s="69" t="s">
        <v>19</v>
      </c>
      <c r="F8" s="69" t="s">
        <v>20</v>
      </c>
      <c r="G8" s="69" t="s">
        <v>21</v>
      </c>
      <c r="H8" s="69" t="s">
        <v>22</v>
      </c>
      <c r="I8" s="69"/>
      <c r="J8" s="59"/>
      <c r="K8" s="69"/>
      <c r="L8" t="s">
        <v>12</v>
      </c>
      <c r="M8" s="94" t="s">
        <v>229</v>
      </c>
      <c r="N8" s="94" t="s">
        <v>229</v>
      </c>
      <c r="O8" s="95">
        <v>266.85042465110899</v>
      </c>
      <c r="P8" s="95">
        <v>62.361500959696379</v>
      </c>
      <c r="X8" s="70"/>
      <c r="Y8" s="70"/>
      <c r="Z8" s="70"/>
      <c r="AA8" s="70"/>
      <c r="AB8" s="70"/>
      <c r="AC8" s="70"/>
      <c r="AD8" s="70"/>
    </row>
    <row r="9" spans="1:30">
      <c r="A9" t="s">
        <v>0</v>
      </c>
      <c r="B9" s="58">
        <v>12411323.030343216</v>
      </c>
      <c r="C9" s="57">
        <v>61035.016170828232</v>
      </c>
      <c r="D9" s="57">
        <v>6.7042716139745938E+38</v>
      </c>
      <c r="E9" s="57">
        <v>3164.0939631447241</v>
      </c>
      <c r="F9" s="57">
        <v>53651.973877036879</v>
      </c>
      <c r="G9" s="57">
        <v>6801413.1107088914</v>
      </c>
      <c r="H9" s="57">
        <v>25651.670441137157</v>
      </c>
      <c r="I9" s="57"/>
      <c r="J9" s="42"/>
      <c r="K9" s="57"/>
      <c r="L9" t="s">
        <v>13</v>
      </c>
      <c r="M9" s="94" t="s">
        <v>229</v>
      </c>
      <c r="N9" s="94" t="s">
        <v>229</v>
      </c>
      <c r="O9" s="58">
        <v>396.21303202294388</v>
      </c>
      <c r="P9" s="58">
        <v>129.83431033915392</v>
      </c>
      <c r="X9" s="57"/>
      <c r="Y9" s="57"/>
      <c r="Z9" s="57"/>
      <c r="AA9" s="57"/>
      <c r="AB9" s="57"/>
      <c r="AC9" s="57"/>
      <c r="AD9" s="57"/>
    </row>
    <row r="10" spans="1:30">
      <c r="B10" s="57"/>
      <c r="C10" s="57"/>
      <c r="D10" s="57"/>
      <c r="E10" s="57"/>
      <c r="F10" s="57"/>
      <c r="G10" s="57"/>
      <c r="H10" s="57"/>
      <c r="I10" s="57"/>
      <c r="J10" s="59"/>
      <c r="K10" s="57"/>
      <c r="L10" t="s">
        <v>14</v>
      </c>
      <c r="M10" s="94" t="s">
        <v>229</v>
      </c>
      <c r="N10" s="94" t="s">
        <v>229</v>
      </c>
      <c r="O10" s="58">
        <v>1016.9210628446513</v>
      </c>
      <c r="P10" s="58">
        <v>335.25341903496565</v>
      </c>
      <c r="Q10" s="59"/>
      <c r="R10" s="59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s="42" customFormat="1">
      <c r="B11" s="69" t="s">
        <v>161</v>
      </c>
      <c r="C11" s="69" t="s">
        <v>162</v>
      </c>
      <c r="D11" s="69" t="s">
        <v>163</v>
      </c>
      <c r="E11" s="69" t="s">
        <v>164</v>
      </c>
      <c r="F11" s="69" t="s">
        <v>165</v>
      </c>
      <c r="G11" s="69" t="s">
        <v>153</v>
      </c>
      <c r="H11" s="69" t="s">
        <v>154</v>
      </c>
      <c r="I11" s="69"/>
      <c r="K11" s="69"/>
      <c r="L11" t="s">
        <v>15</v>
      </c>
      <c r="M11" s="94" t="s">
        <v>229</v>
      </c>
      <c r="N11" s="94" t="s">
        <v>229</v>
      </c>
      <c r="O11" s="94" t="s">
        <v>229</v>
      </c>
      <c r="P11" s="95">
        <v>499.85295869813291</v>
      </c>
      <c r="Q11" s="71"/>
      <c r="R11" s="71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</row>
    <row r="12" spans="1:30" s="42" customFormat="1">
      <c r="A12" s="42" t="s">
        <v>0</v>
      </c>
      <c r="B12" s="70">
        <v>4680.0377080902354</v>
      </c>
      <c r="C12" s="70">
        <v>422.14748845366569</v>
      </c>
      <c r="D12" s="70">
        <v>1932.7293195937498</v>
      </c>
      <c r="E12" s="70">
        <v>440.43223624409626</v>
      </c>
      <c r="F12" s="70">
        <v>1225.8952806759899</v>
      </c>
      <c r="G12" s="70">
        <v>2.4963280272435</v>
      </c>
      <c r="H12" s="70">
        <v>219.73224590236401</v>
      </c>
      <c r="I12" s="70"/>
      <c r="J12" s="59"/>
      <c r="K12" s="70"/>
      <c r="L12" t="s">
        <v>16</v>
      </c>
      <c r="M12" s="94" t="s">
        <v>229</v>
      </c>
      <c r="N12" s="94" t="s">
        <v>229</v>
      </c>
      <c r="O12" s="94" t="s">
        <v>229</v>
      </c>
      <c r="P12" s="95">
        <v>93.951805750957831</v>
      </c>
      <c r="Q12" s="71"/>
      <c r="R12" s="71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</row>
    <row r="13" spans="1:30" s="42" customFormat="1">
      <c r="B13" s="70"/>
      <c r="C13" s="70"/>
      <c r="D13" s="70"/>
      <c r="E13" s="70"/>
      <c r="F13" s="70"/>
      <c r="G13" s="70"/>
      <c r="H13" s="70"/>
      <c r="I13" s="70"/>
      <c r="K13" s="70"/>
      <c r="L13" t="s">
        <v>17</v>
      </c>
      <c r="M13" s="94" t="s">
        <v>229</v>
      </c>
      <c r="N13" s="94" t="s">
        <v>229</v>
      </c>
      <c r="O13" s="95">
        <v>113.89467655043636</v>
      </c>
      <c r="P13" s="95">
        <v>37.403424546036781</v>
      </c>
      <c r="Q13" s="71"/>
      <c r="R13" s="71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</row>
    <row r="14" spans="1:30" s="42" customFormat="1">
      <c r="B14" s="69" t="s">
        <v>166</v>
      </c>
      <c r="C14" s="69" t="s">
        <v>167</v>
      </c>
      <c r="D14" s="69" t="s">
        <v>155</v>
      </c>
      <c r="E14" s="69" t="s">
        <v>168</v>
      </c>
      <c r="F14" s="70"/>
      <c r="G14" s="70"/>
      <c r="H14" s="70"/>
      <c r="I14" s="70"/>
      <c r="J14" s="59"/>
      <c r="K14" s="70"/>
      <c r="L14" t="s">
        <v>18</v>
      </c>
      <c r="M14" s="94" t="s">
        <v>229</v>
      </c>
      <c r="N14" s="94" t="s">
        <v>229</v>
      </c>
      <c r="O14" s="94" t="s">
        <v>229</v>
      </c>
      <c r="P14" s="94" t="s">
        <v>229</v>
      </c>
      <c r="Q14" s="71"/>
      <c r="R14" s="71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</row>
    <row r="15" spans="1:30">
      <c r="A15" t="s">
        <v>0</v>
      </c>
      <c r="B15" s="57">
        <v>342.16009199131656</v>
      </c>
      <c r="C15" s="57">
        <v>377.93546726792857</v>
      </c>
      <c r="D15" s="57">
        <v>281.38920415349827</v>
      </c>
      <c r="E15" s="57">
        <v>637.90484046559573</v>
      </c>
      <c r="F15" s="57"/>
      <c r="G15" s="57"/>
      <c r="H15" s="57"/>
      <c r="I15" s="57"/>
      <c r="J15" s="42"/>
      <c r="K15" s="57"/>
      <c r="L15" t="s">
        <v>19</v>
      </c>
      <c r="M15" s="94" t="s">
        <v>229</v>
      </c>
      <c r="N15" s="58">
        <v>789.52117622207857</v>
      </c>
      <c r="O15" s="58">
        <v>6.0678596591149345</v>
      </c>
      <c r="P15" s="58">
        <v>1.9508904035392147</v>
      </c>
      <c r="Q15" s="59"/>
      <c r="R15" s="59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>
      <c r="B16" s="57"/>
      <c r="C16" s="57"/>
      <c r="D16" s="57"/>
      <c r="E16" s="57"/>
      <c r="F16" s="59"/>
      <c r="G16" s="59"/>
      <c r="H16" s="59"/>
      <c r="I16" s="59"/>
      <c r="J16" s="59"/>
      <c r="K16" s="59"/>
      <c r="L16" t="s">
        <v>20</v>
      </c>
      <c r="M16" s="94" t="s">
        <v>229</v>
      </c>
      <c r="N16" s="94" t="s">
        <v>229</v>
      </c>
      <c r="O16" s="58">
        <v>74.645484533851644</v>
      </c>
      <c r="P16" s="58">
        <v>25.447702063290787</v>
      </c>
      <c r="Q16" s="59"/>
      <c r="R16" s="59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>
      <c r="B17" s="60" t="s">
        <v>9</v>
      </c>
      <c r="C17" s="60" t="s">
        <v>10</v>
      </c>
      <c r="D17" s="60" t="s">
        <v>11</v>
      </c>
      <c r="E17" s="60" t="s">
        <v>12</v>
      </c>
      <c r="F17" s="60" t="s">
        <v>13</v>
      </c>
      <c r="G17" s="60" t="s">
        <v>14</v>
      </c>
      <c r="H17" s="60" t="s">
        <v>15</v>
      </c>
      <c r="I17" s="60"/>
      <c r="J17" s="42"/>
      <c r="K17" s="60"/>
      <c r="L17" t="s">
        <v>161</v>
      </c>
      <c r="M17" s="94" t="s">
        <v>229</v>
      </c>
      <c r="N17" s="58">
        <v>1173.4979730839145</v>
      </c>
      <c r="O17" s="58">
        <v>8.9576107186430391</v>
      </c>
      <c r="P17" s="58">
        <v>2.8178542245817075</v>
      </c>
    </row>
    <row r="18" spans="1:30">
      <c r="A18" t="s">
        <v>0</v>
      </c>
      <c r="B18" s="57">
        <v>579.43099979148906</v>
      </c>
      <c r="C18" s="57">
        <v>99043.135435191973</v>
      </c>
      <c r="D18" s="57">
        <v>464429.49805217318</v>
      </c>
      <c r="E18" s="57">
        <v>30146.597194544334</v>
      </c>
      <c r="F18" s="57">
        <v>50025.129892584257</v>
      </c>
      <c r="G18" s="57">
        <v>131366.49350545503</v>
      </c>
      <c r="H18" s="57">
        <v>379525.57481634151</v>
      </c>
      <c r="I18" s="57"/>
      <c r="J18" s="59"/>
      <c r="K18" s="57"/>
      <c r="L18" t="s">
        <v>162</v>
      </c>
      <c r="M18" s="58">
        <v>422.14748845366569</v>
      </c>
      <c r="N18" s="58">
        <v>103.55806873299554</v>
      </c>
      <c r="O18" s="58">
        <v>0.77941486456713782</v>
      </c>
      <c r="P18" s="58">
        <v>0.25367955321013758</v>
      </c>
    </row>
    <row r="19" spans="1:30">
      <c r="B19" s="57"/>
      <c r="C19" s="57"/>
      <c r="D19" s="57"/>
      <c r="E19" s="57"/>
      <c r="F19" s="57"/>
      <c r="G19" s="57"/>
      <c r="H19" s="57"/>
      <c r="I19" s="57"/>
      <c r="J19" s="42"/>
      <c r="K19" s="57"/>
      <c r="L19" t="s">
        <v>163</v>
      </c>
      <c r="M19" s="58">
        <v>1932.7293195937498</v>
      </c>
      <c r="N19" s="58">
        <v>482.91795565168087</v>
      </c>
      <c r="O19" s="58">
        <v>3.6789255471358175</v>
      </c>
      <c r="P19" s="58">
        <v>1.1699035068964567</v>
      </c>
    </row>
    <row r="20" spans="1:30">
      <c r="B20" s="67" t="s">
        <v>16</v>
      </c>
      <c r="C20" s="67" t="s">
        <v>17</v>
      </c>
      <c r="D20" s="67" t="s">
        <v>18</v>
      </c>
      <c r="E20" s="67" t="s">
        <v>19</v>
      </c>
      <c r="F20" s="67" t="s">
        <v>20</v>
      </c>
      <c r="G20" s="67" t="s">
        <v>21</v>
      </c>
      <c r="H20" s="67" t="s">
        <v>22</v>
      </c>
      <c r="I20" s="67"/>
      <c r="J20" s="59"/>
      <c r="K20" s="67"/>
      <c r="L20" t="s">
        <v>164</v>
      </c>
      <c r="M20" s="58">
        <v>440.43223624409626</v>
      </c>
      <c r="N20" s="58">
        <v>108.07474028874636</v>
      </c>
      <c r="O20" s="58">
        <v>0.81456387945730047</v>
      </c>
      <c r="P20" s="58">
        <v>0.26490919357816833</v>
      </c>
      <c r="Z20" s="57"/>
      <c r="AA20" s="57"/>
      <c r="AB20" s="57"/>
      <c r="AC20" s="57"/>
      <c r="AD20" s="57"/>
    </row>
    <row r="21" spans="1:30">
      <c r="A21" t="s">
        <v>0</v>
      </c>
      <c r="B21" s="57">
        <v>60287.95159412166</v>
      </c>
      <c r="C21" s="57">
        <v>14335.460687720264</v>
      </c>
      <c r="D21" s="57">
        <v>6791943720439.9941</v>
      </c>
      <c r="E21" s="57">
        <v>789.52117622207857</v>
      </c>
      <c r="F21" s="57">
        <v>8893.9404495888321</v>
      </c>
      <c r="G21" s="57">
        <v>5055471.4403262213</v>
      </c>
      <c r="H21" s="57">
        <v>3452.4154805988678</v>
      </c>
      <c r="I21" s="57"/>
      <c r="J21" s="42"/>
      <c r="K21" s="57"/>
      <c r="L21" t="s">
        <v>165</v>
      </c>
      <c r="M21" s="58">
        <v>1225.8952806759899</v>
      </c>
      <c r="N21" s="58">
        <v>305.35885910160977</v>
      </c>
      <c r="O21" s="58">
        <v>2.3352192951862616</v>
      </c>
      <c r="P21" s="58">
        <v>0.74588861642247328</v>
      </c>
      <c r="Z21" s="57"/>
      <c r="AA21" s="57"/>
      <c r="AB21" s="57"/>
      <c r="AC21" s="57"/>
      <c r="AD21" s="57"/>
    </row>
    <row r="22" spans="1:30">
      <c r="B22" s="67" t="s">
        <v>161</v>
      </c>
      <c r="C22" s="67" t="s">
        <v>162</v>
      </c>
      <c r="D22" s="67" t="s">
        <v>163</v>
      </c>
      <c r="E22" s="67" t="s">
        <v>164</v>
      </c>
      <c r="F22" s="67" t="s">
        <v>165</v>
      </c>
      <c r="G22" s="67" t="s">
        <v>153</v>
      </c>
      <c r="H22" s="67" t="s">
        <v>154</v>
      </c>
      <c r="I22" s="67"/>
      <c r="J22" s="59"/>
      <c r="K22" s="67"/>
      <c r="L22" t="s">
        <v>154</v>
      </c>
      <c r="M22" s="96">
        <v>219.73224590236401</v>
      </c>
      <c r="N22" s="96">
        <v>53.487640646450465</v>
      </c>
      <c r="O22" s="96">
        <v>0.40017624107266786</v>
      </c>
      <c r="P22" s="96">
        <v>0.13122904624053119</v>
      </c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>
      <c r="A23" t="s">
        <v>0</v>
      </c>
      <c r="B23" s="57">
        <v>1173.4979730839145</v>
      </c>
      <c r="C23" s="57">
        <v>103.55806873299554</v>
      </c>
      <c r="D23" s="57">
        <v>482.91795565168087</v>
      </c>
      <c r="E23" s="57">
        <v>108.07474028874636</v>
      </c>
      <c r="F23" s="57">
        <v>305.35885910160977</v>
      </c>
      <c r="G23" s="57">
        <v>0.58659181173632713</v>
      </c>
      <c r="H23" s="57">
        <v>53.487640646450465</v>
      </c>
      <c r="I23" s="57"/>
      <c r="J23" s="42"/>
      <c r="K23" s="57"/>
      <c r="L23" t="s">
        <v>166</v>
      </c>
      <c r="M23" s="58">
        <v>342.16009199131656</v>
      </c>
      <c r="N23" s="58">
        <v>83.732092207829595</v>
      </c>
      <c r="O23" s="58">
        <v>0.62602765693998608</v>
      </c>
      <c r="P23" s="58">
        <v>0.20476840471929517</v>
      </c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>
      <c r="B24" s="57"/>
      <c r="C24" s="57"/>
      <c r="D24" s="57"/>
      <c r="E24" s="57"/>
      <c r="F24" s="57"/>
      <c r="G24" s="57"/>
      <c r="H24" s="57"/>
      <c r="I24" s="57"/>
      <c r="J24" s="59"/>
      <c r="K24" s="57"/>
      <c r="L24" t="s">
        <v>167</v>
      </c>
      <c r="M24" s="58">
        <v>377.93546726792857</v>
      </c>
      <c r="N24" s="58">
        <v>92.80954798161666</v>
      </c>
      <c r="O24" s="58">
        <v>0.69635540569274401</v>
      </c>
      <c r="P24" s="58">
        <v>0.22682022416918751</v>
      </c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>
      <c r="B25" s="67" t="s">
        <v>166</v>
      </c>
      <c r="C25" s="67" t="s">
        <v>167</v>
      </c>
      <c r="D25" s="67" t="s">
        <v>155</v>
      </c>
      <c r="E25" s="67" t="s">
        <v>168</v>
      </c>
      <c r="F25" s="57"/>
      <c r="G25" s="57"/>
      <c r="H25" s="57"/>
      <c r="I25" s="57"/>
      <c r="J25" s="42"/>
      <c r="K25" s="57"/>
      <c r="L25" s="2" t="s">
        <v>155</v>
      </c>
      <c r="M25" s="97">
        <v>281.38920415349827</v>
      </c>
      <c r="N25" s="97">
        <v>68.727396005607446</v>
      </c>
      <c r="O25" s="97">
        <v>0.51280383662441098</v>
      </c>
      <c r="P25" s="97">
        <v>0.16806890241474895</v>
      </c>
      <c r="Q25" s="2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3.5" thickBot="1">
      <c r="A26" t="s">
        <v>0</v>
      </c>
      <c r="B26" s="57">
        <v>83.732092207829595</v>
      </c>
      <c r="C26" s="57">
        <v>92.80954798161666</v>
      </c>
      <c r="D26" s="57">
        <v>68.727396005607446</v>
      </c>
      <c r="E26" s="57">
        <v>157.0150694857218</v>
      </c>
      <c r="F26" s="57"/>
      <c r="G26" s="57"/>
      <c r="H26" s="57"/>
      <c r="I26" s="57"/>
      <c r="J26" s="59"/>
      <c r="K26" s="57"/>
      <c r="L26" s="4" t="s">
        <v>168</v>
      </c>
      <c r="M26" s="98">
        <v>637.90484046559573</v>
      </c>
      <c r="N26" s="98">
        <v>157.0150694857218</v>
      </c>
      <c r="O26" s="98">
        <v>1.2016082514465698</v>
      </c>
      <c r="P26" s="98">
        <v>0.38767807281211702</v>
      </c>
      <c r="Q26" s="4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93" t="s">
        <v>231</v>
      </c>
      <c r="M27" s="57"/>
      <c r="N27" s="57"/>
      <c r="O27" s="57"/>
      <c r="P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>
      <c r="B29" s="118" t="s">
        <v>151</v>
      </c>
      <c r="C29" s="118"/>
      <c r="D29" s="118"/>
      <c r="E29" s="118"/>
      <c r="F29" s="118"/>
      <c r="G29" s="118"/>
      <c r="H29" s="118"/>
      <c r="I29" s="72"/>
      <c r="J29" s="72"/>
      <c r="K29" s="72"/>
      <c r="L29" s="72"/>
      <c r="M29" s="60"/>
      <c r="N29" s="60"/>
      <c r="O29" s="60"/>
      <c r="P29" s="60"/>
      <c r="Q29" s="60"/>
      <c r="R29" s="60"/>
    </row>
    <row r="30" spans="1:30">
      <c r="B30" s="60" t="s">
        <v>9</v>
      </c>
      <c r="C30" s="60" t="s">
        <v>10</v>
      </c>
      <c r="D30" s="60" t="s">
        <v>11</v>
      </c>
      <c r="E30" s="60" t="s">
        <v>12</v>
      </c>
      <c r="F30" s="60" t="s">
        <v>13</v>
      </c>
      <c r="G30" s="60" t="s">
        <v>14</v>
      </c>
      <c r="H30" s="60" t="s">
        <v>15</v>
      </c>
      <c r="I30" s="60"/>
      <c r="J30" s="60"/>
      <c r="K30" s="60"/>
      <c r="L30" s="60"/>
    </row>
    <row r="31" spans="1:30">
      <c r="A31" t="s">
        <v>0</v>
      </c>
      <c r="B31" s="57">
        <v>4.4612468358231956</v>
      </c>
      <c r="C31" s="57">
        <v>788.40597544839363</v>
      </c>
      <c r="D31" s="57">
        <v>3569.1554097033577</v>
      </c>
      <c r="E31" s="57">
        <v>266.85042465110899</v>
      </c>
      <c r="F31" s="57">
        <v>396.21303202294388</v>
      </c>
      <c r="G31" s="57">
        <v>1016.9210628446513</v>
      </c>
      <c r="H31" s="57">
        <v>142217.99846048662</v>
      </c>
      <c r="I31" s="57"/>
      <c r="J31" s="57"/>
      <c r="K31" s="57"/>
      <c r="L31" s="57"/>
    </row>
    <row r="32" spans="1:30"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</row>
    <row r="33" spans="1:30">
      <c r="B33" s="67" t="s">
        <v>16</v>
      </c>
      <c r="C33" s="67" t="s">
        <v>17</v>
      </c>
      <c r="D33" s="67" t="s">
        <v>18</v>
      </c>
      <c r="E33" s="67" t="s">
        <v>19</v>
      </c>
      <c r="F33" s="67" t="s">
        <v>20</v>
      </c>
      <c r="G33" s="67" t="s">
        <v>21</v>
      </c>
      <c r="H33" s="67" t="s">
        <v>22</v>
      </c>
      <c r="I33" s="67"/>
      <c r="J33" s="67"/>
      <c r="K33" s="67"/>
      <c r="L33" s="67"/>
    </row>
    <row r="34" spans="1:30">
      <c r="A34" t="s">
        <v>0</v>
      </c>
      <c r="B34" s="57">
        <v>128984.72655606491</v>
      </c>
      <c r="C34" s="57">
        <v>113.89467655043636</v>
      </c>
      <c r="D34" s="57">
        <v>1.4722653185687683E+42</v>
      </c>
      <c r="E34" s="57">
        <v>6.0678596591149345</v>
      </c>
      <c r="F34" s="57">
        <v>74.645484533851644</v>
      </c>
      <c r="G34" s="57">
        <v>28747.975119098392</v>
      </c>
      <c r="H34" s="57">
        <v>75.405946818075321</v>
      </c>
      <c r="I34" s="57"/>
      <c r="J34" s="57"/>
      <c r="K34" s="57"/>
      <c r="L34" s="57"/>
    </row>
    <row r="35" spans="1:30">
      <c r="B35" s="59"/>
      <c r="C35" s="59"/>
      <c r="D35" s="59"/>
      <c r="E35" s="59"/>
      <c r="F35" s="59"/>
      <c r="G35" s="59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AD35" s="57"/>
    </row>
    <row r="36" spans="1:30">
      <c r="B36" t="s">
        <v>161</v>
      </c>
      <c r="C36" t="s">
        <v>162</v>
      </c>
      <c r="D36" t="s">
        <v>163</v>
      </c>
      <c r="E36" t="s">
        <v>164</v>
      </c>
      <c r="F36" t="s">
        <v>165</v>
      </c>
      <c r="G36" t="s">
        <v>153</v>
      </c>
      <c r="H36" t="s">
        <v>154</v>
      </c>
      <c r="Q36" s="57"/>
      <c r="R36" s="57"/>
      <c r="S36" s="57"/>
      <c r="T36" s="57"/>
      <c r="U36" s="57"/>
      <c r="V36" s="57"/>
      <c r="W36" s="57"/>
      <c r="AD36" s="57"/>
    </row>
    <row r="37" spans="1:30">
      <c r="A37" t="s">
        <v>0</v>
      </c>
      <c r="B37" s="57">
        <v>8.9576107186430391</v>
      </c>
      <c r="C37" s="57">
        <v>0.77941486456713782</v>
      </c>
      <c r="D37" s="57">
        <v>3.6789255471358175</v>
      </c>
      <c r="E37" s="57">
        <v>0.81456387945730047</v>
      </c>
      <c r="F37" s="57">
        <v>2.3352192951862616</v>
      </c>
      <c r="G37" s="57">
        <v>4.4746482412036763E-3</v>
      </c>
      <c r="H37" s="57">
        <v>0.40017624107266786</v>
      </c>
      <c r="I37" s="57"/>
      <c r="J37" s="57"/>
      <c r="K37" s="57"/>
      <c r="L37" s="57"/>
      <c r="Q37" s="57"/>
      <c r="R37" s="57"/>
      <c r="S37" s="57"/>
      <c r="T37" s="57"/>
      <c r="U37" s="57"/>
      <c r="V37" s="57"/>
      <c r="W37" s="57"/>
      <c r="AD37" s="57"/>
    </row>
    <row r="38" spans="1:30"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>
      <c r="B39" t="s">
        <v>166</v>
      </c>
      <c r="C39" t="s">
        <v>167</v>
      </c>
      <c r="D39" t="s">
        <v>155</v>
      </c>
      <c r="E39" t="s">
        <v>168</v>
      </c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>
      <c r="A40" t="s">
        <v>0</v>
      </c>
      <c r="B40" s="57">
        <v>0.62602765693998608</v>
      </c>
      <c r="C40" s="57">
        <v>0.69635540569274401</v>
      </c>
      <c r="D40" s="57">
        <v>0.51280383662441098</v>
      </c>
      <c r="E40" s="57">
        <v>1.2016082514465698</v>
      </c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>
      <c r="B43" s="118" t="s">
        <v>152</v>
      </c>
      <c r="C43" s="118"/>
      <c r="D43" s="118"/>
      <c r="E43" s="118"/>
      <c r="F43" s="118"/>
      <c r="G43" s="118"/>
      <c r="H43" s="118"/>
      <c r="I43" s="72"/>
      <c r="J43" s="72"/>
      <c r="K43" s="72"/>
      <c r="L43" s="72"/>
      <c r="R43" s="60"/>
    </row>
    <row r="44" spans="1:30">
      <c r="B44" t="s">
        <v>9</v>
      </c>
      <c r="C44" t="s">
        <v>10</v>
      </c>
      <c r="D44" s="60" t="s">
        <v>11</v>
      </c>
      <c r="E44" s="60" t="s">
        <v>12</v>
      </c>
      <c r="F44" s="60" t="s">
        <v>13</v>
      </c>
      <c r="G44" s="60" t="s">
        <v>14</v>
      </c>
      <c r="H44" s="60" t="s">
        <v>15</v>
      </c>
      <c r="I44" s="60"/>
      <c r="J44" s="60"/>
      <c r="K44" s="60"/>
      <c r="L44" s="60"/>
    </row>
    <row r="45" spans="1:30">
      <c r="A45" t="s">
        <v>0</v>
      </c>
      <c r="B45" s="57">
        <v>1.1950485922209499</v>
      </c>
      <c r="C45" s="57">
        <v>256.1804169857042</v>
      </c>
      <c r="D45" s="57">
        <v>1183.0610401619274</v>
      </c>
      <c r="E45" s="57">
        <v>62.361500959696379</v>
      </c>
      <c r="F45" s="57">
        <v>129.83431033915392</v>
      </c>
      <c r="G45" s="57">
        <v>335.25341903496565</v>
      </c>
      <c r="H45" s="57">
        <v>499.85295869813291</v>
      </c>
      <c r="I45" s="57"/>
      <c r="J45" s="57"/>
      <c r="K45" s="57"/>
      <c r="L45" s="57"/>
    </row>
    <row r="46" spans="1:30">
      <c r="E46" s="67"/>
      <c r="F46" s="67"/>
      <c r="G46" s="67"/>
      <c r="H46" s="67"/>
      <c r="I46" s="67"/>
      <c r="J46" s="67"/>
      <c r="K46" s="67"/>
      <c r="L46" s="67"/>
    </row>
    <row r="47" spans="1:30">
      <c r="B47" s="60" t="s">
        <v>16</v>
      </c>
      <c r="C47" s="60" t="s">
        <v>17</v>
      </c>
      <c r="D47" s="60" t="s">
        <v>18</v>
      </c>
      <c r="E47" s="67" t="s">
        <v>19</v>
      </c>
      <c r="F47" s="67" t="s">
        <v>20</v>
      </c>
      <c r="G47" s="67" t="s">
        <v>21</v>
      </c>
      <c r="H47" s="67" t="s">
        <v>22</v>
      </c>
      <c r="I47" s="67"/>
      <c r="J47" s="67"/>
      <c r="K47" s="67"/>
      <c r="L47" s="67"/>
    </row>
    <row r="48" spans="1:30">
      <c r="A48" t="s">
        <v>0</v>
      </c>
      <c r="B48" s="57">
        <v>93.951805750957831</v>
      </c>
      <c r="C48" s="57">
        <v>37.403424546036781</v>
      </c>
      <c r="D48" s="59">
        <v>4587582.6525744591</v>
      </c>
      <c r="E48" s="57">
        <v>1.9508904035392147</v>
      </c>
      <c r="F48" s="57">
        <v>25.447702063290787</v>
      </c>
      <c r="G48" s="57">
        <v>24058.807810704653</v>
      </c>
      <c r="H48" s="57">
        <v>115.31924208771615</v>
      </c>
      <c r="I48" s="57"/>
      <c r="J48" s="57"/>
      <c r="K48" s="57"/>
      <c r="L48" s="57"/>
    </row>
    <row r="50" spans="1:12">
      <c r="B50" s="60" t="s">
        <v>161</v>
      </c>
      <c r="C50" s="60" t="s">
        <v>162</v>
      </c>
      <c r="D50" s="60" t="s">
        <v>163</v>
      </c>
      <c r="E50" s="60" t="s">
        <v>164</v>
      </c>
      <c r="F50" s="60" t="s">
        <v>165</v>
      </c>
      <c r="G50" s="60" t="s">
        <v>153</v>
      </c>
      <c r="H50" s="60" t="s">
        <v>154</v>
      </c>
      <c r="I50" s="60"/>
      <c r="J50" s="60"/>
      <c r="K50" s="60"/>
      <c r="L50" s="60"/>
    </row>
    <row r="51" spans="1:12">
      <c r="A51" t="s">
        <v>0</v>
      </c>
      <c r="B51" s="57">
        <v>2.8178542245817075</v>
      </c>
      <c r="C51" s="57">
        <v>0.25367955321013758</v>
      </c>
      <c r="D51" s="57">
        <v>1.1699035068964567</v>
      </c>
      <c r="E51" s="57">
        <v>0.26490919357816833</v>
      </c>
      <c r="F51" s="57">
        <v>0.74588861642247328</v>
      </c>
      <c r="G51" s="57">
        <v>1.570685866078026E-3</v>
      </c>
      <c r="H51" s="57">
        <v>0.13122904624053119</v>
      </c>
      <c r="I51" s="57"/>
      <c r="J51" s="57"/>
      <c r="K51" s="57"/>
      <c r="L51" s="57"/>
    </row>
    <row r="53" spans="1:12">
      <c r="B53" s="60" t="s">
        <v>166</v>
      </c>
      <c r="C53" s="60" t="s">
        <v>167</v>
      </c>
      <c r="D53" s="60" t="s">
        <v>155</v>
      </c>
      <c r="E53" s="60" t="s">
        <v>168</v>
      </c>
    </row>
    <row r="54" spans="1:12" s="4" customFormat="1" ht="13.5" thickBot="1">
      <c r="A54" s="4" t="s">
        <v>0</v>
      </c>
      <c r="B54" s="68">
        <v>0.20476840471929517</v>
      </c>
      <c r="C54" s="68">
        <v>0.22682022416918751</v>
      </c>
      <c r="D54" s="68">
        <v>0.16806890241474895</v>
      </c>
      <c r="E54" s="68">
        <v>0.38767807281211702</v>
      </c>
    </row>
  </sheetData>
  <mergeCells count="3">
    <mergeCell ref="B4:H4"/>
    <mergeCell ref="B29:H29"/>
    <mergeCell ref="B43:H43"/>
  </mergeCells>
  <phoneticPr fontId="2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46"/>
  <sheetViews>
    <sheetView zoomScaleNormal="100" workbookViewId="0">
      <selection activeCell="H20" sqref="H20"/>
    </sheetView>
  </sheetViews>
  <sheetFormatPr defaultRowHeight="12.75"/>
  <cols>
    <col min="1" max="1" width="16.7109375" style="5" customWidth="1"/>
    <col min="2" max="4" width="7.28515625" customWidth="1"/>
    <col min="5" max="5" width="7.5703125" customWidth="1"/>
    <col min="6" max="6" width="7.28515625" customWidth="1"/>
    <col min="7" max="7" width="3" customWidth="1"/>
    <col min="8" max="10" width="7.28515625" customWidth="1"/>
    <col min="11" max="11" width="7.5703125" customWidth="1"/>
    <col min="12" max="12" width="7.28515625" customWidth="1"/>
    <col min="13" max="17" width="9.140625" customWidth="1"/>
    <col min="18" max="18" width="14.7109375" bestFit="1" customWidth="1"/>
    <col min="19" max="20" width="9.5703125" customWidth="1"/>
    <col min="21" max="35" width="14.7109375" bestFit="1" customWidth="1"/>
  </cols>
  <sheetData>
    <row r="1" spans="1:48"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</row>
    <row r="2" spans="1:48" ht="13.5" thickBot="1">
      <c r="A2" s="99" t="s">
        <v>228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4"/>
      <c r="N2" s="4"/>
      <c r="O2" s="4"/>
      <c r="P2" s="4"/>
      <c r="Q2" s="4"/>
      <c r="R2" s="4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</row>
    <row r="3" spans="1:48">
      <c r="A3" s="102" t="s">
        <v>226</v>
      </c>
      <c r="B3" s="120" t="s">
        <v>181</v>
      </c>
      <c r="C3" s="120"/>
      <c r="D3" s="120"/>
      <c r="E3" s="120"/>
      <c r="F3" s="120"/>
      <c r="G3" s="100"/>
      <c r="H3" s="120" t="s">
        <v>182</v>
      </c>
      <c r="I3" s="120"/>
      <c r="J3" s="120"/>
      <c r="K3" s="120"/>
      <c r="L3" s="120"/>
      <c r="M3" s="72"/>
      <c r="N3" s="72"/>
      <c r="O3" s="72"/>
      <c r="P3" s="72"/>
      <c r="Q3" s="72"/>
    </row>
    <row r="4" spans="1:48">
      <c r="A4" s="103"/>
      <c r="B4" s="104" t="s">
        <v>17</v>
      </c>
      <c r="C4" s="104" t="s">
        <v>9</v>
      </c>
      <c r="D4" s="104" t="s">
        <v>12</v>
      </c>
      <c r="E4" s="104" t="s">
        <v>19</v>
      </c>
      <c r="F4" s="104" t="s">
        <v>20</v>
      </c>
      <c r="G4" s="100"/>
      <c r="H4" s="104" t="s">
        <v>17</v>
      </c>
      <c r="I4" s="104" t="s">
        <v>9</v>
      </c>
      <c r="J4" s="104" t="s">
        <v>12</v>
      </c>
      <c r="K4" s="104" t="s">
        <v>19</v>
      </c>
      <c r="L4" s="104" t="s">
        <v>20</v>
      </c>
      <c r="M4" s="73"/>
      <c r="N4" s="73"/>
      <c r="O4" s="73"/>
      <c r="P4" s="73"/>
      <c r="Q4" s="73"/>
    </row>
    <row r="5" spans="1:48">
      <c r="A5" s="99" t="s">
        <v>220</v>
      </c>
      <c r="B5" s="105">
        <f>SimData!DG48</f>
        <v>0.97399999999999998</v>
      </c>
      <c r="C5" s="105">
        <f>SimData!DH48</f>
        <v>0.97199999999999998</v>
      </c>
      <c r="D5" s="105">
        <f>SimData!DI48</f>
        <v>0.98599999999999999</v>
      </c>
      <c r="E5" s="105">
        <f>SimData!DJ48</f>
        <v>0.98199999999999998</v>
      </c>
      <c r="F5" s="105">
        <f>SimData!DK48</f>
        <v>0.97599999999999998</v>
      </c>
      <c r="G5" s="100"/>
      <c r="H5" s="105">
        <f>SimData!DL48</f>
        <v>0.97399999999999998</v>
      </c>
      <c r="I5" s="105">
        <f>SimData!DM48</f>
        <v>0.92800000000000005</v>
      </c>
      <c r="J5" s="105">
        <f>SimData!DN48</f>
        <v>0.96799999999999997</v>
      </c>
      <c r="K5" s="105">
        <f>SimData!DO48</f>
        <v>0.93200000000000005</v>
      </c>
      <c r="L5" s="105">
        <f>SimData!DP48</f>
        <v>0.96799999999999997</v>
      </c>
      <c r="N5" s="2"/>
      <c r="O5" s="2"/>
      <c r="P5" s="2"/>
      <c r="Q5" s="2"/>
    </row>
    <row r="6" spans="1:48">
      <c r="A6" s="99" t="s">
        <v>222</v>
      </c>
      <c r="B6" s="106"/>
      <c r="C6" s="106"/>
      <c r="D6" s="106"/>
      <c r="E6" s="106"/>
      <c r="F6" s="106"/>
      <c r="G6" s="100"/>
      <c r="H6" s="106"/>
      <c r="I6" s="106"/>
      <c r="J6" s="106"/>
      <c r="K6" s="106"/>
      <c r="L6" s="106"/>
      <c r="M6" s="55"/>
      <c r="N6" s="55"/>
      <c r="O6" s="55"/>
      <c r="P6" s="55"/>
      <c r="Q6" s="55"/>
    </row>
    <row r="7" spans="1:48">
      <c r="A7" s="107" t="s">
        <v>227</v>
      </c>
      <c r="B7" s="108">
        <f>SimData!DG52</f>
        <v>0.96199999999999997</v>
      </c>
      <c r="C7" s="108">
        <f>SimData!DH52</f>
        <v>0.94399999999999995</v>
      </c>
      <c r="D7" s="108">
        <f>SimData!DI52</f>
        <v>0.97199999999999998</v>
      </c>
      <c r="E7" s="108">
        <f>SimData!DJ52</f>
        <v>0.96199999999999997</v>
      </c>
      <c r="F7" s="108">
        <f>SimData!DK52</f>
        <v>0.96199999999999997</v>
      </c>
      <c r="G7" s="100"/>
      <c r="H7" s="108">
        <f>SimData!DL52</f>
        <v>0.94199999999999995</v>
      </c>
      <c r="I7" s="108">
        <f>SimData!DM52</f>
        <v>0.88400000000000001</v>
      </c>
      <c r="J7" s="108">
        <f>SimData!DN52</f>
        <v>0.93400000000000005</v>
      </c>
      <c r="K7" s="108">
        <f>SimData!DO52</f>
        <v>0.9</v>
      </c>
      <c r="L7" s="108">
        <f>SimData!DP52</f>
        <v>0.94799999999999995</v>
      </c>
      <c r="N7" s="55"/>
      <c r="O7" s="55"/>
      <c r="P7" s="55"/>
      <c r="Q7" s="55"/>
    </row>
    <row r="8" spans="1:48">
      <c r="A8" s="99" t="s">
        <v>221</v>
      </c>
      <c r="B8" s="108"/>
      <c r="C8" s="108"/>
      <c r="D8" s="108"/>
      <c r="E8" s="108"/>
      <c r="F8" s="108"/>
      <c r="G8" s="100"/>
      <c r="H8" s="108"/>
      <c r="I8" s="108"/>
      <c r="J8" s="108"/>
      <c r="K8" s="108"/>
      <c r="L8" s="108"/>
      <c r="M8" s="56"/>
      <c r="N8" s="56"/>
      <c r="O8" s="56"/>
      <c r="P8" s="56"/>
      <c r="Q8" s="56"/>
    </row>
    <row r="9" spans="1:48">
      <c r="A9" s="107" t="s">
        <v>224</v>
      </c>
      <c r="B9" s="108">
        <f>SimData!DG56</f>
        <v>0.93600000000000005</v>
      </c>
      <c r="C9" s="108">
        <f>SimData!DH56</f>
        <v>0.86399999999999999</v>
      </c>
      <c r="D9" s="108">
        <f>SimData!DI56</f>
        <v>0.92</v>
      </c>
      <c r="E9" s="108">
        <f>SimData!DJ56</f>
        <v>0.874</v>
      </c>
      <c r="F9" s="108">
        <f>SimData!DK56</f>
        <v>0.92800000000000005</v>
      </c>
      <c r="G9" s="100"/>
      <c r="H9" s="108">
        <f>SimData!DL56</f>
        <v>0.86799999999999999</v>
      </c>
      <c r="I9" s="108">
        <f>SimData!DM56</f>
        <v>0.76600000000000001</v>
      </c>
      <c r="J9" s="108">
        <f>SimData!DN56</f>
        <v>0.878</v>
      </c>
      <c r="K9" s="108">
        <f>SimData!DO56</f>
        <v>0.8</v>
      </c>
      <c r="L9" s="108">
        <f>SimData!DP56</f>
        <v>0.872</v>
      </c>
      <c r="N9" s="56"/>
      <c r="O9" s="56"/>
      <c r="P9" s="56"/>
      <c r="Q9" s="56"/>
    </row>
    <row r="10" spans="1:48">
      <c r="A10" s="99" t="s">
        <v>223</v>
      </c>
      <c r="B10" s="109"/>
      <c r="C10" s="109"/>
      <c r="D10" s="109"/>
      <c r="E10" s="109"/>
      <c r="F10" s="109"/>
      <c r="G10" s="100"/>
      <c r="H10" s="109"/>
      <c r="I10" s="109"/>
      <c r="J10" s="109"/>
      <c r="K10" s="109"/>
      <c r="L10" s="109"/>
      <c r="M10" s="2"/>
      <c r="N10" s="2"/>
      <c r="O10" s="2"/>
      <c r="P10" s="2"/>
      <c r="Q10" s="2"/>
    </row>
    <row r="11" spans="1:48">
      <c r="A11" s="107" t="s">
        <v>224</v>
      </c>
      <c r="B11" s="108">
        <f>SimData!DG60</f>
        <v>0.93</v>
      </c>
      <c r="C11" s="108">
        <f>SimData!DH60</f>
        <v>0.85599999999999998</v>
      </c>
      <c r="D11" s="108">
        <f>SimData!DI60</f>
        <v>0.91400000000000003</v>
      </c>
      <c r="E11" s="108">
        <f>SimData!DJ60</f>
        <v>0.876</v>
      </c>
      <c r="F11" s="108">
        <f>SimData!DK60</f>
        <v>0.92200000000000004</v>
      </c>
      <c r="G11" s="100"/>
      <c r="H11" s="108">
        <f>SimData!DL60</f>
        <v>0.86399999999999999</v>
      </c>
      <c r="I11" s="108">
        <f>SimData!DM60</f>
        <v>0.76800000000000002</v>
      </c>
      <c r="J11" s="108">
        <f>SimData!DN60</f>
        <v>0.878</v>
      </c>
      <c r="K11" s="108">
        <f>SimData!DO60</f>
        <v>0.79</v>
      </c>
      <c r="L11" s="108">
        <f>SimData!DP60</f>
        <v>0.86399999999999999</v>
      </c>
      <c r="N11" s="56"/>
      <c r="O11" s="56"/>
      <c r="P11" s="56"/>
      <c r="Q11" s="56"/>
    </row>
    <row r="12" spans="1:48">
      <c r="A12" s="103" t="s">
        <v>225</v>
      </c>
      <c r="B12" s="109"/>
      <c r="C12" s="109"/>
      <c r="D12" s="109"/>
      <c r="E12" s="109"/>
      <c r="F12" s="109"/>
      <c r="G12" s="100"/>
      <c r="H12" s="109"/>
      <c r="I12" s="109"/>
      <c r="J12" s="109"/>
      <c r="K12" s="109"/>
      <c r="L12" s="109"/>
      <c r="M12" s="2"/>
      <c r="N12" s="2"/>
      <c r="O12" s="2"/>
      <c r="P12" s="2"/>
      <c r="Q12" s="2"/>
    </row>
    <row r="13" spans="1:48">
      <c r="A13" s="107" t="s">
        <v>224</v>
      </c>
      <c r="B13" s="105">
        <f>SimData!DG64</f>
        <v>0.94199999999999995</v>
      </c>
      <c r="C13" s="105">
        <f>SimData!DH64</f>
        <v>0.91200000000000003</v>
      </c>
      <c r="D13" s="105">
        <f>SimData!DI64</f>
        <v>0.94799999999999995</v>
      </c>
      <c r="E13" s="105">
        <f>SimData!DJ64</f>
        <v>0.91600000000000004</v>
      </c>
      <c r="F13" s="105">
        <f>SimData!DK64</f>
        <v>0.94</v>
      </c>
      <c r="G13" s="100"/>
      <c r="H13" s="105">
        <f>SimData!DL64</f>
        <v>0.89200000000000002</v>
      </c>
      <c r="I13" s="105">
        <f>SimData!DM64</f>
        <v>0.80600000000000005</v>
      </c>
      <c r="J13" s="105">
        <f>SimData!DN64</f>
        <v>0.9</v>
      </c>
      <c r="K13" s="105">
        <f>SimData!DO64</f>
        <v>0.80600000000000005</v>
      </c>
      <c r="L13" s="105">
        <f>SimData!DP64</f>
        <v>0.88200000000000001</v>
      </c>
      <c r="N13" s="2"/>
      <c r="O13" s="2"/>
      <c r="P13" s="2"/>
      <c r="Q13" s="2"/>
    </row>
    <row r="14" spans="1:48">
      <c r="A14" s="103"/>
      <c r="B14" s="119" t="s">
        <v>183</v>
      </c>
      <c r="C14" s="119"/>
      <c r="D14" s="119"/>
      <c r="E14" s="119"/>
      <c r="F14" s="119"/>
      <c r="G14" s="100"/>
      <c r="H14" s="119" t="s">
        <v>184</v>
      </c>
      <c r="I14" s="119"/>
      <c r="J14" s="119"/>
      <c r="K14" s="119"/>
      <c r="L14" s="119"/>
      <c r="M14" s="72"/>
      <c r="N14" s="72"/>
      <c r="O14" s="72"/>
      <c r="P14" s="72"/>
      <c r="Q14" s="72"/>
    </row>
    <row r="15" spans="1:48">
      <c r="A15" s="103"/>
      <c r="B15" s="104" t="s">
        <v>17</v>
      </c>
      <c r="C15" s="104" t="s">
        <v>9</v>
      </c>
      <c r="D15" s="104" t="s">
        <v>12</v>
      </c>
      <c r="E15" s="104" t="s">
        <v>19</v>
      </c>
      <c r="F15" s="104" t="s">
        <v>20</v>
      </c>
      <c r="G15" s="100"/>
      <c r="H15" s="104" t="s">
        <v>17</v>
      </c>
      <c r="I15" s="104" t="s">
        <v>9</v>
      </c>
      <c r="J15" s="104" t="s">
        <v>12</v>
      </c>
      <c r="K15" s="104" t="s">
        <v>19</v>
      </c>
      <c r="L15" s="104" t="s">
        <v>20</v>
      </c>
      <c r="M15" s="73"/>
      <c r="N15" s="73"/>
      <c r="O15" s="73"/>
      <c r="P15" s="73"/>
      <c r="Q15" s="73"/>
    </row>
    <row r="16" spans="1:48">
      <c r="A16" s="99" t="s">
        <v>220</v>
      </c>
      <c r="B16" s="105">
        <f>SimData!DQ48</f>
        <v>0.97</v>
      </c>
      <c r="C16" s="105">
        <f>SimData!DR48</f>
        <v>0.94199999999999995</v>
      </c>
      <c r="D16" s="105">
        <f>SimData!DS48</f>
        <v>0.95399999999999996</v>
      </c>
      <c r="E16" s="105">
        <f>SimData!DT48</f>
        <v>0.94799999999999995</v>
      </c>
      <c r="F16" s="105">
        <f>SimData!DU48</f>
        <v>0.97199999999999998</v>
      </c>
      <c r="G16" s="100"/>
      <c r="H16" s="105">
        <f>SimData!DV48</f>
        <v>0.95799999999999996</v>
      </c>
      <c r="I16" s="105">
        <f>SimData!DW48</f>
        <v>0.94599999999999995</v>
      </c>
      <c r="J16" s="105">
        <f>SimData!DX48</f>
        <v>0.96</v>
      </c>
      <c r="K16" s="105">
        <f>SimData!DY48</f>
        <v>0.93400000000000005</v>
      </c>
      <c r="L16" s="105">
        <f>SimData!DZ48</f>
        <v>0.95399999999999996</v>
      </c>
      <c r="M16" s="92"/>
      <c r="N16" s="92"/>
      <c r="O16" s="92"/>
      <c r="P16" s="2"/>
      <c r="Q16" s="2"/>
    </row>
    <row r="17" spans="1:17">
      <c r="A17" s="99" t="s">
        <v>222</v>
      </c>
      <c r="B17" s="105"/>
      <c r="C17" s="105"/>
      <c r="D17" s="105"/>
      <c r="E17" s="105"/>
      <c r="F17" s="105"/>
      <c r="G17" s="100"/>
      <c r="H17" s="105"/>
      <c r="I17" s="105"/>
      <c r="J17" s="105"/>
      <c r="K17" s="105"/>
      <c r="L17" s="105"/>
      <c r="M17" s="2"/>
      <c r="N17" s="2"/>
      <c r="O17" s="2"/>
      <c r="P17" s="2"/>
      <c r="Q17" s="2"/>
    </row>
    <row r="18" spans="1:17">
      <c r="A18" s="107" t="s">
        <v>227</v>
      </c>
      <c r="B18" s="108">
        <f>SimData!DQ52</f>
        <v>0.94199999999999995</v>
      </c>
      <c r="C18" s="108">
        <f>SimData!DR52</f>
        <v>0.89800000000000002</v>
      </c>
      <c r="D18" s="108">
        <f>SimData!DS52</f>
        <v>0.94199999999999995</v>
      </c>
      <c r="E18" s="108">
        <f>SimData!DT52</f>
        <v>0.90400000000000003</v>
      </c>
      <c r="F18" s="108">
        <f>SimData!DU52</f>
        <v>0.94199999999999995</v>
      </c>
      <c r="G18" s="100"/>
      <c r="H18" s="108">
        <f>SimData!DV52</f>
        <v>0.93400000000000005</v>
      </c>
      <c r="I18" s="108">
        <f>SimData!DW52</f>
        <v>0.90600000000000003</v>
      </c>
      <c r="J18" s="108">
        <f>SimData!DX52</f>
        <v>0.92600000000000005</v>
      </c>
      <c r="K18" s="108">
        <f>SimData!DY52</f>
        <v>0.89</v>
      </c>
      <c r="L18" s="108">
        <f>SimData!DZ52</f>
        <v>0.92600000000000005</v>
      </c>
      <c r="M18" s="2"/>
      <c r="N18" s="2"/>
      <c r="O18" s="2"/>
      <c r="P18" s="2"/>
      <c r="Q18" s="2"/>
    </row>
    <row r="19" spans="1:17">
      <c r="A19" s="99" t="s">
        <v>221</v>
      </c>
      <c r="B19" s="105"/>
      <c r="C19" s="105"/>
      <c r="D19" s="105"/>
      <c r="E19" s="105"/>
      <c r="F19" s="105"/>
      <c r="G19" s="100"/>
      <c r="H19" s="105"/>
      <c r="I19" s="105"/>
      <c r="J19" s="105"/>
      <c r="K19" s="105"/>
      <c r="L19" s="105"/>
      <c r="M19" s="2"/>
      <c r="N19" s="2"/>
      <c r="O19" s="2"/>
      <c r="P19" s="2"/>
      <c r="Q19" s="2"/>
    </row>
    <row r="20" spans="1:17">
      <c r="A20" s="107" t="s">
        <v>224</v>
      </c>
      <c r="B20" s="108">
        <f>SimData!DQ56</f>
        <v>0.88600000000000001</v>
      </c>
      <c r="C20" s="108">
        <f>SimData!DR56</f>
        <v>0.79800000000000004</v>
      </c>
      <c r="D20" s="108">
        <f>SimData!DS56</f>
        <v>0.86799999999999999</v>
      </c>
      <c r="E20" s="108">
        <f>SimData!DT56</f>
        <v>0.79800000000000004</v>
      </c>
      <c r="F20" s="108">
        <f>SimData!DU56</f>
        <v>0.88600000000000001</v>
      </c>
      <c r="G20" s="100"/>
      <c r="H20" s="108">
        <f>SimData!DV56</f>
        <v>0.84399999999999997</v>
      </c>
      <c r="I20" s="108">
        <f>SimData!DW56</f>
        <v>0.79600000000000004</v>
      </c>
      <c r="J20" s="108">
        <f>SimData!DX56</f>
        <v>0.85799999999999998</v>
      </c>
      <c r="K20" s="108">
        <f>SimData!DY56</f>
        <v>0.78600000000000003</v>
      </c>
      <c r="L20" s="108">
        <f>SimData!DZ56</f>
        <v>0.85399999999999998</v>
      </c>
      <c r="M20" s="2"/>
      <c r="N20" s="2"/>
      <c r="O20" s="2"/>
      <c r="P20" s="2"/>
      <c r="Q20" s="2"/>
    </row>
    <row r="21" spans="1:17">
      <c r="A21" s="99" t="s">
        <v>223</v>
      </c>
      <c r="B21" s="108"/>
      <c r="C21" s="108"/>
      <c r="D21" s="108"/>
      <c r="E21" s="108"/>
      <c r="F21" s="108"/>
      <c r="G21" s="100"/>
      <c r="H21" s="108"/>
      <c r="I21" s="108"/>
      <c r="J21" s="108"/>
      <c r="K21" s="108"/>
      <c r="L21" s="108"/>
      <c r="M21" s="55"/>
      <c r="N21" s="55"/>
      <c r="O21" s="55"/>
      <c r="P21" s="55"/>
      <c r="Q21" s="55"/>
    </row>
    <row r="22" spans="1:17">
      <c r="A22" s="107" t="s">
        <v>224</v>
      </c>
      <c r="B22" s="108">
        <f>SimData!DQ60</f>
        <v>0.878</v>
      </c>
      <c r="C22" s="108">
        <f>SimData!DR60</f>
        <v>0.78</v>
      </c>
      <c r="D22" s="108">
        <f>SimData!DS60</f>
        <v>0.86799999999999999</v>
      </c>
      <c r="E22" s="108">
        <f>SimData!DT60</f>
        <v>0.78400000000000003</v>
      </c>
      <c r="F22" s="108">
        <f>SimData!DU60</f>
        <v>0.876</v>
      </c>
      <c r="G22" s="100"/>
      <c r="H22" s="108">
        <f>SimData!DV60</f>
        <v>0.83599999999999997</v>
      </c>
      <c r="I22" s="108">
        <f>SimData!DW60</f>
        <v>0.79600000000000004</v>
      </c>
      <c r="J22" s="108">
        <f>SimData!DX60</f>
        <v>0.85599999999999998</v>
      </c>
      <c r="K22" s="108">
        <f>SimData!DY60</f>
        <v>0.77200000000000002</v>
      </c>
      <c r="L22" s="108">
        <f>SimData!DZ60</f>
        <v>0.86</v>
      </c>
      <c r="M22" s="55"/>
      <c r="N22" s="55"/>
      <c r="O22" s="55"/>
      <c r="P22" s="55"/>
      <c r="Q22" s="55"/>
    </row>
    <row r="23" spans="1:17">
      <c r="A23" s="103" t="s">
        <v>225</v>
      </c>
      <c r="B23" s="105"/>
      <c r="C23" s="105"/>
      <c r="D23" s="105"/>
      <c r="E23" s="105"/>
      <c r="F23" s="105"/>
      <c r="G23" s="100"/>
      <c r="H23" s="105"/>
      <c r="I23" s="105"/>
      <c r="J23" s="105"/>
      <c r="K23" s="105"/>
      <c r="L23" s="105"/>
      <c r="M23" s="2"/>
      <c r="N23" s="2"/>
      <c r="O23" s="2"/>
      <c r="P23" s="2"/>
      <c r="Q23" s="2"/>
    </row>
    <row r="24" spans="1:17">
      <c r="A24" s="107" t="s">
        <v>224</v>
      </c>
      <c r="B24" s="105">
        <f>SimData!DQ64</f>
        <v>0.89400000000000002</v>
      </c>
      <c r="C24" s="105">
        <f>SimData!DR64</f>
        <v>0.79800000000000004</v>
      </c>
      <c r="D24" s="105">
        <f>SimData!DS64</f>
        <v>0.89</v>
      </c>
      <c r="E24" s="105">
        <f>SimData!DT64</f>
        <v>0.80200000000000005</v>
      </c>
      <c r="F24" s="105">
        <f>SimData!DU64</f>
        <v>0.90400000000000003</v>
      </c>
      <c r="G24" s="100"/>
      <c r="H24" s="105">
        <f>SimData!DV64</f>
        <v>0.86399999999999999</v>
      </c>
      <c r="I24" s="105">
        <f>SimData!DW64</f>
        <v>0.81599999999999995</v>
      </c>
      <c r="J24" s="105">
        <f>SimData!DX64</f>
        <v>0.86799999999999999</v>
      </c>
      <c r="K24" s="105">
        <f>SimData!DY64</f>
        <v>0.79800000000000004</v>
      </c>
      <c r="L24" s="105">
        <f>SimData!DZ64</f>
        <v>0.874</v>
      </c>
      <c r="M24" s="56"/>
      <c r="N24" s="56"/>
      <c r="O24" s="56"/>
      <c r="P24" s="56"/>
      <c r="Q24" s="56"/>
    </row>
    <row r="25" spans="1:17">
      <c r="A25" s="99"/>
      <c r="B25" s="119" t="s">
        <v>185</v>
      </c>
      <c r="C25" s="119"/>
      <c r="D25" s="119"/>
      <c r="E25" s="119"/>
      <c r="F25" s="119"/>
      <c r="G25" s="100"/>
      <c r="H25" s="119" t="s">
        <v>186</v>
      </c>
      <c r="I25" s="119"/>
      <c r="J25" s="119"/>
      <c r="K25" s="119"/>
      <c r="L25" s="119"/>
      <c r="M25" s="72"/>
      <c r="N25" s="72"/>
      <c r="O25" s="72"/>
      <c r="P25" s="72"/>
      <c r="Q25" s="72"/>
    </row>
    <row r="26" spans="1:17">
      <c r="A26" s="103"/>
      <c r="B26" s="110" t="s">
        <v>17</v>
      </c>
      <c r="C26" s="110" t="s">
        <v>9</v>
      </c>
      <c r="D26" s="110" t="s">
        <v>12</v>
      </c>
      <c r="E26" s="110" t="s">
        <v>19</v>
      </c>
      <c r="F26" s="110" t="s">
        <v>20</v>
      </c>
      <c r="G26" s="100"/>
      <c r="H26" s="110" t="s">
        <v>17</v>
      </c>
      <c r="I26" s="110" t="s">
        <v>9</v>
      </c>
      <c r="J26" s="110" t="s">
        <v>12</v>
      </c>
      <c r="K26" s="110" t="s">
        <v>19</v>
      </c>
      <c r="L26" s="110" t="s">
        <v>20</v>
      </c>
      <c r="M26" s="15"/>
      <c r="N26" s="15"/>
      <c r="O26" s="15"/>
      <c r="P26" s="15"/>
      <c r="Q26" s="15"/>
    </row>
    <row r="27" spans="1:17">
      <c r="A27" s="99" t="s">
        <v>220</v>
      </c>
      <c r="B27" s="111">
        <v>0.97599999999999998</v>
      </c>
      <c r="C27" s="111">
        <v>0.96799999999999997</v>
      </c>
      <c r="D27" s="111">
        <v>0.97799999999999998</v>
      </c>
      <c r="E27" s="111">
        <v>0.96399999999999997</v>
      </c>
      <c r="F27" s="111">
        <v>0.97599999999999998</v>
      </c>
      <c r="G27" s="111"/>
      <c r="H27" s="111">
        <v>0.96199999999999997</v>
      </c>
      <c r="I27" s="111">
        <v>0.93200000000000005</v>
      </c>
      <c r="J27" s="111">
        <v>0.96799999999999997</v>
      </c>
      <c r="K27" s="111">
        <v>0.90600000000000003</v>
      </c>
      <c r="L27" s="111">
        <v>0.96199999999999997</v>
      </c>
    </row>
    <row r="28" spans="1:17">
      <c r="A28" s="99" t="s">
        <v>222</v>
      </c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</row>
    <row r="29" spans="1:17">
      <c r="A29" s="107" t="s">
        <v>227</v>
      </c>
      <c r="B29" s="111">
        <v>0.95799999999999996</v>
      </c>
      <c r="C29" s="111">
        <v>0.95199999999999996</v>
      </c>
      <c r="D29" s="111">
        <v>0.95199999999999996</v>
      </c>
      <c r="E29" s="111">
        <v>0.94199999999999995</v>
      </c>
      <c r="F29" s="111">
        <v>0.96399999999999997</v>
      </c>
      <c r="G29" s="111"/>
      <c r="H29" s="111">
        <v>0.94</v>
      </c>
      <c r="I29" s="111">
        <v>0.88600000000000001</v>
      </c>
      <c r="J29" s="111">
        <v>0.93799999999999994</v>
      </c>
      <c r="K29" s="111">
        <v>0.86399999999999999</v>
      </c>
      <c r="L29" s="111">
        <v>0.94799999999999995</v>
      </c>
    </row>
    <row r="30" spans="1:17">
      <c r="A30" s="99" t="s">
        <v>221</v>
      </c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64"/>
      <c r="N30" s="64"/>
      <c r="O30" s="64"/>
      <c r="P30" s="64"/>
      <c r="Q30" s="64"/>
    </row>
    <row r="31" spans="1:17">
      <c r="A31" s="107" t="s">
        <v>224</v>
      </c>
      <c r="B31" s="111">
        <v>0.90800000000000003</v>
      </c>
      <c r="C31" s="111">
        <v>0.84199999999999997</v>
      </c>
      <c r="D31" s="111">
        <v>0.9</v>
      </c>
      <c r="E31" s="111">
        <v>0.85799999999999998</v>
      </c>
      <c r="F31" s="111">
        <v>0.90800000000000003</v>
      </c>
      <c r="G31" s="111"/>
      <c r="H31" s="111">
        <v>0.89400000000000002</v>
      </c>
      <c r="I31" s="111">
        <v>0.77600000000000002</v>
      </c>
      <c r="J31" s="111">
        <v>0.89</v>
      </c>
      <c r="K31" s="111">
        <v>0.77800000000000002</v>
      </c>
      <c r="L31" s="111">
        <v>0.91600000000000004</v>
      </c>
    </row>
    <row r="32" spans="1:17">
      <c r="A32" s="99" t="s">
        <v>223</v>
      </c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</row>
    <row r="33" spans="1:25">
      <c r="A33" s="107" t="s">
        <v>224</v>
      </c>
      <c r="B33" s="111">
        <v>0.90400000000000003</v>
      </c>
      <c r="C33" s="111">
        <v>0.84599999999999997</v>
      </c>
      <c r="D33" s="111">
        <v>0.89800000000000002</v>
      </c>
      <c r="E33" s="111">
        <v>0.84599999999999997</v>
      </c>
      <c r="F33" s="111">
        <v>0.90200000000000002</v>
      </c>
      <c r="G33" s="111"/>
      <c r="H33" s="111">
        <v>0.89600000000000002</v>
      </c>
      <c r="I33" s="111">
        <v>0.76</v>
      </c>
      <c r="J33" s="111">
        <v>0.88400000000000001</v>
      </c>
      <c r="K33" s="111">
        <v>0.77600000000000002</v>
      </c>
      <c r="L33" s="111">
        <v>0.90400000000000003</v>
      </c>
      <c r="M33" s="64"/>
      <c r="N33" s="64"/>
      <c r="O33" s="64"/>
      <c r="P33" s="64"/>
      <c r="Q33" s="64"/>
    </row>
    <row r="34" spans="1:25">
      <c r="A34" s="103" t="s">
        <v>225</v>
      </c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</row>
    <row r="35" spans="1:25">
      <c r="A35" s="107" t="s">
        <v>224</v>
      </c>
      <c r="B35" s="111">
        <v>0.94799999999999995</v>
      </c>
      <c r="C35" s="111">
        <v>0.92800000000000005</v>
      </c>
      <c r="D35" s="111">
        <v>0.94599999999999995</v>
      </c>
      <c r="E35" s="111">
        <v>0.90800000000000003</v>
      </c>
      <c r="F35" s="111">
        <v>0.94799999999999995</v>
      </c>
      <c r="G35" s="111"/>
      <c r="H35" s="111">
        <v>0.90400000000000003</v>
      </c>
      <c r="I35" s="111">
        <v>0.81</v>
      </c>
      <c r="J35" s="111">
        <v>0.89200000000000002</v>
      </c>
      <c r="K35" s="111">
        <v>0.76400000000000001</v>
      </c>
      <c r="L35" s="111">
        <v>0.89400000000000002</v>
      </c>
    </row>
    <row r="36" spans="1:25">
      <c r="A36" s="99"/>
      <c r="B36" s="119" t="s">
        <v>187</v>
      </c>
      <c r="C36" s="119"/>
      <c r="D36" s="119"/>
      <c r="E36" s="119"/>
      <c r="F36" s="119"/>
      <c r="G36" s="100"/>
      <c r="H36" s="119" t="s">
        <v>188</v>
      </c>
      <c r="I36" s="119"/>
      <c r="J36" s="119"/>
      <c r="K36" s="119"/>
      <c r="L36" s="119"/>
      <c r="M36" s="72"/>
      <c r="N36" s="72"/>
      <c r="O36" s="72"/>
      <c r="P36" s="72"/>
      <c r="Q36" s="72"/>
    </row>
    <row r="37" spans="1:25">
      <c r="A37" s="103"/>
      <c r="B37" s="110" t="s">
        <v>17</v>
      </c>
      <c r="C37" s="110" t="s">
        <v>9</v>
      </c>
      <c r="D37" s="110" t="s">
        <v>12</v>
      </c>
      <c r="E37" s="110" t="s">
        <v>19</v>
      </c>
      <c r="F37" s="110" t="s">
        <v>20</v>
      </c>
      <c r="G37" s="100"/>
      <c r="H37" s="110" t="s">
        <v>17</v>
      </c>
      <c r="I37" s="110" t="s">
        <v>9</v>
      </c>
      <c r="J37" s="110" t="s">
        <v>12</v>
      </c>
      <c r="K37" s="110" t="s">
        <v>19</v>
      </c>
      <c r="L37" s="110" t="s">
        <v>20</v>
      </c>
      <c r="M37" s="15"/>
      <c r="N37" s="15"/>
      <c r="O37" s="15"/>
      <c r="P37" s="15"/>
      <c r="Q37" s="15"/>
    </row>
    <row r="38" spans="1:25">
      <c r="A38" s="99" t="s">
        <v>220</v>
      </c>
      <c r="B38" s="111">
        <v>0.97799999999999998</v>
      </c>
      <c r="C38" s="111">
        <v>0.96599999999999997</v>
      </c>
      <c r="D38" s="111">
        <v>0.97199999999999998</v>
      </c>
      <c r="E38" s="111">
        <v>0.97</v>
      </c>
      <c r="F38" s="111">
        <v>0.97399999999999998</v>
      </c>
      <c r="G38" s="111"/>
      <c r="H38" s="111">
        <v>0.97199999999999998</v>
      </c>
      <c r="I38" s="111">
        <v>0.97399999999999998</v>
      </c>
      <c r="J38" s="111">
        <v>0.97399999999999998</v>
      </c>
      <c r="K38" s="111">
        <v>0.96399999999999997</v>
      </c>
      <c r="L38" s="111">
        <v>0.94799999999999995</v>
      </c>
    </row>
    <row r="39" spans="1:25">
      <c r="A39" s="99" t="s">
        <v>222</v>
      </c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</row>
    <row r="40" spans="1:25">
      <c r="A40" s="107" t="s">
        <v>227</v>
      </c>
      <c r="B40" s="111">
        <v>0.95799999999999996</v>
      </c>
      <c r="C40" s="111">
        <v>0.94599999999999995</v>
      </c>
      <c r="D40" s="111">
        <v>0.95199999999999996</v>
      </c>
      <c r="E40" s="111">
        <v>0.93200000000000005</v>
      </c>
      <c r="F40" s="111">
        <v>0.95599999999999996</v>
      </c>
      <c r="G40" s="111"/>
      <c r="H40" s="111">
        <v>0.93200000000000005</v>
      </c>
      <c r="I40" s="111">
        <v>0.94799999999999995</v>
      </c>
      <c r="J40" s="111">
        <v>0.94799999999999995</v>
      </c>
      <c r="K40" s="111">
        <v>0.93799999999999994</v>
      </c>
      <c r="L40" s="111">
        <v>0.93</v>
      </c>
    </row>
    <row r="41" spans="1:25">
      <c r="A41" s="99" t="s">
        <v>221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</row>
    <row r="42" spans="1:25">
      <c r="A42" s="107" t="s">
        <v>224</v>
      </c>
      <c r="B42" s="111">
        <v>0.90600000000000003</v>
      </c>
      <c r="C42" s="111">
        <v>0.84</v>
      </c>
      <c r="D42" s="111">
        <v>0.90800000000000003</v>
      </c>
      <c r="E42" s="111">
        <v>0.84</v>
      </c>
      <c r="F42" s="111">
        <v>0.89400000000000002</v>
      </c>
      <c r="G42" s="111"/>
      <c r="H42" s="111">
        <v>0.86799999999999999</v>
      </c>
      <c r="I42" s="111">
        <v>0.84399999999999997</v>
      </c>
      <c r="J42" s="111">
        <v>0.878</v>
      </c>
      <c r="K42" s="111">
        <v>0.82799999999999996</v>
      </c>
      <c r="L42" s="111">
        <v>0.87</v>
      </c>
      <c r="M42" s="63"/>
      <c r="N42" s="63"/>
      <c r="O42" s="63"/>
      <c r="P42" s="63"/>
      <c r="Q42" s="63"/>
    </row>
    <row r="43" spans="1:25">
      <c r="A43" s="99" t="s">
        <v>223</v>
      </c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</row>
    <row r="44" spans="1:25">
      <c r="A44" s="107" t="s">
        <v>224</v>
      </c>
      <c r="B44" s="111">
        <v>0.90400000000000003</v>
      </c>
      <c r="C44" s="111">
        <v>0.83599999999999997</v>
      </c>
      <c r="D44" s="111">
        <v>0.89600000000000002</v>
      </c>
      <c r="E44" s="111">
        <v>0.82799999999999996</v>
      </c>
      <c r="F44" s="111">
        <v>0.878</v>
      </c>
      <c r="G44" s="111"/>
      <c r="H44" s="111">
        <v>0.86599999999999999</v>
      </c>
      <c r="I44" s="111">
        <v>0.83399999999999996</v>
      </c>
      <c r="J44" s="111">
        <v>0.874</v>
      </c>
      <c r="K44" s="111">
        <v>0.81</v>
      </c>
      <c r="L44" s="111">
        <v>0.86399999999999999</v>
      </c>
    </row>
    <row r="45" spans="1:25">
      <c r="A45" s="103" t="s">
        <v>225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</row>
    <row r="46" spans="1:25" ht="13.5" thickBot="1">
      <c r="A46" s="112" t="s">
        <v>224</v>
      </c>
      <c r="B46" s="113">
        <v>0.91400000000000003</v>
      </c>
      <c r="C46" s="113">
        <v>0.89200000000000002</v>
      </c>
      <c r="D46" s="113">
        <v>0.91600000000000004</v>
      </c>
      <c r="E46" s="113">
        <v>0.88200000000000001</v>
      </c>
      <c r="F46" s="113">
        <v>0.91800000000000004</v>
      </c>
      <c r="G46" s="113"/>
      <c r="H46" s="113">
        <v>0.89800000000000002</v>
      </c>
      <c r="I46" s="113">
        <v>0.86199999999999999</v>
      </c>
      <c r="J46" s="113">
        <v>0.90400000000000003</v>
      </c>
      <c r="K46" s="113">
        <v>0.84799999999999998</v>
      </c>
      <c r="L46" s="113">
        <v>0.878</v>
      </c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</sheetData>
  <mergeCells count="8">
    <mergeCell ref="H36:L36"/>
    <mergeCell ref="B36:F36"/>
    <mergeCell ref="B3:F3"/>
    <mergeCell ref="H3:L3"/>
    <mergeCell ref="B14:F14"/>
    <mergeCell ref="H14:L14"/>
    <mergeCell ref="B25:F25"/>
    <mergeCell ref="H25:L25"/>
  </mergeCells>
  <phoneticPr fontId="2" type="noConversion"/>
  <pageMargins left="0.75" right="0.75" top="1" bottom="1" header="0.5" footer="0.5"/>
  <pageSetup scale="71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EF519"/>
  <sheetViews>
    <sheetView topLeftCell="DG1" workbookViewId="0">
      <selection activeCell="DJ29" sqref="DJ29"/>
    </sheetView>
  </sheetViews>
  <sheetFormatPr defaultRowHeight="12.75"/>
  <cols>
    <col min="111" max="111" width="10.28515625" customWidth="1"/>
    <col min="112" max="112" width="13.5703125" bestFit="1" customWidth="1"/>
    <col min="113" max="120" width="14.28515625" customWidth="1"/>
    <col min="121" max="121" width="14.5703125" customWidth="1"/>
    <col min="122" max="123" width="14.28515625" customWidth="1"/>
    <col min="124" max="124" width="13.5703125" customWidth="1"/>
    <col min="125" max="128" width="14.28515625" customWidth="1"/>
    <col min="129" max="129" width="16.140625" customWidth="1"/>
    <col min="130" max="136" width="14.28515625" customWidth="1"/>
  </cols>
  <sheetData>
    <row r="1" spans="1:136">
      <c r="A1" t="s">
        <v>160</v>
      </c>
    </row>
    <row r="2" spans="1:136">
      <c r="A2" t="s">
        <v>61</v>
      </c>
      <c r="B2" t="str">
        <f ca="1">ADDRESS(ROW(Model!$N$740),COLUMN(Model!$N$740),4,,_xll.WSNAME(Model!$N$740))</f>
        <v>Model!N740</v>
      </c>
      <c r="C2" t="str">
        <f ca="1">ADDRESS(ROW(Model!$N$741),COLUMN(Model!$N$741),4,,_xll.WSNAME(Model!$N$741))</f>
        <v>Model!N741</v>
      </c>
      <c r="D2" t="str">
        <f ca="1">ADDRESS(ROW(Model!$N$742),COLUMN(Model!$N$742),4,,_xll.WSNAME(Model!$N$742))</f>
        <v>Model!N742</v>
      </c>
      <c r="E2" t="str">
        <f ca="1">ADDRESS(ROW(Model!$N$743),COLUMN(Model!$N$743),4,,_xll.WSNAME(Model!$N$743))</f>
        <v>Model!N743</v>
      </c>
      <c r="F2" t="str">
        <f ca="1">ADDRESS(ROW(Model!$N$744),COLUMN(Model!$N$744),4,,_xll.WSNAME(Model!$N$744))</f>
        <v>Model!N744</v>
      </c>
      <c r="G2" t="str">
        <f ca="1">ADDRESS(ROW(Model!$N$745),COLUMN(Model!$N$745),4,,_xll.WSNAME(Model!$N$745))</f>
        <v>Model!N745</v>
      </c>
      <c r="H2" t="str">
        <f ca="1">ADDRESS(ROW(Model!$N$746),COLUMN(Model!$N$746),4,,_xll.WSNAME(Model!$N$746))</f>
        <v>Model!N746</v>
      </c>
      <c r="I2" t="str">
        <f ca="1">ADDRESS(ROW(Model!$N$747),COLUMN(Model!$N$747),4,,_xll.WSNAME(Model!$N$747))</f>
        <v>Model!N747</v>
      </c>
      <c r="J2" t="str">
        <f ca="1">ADDRESS(ROW(Model!$N$748),COLUMN(Model!$N$748),4,,_xll.WSNAME(Model!$N$748))</f>
        <v>Model!N748</v>
      </c>
      <c r="K2" t="str">
        <f ca="1">ADDRESS(ROW(Model!$N$749),COLUMN(Model!$N$749),4,,_xll.WSNAME(Model!$N$749))</f>
        <v>Model!N749</v>
      </c>
      <c r="L2" t="str">
        <f ca="1">ADDRESS(ROW(Model!$N$750),COLUMN(Model!$N$750),4,,_xll.WSNAME(Model!$N$750))</f>
        <v>Model!N750</v>
      </c>
      <c r="M2" t="str">
        <f ca="1">ADDRESS(ROW(Model!$N$751),COLUMN(Model!$N$751),4,,_xll.WSNAME(Model!$N$751))</f>
        <v>Model!N751</v>
      </c>
      <c r="N2" t="str">
        <f ca="1">ADDRESS(ROW(Model!$N$752),COLUMN(Model!$N$752),4,,_xll.WSNAME(Model!$N$752))</f>
        <v>Model!N752</v>
      </c>
      <c r="O2" t="str">
        <f ca="1">ADDRESS(ROW(Model!$N$753),COLUMN(Model!$N$753),4,,_xll.WSNAME(Model!$N$753))</f>
        <v>Model!N753</v>
      </c>
      <c r="P2" t="str">
        <f ca="1">ADDRESS(ROW(Model!$N$754),COLUMN(Model!$N$754),4,,_xll.WSNAME(Model!$N$754))</f>
        <v>Model!N754</v>
      </c>
      <c r="Q2" t="str">
        <f ca="1">ADDRESS(ROW(Model!$N$755),COLUMN(Model!$N$755),4,,_xll.WSNAME(Model!$N$755))</f>
        <v>Model!N755</v>
      </c>
      <c r="R2" t="str">
        <f ca="1">ADDRESS(ROW(Model!$N$756),COLUMN(Model!$N$756),4,,_xll.WSNAME(Model!$N$756))</f>
        <v>Model!N756</v>
      </c>
      <c r="S2" t="str">
        <f ca="1">ADDRESS(ROW(Model!$N$757),COLUMN(Model!$N$757),4,,_xll.WSNAME(Model!$N$757))</f>
        <v>Model!N757</v>
      </c>
      <c r="T2" t="str">
        <f ca="1">ADDRESS(ROW(Model!$N$758),COLUMN(Model!$N$758),4,,_xll.WSNAME(Model!$N$758))</f>
        <v>Model!N758</v>
      </c>
      <c r="U2" t="str">
        <f ca="1">ADDRESS(ROW(Model!$N$759),COLUMN(Model!$N$759),4,,_xll.WSNAME(Model!$N$759))</f>
        <v>Model!N759</v>
      </c>
      <c r="V2" t="str">
        <f ca="1">ADDRESS(ROW(Model!$N$760),COLUMN(Model!$N$760),4,,_xll.WSNAME(Model!$N$760))</f>
        <v>Model!N760</v>
      </c>
      <c r="W2" t="str">
        <f ca="1">ADDRESS(ROW(Model!$N$761),COLUMN(Model!$N$761),4,,_xll.WSNAME(Model!$N$761))</f>
        <v>Model!N761</v>
      </c>
      <c r="X2" t="str">
        <f ca="1">ADDRESS(ROW(Model!$N$762),COLUMN(Model!$N$762),4,,_xll.WSNAME(Model!$N$762))</f>
        <v>Model!N762</v>
      </c>
      <c r="Y2" t="str">
        <f ca="1">ADDRESS(ROW(Model!$N$763),COLUMN(Model!$N$763),4,,_xll.WSNAME(Model!$N$763))</f>
        <v>Model!N763</v>
      </c>
      <c r="Z2" t="str">
        <f ca="1">ADDRESS(ROW(Model!$N$764),COLUMN(Model!$N$764),4,,_xll.WSNAME(Model!$N$764))</f>
        <v>Model!N764</v>
      </c>
      <c r="AA2" t="str">
        <f ca="1">ADDRESS(ROW(Model!$N$765),COLUMN(Model!$N$765),4,,_xll.WSNAME(Model!$N$765))</f>
        <v>Model!N765</v>
      </c>
      <c r="AB2" t="str">
        <f ca="1">ADDRESS(ROW(Model!$N$766),COLUMN(Model!$N$766),4,,_xll.WSNAME(Model!$N$766))</f>
        <v>Model!N766</v>
      </c>
      <c r="AC2" t="str">
        <f ca="1">ADDRESS(ROW(Model!$N$767),COLUMN(Model!$N$767),4,,_xll.WSNAME(Model!$N$767))</f>
        <v>Model!N767</v>
      </c>
      <c r="AD2" t="str">
        <f ca="1">ADDRESS(ROW(Model!$N$768),COLUMN(Model!$N$768),4,,_xll.WSNAME(Model!$N$768))</f>
        <v>Model!N768</v>
      </c>
      <c r="AE2" t="str">
        <f ca="1">ADDRESS(ROW(Model!$N$769),COLUMN(Model!$N$769),4,,_xll.WSNAME(Model!$N$769))</f>
        <v>Model!N769</v>
      </c>
      <c r="AF2" t="str">
        <f ca="1">ADDRESS(ROW(Model!$N$770),COLUMN(Model!$N$770),4,,_xll.WSNAME(Model!$N$770))</f>
        <v>Model!N770</v>
      </c>
      <c r="AG2" t="str">
        <f ca="1">ADDRESS(ROW(Model!$N$771),COLUMN(Model!$N$771),4,,_xll.WSNAME(Model!$N$771))</f>
        <v>Model!N771</v>
      </c>
      <c r="AH2" t="str">
        <f ca="1">ADDRESS(ROW(Model!$N$772),COLUMN(Model!$N$772),4,,_xll.WSNAME(Model!$N$772))</f>
        <v>Model!N772</v>
      </c>
      <c r="AI2" t="str">
        <f ca="1">ADDRESS(ROW(Model!$N$773),COLUMN(Model!$N$773),4,,_xll.WSNAME(Model!$N$773))</f>
        <v>Model!N773</v>
      </c>
      <c r="AJ2" t="str">
        <f ca="1">ADDRESS(ROW(Model!$N$774),COLUMN(Model!$N$774),4,,_xll.WSNAME(Model!$N$774))</f>
        <v>Model!N774</v>
      </c>
      <c r="AK2" t="str">
        <f ca="1">ADDRESS(ROW(Model!$N$775),COLUMN(Model!$N$775),4,,_xll.WSNAME(Model!$N$775))</f>
        <v>Model!N775</v>
      </c>
      <c r="AL2" t="str">
        <f ca="1">ADDRESS(ROW(Model!$N$776),COLUMN(Model!$N$776),4,,_xll.WSNAME(Model!$N$776))</f>
        <v>Model!N776</v>
      </c>
      <c r="AM2" t="str">
        <f ca="1">ADDRESS(ROW(Model!$N$777),COLUMN(Model!$N$777),4,,_xll.WSNAME(Model!$N$777))</f>
        <v>Model!N777</v>
      </c>
      <c r="AN2" t="str">
        <f ca="1">ADDRESS(ROW(Model!$N$778),COLUMN(Model!$N$778),4,,_xll.WSNAME(Model!$N$778))</f>
        <v>Model!N778</v>
      </c>
      <c r="AO2" t="str">
        <f ca="1">ADDRESS(ROW(Model!$N$779),COLUMN(Model!$N$779),4,,_xll.WSNAME(Model!$N$779))</f>
        <v>Model!N779</v>
      </c>
      <c r="AP2" t="str">
        <f ca="1">ADDRESS(ROW(Model!$N$780),COLUMN(Model!$N$780),4,,_xll.WSNAME(Model!$N$780))</f>
        <v>Model!N780</v>
      </c>
      <c r="AQ2" t="str">
        <f ca="1">ADDRESS(ROW(Model!$N$781),COLUMN(Model!$N$781),4,,_xll.WSNAME(Model!$N$781))</f>
        <v>Model!N781</v>
      </c>
      <c r="AR2" t="str">
        <f ca="1">ADDRESS(ROW(Model!$N$782),COLUMN(Model!$N$782),4,,_xll.WSNAME(Model!$N$782))</f>
        <v>Model!N782</v>
      </c>
      <c r="AS2" t="str">
        <f ca="1">ADDRESS(ROW(Model!$N$783),COLUMN(Model!$N$783),4,,_xll.WSNAME(Model!$N$783))</f>
        <v>Model!N783</v>
      </c>
      <c r="AT2" t="str">
        <f ca="1">ADDRESS(ROW(Model!$N$784),COLUMN(Model!$N$784),4,,_xll.WSNAME(Model!$N$784))</f>
        <v>Model!N784</v>
      </c>
      <c r="AU2" t="str">
        <f ca="1">ADDRESS(ROW(Model!$N$785),COLUMN(Model!$N$785),4,,_xll.WSNAME(Model!$N$785))</f>
        <v>Model!N785</v>
      </c>
      <c r="AV2" t="str">
        <f ca="1">ADDRESS(ROW(Model!$N$786),COLUMN(Model!$N$786),4,,_xll.WSNAME(Model!$N$786))</f>
        <v>Model!N786</v>
      </c>
      <c r="AW2" t="str">
        <f ca="1">ADDRESS(ROW(Model!$N$787),COLUMN(Model!$N$787),4,,_xll.WSNAME(Model!$N$787))</f>
        <v>Model!N787</v>
      </c>
      <c r="AX2" t="str">
        <f ca="1">ADDRESS(ROW(Model!$N$788),COLUMN(Model!$N$788),4,,_xll.WSNAME(Model!$N$788))</f>
        <v>Model!N788</v>
      </c>
      <c r="AY2" t="str">
        <f ca="1">ADDRESS(ROW(Model!$N$789),COLUMN(Model!$N$789),4,,_xll.WSNAME(Model!$N$789))</f>
        <v>Model!N789</v>
      </c>
      <c r="AZ2" t="str">
        <f ca="1">ADDRESS(ROW(Model!$N$790),COLUMN(Model!$N$790),4,,_xll.WSNAME(Model!$N$790))</f>
        <v>Model!N790</v>
      </c>
      <c r="BA2" t="str">
        <f ca="1">ADDRESS(ROW(Model!$N$791),COLUMN(Model!$N$791),4,,_xll.WSNAME(Model!$N$791))</f>
        <v>Model!N791</v>
      </c>
      <c r="BB2" t="str">
        <f ca="1">ADDRESS(ROW(Model!$N$792),COLUMN(Model!$N$792),4,,_xll.WSNAME(Model!$N$792))</f>
        <v>Model!N792</v>
      </c>
      <c r="BC2" t="str">
        <f ca="1">ADDRESS(ROW(Model!$N$793),COLUMN(Model!$N$793),4,,_xll.WSNAME(Model!$N$793))</f>
        <v>Model!N793</v>
      </c>
      <c r="BD2" t="str">
        <f ca="1">ADDRESS(ROW(Model!$N$794),COLUMN(Model!$N$794),4,,_xll.WSNAME(Model!$N$794))</f>
        <v>Model!N794</v>
      </c>
      <c r="BE2" t="str">
        <f ca="1">ADDRESS(ROW(Model!$N$795),COLUMN(Model!$N$795),4,,_xll.WSNAME(Model!$N$795))</f>
        <v>Model!N795</v>
      </c>
      <c r="BF2" t="str">
        <f ca="1">ADDRESS(ROW(Model!$N$796),COLUMN(Model!$N$796),4,,_xll.WSNAME(Model!$N$796))</f>
        <v>Model!N796</v>
      </c>
      <c r="BG2" t="str">
        <f ca="1">ADDRESS(ROW(Model!$N$797),COLUMN(Model!$N$797),4,,_xll.WSNAME(Model!$N$797))</f>
        <v>Model!N797</v>
      </c>
      <c r="BH2" t="str">
        <f ca="1">ADDRESS(ROW(Model!$N$798),COLUMN(Model!$N$798),4,,_xll.WSNAME(Model!$N$798))</f>
        <v>Model!N798</v>
      </c>
      <c r="BI2" t="str">
        <f ca="1">ADDRESS(ROW(Model!$N$799),COLUMN(Model!$N$799),4,,_xll.WSNAME(Model!$N$799))</f>
        <v>Model!N799</v>
      </c>
      <c r="BJ2" t="str">
        <f ca="1">ADDRESS(ROW(Model!$N$800),COLUMN(Model!$N$800),4,,_xll.WSNAME(Model!$N$800))</f>
        <v>Model!N800</v>
      </c>
      <c r="BK2" t="str">
        <f ca="1">ADDRESS(ROW(Model!$N$801),COLUMN(Model!$N$801),4,,_xll.WSNAME(Model!$N$801))</f>
        <v>Model!N801</v>
      </c>
      <c r="BL2" t="str">
        <f ca="1">ADDRESS(ROW(Model!$N$802),COLUMN(Model!$N$802),4,,_xll.WSNAME(Model!$N$802))</f>
        <v>Model!N802</v>
      </c>
      <c r="BM2" t="str">
        <f ca="1">ADDRESS(ROW(Model!$N$803),COLUMN(Model!$N$803),4,,_xll.WSNAME(Model!$N$803))</f>
        <v>Model!N803</v>
      </c>
      <c r="BN2" t="str">
        <f ca="1">ADDRESS(ROW(Model!$N$804),COLUMN(Model!$N$804),4,,_xll.WSNAME(Model!$N$804))</f>
        <v>Model!N804</v>
      </c>
      <c r="BO2" t="str">
        <f ca="1">ADDRESS(ROW(Model!$N$805),COLUMN(Model!$N$805),4,,_xll.WSNAME(Model!$N$805))</f>
        <v>Model!N805</v>
      </c>
      <c r="BP2" t="str">
        <f ca="1">ADDRESS(ROW(Model!$N$806),COLUMN(Model!$N$806),4,,_xll.WSNAME(Model!$N$806))</f>
        <v>Model!N806</v>
      </c>
      <c r="BQ2" t="str">
        <f ca="1">ADDRESS(ROW(Model!$N$807),COLUMN(Model!$N$807),4,,_xll.WSNAME(Model!$N$807))</f>
        <v>Model!N807</v>
      </c>
      <c r="BR2" t="str">
        <f ca="1">ADDRESS(ROW(Model!$N$808),COLUMN(Model!$N$808),4,,_xll.WSNAME(Model!$N$808))</f>
        <v>Model!N808</v>
      </c>
      <c r="BS2" t="str">
        <f ca="1">ADDRESS(ROW(Model!$N$809),COLUMN(Model!$N$809),4,,_xll.WSNAME(Model!$N$809))</f>
        <v>Model!N809</v>
      </c>
      <c r="BT2" t="str">
        <f ca="1">ADDRESS(ROW(Model!$N$810),COLUMN(Model!$N$810),4,,_xll.WSNAME(Model!$N$810))</f>
        <v>Model!N810</v>
      </c>
      <c r="BU2" t="str">
        <f ca="1">ADDRESS(ROW(Model!$N$811),COLUMN(Model!$N$811),4,,_xll.WSNAME(Model!$N$811))</f>
        <v>Model!N811</v>
      </c>
      <c r="BV2" t="str">
        <f ca="1">ADDRESS(ROW(Model!$N$812),COLUMN(Model!$N$812),4,,_xll.WSNAME(Model!$N$812))</f>
        <v>Model!N812</v>
      </c>
      <c r="BW2" t="str">
        <f ca="1">ADDRESS(ROW(Model!$N$813),COLUMN(Model!$N$813),4,,_xll.WSNAME(Model!$N$813))</f>
        <v>Model!N813</v>
      </c>
      <c r="BX2" t="str">
        <f ca="1">ADDRESS(ROW(Model!$N$814),COLUMN(Model!$N$814),4,,_xll.WSNAME(Model!$N$814))</f>
        <v>Model!N814</v>
      </c>
      <c r="BY2" t="str">
        <f ca="1">ADDRESS(ROW(Model!$N$815),COLUMN(Model!$N$815),4,,_xll.WSNAME(Model!$N$815))</f>
        <v>Model!N815</v>
      </c>
      <c r="BZ2" t="str">
        <f ca="1">ADDRESS(ROW(Model!$N$816),COLUMN(Model!$N$816),4,,_xll.WSNAME(Model!$N$816))</f>
        <v>Model!N816</v>
      </c>
      <c r="CA2" t="str">
        <f ca="1">ADDRESS(ROW(Model!$N$817),COLUMN(Model!$N$817),4,,_xll.WSNAME(Model!$N$817))</f>
        <v>Model!N817</v>
      </c>
      <c r="CB2" t="str">
        <f ca="1">ADDRESS(ROW(Model!$N$818),COLUMN(Model!$N$818),4,,_xll.WSNAME(Model!$N$818))</f>
        <v>Model!N818</v>
      </c>
      <c r="CC2" t="str">
        <f ca="1">ADDRESS(ROW(Model!$N$819),COLUMN(Model!$N$819),4,,_xll.WSNAME(Model!$N$819))</f>
        <v>Model!N819</v>
      </c>
      <c r="CD2" t="str">
        <f ca="1">ADDRESS(ROW(Model!$N$820),COLUMN(Model!$N$820),4,,_xll.WSNAME(Model!$N$820))</f>
        <v>Model!N820</v>
      </c>
      <c r="CE2" t="str">
        <f ca="1">ADDRESS(ROW(Model!$N$821),COLUMN(Model!$N$821),4,,_xll.WSNAME(Model!$N$821))</f>
        <v>Model!N821</v>
      </c>
      <c r="CF2" t="str">
        <f ca="1">ADDRESS(ROW(Model!$N$822),COLUMN(Model!$N$822),4,,_xll.WSNAME(Model!$N$822))</f>
        <v>Model!N822</v>
      </c>
      <c r="CG2" t="str">
        <f ca="1">ADDRESS(ROW(Model!$N$823),COLUMN(Model!$N$823),4,,_xll.WSNAME(Model!$N$823))</f>
        <v>Model!N823</v>
      </c>
      <c r="CH2" t="str">
        <f ca="1">ADDRESS(ROW(Model!$N$824),COLUMN(Model!$N$824),4,,_xll.WSNAME(Model!$N$824))</f>
        <v>Model!N824</v>
      </c>
      <c r="CI2" t="str">
        <f ca="1">ADDRESS(ROW(Model!$N$825),COLUMN(Model!$N$825),4,,_xll.WSNAME(Model!$N$825))</f>
        <v>Model!N825</v>
      </c>
      <c r="CJ2" t="str">
        <f ca="1">ADDRESS(ROW(Model!$N$826),COLUMN(Model!$N$826),4,,_xll.WSNAME(Model!$N$826))</f>
        <v>Model!N826</v>
      </c>
      <c r="CK2" t="str">
        <f ca="1">ADDRESS(ROW(Model!$N$827),COLUMN(Model!$N$827),4,,_xll.WSNAME(Model!$N$827))</f>
        <v>Model!N827</v>
      </c>
      <c r="CL2" t="str">
        <f ca="1">ADDRESS(ROW(Model!$N$828),COLUMN(Model!$N$828),4,,_xll.WSNAME(Model!$N$828))</f>
        <v>Model!N828</v>
      </c>
      <c r="CM2" t="str">
        <f ca="1">ADDRESS(ROW(Model!$N$829),COLUMN(Model!$N$829),4,,_xll.WSNAME(Model!$N$829))</f>
        <v>Model!N829</v>
      </c>
      <c r="CN2" t="str">
        <f ca="1">ADDRESS(ROW(Model!$N$830),COLUMN(Model!$N$830),4,,_xll.WSNAME(Model!$N$830))</f>
        <v>Model!N830</v>
      </c>
      <c r="CO2" t="str">
        <f ca="1">ADDRESS(ROW(Model!$N$831),COLUMN(Model!$N$831),4,,_xll.WSNAME(Model!$N$831))</f>
        <v>Model!N831</v>
      </c>
      <c r="CP2" t="str">
        <f ca="1">ADDRESS(ROW(Model!$N$832),COLUMN(Model!$N$832),4,,_xll.WSNAME(Model!$N$832))</f>
        <v>Model!N832</v>
      </c>
      <c r="CQ2" t="str">
        <f ca="1">ADDRESS(ROW(Model!$N$833),COLUMN(Model!$N$833),4,,_xll.WSNAME(Model!$N$833))</f>
        <v>Model!N833</v>
      </c>
      <c r="CR2" t="str">
        <f ca="1">ADDRESS(ROW(Model!$N$834),COLUMN(Model!$N$834),4,,_xll.WSNAME(Model!$N$834))</f>
        <v>Model!N834</v>
      </c>
      <c r="CS2" t="str">
        <f ca="1">ADDRESS(ROW(Model!$N$835),COLUMN(Model!$N$835),4,,_xll.WSNAME(Model!$N$835))</f>
        <v>Model!N835</v>
      </c>
      <c r="CT2" t="str">
        <f ca="1">ADDRESS(ROW(Model!$N$836),COLUMN(Model!$N$836),4,,_xll.WSNAME(Model!$N$836))</f>
        <v>Model!N836</v>
      </c>
      <c r="CU2" t="str">
        <f ca="1">ADDRESS(ROW(Model!$N$837),COLUMN(Model!$N$837),4,,_xll.WSNAME(Model!$N$837))</f>
        <v>Model!N837</v>
      </c>
      <c r="CV2" t="str">
        <f ca="1">ADDRESS(ROW(Model!$N$838),COLUMN(Model!$N$838),4,,_xll.WSNAME(Model!$N$838))</f>
        <v>Model!N838</v>
      </c>
      <c r="CW2" t="str">
        <f ca="1">ADDRESS(ROW(Model!$N$839),COLUMN(Model!$N$839),4,,_xll.WSNAME(Model!$N$839))</f>
        <v>Model!N839</v>
      </c>
      <c r="CX2" t="str">
        <f ca="1">ADDRESS(ROW(Model!$N$840),COLUMN(Model!$N$840),4,,_xll.WSNAME(Model!$N$840))</f>
        <v>Model!N840</v>
      </c>
      <c r="CY2" t="str">
        <f ca="1">ADDRESS(ROW(Model!$N$841),COLUMN(Model!$N$841),4,,_xll.WSNAME(Model!$N$841))</f>
        <v>Model!N841</v>
      </c>
      <c r="CZ2" t="str">
        <f ca="1">ADDRESS(ROW(Model!$N$842),COLUMN(Model!$N$842),4,,_xll.WSNAME(Model!$N$842))</f>
        <v>Model!N842</v>
      </c>
      <c r="DA2" t="str">
        <f ca="1">ADDRESS(ROW(Model!$N$843),COLUMN(Model!$N$843),4,,_xll.WSNAME(Model!$N$843))</f>
        <v>Model!N843</v>
      </c>
      <c r="DB2" t="str">
        <f ca="1">ADDRESS(ROW(Model!$N$844),COLUMN(Model!$N$844),4,,_xll.WSNAME(Model!$N$844))</f>
        <v>Model!N844</v>
      </c>
      <c r="DC2" t="str">
        <f ca="1">ADDRESS(ROW(Model!$N$845),COLUMN(Model!$N$845),4,,_xll.WSNAME(Model!$N$845))</f>
        <v>Model!N845</v>
      </c>
      <c r="DD2" t="str">
        <f ca="1">ADDRESS(ROW(Model!$N$846),COLUMN(Model!$N$846),4,,_xll.WSNAME(Model!$N$846))</f>
        <v>Model!N846</v>
      </c>
      <c r="DE2" t="str">
        <f ca="1">ADDRESS(ROW(Model!$N$847),COLUMN(Model!$N$847),4,,_xll.WSNAME(Model!$N$847))</f>
        <v>Model!N847</v>
      </c>
      <c r="DG2" t="str">
        <f>B8</f>
        <v>Variable 1</v>
      </c>
      <c r="DH2" t="str">
        <f>C8</f>
        <v>Beta</v>
      </c>
      <c r="DI2" t="str">
        <f t="shared" ref="DI2:DU2" si="0">D8</f>
        <v>Double Exponential</v>
      </c>
      <c r="DJ2" t="str">
        <f t="shared" si="0"/>
        <v>Exponential</v>
      </c>
      <c r="DK2" t="str">
        <f t="shared" si="0"/>
        <v>Gamma</v>
      </c>
      <c r="DL2" t="str">
        <f t="shared" si="0"/>
        <v>Logistic</v>
      </c>
      <c r="DM2" t="str">
        <f t="shared" si="0"/>
        <v>Log-Log</v>
      </c>
      <c r="DN2" t="str">
        <f t="shared" si="0"/>
        <v>Log-Logistic</v>
      </c>
      <c r="DO2" t="str">
        <f t="shared" si="0"/>
        <v>Lognormal</v>
      </c>
      <c r="DP2" t="str">
        <f t="shared" si="0"/>
        <v>Normal</v>
      </c>
      <c r="DQ2" t="str">
        <f t="shared" si="0"/>
        <v>Pareto</v>
      </c>
      <c r="DR2" t="str">
        <f t="shared" si="0"/>
        <v>Uniform</v>
      </c>
      <c r="DS2" t="str">
        <f t="shared" si="0"/>
        <v>Weibull</v>
      </c>
      <c r="DT2" t="str">
        <f t="shared" si="0"/>
        <v>Geometric</v>
      </c>
      <c r="DU2" t="str">
        <f t="shared" si="0"/>
        <v>Poisson</v>
      </c>
      <c r="DV2" t="str">
        <f t="shared" ref="DV2:EF2" si="1">R8</f>
        <v>Cauchy KD</v>
      </c>
      <c r="DW2" t="str">
        <f t="shared" si="1"/>
        <v>Cosinus KD</v>
      </c>
      <c r="DX2" t="str">
        <f t="shared" si="1"/>
        <v>Double Exp KD</v>
      </c>
      <c r="DY2" t="str">
        <f t="shared" si="1"/>
        <v>Epanechnikov KD</v>
      </c>
      <c r="DZ2" t="str">
        <f t="shared" si="1"/>
        <v>Gaussian KD</v>
      </c>
      <c r="EA2" t="str">
        <f t="shared" si="1"/>
        <v>Histogram KD</v>
      </c>
      <c r="EB2" t="str">
        <f t="shared" si="1"/>
        <v>Parzen KD</v>
      </c>
      <c r="EC2" t="str">
        <f t="shared" si="1"/>
        <v>Quartic KD</v>
      </c>
      <c r="ED2" t="str">
        <f t="shared" si="1"/>
        <v>Triangle KD</v>
      </c>
      <c r="EE2" t="str">
        <f t="shared" si="1"/>
        <v>Triweight KD</v>
      </c>
      <c r="EF2" t="str">
        <f t="shared" si="1"/>
        <v>Uniform KD</v>
      </c>
    </row>
    <row r="3" spans="1:136">
      <c r="A3" t="s">
        <v>0</v>
      </c>
      <c r="B3" t="e">
        <f t="shared" ref="B3:AG3" si="2">AVERAGE(B9:B508)</f>
        <v>#DIV/0!</v>
      </c>
      <c r="C3">
        <f t="shared" si="2"/>
        <v>321780.94447941473</v>
      </c>
      <c r="D3">
        <f t="shared" si="2"/>
        <v>416088.81731639185</v>
      </c>
      <c r="E3">
        <f t="shared" si="2"/>
        <v>1937388.5136374237</v>
      </c>
      <c r="F3">
        <f t="shared" si="2"/>
        <v>226063.52442690197</v>
      </c>
      <c r="G3">
        <f t="shared" si="2"/>
        <v>208058.55545207384</v>
      </c>
      <c r="H3">
        <f t="shared" si="2"/>
        <v>550613.200691337</v>
      </c>
      <c r="I3">
        <f t="shared" si="2"/>
        <v>94216480.176975235</v>
      </c>
      <c r="J3">
        <f t="shared" si="2"/>
        <v>12411323.030343216</v>
      </c>
      <c r="K3">
        <f t="shared" si="2"/>
        <v>61035.016170828232</v>
      </c>
      <c r="L3">
        <f t="shared" si="2"/>
        <v>6.7042716139745938E+38</v>
      </c>
      <c r="M3">
        <f t="shared" si="2"/>
        <v>3164.0939631447241</v>
      </c>
      <c r="N3">
        <f t="shared" si="2"/>
        <v>53651.973877036879</v>
      </c>
      <c r="O3">
        <f t="shared" si="2"/>
        <v>6801413.1107088914</v>
      </c>
      <c r="P3">
        <f t="shared" si="2"/>
        <v>25651.670441137157</v>
      </c>
      <c r="Q3">
        <f t="shared" si="2"/>
        <v>9999999</v>
      </c>
      <c r="R3">
        <f t="shared" si="2"/>
        <v>4680.0377080902354</v>
      </c>
      <c r="S3">
        <f t="shared" si="2"/>
        <v>422.14748845366569</v>
      </c>
      <c r="T3">
        <f t="shared" si="2"/>
        <v>1932.7293195937498</v>
      </c>
      <c r="U3">
        <f t="shared" si="2"/>
        <v>440.43223624409626</v>
      </c>
      <c r="V3">
        <f t="shared" si="2"/>
        <v>1225.8952806759899</v>
      </c>
      <c r="W3">
        <f t="shared" si="2"/>
        <v>2.4963280272435</v>
      </c>
      <c r="X3">
        <f t="shared" si="2"/>
        <v>219.73224590236401</v>
      </c>
      <c r="Y3">
        <f t="shared" si="2"/>
        <v>342.16009199131656</v>
      </c>
      <c r="Z3">
        <f t="shared" si="2"/>
        <v>377.93546726792857</v>
      </c>
      <c r="AA3">
        <f t="shared" si="2"/>
        <v>281.38920415349827</v>
      </c>
      <c r="AB3">
        <f t="shared" si="2"/>
        <v>637.90484046559573</v>
      </c>
      <c r="AC3" t="e">
        <f t="shared" si="2"/>
        <v>#DIV/0!</v>
      </c>
      <c r="AD3">
        <f t="shared" si="2"/>
        <v>579.43099979148906</v>
      </c>
      <c r="AE3">
        <f t="shared" si="2"/>
        <v>99043.135435191973</v>
      </c>
      <c r="AF3">
        <f t="shared" si="2"/>
        <v>464429.49805217318</v>
      </c>
      <c r="AG3">
        <f t="shared" si="2"/>
        <v>30146.597194544334</v>
      </c>
      <c r="AH3">
        <f t="shared" ref="AH3:BM3" si="3">AVERAGE(AH9:AH508)</f>
        <v>50025.129892584257</v>
      </c>
      <c r="AI3">
        <f t="shared" si="3"/>
        <v>131366.49350545503</v>
      </c>
      <c r="AJ3">
        <f t="shared" si="3"/>
        <v>379525.57481634151</v>
      </c>
      <c r="AK3">
        <f t="shared" si="3"/>
        <v>60287.95159412166</v>
      </c>
      <c r="AL3">
        <f t="shared" si="3"/>
        <v>14335.460687720264</v>
      </c>
      <c r="AM3">
        <f t="shared" si="3"/>
        <v>6791943720439.9941</v>
      </c>
      <c r="AN3">
        <f t="shared" si="3"/>
        <v>789.52117622207857</v>
      </c>
      <c r="AO3">
        <f t="shared" si="3"/>
        <v>8893.9404495888321</v>
      </c>
      <c r="AP3">
        <f t="shared" si="3"/>
        <v>5055471.4403262213</v>
      </c>
      <c r="AQ3">
        <f t="shared" si="3"/>
        <v>3452.4154805988678</v>
      </c>
      <c r="AR3">
        <f t="shared" si="3"/>
        <v>9999999</v>
      </c>
      <c r="AS3">
        <f t="shared" si="3"/>
        <v>1173.4979730839145</v>
      </c>
      <c r="AT3">
        <f t="shared" si="3"/>
        <v>103.55806873299554</v>
      </c>
      <c r="AU3">
        <f t="shared" si="3"/>
        <v>482.91795565168087</v>
      </c>
      <c r="AV3">
        <f t="shared" si="3"/>
        <v>108.07474028874636</v>
      </c>
      <c r="AW3">
        <f t="shared" si="3"/>
        <v>305.35885910160977</v>
      </c>
      <c r="AX3">
        <f t="shared" si="3"/>
        <v>0.58659181173632713</v>
      </c>
      <c r="AY3">
        <f t="shared" si="3"/>
        <v>53.487640646450465</v>
      </c>
      <c r="AZ3">
        <f t="shared" si="3"/>
        <v>83.732092207829595</v>
      </c>
      <c r="BA3">
        <f t="shared" si="3"/>
        <v>92.80954798161666</v>
      </c>
      <c r="BB3">
        <f t="shared" si="3"/>
        <v>68.727396005607446</v>
      </c>
      <c r="BC3">
        <f t="shared" si="3"/>
        <v>157.0150694857218</v>
      </c>
      <c r="BD3" t="e">
        <f t="shared" si="3"/>
        <v>#DIV/0!</v>
      </c>
      <c r="BE3">
        <f t="shared" si="3"/>
        <v>4.4612468358231956</v>
      </c>
      <c r="BF3">
        <f t="shared" si="3"/>
        <v>788.40597544839363</v>
      </c>
      <c r="BG3">
        <f t="shared" si="3"/>
        <v>3569.1554097033577</v>
      </c>
      <c r="BH3">
        <f t="shared" si="3"/>
        <v>266.85042465110899</v>
      </c>
      <c r="BI3">
        <f t="shared" si="3"/>
        <v>396.21303202294388</v>
      </c>
      <c r="BJ3">
        <f t="shared" si="3"/>
        <v>1016.9210628446513</v>
      </c>
      <c r="BK3">
        <f t="shared" si="3"/>
        <v>142217.99846048662</v>
      </c>
      <c r="BL3">
        <f t="shared" si="3"/>
        <v>128984.72655606491</v>
      </c>
      <c r="BM3">
        <f t="shared" si="3"/>
        <v>113.89467655043636</v>
      </c>
      <c r="BN3">
        <f t="shared" ref="BN3:CS3" si="4">AVERAGE(BN9:BN508)</f>
        <v>1.4722653185687683E+42</v>
      </c>
      <c r="BO3">
        <f t="shared" si="4"/>
        <v>6.0678596591149345</v>
      </c>
      <c r="BP3">
        <f t="shared" si="4"/>
        <v>74.645484533851644</v>
      </c>
      <c r="BQ3">
        <f t="shared" si="4"/>
        <v>28747.975119098392</v>
      </c>
      <c r="BR3">
        <f t="shared" si="4"/>
        <v>75.405946818075321</v>
      </c>
      <c r="BS3">
        <f t="shared" si="4"/>
        <v>9999999</v>
      </c>
      <c r="BT3">
        <f t="shared" si="4"/>
        <v>8.9576107186430391</v>
      </c>
      <c r="BU3">
        <f t="shared" si="4"/>
        <v>0.77941486456713782</v>
      </c>
      <c r="BV3">
        <f t="shared" si="4"/>
        <v>3.6789255471358175</v>
      </c>
      <c r="BW3">
        <f t="shared" si="4"/>
        <v>0.81456387945730047</v>
      </c>
      <c r="BX3">
        <f t="shared" si="4"/>
        <v>2.3352192951862616</v>
      </c>
      <c r="BY3">
        <f t="shared" si="4"/>
        <v>4.4746482412036763E-3</v>
      </c>
      <c r="BZ3">
        <f t="shared" si="4"/>
        <v>0.40017624107266786</v>
      </c>
      <c r="CA3">
        <f t="shared" si="4"/>
        <v>0.62602765693998608</v>
      </c>
      <c r="CB3">
        <f t="shared" si="4"/>
        <v>0.69635540569274401</v>
      </c>
      <c r="CC3">
        <f t="shared" si="4"/>
        <v>0.51280383662441098</v>
      </c>
      <c r="CD3">
        <f t="shared" si="4"/>
        <v>1.2016082514465698</v>
      </c>
      <c r="CE3" t="e">
        <f t="shared" si="4"/>
        <v>#DIV/0!</v>
      </c>
      <c r="CF3">
        <f t="shared" si="4"/>
        <v>1.1950485922209499</v>
      </c>
      <c r="CG3">
        <f t="shared" si="4"/>
        <v>256.1804169857042</v>
      </c>
      <c r="CH3">
        <f t="shared" si="4"/>
        <v>1183.0610401619274</v>
      </c>
      <c r="CI3">
        <f t="shared" si="4"/>
        <v>62.361500959696379</v>
      </c>
      <c r="CJ3">
        <f t="shared" si="4"/>
        <v>129.83431033915392</v>
      </c>
      <c r="CK3">
        <f t="shared" si="4"/>
        <v>335.25341903496565</v>
      </c>
      <c r="CL3">
        <f t="shared" si="4"/>
        <v>499.85295869813291</v>
      </c>
      <c r="CM3">
        <f t="shared" si="4"/>
        <v>93.951805750957831</v>
      </c>
      <c r="CN3">
        <f t="shared" si="4"/>
        <v>37.403424546036781</v>
      </c>
      <c r="CO3">
        <f t="shared" si="4"/>
        <v>4587582.6525744591</v>
      </c>
      <c r="CP3">
        <f t="shared" si="4"/>
        <v>1.9508904035392147</v>
      </c>
      <c r="CQ3">
        <f t="shared" si="4"/>
        <v>25.447702063290787</v>
      </c>
      <c r="CR3">
        <f t="shared" si="4"/>
        <v>24058.807810704653</v>
      </c>
      <c r="CS3">
        <f t="shared" si="4"/>
        <v>115.31924208771615</v>
      </c>
      <c r="CT3">
        <f t="shared" ref="CT3:DE3" si="5">AVERAGE(CT9:CT508)</f>
        <v>9999999</v>
      </c>
      <c r="CU3">
        <f t="shared" si="5"/>
        <v>2.8178542245817075</v>
      </c>
      <c r="CV3">
        <f t="shared" si="5"/>
        <v>0.25367955321013758</v>
      </c>
      <c r="CW3">
        <f t="shared" si="5"/>
        <v>1.1699035068964567</v>
      </c>
      <c r="CX3">
        <f t="shared" si="5"/>
        <v>0.26490919357816833</v>
      </c>
      <c r="CY3">
        <f t="shared" si="5"/>
        <v>0.74588861642247328</v>
      </c>
      <c r="CZ3">
        <f t="shared" si="5"/>
        <v>1.570685866078026E-3</v>
      </c>
      <c r="DA3">
        <f t="shared" si="5"/>
        <v>0.13122904624053119</v>
      </c>
      <c r="DB3">
        <f t="shared" si="5"/>
        <v>0.20476840471929517</v>
      </c>
      <c r="DC3">
        <f t="shared" si="5"/>
        <v>0.22682022416918751</v>
      </c>
      <c r="DD3">
        <f t="shared" si="5"/>
        <v>0.16806890241474895</v>
      </c>
      <c r="DE3">
        <f t="shared" si="5"/>
        <v>0.38767807281211702</v>
      </c>
      <c r="DG3" t="s">
        <v>0</v>
      </c>
      <c r="DH3" s="59">
        <f>C3</f>
        <v>321780.94447941473</v>
      </c>
      <c r="DI3" s="59">
        <f t="shared" ref="DI3:DU3" si="6">D3</f>
        <v>416088.81731639185</v>
      </c>
      <c r="DJ3" s="59">
        <f t="shared" si="6"/>
        <v>1937388.5136374237</v>
      </c>
      <c r="DK3" s="59">
        <f t="shared" si="6"/>
        <v>226063.52442690197</v>
      </c>
      <c r="DL3" s="59">
        <f t="shared" si="6"/>
        <v>208058.55545207384</v>
      </c>
      <c r="DM3" s="59">
        <f t="shared" si="6"/>
        <v>550613.200691337</v>
      </c>
      <c r="DN3" s="59">
        <f t="shared" si="6"/>
        <v>94216480.176975235</v>
      </c>
      <c r="DO3" s="59">
        <f t="shared" si="6"/>
        <v>12411323.030343216</v>
      </c>
      <c r="DP3" s="59">
        <f t="shared" si="6"/>
        <v>61035.016170828232</v>
      </c>
      <c r="DQ3" s="59">
        <f t="shared" si="6"/>
        <v>6.7042716139745938E+38</v>
      </c>
      <c r="DR3" s="59">
        <f t="shared" si="6"/>
        <v>3164.0939631447241</v>
      </c>
      <c r="DS3" s="59">
        <f t="shared" si="6"/>
        <v>53651.973877036879</v>
      </c>
      <c r="DT3" s="59">
        <f t="shared" si="6"/>
        <v>6801413.1107088914</v>
      </c>
      <c r="DU3" s="57">
        <f t="shared" si="6"/>
        <v>25651.670441137157</v>
      </c>
      <c r="DV3" s="57">
        <f t="shared" ref="DV3:EF3" si="7">R3</f>
        <v>4680.0377080902354</v>
      </c>
      <c r="DW3" s="57">
        <f t="shared" si="7"/>
        <v>422.14748845366569</v>
      </c>
      <c r="DX3" s="57">
        <f t="shared" si="7"/>
        <v>1932.7293195937498</v>
      </c>
      <c r="DY3" s="57">
        <f t="shared" si="7"/>
        <v>440.43223624409626</v>
      </c>
      <c r="DZ3" s="57">
        <f t="shared" si="7"/>
        <v>1225.8952806759899</v>
      </c>
      <c r="EA3" s="57">
        <f t="shared" si="7"/>
        <v>2.4963280272435</v>
      </c>
      <c r="EB3" s="57">
        <f t="shared" si="7"/>
        <v>219.73224590236401</v>
      </c>
      <c r="EC3" s="57">
        <f t="shared" si="7"/>
        <v>342.16009199131656</v>
      </c>
      <c r="ED3" s="57">
        <f t="shared" si="7"/>
        <v>377.93546726792857</v>
      </c>
      <c r="EE3" s="57">
        <f t="shared" si="7"/>
        <v>281.38920415349827</v>
      </c>
      <c r="EF3" s="57">
        <f t="shared" si="7"/>
        <v>637.90484046559573</v>
      </c>
    </row>
    <row r="4" spans="1:136">
      <c r="A4" t="s">
        <v>62</v>
      </c>
      <c r="B4" t="e">
        <f t="shared" ref="B4:AG4" si="8">STDEV(B9:B508)</f>
        <v>#DIV/0!</v>
      </c>
      <c r="C4">
        <f t="shared" si="8"/>
        <v>69890.239176248433</v>
      </c>
      <c r="D4">
        <f t="shared" si="8"/>
        <v>218959.81516356071</v>
      </c>
      <c r="E4">
        <f t="shared" si="8"/>
        <v>1444383.9197736494</v>
      </c>
      <c r="F4">
        <f t="shared" si="8"/>
        <v>208868.61099129604</v>
      </c>
      <c r="G4">
        <f t="shared" si="8"/>
        <v>102195.36945738448</v>
      </c>
      <c r="H4">
        <f t="shared" si="8"/>
        <v>361857.42188223876</v>
      </c>
      <c r="I4">
        <f t="shared" si="8"/>
        <v>1136056175.2309279</v>
      </c>
      <c r="J4">
        <f t="shared" si="8"/>
        <v>154960910.52692235</v>
      </c>
      <c r="K4">
        <f t="shared" si="8"/>
        <v>30366.940863893116</v>
      </c>
      <c r="L4">
        <f t="shared" si="8"/>
        <v>1.483978676624924E+40</v>
      </c>
      <c r="M4">
        <f t="shared" si="8"/>
        <v>4751.9782218776118</v>
      </c>
      <c r="N4">
        <f t="shared" si="8"/>
        <v>51747.103636670843</v>
      </c>
      <c r="O4">
        <f t="shared" si="8"/>
        <v>1575092.3611549928</v>
      </c>
      <c r="P4">
        <f t="shared" si="8"/>
        <v>15882.545709973372</v>
      </c>
      <c r="Q4">
        <f t="shared" si="8"/>
        <v>0</v>
      </c>
      <c r="R4">
        <f t="shared" si="8"/>
        <v>4487.8963819675437</v>
      </c>
      <c r="S4">
        <f t="shared" si="8"/>
        <v>313.13709904554992</v>
      </c>
      <c r="T4">
        <f t="shared" si="8"/>
        <v>1547.0983207306745</v>
      </c>
      <c r="U4">
        <f t="shared" si="8"/>
        <v>326.52699154234432</v>
      </c>
      <c r="V4">
        <f t="shared" si="8"/>
        <v>933.99610453274579</v>
      </c>
      <c r="W4">
        <f t="shared" si="8"/>
        <v>2.1756138799051321</v>
      </c>
      <c r="X4">
        <f t="shared" si="8"/>
        <v>157.41237003966179</v>
      </c>
      <c r="Y4">
        <f t="shared" si="8"/>
        <v>251.54275489130606</v>
      </c>
      <c r="Z4">
        <f t="shared" si="8"/>
        <v>282.80468051760096</v>
      </c>
      <c r="AA4">
        <f t="shared" si="8"/>
        <v>204.15177156770324</v>
      </c>
      <c r="AB4">
        <f t="shared" si="8"/>
        <v>467.22537802320625</v>
      </c>
      <c r="AC4" t="e">
        <f t="shared" si="8"/>
        <v>#DIV/0!</v>
      </c>
      <c r="AD4">
        <f t="shared" si="8"/>
        <v>767.85585749270615</v>
      </c>
      <c r="AE4">
        <f t="shared" si="8"/>
        <v>55989.45801031372</v>
      </c>
      <c r="AF4">
        <f t="shared" si="8"/>
        <v>346183.50937418733</v>
      </c>
      <c r="AG4">
        <f t="shared" si="8"/>
        <v>24610.766166643487</v>
      </c>
      <c r="AH4">
        <f t="shared" ref="AH4:BM4" si="9">STDEV(AH9:AH508)</f>
        <v>26725.599722155126</v>
      </c>
      <c r="AI4">
        <f t="shared" si="9"/>
        <v>86729.839388840046</v>
      </c>
      <c r="AJ4">
        <f t="shared" si="9"/>
        <v>538811.96625321684</v>
      </c>
      <c r="AK4">
        <f t="shared" si="9"/>
        <v>81386.131067939627</v>
      </c>
      <c r="AL4">
        <f t="shared" si="9"/>
        <v>7527.9276901700159</v>
      </c>
      <c r="AM4">
        <f t="shared" si="9"/>
        <v>103989443268880.94</v>
      </c>
      <c r="AN4">
        <f t="shared" si="9"/>
        <v>1094.9365552896836</v>
      </c>
      <c r="AO4">
        <f t="shared" si="9"/>
        <v>4356.684846674204</v>
      </c>
      <c r="AP4">
        <f t="shared" si="9"/>
        <v>677915.56520244281</v>
      </c>
      <c r="AQ4">
        <f t="shared" si="9"/>
        <v>2783.2360822195446</v>
      </c>
      <c r="AR4">
        <f t="shared" si="9"/>
        <v>0</v>
      </c>
      <c r="AS4">
        <f t="shared" si="9"/>
        <v>1078.8910632290654</v>
      </c>
      <c r="AT4">
        <f t="shared" si="9"/>
        <v>78.352921382067578</v>
      </c>
      <c r="AU4">
        <f t="shared" si="9"/>
        <v>397.44930523956873</v>
      </c>
      <c r="AV4">
        <f t="shared" si="9"/>
        <v>81.673426764788033</v>
      </c>
      <c r="AW4">
        <f t="shared" si="9"/>
        <v>246.02775928621469</v>
      </c>
      <c r="AX4">
        <f t="shared" si="9"/>
        <v>0.46252437425453496</v>
      </c>
      <c r="AY4">
        <f t="shared" si="9"/>
        <v>39.735314577513243</v>
      </c>
      <c r="AZ4">
        <f t="shared" si="9"/>
        <v>63.014200752969131</v>
      </c>
      <c r="BA4">
        <f t="shared" si="9"/>
        <v>71.199249732615598</v>
      </c>
      <c r="BB4">
        <f t="shared" si="9"/>
        <v>51.402244209780648</v>
      </c>
      <c r="BC4">
        <f t="shared" si="9"/>
        <v>118.6833181160995</v>
      </c>
      <c r="BD4" t="e">
        <f t="shared" si="9"/>
        <v>#DIV/0!</v>
      </c>
      <c r="BE4">
        <f t="shared" si="9"/>
        <v>5.7932972507304816</v>
      </c>
      <c r="BF4">
        <f t="shared" si="9"/>
        <v>423.26949271021272</v>
      </c>
      <c r="BG4">
        <f t="shared" si="9"/>
        <v>2443.0571400899403</v>
      </c>
      <c r="BH4">
        <f t="shared" si="9"/>
        <v>196.66092965381375</v>
      </c>
      <c r="BI4">
        <f t="shared" si="9"/>
        <v>202.07502881920431</v>
      </c>
      <c r="BJ4">
        <f t="shared" si="9"/>
        <v>618.08961206544825</v>
      </c>
      <c r="BK4">
        <f t="shared" si="9"/>
        <v>3080382.0746430615</v>
      </c>
      <c r="BL4">
        <f t="shared" si="9"/>
        <v>2870480.6740023023</v>
      </c>
      <c r="BM4">
        <f t="shared" si="9"/>
        <v>56.472922799417645</v>
      </c>
      <c r="BN4">
        <f t="shared" ref="BN4:CS4" si="10">STDEV(BN9:BN508)</f>
        <v>3.2920853332351497E+43</v>
      </c>
      <c r="BO4">
        <f t="shared" si="10"/>
        <v>8.644028859362356</v>
      </c>
      <c r="BP4">
        <f t="shared" si="10"/>
        <v>104.51980361011979</v>
      </c>
      <c r="BQ4">
        <f t="shared" si="10"/>
        <v>4442.38721370033</v>
      </c>
      <c r="BR4">
        <f t="shared" si="10"/>
        <v>30.871040398431706</v>
      </c>
      <c r="BS4">
        <f t="shared" si="10"/>
        <v>0</v>
      </c>
      <c r="BT4">
        <f t="shared" si="10"/>
        <v>8.6025956061466804</v>
      </c>
      <c r="BU4">
        <f t="shared" si="10"/>
        <v>0.56221722242729899</v>
      </c>
      <c r="BV4">
        <f t="shared" si="10"/>
        <v>3.072931125373914</v>
      </c>
      <c r="BW4">
        <f t="shared" si="10"/>
        <v>0.58811104238144096</v>
      </c>
      <c r="BX4">
        <f t="shared" si="10"/>
        <v>1.8754518707623806</v>
      </c>
      <c r="BY4">
        <f t="shared" si="10"/>
        <v>3.5590137172375417E-3</v>
      </c>
      <c r="BZ4">
        <f t="shared" si="10"/>
        <v>0.2833315162420782</v>
      </c>
      <c r="CA4">
        <f t="shared" si="10"/>
        <v>0.44580933634415837</v>
      </c>
      <c r="CB4">
        <f t="shared" si="10"/>
        <v>0.5069044463279565</v>
      </c>
      <c r="CC4">
        <f t="shared" si="10"/>
        <v>0.36311736591342503</v>
      </c>
      <c r="CD4">
        <f t="shared" si="10"/>
        <v>0.88760481287868753</v>
      </c>
      <c r="CE4" t="e">
        <f t="shared" si="10"/>
        <v>#DIV/0!</v>
      </c>
      <c r="CF4">
        <f t="shared" si="10"/>
        <v>1.5833201146108471</v>
      </c>
      <c r="CG4">
        <f t="shared" si="10"/>
        <v>138.06653044673848</v>
      </c>
      <c r="CH4">
        <f t="shared" si="10"/>
        <v>827.99623375926888</v>
      </c>
      <c r="CI4">
        <f t="shared" si="10"/>
        <v>41.349065145590103</v>
      </c>
      <c r="CJ4">
        <f t="shared" si="10"/>
        <v>66.835379259742211</v>
      </c>
      <c r="CK4">
        <f t="shared" si="10"/>
        <v>206.44591238911511</v>
      </c>
      <c r="CL4">
        <f t="shared" si="10"/>
        <v>482.20901509429854</v>
      </c>
      <c r="CM4">
        <f t="shared" si="10"/>
        <v>80.404031902484846</v>
      </c>
      <c r="CN4">
        <f t="shared" si="10"/>
        <v>18.605342399288823</v>
      </c>
      <c r="CO4">
        <f t="shared" si="10"/>
        <v>81698618.489715144</v>
      </c>
      <c r="CP4">
        <f t="shared" si="10"/>
        <v>2.7222132226222326</v>
      </c>
      <c r="CQ4">
        <f t="shared" si="10"/>
        <v>12.676112190226725</v>
      </c>
      <c r="CR4">
        <f t="shared" si="10"/>
        <v>2120.6067394644674</v>
      </c>
      <c r="CS4">
        <f t="shared" si="10"/>
        <v>24.960703254935108</v>
      </c>
      <c r="CT4">
        <f t="shared" ref="CT4:DE4" si="11">STDEV(CT9:CT508)</f>
        <v>0</v>
      </c>
      <c r="CU4">
        <f t="shared" si="11"/>
        <v>2.5477700375866705</v>
      </c>
      <c r="CV4">
        <f t="shared" si="11"/>
        <v>0.18646523825263508</v>
      </c>
      <c r="CW4">
        <f t="shared" si="11"/>
        <v>0.9341988827547113</v>
      </c>
      <c r="CX4">
        <f t="shared" si="11"/>
        <v>0.19447879814245492</v>
      </c>
      <c r="CY4">
        <f t="shared" si="11"/>
        <v>0.57007777455598585</v>
      </c>
      <c r="CZ4">
        <f t="shared" si="11"/>
        <v>1.368145839467315E-3</v>
      </c>
      <c r="DA4">
        <f t="shared" si="11"/>
        <v>9.4979972228525458E-2</v>
      </c>
      <c r="DB4">
        <f t="shared" si="11"/>
        <v>0.1499161643719617</v>
      </c>
      <c r="DC4">
        <f t="shared" si="11"/>
        <v>0.1686017328086746</v>
      </c>
      <c r="DD4">
        <f t="shared" si="11"/>
        <v>0.12238867169182739</v>
      </c>
      <c r="DE4">
        <f t="shared" si="11"/>
        <v>0.2818183486297714</v>
      </c>
      <c r="DG4" t="s">
        <v>38</v>
      </c>
      <c r="DH4" s="59">
        <f>C6</f>
        <v>150782.12035432339</v>
      </c>
      <c r="DI4" s="59">
        <f t="shared" ref="DI4:DU4" si="12">D6</f>
        <v>54078.522059872907</v>
      </c>
      <c r="DJ4" s="59">
        <f t="shared" si="12"/>
        <v>107635.71980718808</v>
      </c>
      <c r="DK4" s="59">
        <f t="shared" si="12"/>
        <v>12120.745125748328</v>
      </c>
      <c r="DL4" s="59">
        <f t="shared" si="12"/>
        <v>30712.499816446336</v>
      </c>
      <c r="DM4" s="59">
        <f t="shared" si="12"/>
        <v>38073.261416402675</v>
      </c>
      <c r="DN4" s="59">
        <f t="shared" si="12"/>
        <v>78897.685819333929</v>
      </c>
      <c r="DO4" s="59">
        <f t="shared" si="12"/>
        <v>15212.200718738364</v>
      </c>
      <c r="DP4" s="59">
        <f t="shared" si="12"/>
        <v>9176.9728024670112</v>
      </c>
      <c r="DQ4" s="59">
        <f t="shared" si="12"/>
        <v>1065551.61133539</v>
      </c>
      <c r="DR4" s="59">
        <f t="shared" si="12"/>
        <v>43.117325361001804</v>
      </c>
      <c r="DS4" s="59">
        <f t="shared" si="12"/>
        <v>3693.1278331949952</v>
      </c>
      <c r="DT4" s="59">
        <f t="shared" si="12"/>
        <v>2867892.9558429415</v>
      </c>
      <c r="DU4" s="57">
        <f t="shared" si="12"/>
        <v>1257.3421685165777</v>
      </c>
      <c r="DV4" s="57">
        <f t="shared" ref="DV4:EF5" si="13">R6</f>
        <v>129.07164300217255</v>
      </c>
      <c r="DW4" s="57">
        <f t="shared" si="13"/>
        <v>22.77560623619469</v>
      </c>
      <c r="DX4" s="57">
        <f t="shared" si="13"/>
        <v>84.389311730905334</v>
      </c>
      <c r="DY4" s="57">
        <f t="shared" si="13"/>
        <v>24.12854288707409</v>
      </c>
      <c r="DZ4" s="57">
        <f t="shared" si="13"/>
        <v>64.020002529475263</v>
      </c>
      <c r="EA4" s="57">
        <f t="shared" si="13"/>
        <v>5.6106499640861014E-2</v>
      </c>
      <c r="EB4" s="57">
        <f t="shared" si="13"/>
        <v>10.119725811298371</v>
      </c>
      <c r="EC4" s="57">
        <f t="shared" si="13"/>
        <v>16.802168670901249</v>
      </c>
      <c r="ED4" s="57">
        <f t="shared" si="13"/>
        <v>19.236261193517919</v>
      </c>
      <c r="EE4" s="57">
        <f t="shared" si="13"/>
        <v>12.876095104151256</v>
      </c>
      <c r="EF4" s="57">
        <f t="shared" si="13"/>
        <v>33.510935956884047</v>
      </c>
    </row>
    <row r="5" spans="1:136">
      <c r="A5" t="s">
        <v>63</v>
      </c>
      <c r="B5" t="e">
        <f t="shared" ref="B5:AG5" si="14">100*B4/B3</f>
        <v>#DIV/0!</v>
      </c>
      <c r="C5">
        <f t="shared" si="14"/>
        <v>21.719819142590502</v>
      </c>
      <c r="D5">
        <f t="shared" si="14"/>
        <v>52.623335704084724</v>
      </c>
      <c r="E5">
        <f t="shared" si="14"/>
        <v>74.553137360241493</v>
      </c>
      <c r="F5">
        <f t="shared" si="14"/>
        <v>92.393769194213391</v>
      </c>
      <c r="G5">
        <f t="shared" si="14"/>
        <v>49.118561471953079</v>
      </c>
      <c r="H5">
        <f t="shared" si="14"/>
        <v>65.718987744554454</v>
      </c>
      <c r="I5">
        <f t="shared" si="14"/>
        <v>1205.7934801819936</v>
      </c>
      <c r="J5">
        <f t="shared" si="14"/>
        <v>1248.5446567466961</v>
      </c>
      <c r="K5">
        <f t="shared" si="14"/>
        <v>49.75331009809257</v>
      </c>
      <c r="L5">
        <f t="shared" si="14"/>
        <v>2213.4823319682814</v>
      </c>
      <c r="M5">
        <f t="shared" si="14"/>
        <v>150.18448494983139</v>
      </c>
      <c r="N5">
        <f t="shared" si="14"/>
        <v>96.449580317898935</v>
      </c>
      <c r="O5">
        <f t="shared" si="14"/>
        <v>23.158310420447695</v>
      </c>
      <c r="P5">
        <f t="shared" si="14"/>
        <v>61.916223921631229</v>
      </c>
      <c r="Q5">
        <f t="shared" si="14"/>
        <v>0</v>
      </c>
      <c r="R5">
        <f t="shared" si="14"/>
        <v>95.894449188079349</v>
      </c>
      <c r="S5">
        <f t="shared" si="14"/>
        <v>74.177179211127623</v>
      </c>
      <c r="T5">
        <f t="shared" si="14"/>
        <v>80.04733539489466</v>
      </c>
      <c r="U5">
        <f t="shared" si="14"/>
        <v>74.137850200723406</v>
      </c>
      <c r="V5">
        <f t="shared" si="14"/>
        <v>76.188897963430989</v>
      </c>
      <c r="W5">
        <f t="shared" si="14"/>
        <v>87.1525639323728</v>
      </c>
      <c r="X5">
        <f t="shared" si="14"/>
        <v>71.638265650643973</v>
      </c>
      <c r="Y5">
        <f t="shared" si="14"/>
        <v>73.516099854710646</v>
      </c>
      <c r="Z5">
        <f t="shared" si="14"/>
        <v>74.828827937737103</v>
      </c>
      <c r="AA5">
        <f t="shared" si="14"/>
        <v>72.551387385970258</v>
      </c>
      <c r="AB5">
        <f t="shared" si="14"/>
        <v>73.243742386746348</v>
      </c>
      <c r="AC5" t="e">
        <f t="shared" si="14"/>
        <v>#DIV/0!</v>
      </c>
      <c r="AD5">
        <f t="shared" si="14"/>
        <v>132.5189466509425</v>
      </c>
      <c r="AE5">
        <f t="shared" si="14"/>
        <v>56.530377157687965</v>
      </c>
      <c r="AF5">
        <f t="shared" si="14"/>
        <v>74.539518016424026</v>
      </c>
      <c r="AG5">
        <f t="shared" si="14"/>
        <v>81.63696223432251</v>
      </c>
      <c r="AH5">
        <f t="shared" ref="AH5:BM5" si="15">100*AH4/AH3</f>
        <v>53.424348481535759</v>
      </c>
      <c r="AI5">
        <f t="shared" si="15"/>
        <v>66.021279151550601</v>
      </c>
      <c r="AJ5">
        <f t="shared" si="15"/>
        <v>141.96987028185296</v>
      </c>
      <c r="AK5">
        <f t="shared" si="15"/>
        <v>134.99568141883117</v>
      </c>
      <c r="AL5">
        <f t="shared" si="15"/>
        <v>52.512631816697933</v>
      </c>
      <c r="AM5">
        <f t="shared" si="15"/>
        <v>1531.0704497731663</v>
      </c>
      <c r="AN5">
        <f t="shared" si="15"/>
        <v>138.68362094213126</v>
      </c>
      <c r="AO5">
        <f t="shared" si="15"/>
        <v>48.984866397161611</v>
      </c>
      <c r="AP5">
        <f t="shared" si="15"/>
        <v>13.409541982472323</v>
      </c>
      <c r="AQ5">
        <f t="shared" si="15"/>
        <v>80.61706645275369</v>
      </c>
      <c r="AR5">
        <f t="shared" si="15"/>
        <v>0</v>
      </c>
      <c r="AS5">
        <f t="shared" si="15"/>
        <v>91.938042329444741</v>
      </c>
      <c r="AT5">
        <f t="shared" si="15"/>
        <v>75.660856117436339</v>
      </c>
      <c r="AU5">
        <f t="shared" si="15"/>
        <v>82.301620925075113</v>
      </c>
      <c r="AV5">
        <f t="shared" si="15"/>
        <v>75.571244998210332</v>
      </c>
      <c r="AW5">
        <f t="shared" si="15"/>
        <v>80.570041429303231</v>
      </c>
      <c r="AX5">
        <f t="shared" si="15"/>
        <v>78.849442661916925</v>
      </c>
      <c r="AY5">
        <f t="shared" si="15"/>
        <v>74.288777925653662</v>
      </c>
      <c r="AZ5">
        <f t="shared" si="15"/>
        <v>75.256928486347817</v>
      </c>
      <c r="BA5">
        <f t="shared" si="15"/>
        <v>76.715436375919495</v>
      </c>
      <c r="BB5">
        <f t="shared" si="15"/>
        <v>74.791491017041807</v>
      </c>
      <c r="BC5">
        <f t="shared" si="15"/>
        <v>75.587214975497631</v>
      </c>
      <c r="BD5" t="e">
        <f t="shared" si="15"/>
        <v>#DIV/0!</v>
      </c>
      <c r="BE5">
        <f t="shared" si="15"/>
        <v>129.85825406949252</v>
      </c>
      <c r="BF5">
        <f t="shared" si="15"/>
        <v>53.686743364607906</v>
      </c>
      <c r="BG5">
        <f t="shared" si="15"/>
        <v>68.449166809830487</v>
      </c>
      <c r="BH5">
        <f t="shared" si="15"/>
        <v>73.69706453004008</v>
      </c>
      <c r="BI5">
        <f t="shared" si="15"/>
        <v>51.001610872683905</v>
      </c>
      <c r="BJ5">
        <f t="shared" si="15"/>
        <v>60.780490703620124</v>
      </c>
      <c r="BK5">
        <f t="shared" si="15"/>
        <v>2165.957971556536</v>
      </c>
      <c r="BL5">
        <f t="shared" si="15"/>
        <v>2225.442306732813</v>
      </c>
      <c r="BM5">
        <f t="shared" si="15"/>
        <v>49.583461237900401</v>
      </c>
      <c r="BN5">
        <f t="shared" ref="BN5:CS5" si="16">100*BN4/BN3</f>
        <v>2236.0679774997898</v>
      </c>
      <c r="BO5">
        <f t="shared" si="16"/>
        <v>142.45597863123922</v>
      </c>
      <c r="BP5">
        <f t="shared" si="16"/>
        <v>140.02160246239703</v>
      </c>
      <c r="BQ5">
        <f t="shared" si="16"/>
        <v>15.452869968393287</v>
      </c>
      <c r="BR5">
        <f t="shared" si="16"/>
        <v>40.939795468534193</v>
      </c>
      <c r="BS5">
        <f t="shared" si="16"/>
        <v>0</v>
      </c>
      <c r="BT5">
        <f t="shared" si="16"/>
        <v>96.036720910884384</v>
      </c>
      <c r="BU5">
        <f t="shared" si="16"/>
        <v>72.13324353770652</v>
      </c>
      <c r="BV5">
        <f t="shared" si="16"/>
        <v>83.527950919428278</v>
      </c>
      <c r="BW5">
        <f t="shared" si="16"/>
        <v>72.199499291972941</v>
      </c>
      <c r="BX5">
        <f t="shared" si="16"/>
        <v>80.311595344744305</v>
      </c>
      <c r="BY5">
        <f t="shared" si="16"/>
        <v>79.537284840968198</v>
      </c>
      <c r="BZ5">
        <f t="shared" si="16"/>
        <v>70.801683648837141</v>
      </c>
      <c r="CA5">
        <f t="shared" si="16"/>
        <v>71.21240274323786</v>
      </c>
      <c r="CB5">
        <f t="shared" si="16"/>
        <v>72.79392709297359</v>
      </c>
      <c r="CC5">
        <f t="shared" si="16"/>
        <v>70.81018900008354</v>
      </c>
      <c r="CD5">
        <f t="shared" si="16"/>
        <v>73.868069049137631</v>
      </c>
      <c r="CE5" t="e">
        <f t="shared" si="16"/>
        <v>#DIV/0!</v>
      </c>
      <c r="CF5">
        <f t="shared" si="16"/>
        <v>132.490019645838</v>
      </c>
      <c r="CG5">
        <f t="shared" si="16"/>
        <v>53.894256271135319</v>
      </c>
      <c r="CH5">
        <f t="shared" si="16"/>
        <v>69.987617346095675</v>
      </c>
      <c r="CI5">
        <f t="shared" si="16"/>
        <v>66.30543606112623</v>
      </c>
      <c r="CJ5">
        <f t="shared" si="16"/>
        <v>51.477440042739438</v>
      </c>
      <c r="CK5">
        <f t="shared" si="16"/>
        <v>61.579062484545041</v>
      </c>
      <c r="CL5">
        <f t="shared" si="16"/>
        <v>96.470173218582516</v>
      </c>
      <c r="CM5">
        <f t="shared" si="16"/>
        <v>85.580081468168203</v>
      </c>
      <c r="CN5">
        <f t="shared" si="16"/>
        <v>49.742350132643722</v>
      </c>
      <c r="CO5">
        <f t="shared" si="16"/>
        <v>1780.8642301816083</v>
      </c>
      <c r="CP5">
        <f t="shared" si="16"/>
        <v>139.53696310585772</v>
      </c>
      <c r="CQ5">
        <f t="shared" si="16"/>
        <v>49.812404116882782</v>
      </c>
      <c r="CR5">
        <f t="shared" si="16"/>
        <v>8.8142636000480916</v>
      </c>
      <c r="CS5">
        <f t="shared" si="16"/>
        <v>21.644872792303872</v>
      </c>
      <c r="CT5">
        <f t="shared" ref="CT5:DE5" si="17">100*CT4/CT3</f>
        <v>0</v>
      </c>
      <c r="CU5">
        <f t="shared" si="17"/>
        <v>90.415253399592416</v>
      </c>
      <c r="CV5">
        <f t="shared" si="17"/>
        <v>73.504244190376284</v>
      </c>
      <c r="CW5">
        <f t="shared" si="17"/>
        <v>79.85264402129819</v>
      </c>
      <c r="CX5">
        <f t="shared" si="17"/>
        <v>73.413381965193636</v>
      </c>
      <c r="CY5">
        <f t="shared" si="17"/>
        <v>76.429343739051291</v>
      </c>
      <c r="CZ5">
        <f t="shared" si="17"/>
        <v>87.104994640561074</v>
      </c>
      <c r="DA5">
        <f t="shared" si="17"/>
        <v>72.377247987031467</v>
      </c>
      <c r="DB5">
        <f t="shared" si="17"/>
        <v>73.212546914878232</v>
      </c>
      <c r="DC5">
        <f t="shared" si="17"/>
        <v>74.332759975985581</v>
      </c>
      <c r="DD5">
        <f t="shared" si="17"/>
        <v>72.820533681956817</v>
      </c>
      <c r="DE5">
        <f t="shared" si="17"/>
        <v>72.69390981685747</v>
      </c>
      <c r="DG5" t="s">
        <v>39</v>
      </c>
      <c r="DH5" s="59">
        <f>C7</f>
        <v>609206.42437362438</v>
      </c>
      <c r="DI5" s="59">
        <f t="shared" ref="DI5:DU5" si="18">D7</f>
        <v>1244898.7074531605</v>
      </c>
      <c r="DJ5" s="59">
        <f t="shared" si="18"/>
        <v>11774424.336622221</v>
      </c>
      <c r="DK5" s="59">
        <f t="shared" si="18"/>
        <v>1392076.3481633244</v>
      </c>
      <c r="DL5" s="59">
        <f t="shared" si="18"/>
        <v>629329.12839851051</v>
      </c>
      <c r="DM5" s="59">
        <f t="shared" si="18"/>
        <v>2926612.0541772121</v>
      </c>
      <c r="DN5" s="59">
        <f t="shared" si="18"/>
        <v>24806283155.450367</v>
      </c>
      <c r="DO5" s="59">
        <f t="shared" si="18"/>
        <v>3290522825.3951845</v>
      </c>
      <c r="DP5" s="59">
        <f t="shared" si="18"/>
        <v>216801.69155612678</v>
      </c>
      <c r="DQ5" s="59">
        <f t="shared" si="18"/>
        <v>3.2849271672019315E+41</v>
      </c>
      <c r="DR5" s="59">
        <f t="shared" si="18"/>
        <v>47272.19660073657</v>
      </c>
      <c r="DS5" s="59">
        <f t="shared" si="18"/>
        <v>557690.70032949129</v>
      </c>
      <c r="DT5" s="59">
        <f t="shared" si="18"/>
        <v>12852752.455591813</v>
      </c>
      <c r="DU5" s="57">
        <f t="shared" si="18"/>
        <v>87702.819139134677</v>
      </c>
      <c r="DV5" s="57">
        <f t="shared" si="13"/>
        <v>35204.528179796856</v>
      </c>
      <c r="DW5" s="57">
        <f t="shared" si="13"/>
        <v>2005.1379810911171</v>
      </c>
      <c r="DX5" s="57">
        <f t="shared" si="13"/>
        <v>9370.3393420738939</v>
      </c>
      <c r="DY5" s="57">
        <f t="shared" si="13"/>
        <v>2083.8349230100425</v>
      </c>
      <c r="DZ5" s="57">
        <f t="shared" si="13"/>
        <v>5933.7686081278607</v>
      </c>
      <c r="EA5" s="57">
        <f t="shared" si="13"/>
        <v>13.037581600877894</v>
      </c>
      <c r="EB5" s="57">
        <f t="shared" si="13"/>
        <v>890.52229103419279</v>
      </c>
      <c r="EC5" s="57">
        <f t="shared" si="13"/>
        <v>1566.4634786796307</v>
      </c>
      <c r="ED5" s="57">
        <f t="shared" si="13"/>
        <v>1835.3200173332643</v>
      </c>
      <c r="EE5" s="57">
        <f t="shared" si="13"/>
        <v>1215.2249860562622</v>
      </c>
      <c r="EF5" s="57">
        <f t="shared" si="13"/>
        <v>2734.9906233345687</v>
      </c>
    </row>
    <row r="6" spans="1:136">
      <c r="A6" t="s">
        <v>38</v>
      </c>
      <c r="B6">
        <f t="shared" ref="B6:AG6" si="19">MIN(B9:B508)</f>
        <v>0</v>
      </c>
      <c r="C6">
        <f t="shared" si="19"/>
        <v>150782.12035432339</v>
      </c>
      <c r="D6">
        <f t="shared" si="19"/>
        <v>54078.522059872907</v>
      </c>
      <c r="E6">
        <f t="shared" si="19"/>
        <v>107635.71980718808</v>
      </c>
      <c r="F6">
        <f t="shared" si="19"/>
        <v>12120.745125748328</v>
      </c>
      <c r="G6">
        <f t="shared" si="19"/>
        <v>30712.499816446336</v>
      </c>
      <c r="H6">
        <f t="shared" si="19"/>
        <v>38073.261416402675</v>
      </c>
      <c r="I6">
        <f t="shared" si="19"/>
        <v>78897.685819333929</v>
      </c>
      <c r="J6">
        <f t="shared" si="19"/>
        <v>15212.200718738364</v>
      </c>
      <c r="K6">
        <f t="shared" si="19"/>
        <v>9176.9728024670112</v>
      </c>
      <c r="L6">
        <f t="shared" si="19"/>
        <v>1065551.61133539</v>
      </c>
      <c r="M6">
        <f t="shared" si="19"/>
        <v>43.117325361001804</v>
      </c>
      <c r="N6">
        <f t="shared" si="19"/>
        <v>3693.1278331949952</v>
      </c>
      <c r="O6">
        <f t="shared" si="19"/>
        <v>2867892.9558429415</v>
      </c>
      <c r="P6">
        <f t="shared" si="19"/>
        <v>1257.3421685165777</v>
      </c>
      <c r="Q6">
        <f t="shared" si="19"/>
        <v>9999999</v>
      </c>
      <c r="R6">
        <f t="shared" si="19"/>
        <v>129.07164300217255</v>
      </c>
      <c r="S6">
        <f t="shared" si="19"/>
        <v>22.77560623619469</v>
      </c>
      <c r="T6">
        <f t="shared" si="19"/>
        <v>84.389311730905334</v>
      </c>
      <c r="U6">
        <f t="shared" si="19"/>
        <v>24.12854288707409</v>
      </c>
      <c r="V6">
        <f t="shared" si="19"/>
        <v>64.020002529475263</v>
      </c>
      <c r="W6">
        <f t="shared" si="19"/>
        <v>5.6106499640861014E-2</v>
      </c>
      <c r="X6">
        <f t="shared" si="19"/>
        <v>10.119725811298371</v>
      </c>
      <c r="Y6">
        <f t="shared" si="19"/>
        <v>16.802168670901249</v>
      </c>
      <c r="Z6">
        <f t="shared" si="19"/>
        <v>19.236261193517919</v>
      </c>
      <c r="AA6">
        <f t="shared" si="19"/>
        <v>12.876095104151256</v>
      </c>
      <c r="AB6">
        <f t="shared" si="19"/>
        <v>33.510935956884047</v>
      </c>
      <c r="AC6">
        <f t="shared" si="19"/>
        <v>0</v>
      </c>
      <c r="AD6">
        <f t="shared" si="19"/>
        <v>12.035406125545471</v>
      </c>
      <c r="AE6">
        <f t="shared" si="19"/>
        <v>7151.8221036437153</v>
      </c>
      <c r="AF6">
        <f t="shared" si="19"/>
        <v>23900.802217753739</v>
      </c>
      <c r="AG6">
        <f t="shared" si="19"/>
        <v>2074.7862088399411</v>
      </c>
      <c r="AH6">
        <f t="shared" ref="AH6:BM6" si="20">MIN(AH9:AH508)</f>
        <v>3974.599574512124</v>
      </c>
      <c r="AI6">
        <f t="shared" si="20"/>
        <v>6576.5502494675366</v>
      </c>
      <c r="AJ6">
        <f t="shared" si="20"/>
        <v>6463.965550915209</v>
      </c>
      <c r="AK6">
        <f t="shared" si="20"/>
        <v>2240.9966885610729</v>
      </c>
      <c r="AL6">
        <f t="shared" si="20"/>
        <v>2039.1639455935197</v>
      </c>
      <c r="AM6">
        <f t="shared" si="20"/>
        <v>94366.426590270421</v>
      </c>
      <c r="AN6">
        <f t="shared" si="20"/>
        <v>15.799219914673809</v>
      </c>
      <c r="AO6">
        <f t="shared" si="20"/>
        <v>1463.2584467408062</v>
      </c>
      <c r="AP6">
        <f t="shared" si="20"/>
        <v>3002444.7526095924</v>
      </c>
      <c r="AQ6">
        <f t="shared" si="20"/>
        <v>65.44174016791726</v>
      </c>
      <c r="AR6">
        <f t="shared" si="20"/>
        <v>9999999</v>
      </c>
      <c r="AS6">
        <f t="shared" si="20"/>
        <v>25.546345201688251</v>
      </c>
      <c r="AT6">
        <f t="shared" si="20"/>
        <v>2.1942688683495928</v>
      </c>
      <c r="AU6">
        <f t="shared" si="20"/>
        <v>9.5507762039816964</v>
      </c>
      <c r="AV6">
        <f t="shared" si="20"/>
        <v>2.3393851411820874</v>
      </c>
      <c r="AW6">
        <f t="shared" si="20"/>
        <v>11.016452043165817</v>
      </c>
      <c r="AX6">
        <f t="shared" si="20"/>
        <v>1.6286842431081371E-2</v>
      </c>
      <c r="AY6">
        <f t="shared" si="20"/>
        <v>0.90428943691015007</v>
      </c>
      <c r="AZ6">
        <f t="shared" si="20"/>
        <v>1.5705148467797483</v>
      </c>
      <c r="BA6">
        <f t="shared" si="20"/>
        <v>1.8735494297350437</v>
      </c>
      <c r="BB6">
        <f t="shared" si="20"/>
        <v>1.1908310449399291</v>
      </c>
      <c r="BC6">
        <f t="shared" si="20"/>
        <v>4.3082612121325603</v>
      </c>
      <c r="BD6">
        <f t="shared" si="20"/>
        <v>0</v>
      </c>
      <c r="BE6">
        <f t="shared" si="20"/>
        <v>6.7065164446331677E-2</v>
      </c>
      <c r="BF6">
        <f t="shared" si="20"/>
        <v>97.749543330959582</v>
      </c>
      <c r="BG6">
        <f t="shared" si="20"/>
        <v>273.33999477992836</v>
      </c>
      <c r="BH6">
        <f t="shared" si="20"/>
        <v>19.198806554979978</v>
      </c>
      <c r="BI6">
        <f t="shared" si="20"/>
        <v>49.894448946362964</v>
      </c>
      <c r="BJ6">
        <f t="shared" si="20"/>
        <v>84.412339504953266</v>
      </c>
      <c r="BK6">
        <f t="shared" si="20"/>
        <v>102.37067117153555</v>
      </c>
      <c r="BL6">
        <f t="shared" si="20"/>
        <v>23.465094919203523</v>
      </c>
      <c r="BM6">
        <f t="shared" si="20"/>
        <v>14.266045137739688</v>
      </c>
      <c r="BN6">
        <f t="shared" ref="BN6:CS6" si="21">MIN(BN9:BN508)</f>
        <v>1887.0109306402578</v>
      </c>
      <c r="BO6">
        <f t="shared" si="21"/>
        <v>0.13866621131800305</v>
      </c>
      <c r="BP6">
        <f t="shared" si="21"/>
        <v>8.8229733033838169</v>
      </c>
      <c r="BQ6">
        <f t="shared" si="21"/>
        <v>16993.13353581656</v>
      </c>
      <c r="BR6">
        <f t="shared" si="21"/>
        <v>4.9223033336865134</v>
      </c>
      <c r="BS6">
        <f t="shared" si="21"/>
        <v>9999999</v>
      </c>
      <c r="BT6">
        <f t="shared" si="21"/>
        <v>0.24229623926244268</v>
      </c>
      <c r="BU6">
        <f t="shared" si="21"/>
        <v>2.1113790999577806E-2</v>
      </c>
      <c r="BV6">
        <f t="shared" si="21"/>
        <v>0.10336039199645471</v>
      </c>
      <c r="BW6">
        <f t="shared" si="21"/>
        <v>2.1981209691609462E-2</v>
      </c>
      <c r="BX6">
        <f t="shared" si="21"/>
        <v>5.5783246569304126E-2</v>
      </c>
      <c r="BY6">
        <f t="shared" si="21"/>
        <v>5.5880181825582003E-5</v>
      </c>
      <c r="BZ6">
        <f t="shared" si="21"/>
        <v>1.7032014238500533E-2</v>
      </c>
      <c r="CA6">
        <f t="shared" si="21"/>
        <v>1.9068735159155702E-2</v>
      </c>
      <c r="CB6">
        <f t="shared" si="21"/>
        <v>1.9279751927027241E-2</v>
      </c>
      <c r="CC6">
        <f t="shared" si="21"/>
        <v>1.9053589442376107E-2</v>
      </c>
      <c r="CD6">
        <f t="shared" si="21"/>
        <v>3.6333356239318458E-2</v>
      </c>
      <c r="CE6">
        <f t="shared" si="21"/>
        <v>0</v>
      </c>
      <c r="CF6">
        <f t="shared" si="21"/>
        <v>2.3579874878213797E-2</v>
      </c>
      <c r="CG6">
        <f t="shared" si="21"/>
        <v>47.273238937808799</v>
      </c>
      <c r="CH6">
        <f t="shared" si="21"/>
        <v>66.153853229851677</v>
      </c>
      <c r="CI6">
        <f t="shared" si="21"/>
        <v>8.2732646534798331</v>
      </c>
      <c r="CJ6">
        <f t="shared" si="21"/>
        <v>26.256241934426981</v>
      </c>
      <c r="CK6">
        <f t="shared" si="21"/>
        <v>31.591236562198052</v>
      </c>
      <c r="CL6">
        <f t="shared" si="21"/>
        <v>40.797608797034904</v>
      </c>
      <c r="CM6">
        <f t="shared" si="21"/>
        <v>9.0139432294354709</v>
      </c>
      <c r="CN6">
        <f t="shared" si="21"/>
        <v>7.4580858681247291</v>
      </c>
      <c r="CO6">
        <f t="shared" si="21"/>
        <v>161.46158153979533</v>
      </c>
      <c r="CP6">
        <f t="shared" si="21"/>
        <v>3.8572617517820103E-2</v>
      </c>
      <c r="CQ6">
        <f t="shared" si="21"/>
        <v>3.455125154253138</v>
      </c>
      <c r="CR6">
        <f t="shared" si="21"/>
        <v>15919.283870607209</v>
      </c>
      <c r="CS6">
        <f t="shared" si="21"/>
        <v>42.683336155098246</v>
      </c>
      <c r="CT6">
        <f t="shared" ref="CT6:DE6" si="22">MIN(CT9:CT508)</f>
        <v>9999999</v>
      </c>
      <c r="CU6">
        <f t="shared" si="22"/>
        <v>7.3434499334171677E-2</v>
      </c>
      <c r="CV6">
        <f t="shared" si="22"/>
        <v>1.2993146853500987E-2</v>
      </c>
      <c r="CW6">
        <f t="shared" si="22"/>
        <v>1.9403300746692685E-2</v>
      </c>
      <c r="CX6">
        <f t="shared" si="22"/>
        <v>1.3841448893378343E-2</v>
      </c>
      <c r="CY6">
        <f t="shared" si="22"/>
        <v>1.7688159759821406E-2</v>
      </c>
      <c r="CZ6">
        <f t="shared" si="22"/>
        <v>4.2914438495904872E-5</v>
      </c>
      <c r="DA6">
        <f t="shared" si="22"/>
        <v>5.9976482408100754E-3</v>
      </c>
      <c r="DB6">
        <f t="shared" si="22"/>
        <v>1.0413093001699446E-2</v>
      </c>
      <c r="DC6">
        <f t="shared" si="22"/>
        <v>9.9175193422096786E-3</v>
      </c>
      <c r="DD6">
        <f t="shared" si="22"/>
        <v>7.9871680307238568E-3</v>
      </c>
      <c r="DE6">
        <f t="shared" si="22"/>
        <v>1.7198185338120321E-2</v>
      </c>
      <c r="DG6" t="s">
        <v>1</v>
      </c>
      <c r="DH6" s="59">
        <f>C4</f>
        <v>69890.239176248433</v>
      </c>
      <c r="DI6" s="59">
        <f t="shared" ref="DI6:DU6" si="23">D4</f>
        <v>218959.81516356071</v>
      </c>
      <c r="DJ6" s="59">
        <f t="shared" si="23"/>
        <v>1444383.9197736494</v>
      </c>
      <c r="DK6" s="59">
        <f t="shared" si="23"/>
        <v>208868.61099129604</v>
      </c>
      <c r="DL6" s="59">
        <f t="shared" si="23"/>
        <v>102195.36945738448</v>
      </c>
      <c r="DM6" s="59">
        <f t="shared" si="23"/>
        <v>361857.42188223876</v>
      </c>
      <c r="DN6" s="59">
        <f t="shared" si="23"/>
        <v>1136056175.2309279</v>
      </c>
      <c r="DO6" s="59">
        <f t="shared" si="23"/>
        <v>154960910.52692235</v>
      </c>
      <c r="DP6" s="59">
        <f t="shared" si="23"/>
        <v>30366.940863893116</v>
      </c>
      <c r="DQ6" s="59">
        <f t="shared" si="23"/>
        <v>1.483978676624924E+40</v>
      </c>
      <c r="DR6" s="59">
        <f t="shared" si="23"/>
        <v>4751.9782218776118</v>
      </c>
      <c r="DS6" s="59">
        <f t="shared" si="23"/>
        <v>51747.103636670843</v>
      </c>
      <c r="DT6" s="59">
        <f t="shared" si="23"/>
        <v>1575092.3611549928</v>
      </c>
      <c r="DU6" s="57">
        <f t="shared" si="23"/>
        <v>15882.545709973372</v>
      </c>
      <c r="DV6" s="57">
        <f t="shared" ref="DV6:EF6" si="24">R4</f>
        <v>4487.8963819675437</v>
      </c>
      <c r="DW6" s="57">
        <f t="shared" si="24"/>
        <v>313.13709904554992</v>
      </c>
      <c r="DX6" s="57">
        <f t="shared" si="24"/>
        <v>1547.0983207306745</v>
      </c>
      <c r="DY6" s="57">
        <f t="shared" si="24"/>
        <v>326.52699154234432</v>
      </c>
      <c r="DZ6" s="57">
        <f t="shared" si="24"/>
        <v>933.99610453274579</v>
      </c>
      <c r="EA6" s="57">
        <f t="shared" si="24"/>
        <v>2.1756138799051321</v>
      </c>
      <c r="EB6" s="57">
        <f t="shared" si="24"/>
        <v>157.41237003966179</v>
      </c>
      <c r="EC6" s="57">
        <f t="shared" si="24"/>
        <v>251.54275489130606</v>
      </c>
      <c r="ED6" s="57">
        <f t="shared" si="24"/>
        <v>282.80468051760096</v>
      </c>
      <c r="EE6" s="57">
        <f t="shared" si="24"/>
        <v>204.15177156770324</v>
      </c>
      <c r="EF6" s="57">
        <f t="shared" si="24"/>
        <v>467.22537802320625</v>
      </c>
    </row>
    <row r="7" spans="1:136">
      <c r="A7" t="s">
        <v>39</v>
      </c>
      <c r="B7">
        <f t="shared" ref="B7:AG7" si="25">MAX(B9:B508)</f>
        <v>0</v>
      </c>
      <c r="C7">
        <f t="shared" si="25"/>
        <v>609206.42437362438</v>
      </c>
      <c r="D7">
        <f t="shared" si="25"/>
        <v>1244898.7074531605</v>
      </c>
      <c r="E7">
        <f t="shared" si="25"/>
        <v>11774424.336622221</v>
      </c>
      <c r="F7">
        <f t="shared" si="25"/>
        <v>1392076.3481633244</v>
      </c>
      <c r="G7">
        <f t="shared" si="25"/>
        <v>629329.12839851051</v>
      </c>
      <c r="H7">
        <f t="shared" si="25"/>
        <v>2926612.0541772121</v>
      </c>
      <c r="I7">
        <f t="shared" si="25"/>
        <v>24806283155.450367</v>
      </c>
      <c r="J7">
        <f t="shared" si="25"/>
        <v>3290522825.3951845</v>
      </c>
      <c r="K7">
        <f t="shared" si="25"/>
        <v>216801.69155612678</v>
      </c>
      <c r="L7">
        <f t="shared" si="25"/>
        <v>3.2849271672019315E+41</v>
      </c>
      <c r="M7">
        <f t="shared" si="25"/>
        <v>47272.19660073657</v>
      </c>
      <c r="N7">
        <f t="shared" si="25"/>
        <v>557690.70032949129</v>
      </c>
      <c r="O7">
        <f t="shared" si="25"/>
        <v>12852752.455591813</v>
      </c>
      <c r="P7">
        <f t="shared" si="25"/>
        <v>87702.819139134677</v>
      </c>
      <c r="Q7">
        <f t="shared" si="25"/>
        <v>9999999</v>
      </c>
      <c r="R7">
        <f t="shared" si="25"/>
        <v>35204.528179796856</v>
      </c>
      <c r="S7">
        <f t="shared" si="25"/>
        <v>2005.1379810911171</v>
      </c>
      <c r="T7">
        <f t="shared" si="25"/>
        <v>9370.3393420738939</v>
      </c>
      <c r="U7">
        <f t="shared" si="25"/>
        <v>2083.8349230100425</v>
      </c>
      <c r="V7">
        <f t="shared" si="25"/>
        <v>5933.7686081278607</v>
      </c>
      <c r="W7">
        <f t="shared" si="25"/>
        <v>13.037581600877894</v>
      </c>
      <c r="X7">
        <f t="shared" si="25"/>
        <v>890.52229103419279</v>
      </c>
      <c r="Y7">
        <f t="shared" si="25"/>
        <v>1566.4634786796307</v>
      </c>
      <c r="Z7">
        <f t="shared" si="25"/>
        <v>1835.3200173332643</v>
      </c>
      <c r="AA7">
        <f t="shared" si="25"/>
        <v>1215.2249860562622</v>
      </c>
      <c r="AB7">
        <f t="shared" si="25"/>
        <v>2734.9906233345687</v>
      </c>
      <c r="AC7">
        <f t="shared" si="25"/>
        <v>0</v>
      </c>
      <c r="AD7">
        <f t="shared" si="25"/>
        <v>6820.7476714565682</v>
      </c>
      <c r="AE7">
        <f t="shared" si="25"/>
        <v>361831.75046686671</v>
      </c>
      <c r="AF7">
        <f t="shared" si="25"/>
        <v>2732825.1600993206</v>
      </c>
      <c r="AG7">
        <f t="shared" si="25"/>
        <v>206356.31050832462</v>
      </c>
      <c r="AH7">
        <f t="shared" ref="AH7:BM7" si="26">MAX(AH9:AH508)</f>
        <v>161919.3642704876</v>
      </c>
      <c r="AI7">
        <f t="shared" si="26"/>
        <v>660022.5967230323</v>
      </c>
      <c r="AJ7">
        <f t="shared" si="26"/>
        <v>5907150.3546117553</v>
      </c>
      <c r="AK7">
        <f t="shared" si="26"/>
        <v>920084.20143962803</v>
      </c>
      <c r="AL7">
        <f t="shared" si="26"/>
        <v>43376.349505830774</v>
      </c>
      <c r="AM7">
        <f t="shared" si="26"/>
        <v>2111186216238362</v>
      </c>
      <c r="AN7">
        <f t="shared" si="26"/>
        <v>11705.541286669704</v>
      </c>
      <c r="AO7">
        <f t="shared" si="26"/>
        <v>29259.074047955633</v>
      </c>
      <c r="AP7">
        <f t="shared" si="26"/>
        <v>6865052.4432355808</v>
      </c>
      <c r="AQ7">
        <f t="shared" si="26"/>
        <v>16548.953230566232</v>
      </c>
      <c r="AR7">
        <f t="shared" si="26"/>
        <v>9999999</v>
      </c>
      <c r="AS7">
        <f t="shared" si="26"/>
        <v>9313.8932774866298</v>
      </c>
      <c r="AT7">
        <f t="shared" si="26"/>
        <v>565.54211229926966</v>
      </c>
      <c r="AU7">
        <f t="shared" si="26"/>
        <v>3024.2114351016921</v>
      </c>
      <c r="AV7">
        <f t="shared" si="26"/>
        <v>590.71828207216117</v>
      </c>
      <c r="AW7">
        <f t="shared" si="26"/>
        <v>1900.6498953731445</v>
      </c>
      <c r="AX7">
        <f t="shared" si="26"/>
        <v>3.1110635157565212</v>
      </c>
      <c r="AY7">
        <f t="shared" si="26"/>
        <v>296.05291088964805</v>
      </c>
      <c r="AZ7">
        <f t="shared" si="26"/>
        <v>455.67301792538433</v>
      </c>
      <c r="BA7">
        <f t="shared" si="26"/>
        <v>513.22740073711032</v>
      </c>
      <c r="BB7">
        <f t="shared" si="26"/>
        <v>376.78314488028195</v>
      </c>
      <c r="BC7">
        <f t="shared" si="26"/>
        <v>883.19305744884139</v>
      </c>
      <c r="BD7">
        <f t="shared" si="26"/>
        <v>0</v>
      </c>
      <c r="BE7">
        <f t="shared" si="26"/>
        <v>58.424786068883058</v>
      </c>
      <c r="BF7">
        <f t="shared" si="26"/>
        <v>2641.1124481835773</v>
      </c>
      <c r="BG7">
        <f t="shared" si="26"/>
        <v>20779.40296021002</v>
      </c>
      <c r="BH7">
        <f t="shared" si="26"/>
        <v>1113.6179643763585</v>
      </c>
      <c r="BI7">
        <f t="shared" si="26"/>
        <v>1297.764800515597</v>
      </c>
      <c r="BJ7">
        <f t="shared" si="26"/>
        <v>4900.0474018370996</v>
      </c>
      <c r="BK7">
        <f t="shared" si="26"/>
        <v>68883776.227921739</v>
      </c>
      <c r="BL7">
        <f t="shared" si="26"/>
        <v>64186510.260161199</v>
      </c>
      <c r="BM7">
        <f t="shared" si="26"/>
        <v>355.3031558853512</v>
      </c>
      <c r="BN7">
        <f t="shared" ref="BN7:CS7" si="27">MAX(BN9:BN508)</f>
        <v>7.3613265928438422E+44</v>
      </c>
      <c r="BO7">
        <f t="shared" si="27"/>
        <v>92.192378622012896</v>
      </c>
      <c r="BP7">
        <f t="shared" si="27"/>
        <v>2249.2847134723547</v>
      </c>
      <c r="BQ7">
        <f t="shared" si="27"/>
        <v>43402.527608698663</v>
      </c>
      <c r="BR7">
        <f t="shared" si="27"/>
        <v>169.21256329160795</v>
      </c>
      <c r="BS7">
        <f t="shared" si="27"/>
        <v>9999999</v>
      </c>
      <c r="BT7">
        <f t="shared" si="27"/>
        <v>61.898325057445355</v>
      </c>
      <c r="BU7">
        <f t="shared" si="27"/>
        <v>3.0494401148414725</v>
      </c>
      <c r="BV7">
        <f t="shared" si="27"/>
        <v>19.720617980935657</v>
      </c>
      <c r="BW7">
        <f t="shared" si="27"/>
        <v>3.1773458907447925</v>
      </c>
      <c r="BX7">
        <f t="shared" si="27"/>
        <v>11.337618041356272</v>
      </c>
      <c r="BY7">
        <f t="shared" si="27"/>
        <v>2.0048361256958375E-2</v>
      </c>
      <c r="BZ7">
        <f t="shared" si="27"/>
        <v>1.7954070131299356</v>
      </c>
      <c r="CA7">
        <f t="shared" si="27"/>
        <v>2.4791479626812811</v>
      </c>
      <c r="CB7">
        <f t="shared" si="27"/>
        <v>2.7789349462040747</v>
      </c>
      <c r="CC7">
        <f t="shared" si="27"/>
        <v>2.1552988746855846</v>
      </c>
      <c r="CD7">
        <f t="shared" si="27"/>
        <v>5.0033427758692035</v>
      </c>
      <c r="CE7">
        <f t="shared" si="27"/>
        <v>0</v>
      </c>
      <c r="CF7">
        <f t="shared" si="27"/>
        <v>11.216710625395741</v>
      </c>
      <c r="CG7">
        <f t="shared" si="27"/>
        <v>940.68301932294833</v>
      </c>
      <c r="CH7">
        <f t="shared" si="27"/>
        <v>6993.5306636505293</v>
      </c>
      <c r="CI7">
        <f t="shared" si="27"/>
        <v>328.18118526633305</v>
      </c>
      <c r="CJ7">
        <f t="shared" si="27"/>
        <v>457.77777891450228</v>
      </c>
      <c r="CK7">
        <f t="shared" si="27"/>
        <v>1710.9198254052878</v>
      </c>
      <c r="CL7">
        <f t="shared" si="27"/>
        <v>4894.5584513598551</v>
      </c>
      <c r="CM7">
        <f t="shared" si="27"/>
        <v>777.89334042840323</v>
      </c>
      <c r="CN7">
        <f t="shared" si="27"/>
        <v>121.92657486716119</v>
      </c>
      <c r="CO7">
        <f t="shared" si="27"/>
        <v>1811092810.693166</v>
      </c>
      <c r="CP7">
        <f t="shared" si="27"/>
        <v>20.314857268672387</v>
      </c>
      <c r="CQ7">
        <f t="shared" si="27"/>
        <v>83.158581374218684</v>
      </c>
      <c r="CR7">
        <f t="shared" si="27"/>
        <v>30425.303270553093</v>
      </c>
      <c r="CS7">
        <f t="shared" si="27"/>
        <v>178.02601390149511</v>
      </c>
      <c r="CT7">
        <f t="shared" ref="CT7:DE7" si="28">MAX(CT9:CT508)</f>
        <v>9999999</v>
      </c>
      <c r="CU7">
        <f t="shared" si="28"/>
        <v>15.523554812174147</v>
      </c>
      <c r="CV7">
        <f t="shared" si="28"/>
        <v>1.2510781710373613</v>
      </c>
      <c r="CW7">
        <f t="shared" si="28"/>
        <v>6.5127730006605944</v>
      </c>
      <c r="CX7">
        <f t="shared" si="28"/>
        <v>1.3106450040086612</v>
      </c>
      <c r="CY7">
        <f t="shared" si="28"/>
        <v>4.1599849022618915</v>
      </c>
      <c r="CZ7">
        <f t="shared" si="28"/>
        <v>1.0319823530945385E-2</v>
      </c>
      <c r="DA7">
        <f t="shared" si="28"/>
        <v>0.59632821314431805</v>
      </c>
      <c r="DB7">
        <f t="shared" si="28"/>
        <v>0.95401820142914495</v>
      </c>
      <c r="DC7">
        <f t="shared" si="28"/>
        <v>1.1180175682664584</v>
      </c>
      <c r="DD7">
        <f t="shared" si="28"/>
        <v>0.76473140461502565</v>
      </c>
      <c r="DE7">
        <f t="shared" si="28"/>
        <v>1.8313680422053258</v>
      </c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</row>
    <row r="8" spans="1:136">
      <c r="A8" t="s">
        <v>64</v>
      </c>
      <c r="B8" t="str">
        <f>Model!$M$740</f>
        <v>Variable 1</v>
      </c>
      <c r="C8" t="str">
        <f>Model!$M$741</f>
        <v>Beta</v>
      </c>
      <c r="D8" t="str">
        <f>Model!$M$742</f>
        <v>Double Exponential</v>
      </c>
      <c r="E8" t="str">
        <f>Model!$M$743</f>
        <v>Exponential</v>
      </c>
      <c r="F8" t="str">
        <f>Model!$M$744</f>
        <v>Gamma</v>
      </c>
      <c r="G8" t="str">
        <f>Model!$M$745</f>
        <v>Logistic</v>
      </c>
      <c r="H8" t="str">
        <f>Model!$M$746</f>
        <v>Log-Log</v>
      </c>
      <c r="I8" t="str">
        <f>Model!$M$747</f>
        <v>Log-Logistic</v>
      </c>
      <c r="J8" t="str">
        <f>Model!$M$748</f>
        <v>Lognormal</v>
      </c>
      <c r="K8" t="str">
        <f>Model!$M$749</f>
        <v>Normal</v>
      </c>
      <c r="L8" t="str">
        <f>Model!$M$750</f>
        <v>Pareto</v>
      </c>
      <c r="M8" t="str">
        <f>Model!$M$751</f>
        <v>Uniform</v>
      </c>
      <c r="N8" t="str">
        <f>Model!$M$752</f>
        <v>Weibull</v>
      </c>
      <c r="O8" t="str">
        <f>Model!$M$753</f>
        <v>Geometric</v>
      </c>
      <c r="P8" t="str">
        <f>Model!$M$754</f>
        <v>Poisson</v>
      </c>
      <c r="Q8" t="str">
        <f>Model!$M$755</f>
        <v>EMP</v>
      </c>
      <c r="R8" t="str">
        <f>Model!$M$756</f>
        <v>Cauchy KD</v>
      </c>
      <c r="S8" t="str">
        <f>Model!$M$757</f>
        <v>Cosinus KD</v>
      </c>
      <c r="T8" t="str">
        <f>Model!$M$758</f>
        <v>Double Exp KD</v>
      </c>
      <c r="U8" t="str">
        <f>Model!$M$759</f>
        <v>Epanechnikov KD</v>
      </c>
      <c r="V8" t="str">
        <f>Model!$M$760</f>
        <v>Gaussian KD</v>
      </c>
      <c r="W8" t="str">
        <f>Model!$M$761</f>
        <v>Histogram KD</v>
      </c>
      <c r="X8" t="str">
        <f>Model!$M$762</f>
        <v>Parzen KD</v>
      </c>
      <c r="Y8" t="str">
        <f>Model!$M$763</f>
        <v>Quartic KD</v>
      </c>
      <c r="Z8" t="str">
        <f>Model!$M$764</f>
        <v>Triangle KD</v>
      </c>
      <c r="AA8" t="str">
        <f>Model!$M$765</f>
        <v>Triweight KD</v>
      </c>
      <c r="AB8" t="str">
        <f>Model!$M$766</f>
        <v>Uniform KD</v>
      </c>
      <c r="AC8" t="str">
        <f>Model!$M$767</f>
        <v>Variable 2</v>
      </c>
      <c r="AD8" t="str">
        <f>Model!$M$768</f>
        <v>Beta</v>
      </c>
      <c r="AE8" t="str">
        <f>Model!$M$769</f>
        <v>Double Exponential</v>
      </c>
      <c r="AF8" t="str">
        <f>Model!$M$770</f>
        <v>Exponential</v>
      </c>
      <c r="AG8" t="str">
        <f>Model!$M$771</f>
        <v>Gamma</v>
      </c>
      <c r="AH8" t="str">
        <f>Model!$M$772</f>
        <v>Logistic</v>
      </c>
      <c r="AI8" t="str">
        <f>Model!$M$773</f>
        <v>Log-Log</v>
      </c>
      <c r="AJ8" t="str">
        <f>Model!$M$774</f>
        <v>Log-Logistic</v>
      </c>
      <c r="AK8" t="str">
        <f>Model!$M$775</f>
        <v>Lognormal</v>
      </c>
      <c r="AL8" t="str">
        <f>Model!$M$776</f>
        <v>Normal</v>
      </c>
      <c r="AM8" t="str">
        <f>Model!$M$777</f>
        <v>Pareto</v>
      </c>
      <c r="AN8" t="str">
        <f>Model!$M$778</f>
        <v>Uniform</v>
      </c>
      <c r="AO8" t="str">
        <f>Model!$M$779</f>
        <v>Weibull</v>
      </c>
      <c r="AP8" t="str">
        <f>Model!$M$780</f>
        <v>Geometric</v>
      </c>
      <c r="AQ8" t="str">
        <f>Model!$M$781</f>
        <v>Poisson</v>
      </c>
      <c r="AR8" t="str">
        <f>Model!$M$782</f>
        <v>EMP</v>
      </c>
      <c r="AS8" t="str">
        <f>Model!$M$783</f>
        <v>Cauchy KD</v>
      </c>
      <c r="AT8" t="str">
        <f>Model!$M$784</f>
        <v>Cosinus KD</v>
      </c>
      <c r="AU8" t="str">
        <f>Model!$M$785</f>
        <v>Double Exp KD</v>
      </c>
      <c r="AV8" t="str">
        <f>Model!$M$786</f>
        <v>Epanechnikov KD</v>
      </c>
      <c r="AW8" t="str">
        <f>Model!$M$787</f>
        <v>Gaussian KD</v>
      </c>
      <c r="AX8" t="str">
        <f>Model!$M$788</f>
        <v>Histogram KD</v>
      </c>
      <c r="AY8" t="str">
        <f>Model!$M$789</f>
        <v>Parzen KD</v>
      </c>
      <c r="AZ8" t="str">
        <f>Model!$M$790</f>
        <v>Quartic KD</v>
      </c>
      <c r="BA8" t="str">
        <f>Model!$M$791</f>
        <v>Triangle KD</v>
      </c>
      <c r="BB8" t="str">
        <f>Model!$M$792</f>
        <v>Triweight KD</v>
      </c>
      <c r="BC8" t="str">
        <f>Model!$M$793</f>
        <v>Uniform KD</v>
      </c>
      <c r="BD8" t="str">
        <f>Model!$M$794</f>
        <v>Variable 3</v>
      </c>
      <c r="BE8" t="str">
        <f>Model!$M$795</f>
        <v>Beta</v>
      </c>
      <c r="BF8" t="str">
        <f>Model!$M$796</f>
        <v>Double Exponential</v>
      </c>
      <c r="BG8" t="str">
        <f>Model!$M$797</f>
        <v>Exponential</v>
      </c>
      <c r="BH8" t="str">
        <f>Model!$M$798</f>
        <v>Gamma</v>
      </c>
      <c r="BI8" t="str">
        <f>Model!$M$799</f>
        <v>Logistic</v>
      </c>
      <c r="BJ8" t="str">
        <f>Model!$M$800</f>
        <v>Log-Log</v>
      </c>
      <c r="BK8" t="str">
        <f>Model!$M$801</f>
        <v>Log-Logistic</v>
      </c>
      <c r="BL8" t="str">
        <f>Model!$M$802</f>
        <v>Lognormal</v>
      </c>
      <c r="BM8" t="str">
        <f>Model!$M$803</f>
        <v>Normal</v>
      </c>
      <c r="BN8" t="str">
        <f>Model!$M$804</f>
        <v>Pareto</v>
      </c>
      <c r="BO8" t="str">
        <f>Model!$M$805</f>
        <v>Uniform</v>
      </c>
      <c r="BP8" t="str">
        <f>Model!$M$806</f>
        <v>Weibull</v>
      </c>
      <c r="BQ8" t="str">
        <f>Model!$M$807</f>
        <v>Geometric</v>
      </c>
      <c r="BR8" t="str">
        <f>Model!$M$808</f>
        <v>Poisson</v>
      </c>
      <c r="BS8" t="str">
        <f>Model!$M$809</f>
        <v>EMP</v>
      </c>
      <c r="BT8" t="str">
        <f>Model!$M$810</f>
        <v>Cauchy KD</v>
      </c>
      <c r="BU8" t="str">
        <f>Model!$M$811</f>
        <v>Cosinus KD</v>
      </c>
      <c r="BV8" t="str">
        <f>Model!$M$812</f>
        <v>Double Exp KD</v>
      </c>
      <c r="BW8" t="str">
        <f>Model!$M$813</f>
        <v>Epanechnikov KD</v>
      </c>
      <c r="BX8" t="str">
        <f>Model!$M$814</f>
        <v>Gaussian KD</v>
      </c>
      <c r="BY8" t="str">
        <f>Model!$M$815</f>
        <v>Histogram KD</v>
      </c>
      <c r="BZ8" t="str">
        <f>Model!$M$816</f>
        <v>Parzen KD</v>
      </c>
      <c r="CA8" t="str">
        <f>Model!$M$817</f>
        <v>Quartic KD</v>
      </c>
      <c r="CB8" t="str">
        <f>Model!$M$818</f>
        <v>Triangle KD</v>
      </c>
      <c r="CC8" t="str">
        <f>Model!$M$819</f>
        <v>Triweight KD</v>
      </c>
      <c r="CD8" t="str">
        <f>Model!$M$820</f>
        <v>Uniform KD</v>
      </c>
      <c r="CE8" t="str">
        <f>Model!$M$821</f>
        <v>Variable 4</v>
      </c>
      <c r="CF8" t="str">
        <f>Model!$M$822</f>
        <v>Beta</v>
      </c>
      <c r="CG8" t="str">
        <f>Model!$M$823</f>
        <v>Double Exponential</v>
      </c>
      <c r="CH8" t="str">
        <f>Model!$M$824</f>
        <v>Exponential</v>
      </c>
      <c r="CI8" t="str">
        <f>Model!$M$825</f>
        <v>Gamma</v>
      </c>
      <c r="CJ8" t="str">
        <f>Model!$M$826</f>
        <v>Logistic</v>
      </c>
      <c r="CK8" t="str">
        <f>Model!$M$827</f>
        <v>Log-Log</v>
      </c>
      <c r="CL8" t="str">
        <f>Model!$M$828</f>
        <v>Log-Logistic</v>
      </c>
      <c r="CM8" t="str">
        <f>Model!$M$829</f>
        <v>Lognormal</v>
      </c>
      <c r="CN8" t="str">
        <f>Model!$M$830</f>
        <v>Normal</v>
      </c>
      <c r="CO8" t="str">
        <f>Model!$M$831</f>
        <v>Pareto</v>
      </c>
      <c r="CP8" t="str">
        <f>Model!$M$832</f>
        <v>Uniform</v>
      </c>
      <c r="CQ8" t="str">
        <f>Model!$M$833</f>
        <v>Weibull</v>
      </c>
      <c r="CR8" t="str">
        <f>Model!$M$834</f>
        <v>Geometric</v>
      </c>
      <c r="CS8" t="str">
        <f>Model!$M$835</f>
        <v>Poisson</v>
      </c>
      <c r="CT8" t="str">
        <f>Model!$M$836</f>
        <v>EMP</v>
      </c>
      <c r="CU8" t="str">
        <f>Model!$M$837</f>
        <v>Cauchy KD</v>
      </c>
      <c r="CV8" t="str">
        <f>Model!$M$838</f>
        <v>Cosinus KD</v>
      </c>
      <c r="CW8" t="str">
        <f>Model!$M$839</f>
        <v>Double Exp KD</v>
      </c>
      <c r="CX8" t="str">
        <f>Model!$M$840</f>
        <v>Epanechnikov KD</v>
      </c>
      <c r="CY8" t="str">
        <f>Model!$M$841</f>
        <v>Gaussian KD</v>
      </c>
      <c r="CZ8" t="str">
        <f>Model!$M$842</f>
        <v>Histogram KD</v>
      </c>
      <c r="DA8" t="str">
        <f>Model!$M$843</f>
        <v>Parzen KD</v>
      </c>
      <c r="DB8" t="str">
        <f>Model!$M$844</f>
        <v>Quartic KD</v>
      </c>
      <c r="DC8" t="str">
        <f>Model!$M$845</f>
        <v>Triangle KD</v>
      </c>
      <c r="DD8" t="str">
        <f>Model!$M$846</f>
        <v>Triweight KD</v>
      </c>
      <c r="DE8" t="str">
        <f>Model!$M$847</f>
        <v>Uniform KD</v>
      </c>
      <c r="DG8" t="str">
        <f>AC8</f>
        <v>Variable 2</v>
      </c>
      <c r="DH8" s="60" t="str">
        <f>AD8</f>
        <v>Beta</v>
      </c>
      <c r="DI8" s="60" t="str">
        <f>AE8</f>
        <v>Double Exponential</v>
      </c>
      <c r="DJ8" s="60" t="str">
        <f t="shared" ref="DJ8:DU8" si="29">AF8</f>
        <v>Exponential</v>
      </c>
      <c r="DK8" s="60" t="str">
        <f t="shared" si="29"/>
        <v>Gamma</v>
      </c>
      <c r="DL8" s="60" t="str">
        <f t="shared" si="29"/>
        <v>Logistic</v>
      </c>
      <c r="DM8" s="60" t="str">
        <f t="shared" si="29"/>
        <v>Log-Log</v>
      </c>
      <c r="DN8" s="60" t="str">
        <f t="shared" si="29"/>
        <v>Log-Logistic</v>
      </c>
      <c r="DO8" s="60" t="str">
        <f t="shared" si="29"/>
        <v>Lognormal</v>
      </c>
      <c r="DP8" s="60" t="str">
        <f t="shared" si="29"/>
        <v>Normal</v>
      </c>
      <c r="DQ8" s="60" t="str">
        <f t="shared" si="29"/>
        <v>Pareto</v>
      </c>
      <c r="DR8" s="60" t="str">
        <f t="shared" si="29"/>
        <v>Uniform</v>
      </c>
      <c r="DS8" s="60" t="str">
        <f t="shared" si="29"/>
        <v>Weibull</v>
      </c>
      <c r="DT8" s="60" t="str">
        <f t="shared" si="29"/>
        <v>Geometric</v>
      </c>
      <c r="DU8" t="str">
        <f t="shared" si="29"/>
        <v>Poisson</v>
      </c>
      <c r="DV8" t="str">
        <f t="shared" ref="DV8:EF8" si="30">AS8</f>
        <v>Cauchy KD</v>
      </c>
      <c r="DW8" t="str">
        <f t="shared" si="30"/>
        <v>Cosinus KD</v>
      </c>
      <c r="DX8" t="str">
        <f t="shared" si="30"/>
        <v>Double Exp KD</v>
      </c>
      <c r="DY8" t="str">
        <f t="shared" si="30"/>
        <v>Epanechnikov KD</v>
      </c>
      <c r="DZ8" t="str">
        <f t="shared" si="30"/>
        <v>Gaussian KD</v>
      </c>
      <c r="EA8" t="str">
        <f t="shared" si="30"/>
        <v>Histogram KD</v>
      </c>
      <c r="EB8" t="str">
        <f t="shared" si="30"/>
        <v>Parzen KD</v>
      </c>
      <c r="EC8" t="str">
        <f t="shared" si="30"/>
        <v>Quartic KD</v>
      </c>
      <c r="ED8" t="str">
        <f t="shared" si="30"/>
        <v>Triangle KD</v>
      </c>
      <c r="EE8" t="str">
        <f t="shared" si="30"/>
        <v>Triweight KD</v>
      </c>
      <c r="EF8" t="str">
        <f t="shared" si="30"/>
        <v>Uniform KD</v>
      </c>
    </row>
    <row r="9" spans="1:136">
      <c r="A9">
        <v>1</v>
      </c>
      <c r="B9" t="s">
        <v>149</v>
      </c>
      <c r="C9">
        <v>216015.77953633643</v>
      </c>
      <c r="D9">
        <v>301690.46587628347</v>
      </c>
      <c r="E9">
        <v>818459.16341936262</v>
      </c>
      <c r="F9">
        <v>99408.099013096886</v>
      </c>
      <c r="G9">
        <v>131264.50732596329</v>
      </c>
      <c r="H9">
        <v>253875.41826494454</v>
      </c>
      <c r="I9">
        <v>3771845.1615080778</v>
      </c>
      <c r="J9">
        <v>294616.3494008538</v>
      </c>
      <c r="K9">
        <v>34471.473093230758</v>
      </c>
      <c r="L9">
        <v>15482405969.685913</v>
      </c>
      <c r="M9">
        <v>3493.3617665511797</v>
      </c>
      <c r="N9">
        <v>28173.196845875231</v>
      </c>
      <c r="O9">
        <v>3961508.2947384235</v>
      </c>
      <c r="P9">
        <v>18019.53859425382</v>
      </c>
      <c r="Q9">
        <v>9999999</v>
      </c>
      <c r="R9">
        <v>5986.320981863415</v>
      </c>
      <c r="S9">
        <v>490.13421174859985</v>
      </c>
      <c r="T9">
        <v>2841.8237344930426</v>
      </c>
      <c r="U9">
        <v>518.63202244988224</v>
      </c>
      <c r="V9">
        <v>1735.6839764654353</v>
      </c>
      <c r="W9">
        <v>4.5899282341901451</v>
      </c>
      <c r="X9">
        <v>202.43914997597824</v>
      </c>
      <c r="Y9">
        <v>360.35577317121454</v>
      </c>
      <c r="Z9">
        <v>435.43528511392071</v>
      </c>
      <c r="AA9">
        <v>274.74182754217424</v>
      </c>
      <c r="AB9">
        <v>867.40882158826253</v>
      </c>
      <c r="AC9" t="s">
        <v>150</v>
      </c>
      <c r="AD9">
        <v>385.85471658014433</v>
      </c>
      <c r="AE9">
        <v>83444.879070965821</v>
      </c>
      <c r="AF9">
        <v>699583.40262157086</v>
      </c>
      <c r="AG9">
        <v>33786.727351531903</v>
      </c>
      <c r="AH9">
        <v>45693.09051897793</v>
      </c>
      <c r="AI9">
        <v>191281.26409864816</v>
      </c>
      <c r="AJ9">
        <v>271503.37977959518</v>
      </c>
      <c r="AK9">
        <v>61119.619016523073</v>
      </c>
      <c r="AL9">
        <v>14979.278263671773</v>
      </c>
      <c r="AM9">
        <v>892247528.83218861</v>
      </c>
      <c r="AN9">
        <v>425.35833836122504</v>
      </c>
      <c r="AO9">
        <v>4423.6859866818704</v>
      </c>
      <c r="AP9">
        <v>5047466.8064629501</v>
      </c>
      <c r="AQ9">
        <v>2757.7742956551779</v>
      </c>
      <c r="AR9">
        <v>9999999</v>
      </c>
      <c r="AS9">
        <v>725.54598049666163</v>
      </c>
      <c r="AT9">
        <v>71.351982153456447</v>
      </c>
      <c r="AU9">
        <v>294.30852889248047</v>
      </c>
      <c r="AV9">
        <v>74.67393512571816</v>
      </c>
      <c r="AW9">
        <v>189.9898037505381</v>
      </c>
      <c r="AX9">
        <v>0.36327619459245425</v>
      </c>
      <c r="AY9">
        <v>34.084411836244939</v>
      </c>
      <c r="AZ9">
        <v>57.433146257652886</v>
      </c>
      <c r="BA9">
        <v>62.543021011277418</v>
      </c>
      <c r="BB9">
        <v>46.067690627748718</v>
      </c>
      <c r="BC9">
        <v>105.09339207105322</v>
      </c>
      <c r="BD9" t="s">
        <v>151</v>
      </c>
      <c r="BE9">
        <v>2.3405815718314318</v>
      </c>
      <c r="BF9">
        <v>2282.462710995283</v>
      </c>
      <c r="BG9">
        <v>7421.6901966782007</v>
      </c>
      <c r="BH9">
        <v>959.59008543728851</v>
      </c>
      <c r="BI9">
        <v>1070.927677484663</v>
      </c>
      <c r="BJ9">
        <v>2724.7330053837641</v>
      </c>
      <c r="BK9">
        <v>29914.680574450289</v>
      </c>
      <c r="BL9">
        <v>2869.8916295065897</v>
      </c>
      <c r="BM9">
        <v>301.40286292191701</v>
      </c>
      <c r="BN9">
        <v>254220911.42554969</v>
      </c>
      <c r="BO9">
        <v>2.3902677426757268</v>
      </c>
      <c r="BP9">
        <v>168.45833113586963</v>
      </c>
      <c r="BQ9">
        <v>31410.015340316684</v>
      </c>
      <c r="BR9">
        <v>61.452124137324724</v>
      </c>
      <c r="BS9">
        <v>9999999</v>
      </c>
      <c r="BT9">
        <v>6.3858554041261648</v>
      </c>
      <c r="BU9">
        <v>0.99601194454145714</v>
      </c>
      <c r="BV9">
        <v>2.947940679630459</v>
      </c>
      <c r="BW9">
        <v>1.0519483885318512</v>
      </c>
      <c r="BX9">
        <v>2.3804101700320421</v>
      </c>
      <c r="BY9">
        <v>5.6477736527644398E-3</v>
      </c>
      <c r="BZ9">
        <v>0.49504454670569215</v>
      </c>
      <c r="CA9">
        <v>0.76843040403443374</v>
      </c>
      <c r="CB9">
        <v>0.86880113353764066</v>
      </c>
      <c r="CC9">
        <v>0.61690124240727895</v>
      </c>
      <c r="CD9">
        <v>1.7833155714783469</v>
      </c>
      <c r="CE9" t="s">
        <v>152</v>
      </c>
      <c r="CF9">
        <v>2.7344486172654952</v>
      </c>
      <c r="CG9">
        <v>82.204487526274647</v>
      </c>
      <c r="CH9">
        <v>1517.3639123222133</v>
      </c>
      <c r="CI9">
        <v>34.228878043842094</v>
      </c>
      <c r="CJ9">
        <v>49.481639056469412</v>
      </c>
      <c r="CK9">
        <v>351.31558725037331</v>
      </c>
      <c r="CL9">
        <v>126.71273668838707</v>
      </c>
      <c r="CM9">
        <v>47.947605928104011</v>
      </c>
      <c r="CN9">
        <v>19.930216597840371</v>
      </c>
      <c r="CO9">
        <v>113273.4679427602</v>
      </c>
      <c r="CP9">
        <v>3.584342664987644</v>
      </c>
      <c r="CQ9">
        <v>7.2337343100653744</v>
      </c>
      <c r="CR9">
        <v>23745.030133240001</v>
      </c>
      <c r="CS9">
        <v>127.06713353167773</v>
      </c>
      <c r="CT9">
        <v>9999999</v>
      </c>
      <c r="CU9">
        <v>4.463998270609765</v>
      </c>
      <c r="CV9">
        <v>0.15219999984282984</v>
      </c>
      <c r="CW9">
        <v>1.3239239697158462</v>
      </c>
      <c r="CX9">
        <v>0.16036907400011244</v>
      </c>
      <c r="CY9">
        <v>0.65884324343128164</v>
      </c>
      <c r="CZ9">
        <v>1.1713414253233941E-3</v>
      </c>
      <c r="DA9">
        <v>6.3357160476728541E-2</v>
      </c>
      <c r="DB9">
        <v>0.11239219145276952</v>
      </c>
      <c r="DC9">
        <v>0.135390423178779</v>
      </c>
      <c r="DD9">
        <v>8.5178023039198816E-2</v>
      </c>
      <c r="DE9">
        <v>0.26212474091571836</v>
      </c>
      <c r="DG9" t="s">
        <v>0</v>
      </c>
      <c r="DH9" s="59">
        <f>AD3</f>
        <v>579.43099979148906</v>
      </c>
      <c r="DI9" s="59">
        <f>AE3</f>
        <v>99043.135435191973</v>
      </c>
      <c r="DJ9" s="59">
        <f t="shared" ref="DJ9:DU9" si="31">AF3</f>
        <v>464429.49805217318</v>
      </c>
      <c r="DK9" s="59">
        <f t="shared" si="31"/>
        <v>30146.597194544334</v>
      </c>
      <c r="DL9" s="59">
        <f t="shared" si="31"/>
        <v>50025.129892584257</v>
      </c>
      <c r="DM9" s="59">
        <f t="shared" si="31"/>
        <v>131366.49350545503</v>
      </c>
      <c r="DN9" s="59">
        <f t="shared" si="31"/>
        <v>379525.57481634151</v>
      </c>
      <c r="DO9" s="59">
        <f t="shared" si="31"/>
        <v>60287.95159412166</v>
      </c>
      <c r="DP9" s="59">
        <f t="shared" si="31"/>
        <v>14335.460687720264</v>
      </c>
      <c r="DQ9" s="59">
        <f t="shared" si="31"/>
        <v>6791943720439.9941</v>
      </c>
      <c r="DR9" s="59">
        <f t="shared" si="31"/>
        <v>789.52117622207857</v>
      </c>
      <c r="DS9" s="59">
        <f t="shared" si="31"/>
        <v>8893.9404495888321</v>
      </c>
      <c r="DT9" s="59">
        <f t="shared" si="31"/>
        <v>5055471.4403262213</v>
      </c>
      <c r="DU9" s="57">
        <f t="shared" si="31"/>
        <v>3452.4154805988678</v>
      </c>
      <c r="DV9" s="57">
        <f t="shared" ref="DV9:EF9" si="32">AS3</f>
        <v>1173.4979730839145</v>
      </c>
      <c r="DW9" s="57">
        <f t="shared" si="32"/>
        <v>103.55806873299554</v>
      </c>
      <c r="DX9" s="57">
        <f t="shared" si="32"/>
        <v>482.91795565168087</v>
      </c>
      <c r="DY9" s="57">
        <f t="shared" si="32"/>
        <v>108.07474028874636</v>
      </c>
      <c r="DZ9" s="57">
        <f t="shared" si="32"/>
        <v>305.35885910160977</v>
      </c>
      <c r="EA9" s="57">
        <f t="shared" si="32"/>
        <v>0.58659181173632713</v>
      </c>
      <c r="EB9" s="57">
        <f t="shared" si="32"/>
        <v>53.487640646450465</v>
      </c>
      <c r="EC9" s="57">
        <f t="shared" si="32"/>
        <v>83.732092207829595</v>
      </c>
      <c r="ED9" s="57">
        <f t="shared" si="32"/>
        <v>92.80954798161666</v>
      </c>
      <c r="EE9" s="57">
        <f t="shared" si="32"/>
        <v>68.727396005607446</v>
      </c>
      <c r="EF9" s="57">
        <f t="shared" si="32"/>
        <v>157.0150694857218</v>
      </c>
    </row>
    <row r="10" spans="1:136">
      <c r="A10">
        <v>2</v>
      </c>
      <c r="B10" t="s">
        <v>149</v>
      </c>
      <c r="C10">
        <v>237551.3766706294</v>
      </c>
      <c r="D10">
        <v>289261.04520464421</v>
      </c>
      <c r="E10">
        <v>2121780.7405647323</v>
      </c>
      <c r="F10">
        <v>198755.89484798128</v>
      </c>
      <c r="G10">
        <v>151012.10305038252</v>
      </c>
      <c r="H10">
        <v>499742.00796081882</v>
      </c>
      <c r="I10">
        <v>6602215.756761821</v>
      </c>
      <c r="J10">
        <v>940727.88913222181</v>
      </c>
      <c r="K10">
        <v>42017.128053599619</v>
      </c>
      <c r="L10">
        <v>653907182850551.5</v>
      </c>
      <c r="M10">
        <v>1921.0598936877266</v>
      </c>
      <c r="N10">
        <v>32847.432710598914</v>
      </c>
      <c r="O10">
        <v>4600800.2169588078</v>
      </c>
      <c r="P10">
        <v>22054.720450633438</v>
      </c>
      <c r="Q10">
        <v>9999999</v>
      </c>
      <c r="R10">
        <v>5363.6779983450951</v>
      </c>
      <c r="S10">
        <v>434.52273200299885</v>
      </c>
      <c r="T10">
        <v>2387.3856724075358</v>
      </c>
      <c r="U10">
        <v>451.38209126179265</v>
      </c>
      <c r="V10">
        <v>1357.5075604205631</v>
      </c>
      <c r="W10">
        <v>0.46133437079025297</v>
      </c>
      <c r="X10">
        <v>223.63370183792298</v>
      </c>
      <c r="Y10">
        <v>361.07546351874413</v>
      </c>
      <c r="Z10">
        <v>389.27418002916556</v>
      </c>
      <c r="AA10">
        <v>296.40364892955938</v>
      </c>
      <c r="AB10">
        <v>621.28305150114613</v>
      </c>
      <c r="AC10" t="s">
        <v>150</v>
      </c>
      <c r="AD10">
        <v>607.49328279672807</v>
      </c>
      <c r="AE10">
        <v>123908.28430731939</v>
      </c>
      <c r="AF10">
        <v>391071.81631416525</v>
      </c>
      <c r="AG10">
        <v>44623.731606935908</v>
      </c>
      <c r="AH10">
        <v>82948.621240173044</v>
      </c>
      <c r="AI10">
        <v>115169.09616783458</v>
      </c>
      <c r="AJ10">
        <v>600393.46811620635</v>
      </c>
      <c r="AK10">
        <v>80483.936019542452</v>
      </c>
      <c r="AL10">
        <v>24801.205444731822</v>
      </c>
      <c r="AM10">
        <v>111695873.85218251</v>
      </c>
      <c r="AN10">
        <v>731.8737546467072</v>
      </c>
      <c r="AO10">
        <v>19923.730666454103</v>
      </c>
      <c r="AP10">
        <v>4153026.2971920189</v>
      </c>
      <c r="AQ10">
        <v>8591.9415905094575</v>
      </c>
      <c r="AR10">
        <v>9999999</v>
      </c>
      <c r="AS10">
        <v>1005.4355620539412</v>
      </c>
      <c r="AT10">
        <v>119.87213592578058</v>
      </c>
      <c r="AU10">
        <v>502.13024449013102</v>
      </c>
      <c r="AV10">
        <v>125.15511728225891</v>
      </c>
      <c r="AW10">
        <v>380.95992475700331</v>
      </c>
      <c r="AX10">
        <v>1.5559548256240614</v>
      </c>
      <c r="AY10">
        <v>66.486083617574224</v>
      </c>
      <c r="AZ10">
        <v>97.467263284626995</v>
      </c>
      <c r="BA10">
        <v>106.54034969660236</v>
      </c>
      <c r="BB10">
        <v>81.319475149478535</v>
      </c>
      <c r="BC10">
        <v>178.91523773429083</v>
      </c>
      <c r="BD10" t="s">
        <v>151</v>
      </c>
      <c r="BE10">
        <v>2.8739522481634809</v>
      </c>
      <c r="BF10">
        <v>939.96755339515232</v>
      </c>
      <c r="BG10">
        <v>3554.1632258684826</v>
      </c>
      <c r="BH10">
        <v>250.55320687153204</v>
      </c>
      <c r="BI10">
        <v>434.37875986807416</v>
      </c>
      <c r="BJ10">
        <v>930.58602438917433</v>
      </c>
      <c r="BK10">
        <v>4039.8013408383272</v>
      </c>
      <c r="BL10">
        <v>504.90340040749652</v>
      </c>
      <c r="BM10">
        <v>110.76000539328393</v>
      </c>
      <c r="BN10">
        <v>8873600.315171944</v>
      </c>
      <c r="BO10">
        <v>1.6033008266318938</v>
      </c>
      <c r="BP10">
        <v>66.951936422698537</v>
      </c>
      <c r="BQ10">
        <v>23040.128262622027</v>
      </c>
      <c r="BR10">
        <v>50.660849142251422</v>
      </c>
      <c r="BS10">
        <v>9999999</v>
      </c>
      <c r="BT10">
        <v>8.4901711359793381</v>
      </c>
      <c r="BU10">
        <v>1.3669884604810294</v>
      </c>
      <c r="BV10">
        <v>6.1813947828832987</v>
      </c>
      <c r="BW10">
        <v>1.4073875732784162</v>
      </c>
      <c r="BX10">
        <v>4.0629946464379154</v>
      </c>
      <c r="BY10">
        <v>6.1693305475169404E-3</v>
      </c>
      <c r="BZ10">
        <v>0.81778614312620979</v>
      </c>
      <c r="CA10">
        <v>1.1734924116180174</v>
      </c>
      <c r="CB10">
        <v>1.2634260068646013</v>
      </c>
      <c r="CC10">
        <v>1.0104903431921506</v>
      </c>
      <c r="CD10">
        <v>1.9395313970087655</v>
      </c>
      <c r="CE10" t="s">
        <v>152</v>
      </c>
      <c r="CF10">
        <v>0.48885758549176861</v>
      </c>
      <c r="CG10">
        <v>201.78053795770234</v>
      </c>
      <c r="CH10">
        <v>611.3186450921504</v>
      </c>
      <c r="CI10">
        <v>39.230630181550602</v>
      </c>
      <c r="CJ10">
        <v>102.43680851052775</v>
      </c>
      <c r="CK10">
        <v>181.84789248496855</v>
      </c>
      <c r="CL10">
        <v>255.06881891278283</v>
      </c>
      <c r="CM10">
        <v>49.780009437547932</v>
      </c>
      <c r="CN10">
        <v>29.100010520029063</v>
      </c>
      <c r="CO10">
        <v>7225.6565527489838</v>
      </c>
      <c r="CP10">
        <v>0.89886850130841067</v>
      </c>
      <c r="CQ10">
        <v>31.254655145278143</v>
      </c>
      <c r="CR10">
        <v>26664.390271283413</v>
      </c>
      <c r="CS10">
        <v>117.65932533217867</v>
      </c>
      <c r="CT10">
        <v>9999999</v>
      </c>
      <c r="CU10">
        <v>1.495625984190486</v>
      </c>
      <c r="CV10">
        <v>0.11832177200288464</v>
      </c>
      <c r="CW10">
        <v>0.53374300519398188</v>
      </c>
      <c r="CX10">
        <v>0.12165281881855138</v>
      </c>
      <c r="CY10">
        <v>0.32235132797319682</v>
      </c>
      <c r="CZ10">
        <v>1.4843855616726936E-3</v>
      </c>
      <c r="DA10">
        <v>8.6249498389637844E-2</v>
      </c>
      <c r="DB10">
        <v>0.10713897139471823</v>
      </c>
      <c r="DC10">
        <v>0.10573432033506082</v>
      </c>
      <c r="DD10">
        <v>9.8524030586141884E-2</v>
      </c>
      <c r="DE10">
        <v>0.16663262379591204</v>
      </c>
      <c r="DG10" t="s">
        <v>38</v>
      </c>
      <c r="DH10" s="59">
        <f>AD6</f>
        <v>12.035406125545471</v>
      </c>
      <c r="DI10" s="59">
        <f>AE6</f>
        <v>7151.8221036437153</v>
      </c>
      <c r="DJ10" s="59">
        <f t="shared" ref="DJ10:DU10" si="33">AF6</f>
        <v>23900.802217753739</v>
      </c>
      <c r="DK10" s="59">
        <f t="shared" si="33"/>
        <v>2074.7862088399411</v>
      </c>
      <c r="DL10" s="59">
        <f t="shared" si="33"/>
        <v>3974.599574512124</v>
      </c>
      <c r="DM10" s="59">
        <f t="shared" si="33"/>
        <v>6576.5502494675366</v>
      </c>
      <c r="DN10" s="59">
        <f t="shared" si="33"/>
        <v>6463.965550915209</v>
      </c>
      <c r="DO10" s="59">
        <f t="shared" si="33"/>
        <v>2240.9966885610729</v>
      </c>
      <c r="DP10" s="59">
        <f t="shared" si="33"/>
        <v>2039.1639455935197</v>
      </c>
      <c r="DQ10" s="59">
        <f t="shared" si="33"/>
        <v>94366.426590270421</v>
      </c>
      <c r="DR10" s="59">
        <f t="shared" si="33"/>
        <v>15.799219914673809</v>
      </c>
      <c r="DS10" s="59">
        <f t="shared" si="33"/>
        <v>1463.2584467408062</v>
      </c>
      <c r="DT10" s="59">
        <f t="shared" si="33"/>
        <v>3002444.7526095924</v>
      </c>
      <c r="DU10" s="57">
        <f t="shared" si="33"/>
        <v>65.44174016791726</v>
      </c>
      <c r="DV10" s="57">
        <f t="shared" ref="DV10:EF11" si="34">AS6</f>
        <v>25.546345201688251</v>
      </c>
      <c r="DW10" s="57">
        <f t="shared" si="34"/>
        <v>2.1942688683495928</v>
      </c>
      <c r="DX10" s="57">
        <f t="shared" si="34"/>
        <v>9.5507762039816964</v>
      </c>
      <c r="DY10" s="57">
        <f t="shared" si="34"/>
        <v>2.3393851411820874</v>
      </c>
      <c r="DZ10" s="57">
        <f t="shared" si="34"/>
        <v>11.016452043165817</v>
      </c>
      <c r="EA10" s="57">
        <f t="shared" si="34"/>
        <v>1.6286842431081371E-2</v>
      </c>
      <c r="EB10" s="57">
        <f t="shared" si="34"/>
        <v>0.90428943691015007</v>
      </c>
      <c r="EC10" s="57">
        <f t="shared" si="34"/>
        <v>1.5705148467797483</v>
      </c>
      <c r="ED10" s="57">
        <f t="shared" si="34"/>
        <v>1.8735494297350437</v>
      </c>
      <c r="EE10" s="57">
        <f t="shared" si="34"/>
        <v>1.1908310449399291</v>
      </c>
      <c r="EF10" s="57">
        <f t="shared" si="34"/>
        <v>4.3082612121325603</v>
      </c>
    </row>
    <row r="11" spans="1:136">
      <c r="A11">
        <v>3</v>
      </c>
      <c r="B11" t="s">
        <v>149</v>
      </c>
      <c r="C11">
        <v>295998.11868167191</v>
      </c>
      <c r="D11">
        <v>158543.93851408813</v>
      </c>
      <c r="E11">
        <v>754538.9384561968</v>
      </c>
      <c r="F11">
        <v>53263.059044580958</v>
      </c>
      <c r="G11">
        <v>92034.688507243773</v>
      </c>
      <c r="H11">
        <v>228950.15984348161</v>
      </c>
      <c r="I11">
        <v>658127.45573014603</v>
      </c>
      <c r="J11">
        <v>98844.98947758702</v>
      </c>
      <c r="K11">
        <v>25620.118224762438</v>
      </c>
      <c r="L11">
        <v>344913436.98965526</v>
      </c>
      <c r="M11">
        <v>555.86261884041755</v>
      </c>
      <c r="N11">
        <v>16389.961455603414</v>
      </c>
      <c r="O11">
        <v>7105645.0595022999</v>
      </c>
      <c r="P11">
        <v>9095.8243298439302</v>
      </c>
      <c r="Q11">
        <v>9999999</v>
      </c>
      <c r="R11">
        <v>1320.7681189261712</v>
      </c>
      <c r="S11">
        <v>130.4805660585819</v>
      </c>
      <c r="T11">
        <v>403.48323097703508</v>
      </c>
      <c r="U11">
        <v>136.50156965427502</v>
      </c>
      <c r="V11">
        <v>264.74918832322209</v>
      </c>
      <c r="W11">
        <v>2.1767275901024457</v>
      </c>
      <c r="X11">
        <v>61.616687406371952</v>
      </c>
      <c r="Y11">
        <v>105.50603462651216</v>
      </c>
      <c r="Z11">
        <v>113.53908160343465</v>
      </c>
      <c r="AA11">
        <v>83.785343981332943</v>
      </c>
      <c r="AB11">
        <v>186.79896453601896</v>
      </c>
      <c r="AC11" t="s">
        <v>150</v>
      </c>
      <c r="AD11">
        <v>403.59326133277585</v>
      </c>
      <c r="AE11">
        <v>65432.597661615444</v>
      </c>
      <c r="AF11">
        <v>457083.1524754244</v>
      </c>
      <c r="AG11">
        <v>18777.724312284368</v>
      </c>
      <c r="AH11">
        <v>36666.381910324679</v>
      </c>
      <c r="AI11">
        <v>110484.15318536699</v>
      </c>
      <c r="AJ11">
        <v>152531.39963317648</v>
      </c>
      <c r="AK11">
        <v>29739.079314195726</v>
      </c>
      <c r="AL11">
        <v>10038.300954524331</v>
      </c>
      <c r="AM11">
        <v>117399585.7083264</v>
      </c>
      <c r="AN11">
        <v>369.03654969596522</v>
      </c>
      <c r="AO11">
        <v>5579.5112629324631</v>
      </c>
      <c r="AP11">
        <v>4938104.5906201713</v>
      </c>
      <c r="AQ11">
        <v>1827.1997457824662</v>
      </c>
      <c r="AR11">
        <v>9999999</v>
      </c>
      <c r="AS11">
        <v>1043.0983280019102</v>
      </c>
      <c r="AT11">
        <v>146.99288188676474</v>
      </c>
      <c r="AU11">
        <v>647.72237622459329</v>
      </c>
      <c r="AV11">
        <v>153.1964999863383</v>
      </c>
      <c r="AW11">
        <v>404.96612201948659</v>
      </c>
      <c r="AX11">
        <v>0.36530826885937701</v>
      </c>
      <c r="AY11">
        <v>81.752566383217768</v>
      </c>
      <c r="AZ11">
        <v>121.55454271925593</v>
      </c>
      <c r="BA11">
        <v>133.05683716848026</v>
      </c>
      <c r="BB11">
        <v>102.5684471408409</v>
      </c>
      <c r="BC11">
        <v>220.27727635344104</v>
      </c>
      <c r="BD11" t="s">
        <v>151</v>
      </c>
      <c r="BE11">
        <v>7.962615702422819</v>
      </c>
      <c r="BF11">
        <v>1296.8143041092369</v>
      </c>
      <c r="BG11">
        <v>4006.3893893489799</v>
      </c>
      <c r="BH11">
        <v>436.8662444839689</v>
      </c>
      <c r="BI11">
        <v>642.14875090064515</v>
      </c>
      <c r="BJ11">
        <v>1477.3069366131031</v>
      </c>
      <c r="BK11">
        <v>10307.481634631353</v>
      </c>
      <c r="BL11">
        <v>1041.4620278347422</v>
      </c>
      <c r="BM11">
        <v>167.90183283180559</v>
      </c>
      <c r="BN11">
        <v>7536836.9801386194</v>
      </c>
      <c r="BO11">
        <v>8.2210557974058958</v>
      </c>
      <c r="BP11">
        <v>99.115333162505664</v>
      </c>
      <c r="BQ11">
        <v>27043.774218466308</v>
      </c>
      <c r="BR11">
        <v>34.566901782819869</v>
      </c>
      <c r="BS11">
        <v>9999999</v>
      </c>
      <c r="BT11">
        <v>18.161501168359262</v>
      </c>
      <c r="BU11">
        <v>2.4929287567848601</v>
      </c>
      <c r="BV11">
        <v>12.089759023581999</v>
      </c>
      <c r="BW11">
        <v>2.6072878696173336</v>
      </c>
      <c r="BX11">
        <v>7.8479880047798796</v>
      </c>
      <c r="BY11">
        <v>6.2022928564950033E-3</v>
      </c>
      <c r="BZ11">
        <v>1.0348173996272381</v>
      </c>
      <c r="CA11">
        <v>1.887046299186828</v>
      </c>
      <c r="CB11">
        <v>2.2530431301894178</v>
      </c>
      <c r="CC11">
        <v>1.4298635979823444</v>
      </c>
      <c r="CD11">
        <v>3.6163373068412934</v>
      </c>
      <c r="CE11" t="s">
        <v>152</v>
      </c>
      <c r="CF11">
        <v>0.24897232121265297</v>
      </c>
      <c r="CG11">
        <v>165.69954553321708</v>
      </c>
      <c r="CH11">
        <v>919.9510715313196</v>
      </c>
      <c r="CI11">
        <v>35.050435022559604</v>
      </c>
      <c r="CJ11">
        <v>82.326101672768218</v>
      </c>
      <c r="CK11">
        <v>254.09880421096142</v>
      </c>
      <c r="CL11">
        <v>209.0343054797053</v>
      </c>
      <c r="CM11">
        <v>45.701970675795927</v>
      </c>
      <c r="CN11">
        <v>23.227667565232402</v>
      </c>
      <c r="CO11">
        <v>19735.828269402791</v>
      </c>
      <c r="CP11">
        <v>0.3244408154234526</v>
      </c>
      <c r="CQ11">
        <v>10.097440741899703</v>
      </c>
      <c r="CR11">
        <v>24935.767377131517</v>
      </c>
      <c r="CS11">
        <v>139.20439914456688</v>
      </c>
      <c r="CT11">
        <v>9999999</v>
      </c>
      <c r="CU11">
        <v>1.3863315139115793</v>
      </c>
      <c r="CV11">
        <v>0.24138071469930664</v>
      </c>
      <c r="CW11">
        <v>0.86522172917971008</v>
      </c>
      <c r="CX11">
        <v>0.25025681756916845</v>
      </c>
      <c r="CY11">
        <v>0.68424638497248236</v>
      </c>
      <c r="CZ11">
        <v>1.6809274221394107E-3</v>
      </c>
      <c r="DA11">
        <v>0.13473105196136934</v>
      </c>
      <c r="DB11">
        <v>0.20052897921993548</v>
      </c>
      <c r="DC11">
        <v>0.22140552154752666</v>
      </c>
      <c r="DD11">
        <v>0.16859286915485086</v>
      </c>
      <c r="DE11">
        <v>0.36238940124983943</v>
      </c>
      <c r="DG11" t="s">
        <v>39</v>
      </c>
      <c r="DH11" s="59">
        <f>AD7</f>
        <v>6820.7476714565682</v>
      </c>
      <c r="DI11" s="59">
        <f>AE7</f>
        <v>361831.75046686671</v>
      </c>
      <c r="DJ11" s="59">
        <f t="shared" ref="DJ11:DU11" si="35">AF7</f>
        <v>2732825.1600993206</v>
      </c>
      <c r="DK11" s="59">
        <f t="shared" si="35"/>
        <v>206356.31050832462</v>
      </c>
      <c r="DL11" s="59">
        <f t="shared" si="35"/>
        <v>161919.3642704876</v>
      </c>
      <c r="DM11" s="59">
        <f t="shared" si="35"/>
        <v>660022.5967230323</v>
      </c>
      <c r="DN11" s="59">
        <f t="shared" si="35"/>
        <v>5907150.3546117553</v>
      </c>
      <c r="DO11" s="59">
        <f t="shared" si="35"/>
        <v>920084.20143962803</v>
      </c>
      <c r="DP11" s="59">
        <f t="shared" si="35"/>
        <v>43376.349505830774</v>
      </c>
      <c r="DQ11" s="59">
        <f t="shared" si="35"/>
        <v>2111186216238362</v>
      </c>
      <c r="DR11" s="59">
        <f t="shared" si="35"/>
        <v>11705.541286669704</v>
      </c>
      <c r="DS11" s="59">
        <f t="shared" si="35"/>
        <v>29259.074047955633</v>
      </c>
      <c r="DT11" s="59">
        <f t="shared" si="35"/>
        <v>6865052.4432355808</v>
      </c>
      <c r="DU11" s="57">
        <f t="shared" si="35"/>
        <v>16548.953230566232</v>
      </c>
      <c r="DV11" s="57">
        <f t="shared" si="34"/>
        <v>9313.8932774866298</v>
      </c>
      <c r="DW11" s="57">
        <f t="shared" si="34"/>
        <v>565.54211229926966</v>
      </c>
      <c r="DX11" s="57">
        <f t="shared" si="34"/>
        <v>3024.2114351016921</v>
      </c>
      <c r="DY11" s="57">
        <f t="shared" si="34"/>
        <v>590.71828207216117</v>
      </c>
      <c r="DZ11" s="57">
        <f t="shared" si="34"/>
        <v>1900.6498953731445</v>
      </c>
      <c r="EA11" s="57">
        <f t="shared" si="34"/>
        <v>3.1110635157565212</v>
      </c>
      <c r="EB11" s="57">
        <f t="shared" si="34"/>
        <v>296.05291088964805</v>
      </c>
      <c r="EC11" s="57">
        <f t="shared" si="34"/>
        <v>455.67301792538433</v>
      </c>
      <c r="ED11" s="57">
        <f t="shared" si="34"/>
        <v>513.22740073711032</v>
      </c>
      <c r="EE11" s="57">
        <f t="shared" si="34"/>
        <v>376.78314488028195</v>
      </c>
      <c r="EF11" s="57">
        <f t="shared" si="34"/>
        <v>883.19305744884139</v>
      </c>
    </row>
    <row r="12" spans="1:136">
      <c r="A12">
        <v>4</v>
      </c>
      <c r="B12" t="s">
        <v>149</v>
      </c>
      <c r="C12">
        <v>199158.89574980261</v>
      </c>
      <c r="D12">
        <v>481011.72514215542</v>
      </c>
      <c r="E12">
        <v>2652669.5708906464</v>
      </c>
      <c r="F12">
        <v>508576.91220436589</v>
      </c>
      <c r="G12">
        <v>240581.54070110407</v>
      </c>
      <c r="H12">
        <v>709163.57747742324</v>
      </c>
      <c r="I12">
        <v>90698197.028865695</v>
      </c>
      <c r="J12">
        <v>6475841.4200501973</v>
      </c>
      <c r="K12">
        <v>64711.218323517358</v>
      </c>
      <c r="L12">
        <v>7.9878198833462034E+19</v>
      </c>
      <c r="M12">
        <v>1129.4701821102533</v>
      </c>
      <c r="N12">
        <v>79669.31520528032</v>
      </c>
      <c r="O12">
        <v>3830706.5223266291</v>
      </c>
      <c r="P12">
        <v>26159.666863016162</v>
      </c>
      <c r="Q12">
        <v>9999999</v>
      </c>
      <c r="R12">
        <v>5036.6786246629972</v>
      </c>
      <c r="S12">
        <v>700.24653563417655</v>
      </c>
      <c r="T12">
        <v>3155.5603715540769</v>
      </c>
      <c r="U12">
        <v>723.9626459285862</v>
      </c>
      <c r="V12">
        <v>2158.1016236754135</v>
      </c>
      <c r="W12">
        <v>1.2833765621952145</v>
      </c>
      <c r="X12">
        <v>393.00386275596435</v>
      </c>
      <c r="Y12">
        <v>596.89761368793813</v>
      </c>
      <c r="Z12">
        <v>633.22325367081748</v>
      </c>
      <c r="AA12">
        <v>503.45569677345668</v>
      </c>
      <c r="AB12">
        <v>952.39938940804234</v>
      </c>
      <c r="AC12" t="s">
        <v>150</v>
      </c>
      <c r="AD12">
        <v>1088.9437729999377</v>
      </c>
      <c r="AE12">
        <v>28056.552828076063</v>
      </c>
      <c r="AF12">
        <v>174032.38534550153</v>
      </c>
      <c r="AG12">
        <v>6264.63976635575</v>
      </c>
      <c r="AH12">
        <v>13355.158091744514</v>
      </c>
      <c r="AI12">
        <v>37336.643925022108</v>
      </c>
      <c r="AJ12">
        <v>36054.112705943735</v>
      </c>
      <c r="AK12">
        <v>8185.4835862714444</v>
      </c>
      <c r="AL12">
        <v>4716.7324807623327</v>
      </c>
      <c r="AM12">
        <v>3958200.3904424999</v>
      </c>
      <c r="AN12">
        <v>1866.3578161364117</v>
      </c>
      <c r="AO12">
        <v>7556.5227549269666</v>
      </c>
      <c r="AP12">
        <v>5466056.4880809933</v>
      </c>
      <c r="AQ12">
        <v>838.84203170234309</v>
      </c>
      <c r="AR12">
        <v>9999999</v>
      </c>
      <c r="AS12">
        <v>1946.2202095693815</v>
      </c>
      <c r="AT12">
        <v>42.998986794762097</v>
      </c>
      <c r="AU12">
        <v>516.34230762577727</v>
      </c>
      <c r="AV12">
        <v>45.76320197380339</v>
      </c>
      <c r="AW12">
        <v>244.9301917316786</v>
      </c>
      <c r="AX12">
        <v>0.35836057657944859</v>
      </c>
      <c r="AY12">
        <v>17.505675852264304</v>
      </c>
      <c r="AZ12">
        <v>31.49098992432021</v>
      </c>
      <c r="BA12">
        <v>37.13104540930928</v>
      </c>
      <c r="BB12">
        <v>23.984806233665115</v>
      </c>
      <c r="BC12">
        <v>80.560435114998853</v>
      </c>
      <c r="BD12" t="s">
        <v>151</v>
      </c>
      <c r="BE12">
        <v>9.5264902201376582</v>
      </c>
      <c r="BF12">
        <v>805.22551189921251</v>
      </c>
      <c r="BG12">
        <v>6025.5847897829872</v>
      </c>
      <c r="BH12">
        <v>307.83771524294787</v>
      </c>
      <c r="BI12">
        <v>414.87765966746912</v>
      </c>
      <c r="BJ12">
        <v>1481.3508532021735</v>
      </c>
      <c r="BK12">
        <v>3941.3728875104143</v>
      </c>
      <c r="BL12">
        <v>669.94766565686734</v>
      </c>
      <c r="BM12">
        <v>115.90252695004988</v>
      </c>
      <c r="BN12">
        <v>57562459.863920994</v>
      </c>
      <c r="BO12">
        <v>7.2369359231921067</v>
      </c>
      <c r="BP12">
        <v>57.430792757492334</v>
      </c>
      <c r="BQ12">
        <v>32178.923111865683</v>
      </c>
      <c r="BR12">
        <v>51.254775665859171</v>
      </c>
      <c r="BS12">
        <v>9999999</v>
      </c>
      <c r="BT12">
        <v>18.507926163275997</v>
      </c>
      <c r="BU12">
        <v>1.5722231057515315</v>
      </c>
      <c r="BV12">
        <v>8.1412864727675274</v>
      </c>
      <c r="BW12">
        <v>1.668650443335788</v>
      </c>
      <c r="BX12">
        <v>4.9478528207659123</v>
      </c>
      <c r="BY12">
        <v>1.6643902412368263E-2</v>
      </c>
      <c r="BZ12">
        <v>0.6431041719556263</v>
      </c>
      <c r="CA12">
        <v>1.1632608343534696</v>
      </c>
      <c r="CB12">
        <v>1.3824378412208012</v>
      </c>
      <c r="CC12">
        <v>0.88913861545407302</v>
      </c>
      <c r="CD12">
        <v>2.7852811514297295</v>
      </c>
      <c r="CE12" t="s">
        <v>152</v>
      </c>
      <c r="CF12">
        <v>0.17022832205561306</v>
      </c>
      <c r="CG12">
        <v>164.79627662623983</v>
      </c>
      <c r="CH12">
        <v>442.34377817200016</v>
      </c>
      <c r="CI12">
        <v>33.349742888112019</v>
      </c>
      <c r="CJ12">
        <v>90.092632445582012</v>
      </c>
      <c r="CK12">
        <v>165.34690539087742</v>
      </c>
      <c r="CL12">
        <v>220.53916764458671</v>
      </c>
      <c r="CM12">
        <v>41.115833264417887</v>
      </c>
      <c r="CN12">
        <v>24.722915947396096</v>
      </c>
      <c r="CO12">
        <v>3721.4168887994238</v>
      </c>
      <c r="CP12">
        <v>0.3517355843801247</v>
      </c>
      <c r="CQ12">
        <v>17.772710265205639</v>
      </c>
      <c r="CR12">
        <v>22050.788768963517</v>
      </c>
      <c r="CS12">
        <v>139.31742746020237</v>
      </c>
      <c r="CT12">
        <v>9999999</v>
      </c>
      <c r="CU12">
        <v>0.28554529829725112</v>
      </c>
      <c r="CV12">
        <v>5.6478469540325801E-2</v>
      </c>
      <c r="CW12">
        <v>0.13378159217481969</v>
      </c>
      <c r="CX12">
        <v>5.9000466109794633E-2</v>
      </c>
      <c r="CY12">
        <v>0.12372400677283243</v>
      </c>
      <c r="CZ12">
        <v>8.9460664394306775E-4</v>
      </c>
      <c r="DA12">
        <v>2.6689122009734195E-2</v>
      </c>
      <c r="DB12">
        <v>4.6578391757265608E-2</v>
      </c>
      <c r="DC12">
        <v>4.9668853460602895E-2</v>
      </c>
      <c r="DD12">
        <v>3.7517458053804673E-2</v>
      </c>
      <c r="DE12">
        <v>9.009522647047194E-2</v>
      </c>
      <c r="DG12" t="s">
        <v>1</v>
      </c>
      <c r="DH12" s="59">
        <f>AD4</f>
        <v>767.85585749270615</v>
      </c>
      <c r="DI12" s="59">
        <f>AE4</f>
        <v>55989.45801031372</v>
      </c>
      <c r="DJ12" s="59">
        <f t="shared" ref="DJ12:DU12" si="36">AF4</f>
        <v>346183.50937418733</v>
      </c>
      <c r="DK12" s="59">
        <f t="shared" si="36"/>
        <v>24610.766166643487</v>
      </c>
      <c r="DL12" s="59">
        <f t="shared" si="36"/>
        <v>26725.599722155126</v>
      </c>
      <c r="DM12" s="59">
        <f t="shared" si="36"/>
        <v>86729.839388840046</v>
      </c>
      <c r="DN12" s="59">
        <f t="shared" si="36"/>
        <v>538811.96625321684</v>
      </c>
      <c r="DO12" s="59">
        <f t="shared" si="36"/>
        <v>81386.131067939627</v>
      </c>
      <c r="DP12" s="59">
        <f t="shared" si="36"/>
        <v>7527.9276901700159</v>
      </c>
      <c r="DQ12" s="59">
        <f t="shared" si="36"/>
        <v>103989443268880.94</v>
      </c>
      <c r="DR12" s="59">
        <f t="shared" si="36"/>
        <v>1094.9365552896836</v>
      </c>
      <c r="DS12" s="59">
        <f t="shared" si="36"/>
        <v>4356.684846674204</v>
      </c>
      <c r="DT12" s="59">
        <f t="shared" si="36"/>
        <v>677915.56520244281</v>
      </c>
      <c r="DU12" s="57">
        <f t="shared" si="36"/>
        <v>2783.2360822195446</v>
      </c>
      <c r="DV12" s="57">
        <f t="shared" ref="DV12:EF12" si="37">AS4</f>
        <v>1078.8910632290654</v>
      </c>
      <c r="DW12" s="57">
        <f t="shared" si="37"/>
        <v>78.352921382067578</v>
      </c>
      <c r="DX12" s="57">
        <f t="shared" si="37"/>
        <v>397.44930523956873</v>
      </c>
      <c r="DY12" s="57">
        <f t="shared" si="37"/>
        <v>81.673426764788033</v>
      </c>
      <c r="DZ12" s="57">
        <f t="shared" si="37"/>
        <v>246.02775928621469</v>
      </c>
      <c r="EA12" s="57">
        <f t="shared" si="37"/>
        <v>0.46252437425453496</v>
      </c>
      <c r="EB12" s="57">
        <f t="shared" si="37"/>
        <v>39.735314577513243</v>
      </c>
      <c r="EC12" s="57">
        <f t="shared" si="37"/>
        <v>63.014200752969131</v>
      </c>
      <c r="ED12" s="57">
        <f t="shared" si="37"/>
        <v>71.199249732615598</v>
      </c>
      <c r="EE12" s="57">
        <f t="shared" si="37"/>
        <v>51.402244209780648</v>
      </c>
      <c r="EF12" s="57">
        <f t="shared" si="37"/>
        <v>118.6833181160995</v>
      </c>
    </row>
    <row r="13" spans="1:136">
      <c r="A13">
        <v>5</v>
      </c>
      <c r="B13" t="s">
        <v>149</v>
      </c>
      <c r="C13">
        <v>372961.93663714576</v>
      </c>
      <c r="D13">
        <v>413033.63058690756</v>
      </c>
      <c r="E13">
        <v>1044544.4743950429</v>
      </c>
      <c r="F13">
        <v>121718.29540386504</v>
      </c>
      <c r="G13">
        <v>201255.53080618582</v>
      </c>
      <c r="H13">
        <v>417005.28457242326</v>
      </c>
      <c r="I13">
        <v>2114052.2801183704</v>
      </c>
      <c r="J13">
        <v>243362.89065363756</v>
      </c>
      <c r="K13">
        <v>55309.695114602422</v>
      </c>
      <c r="L13">
        <v>479925538.39574856</v>
      </c>
      <c r="M13">
        <v>446.02333935537354</v>
      </c>
      <c r="N13">
        <v>30900.826583085429</v>
      </c>
      <c r="O13">
        <v>9140040.8855538629</v>
      </c>
      <c r="P13">
        <v>14369.413252061047</v>
      </c>
      <c r="Q13">
        <v>9999999</v>
      </c>
      <c r="R13">
        <v>711.64783612251324</v>
      </c>
      <c r="S13">
        <v>51.560119405752879</v>
      </c>
      <c r="T13">
        <v>197.09103766997293</v>
      </c>
      <c r="U13">
        <v>53.395531197667651</v>
      </c>
      <c r="V13">
        <v>121.90491846168824</v>
      </c>
      <c r="W13">
        <v>3.1113429529067291</v>
      </c>
      <c r="X13">
        <v>37.010255131544156</v>
      </c>
      <c r="Y13">
        <v>45.999882181344972</v>
      </c>
      <c r="Z13">
        <v>45.501639103169218</v>
      </c>
      <c r="AA13">
        <v>42.344788050006258</v>
      </c>
      <c r="AB13">
        <v>76.958011095663366</v>
      </c>
      <c r="AC13" t="s">
        <v>150</v>
      </c>
      <c r="AD13">
        <v>453.66770993782353</v>
      </c>
      <c r="AE13">
        <v>178711.77629375592</v>
      </c>
      <c r="AF13">
        <v>595833.53876466118</v>
      </c>
      <c r="AG13">
        <v>42612.497811188725</v>
      </c>
      <c r="AH13">
        <v>84096.66882766191</v>
      </c>
      <c r="AI13">
        <v>160788.04547964112</v>
      </c>
      <c r="AJ13">
        <v>570067.12735819945</v>
      </c>
      <c r="AK13">
        <v>76029.526275631259</v>
      </c>
      <c r="AL13">
        <v>22040.36930095069</v>
      </c>
      <c r="AM13">
        <v>221740959.23497123</v>
      </c>
      <c r="AN13">
        <v>456.00143442269109</v>
      </c>
      <c r="AO13">
        <v>15714.358254560244</v>
      </c>
      <c r="AP13">
        <v>5989669.83847393</v>
      </c>
      <c r="AQ13">
        <v>7581.8177395809917</v>
      </c>
      <c r="AR13">
        <v>9999999</v>
      </c>
      <c r="AS13">
        <v>1616.4926089622347</v>
      </c>
      <c r="AT13">
        <v>205.86135330212551</v>
      </c>
      <c r="AU13">
        <v>789.55986700045594</v>
      </c>
      <c r="AV13">
        <v>210.32696991119818</v>
      </c>
      <c r="AW13">
        <v>458.93088093263839</v>
      </c>
      <c r="AX13">
        <v>0.73616816737724511</v>
      </c>
      <c r="AY13">
        <v>129.42133300577567</v>
      </c>
      <c r="AZ13">
        <v>185.91307444304857</v>
      </c>
      <c r="BA13">
        <v>188.3332369198373</v>
      </c>
      <c r="BB13">
        <v>163.0945139138544</v>
      </c>
      <c r="BC13">
        <v>242.63768073569832</v>
      </c>
      <c r="BD13" t="s">
        <v>151</v>
      </c>
      <c r="BE13">
        <v>7.0924196355823454</v>
      </c>
      <c r="BF13">
        <v>1044.4910136745441</v>
      </c>
      <c r="BG13">
        <v>3433.6847677130663</v>
      </c>
      <c r="BH13">
        <v>339.57930608340831</v>
      </c>
      <c r="BI13">
        <v>492.0805380248288</v>
      </c>
      <c r="BJ13">
        <v>1120.8729194401762</v>
      </c>
      <c r="BK13">
        <v>8078.9699208647189</v>
      </c>
      <c r="BL13">
        <v>834.203483511267</v>
      </c>
      <c r="BM13">
        <v>129.76920604781142</v>
      </c>
      <c r="BN13">
        <v>11652998.346093204</v>
      </c>
      <c r="BO13">
        <v>8.7110365736256057</v>
      </c>
      <c r="BP13">
        <v>87.418752092878762</v>
      </c>
      <c r="BQ13">
        <v>21555.892321774405</v>
      </c>
      <c r="BR13">
        <v>25.840496531474241</v>
      </c>
      <c r="BS13">
        <v>9999999</v>
      </c>
      <c r="BT13">
        <v>16.28825856740329</v>
      </c>
      <c r="BU13">
        <v>1.3363133952042527</v>
      </c>
      <c r="BV13">
        <v>6.873038668629067</v>
      </c>
      <c r="BW13">
        <v>1.418316174997454</v>
      </c>
      <c r="BX13">
        <v>4.0907439765398408</v>
      </c>
      <c r="BY13">
        <v>7.8097339417617104E-3</v>
      </c>
      <c r="BZ13">
        <v>0.56665904646064325</v>
      </c>
      <c r="CA13">
        <v>0.99784855199162958</v>
      </c>
      <c r="CB13">
        <v>1.1575922463323398</v>
      </c>
      <c r="CC13">
        <v>0.76902036383233752</v>
      </c>
      <c r="CD13">
        <v>2.41197830230707</v>
      </c>
      <c r="CE13" t="s">
        <v>152</v>
      </c>
      <c r="CF13">
        <v>0.25135796604985894</v>
      </c>
      <c r="CG13">
        <v>130.223551873433</v>
      </c>
      <c r="CH13">
        <v>924.40742019201025</v>
      </c>
      <c r="CI13">
        <v>30.401419594958153</v>
      </c>
      <c r="CJ13">
        <v>66.861959680126077</v>
      </c>
      <c r="CK13">
        <v>241.36084500021093</v>
      </c>
      <c r="CL13">
        <v>147.69077133641207</v>
      </c>
      <c r="CM13">
        <v>38.30147554313011</v>
      </c>
      <c r="CN13">
        <v>20.926685755230348</v>
      </c>
      <c r="CO13">
        <v>17815.983889294188</v>
      </c>
      <c r="CP13">
        <v>0.99009923543126654</v>
      </c>
      <c r="CQ13">
        <v>6.7954642779405692</v>
      </c>
      <c r="CR13">
        <v>25105.795140984705</v>
      </c>
      <c r="CS13">
        <v>152.90081594384739</v>
      </c>
      <c r="CT13">
        <v>9999999</v>
      </c>
      <c r="CU13">
        <v>1.0901810993322361</v>
      </c>
      <c r="CV13">
        <v>0.10964403033054861</v>
      </c>
      <c r="CW13">
        <v>0.50162813873445233</v>
      </c>
      <c r="CX13">
        <v>0.11587826205943368</v>
      </c>
      <c r="CY13">
        <v>0.29939116867571114</v>
      </c>
      <c r="CZ13">
        <v>4.4482141333612707E-4</v>
      </c>
      <c r="DA13">
        <v>4.4154140521192417E-2</v>
      </c>
      <c r="DB13">
        <v>8.0468788024243718E-2</v>
      </c>
      <c r="DC13">
        <v>9.6501879791933157E-2</v>
      </c>
      <c r="DD13">
        <v>6.1030820935937945E-2</v>
      </c>
      <c r="DE13">
        <v>0.18117156387215158</v>
      </c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</row>
    <row r="14" spans="1:136">
      <c r="A14">
        <v>6</v>
      </c>
      <c r="B14" t="s">
        <v>149</v>
      </c>
      <c r="C14">
        <v>345774.60229875636</v>
      </c>
      <c r="D14">
        <v>265916.15951926168</v>
      </c>
      <c r="E14">
        <v>1169203.9323909543</v>
      </c>
      <c r="F14">
        <v>93472.059858601409</v>
      </c>
      <c r="G14">
        <v>141208.41537935889</v>
      </c>
      <c r="H14">
        <v>381002.69542637921</v>
      </c>
      <c r="I14">
        <v>1304541.6824736977</v>
      </c>
      <c r="J14">
        <v>190210.83929547473</v>
      </c>
      <c r="K14">
        <v>40086.458870568225</v>
      </c>
      <c r="L14">
        <v>1453820577.5913274</v>
      </c>
      <c r="M14">
        <v>357.76923016964247</v>
      </c>
      <c r="N14">
        <v>21314.122340626811</v>
      </c>
      <c r="O14">
        <v>8536292.042409597</v>
      </c>
      <c r="P14">
        <v>12866.373826046402</v>
      </c>
      <c r="Q14">
        <v>9999999</v>
      </c>
      <c r="R14">
        <v>1187.5943701593226</v>
      </c>
      <c r="S14">
        <v>100.65831624608674</v>
      </c>
      <c r="T14">
        <v>465.4597382887344</v>
      </c>
      <c r="U14">
        <v>105.36172031071314</v>
      </c>
      <c r="V14">
        <v>274.15667435613949</v>
      </c>
      <c r="W14">
        <v>1.507955850656459</v>
      </c>
      <c r="X14">
        <v>55.908793633107223</v>
      </c>
      <c r="Y14">
        <v>80.346469129484163</v>
      </c>
      <c r="Z14">
        <v>87.832096909568207</v>
      </c>
      <c r="AA14">
        <v>67.171792443020749</v>
      </c>
      <c r="AB14">
        <v>148.14002879052683</v>
      </c>
      <c r="AC14" t="s">
        <v>150</v>
      </c>
      <c r="AD14">
        <v>1002.8388673344211</v>
      </c>
      <c r="AE14">
        <v>194636.57404077571</v>
      </c>
      <c r="AF14">
        <v>328879.84390736651</v>
      </c>
      <c r="AG14">
        <v>40972.602307784255</v>
      </c>
      <c r="AH14">
        <v>82627.105907498102</v>
      </c>
      <c r="AI14">
        <v>143804.97372092618</v>
      </c>
      <c r="AJ14">
        <v>687993.0617085757</v>
      </c>
      <c r="AK14">
        <v>75291.151613600712</v>
      </c>
      <c r="AL14">
        <v>21240.813310767131</v>
      </c>
      <c r="AM14">
        <v>31508828.731310617</v>
      </c>
      <c r="AN14">
        <v>1618.6030523858697</v>
      </c>
      <c r="AO14">
        <v>14759.232455044303</v>
      </c>
      <c r="AP14">
        <v>4919096.5531288311</v>
      </c>
      <c r="AQ14">
        <v>5468.7356598358165</v>
      </c>
      <c r="AR14">
        <v>9999999</v>
      </c>
      <c r="AS14">
        <v>2574.8414144969752</v>
      </c>
      <c r="AT14">
        <v>332.05741440571541</v>
      </c>
      <c r="AU14">
        <v>1595.1722016102308</v>
      </c>
      <c r="AV14">
        <v>349.58651558885038</v>
      </c>
      <c r="AW14">
        <v>1052.2649222416228</v>
      </c>
      <c r="AX14">
        <v>1.1819294169542249</v>
      </c>
      <c r="AY14">
        <v>130.7910028974884</v>
      </c>
      <c r="AZ14">
        <v>243.03145777824821</v>
      </c>
      <c r="BA14">
        <v>296.59637261046356</v>
      </c>
      <c r="BB14">
        <v>181.66275748012905</v>
      </c>
      <c r="BC14">
        <v>515.75483650104786</v>
      </c>
      <c r="BD14" t="s">
        <v>151</v>
      </c>
      <c r="BE14">
        <v>0.60032228179783775</v>
      </c>
      <c r="BF14">
        <v>547.41652835985042</v>
      </c>
      <c r="BG14">
        <v>1093.617631237287</v>
      </c>
      <c r="BH14">
        <v>128.65599093171991</v>
      </c>
      <c r="BI14">
        <v>296.86876717572068</v>
      </c>
      <c r="BJ14">
        <v>416.11618652038578</v>
      </c>
      <c r="BK14">
        <v>1216.5862606742671</v>
      </c>
      <c r="BL14">
        <v>188.76140225660342</v>
      </c>
      <c r="BM14">
        <v>84.981349634263196</v>
      </c>
      <c r="BN14">
        <v>28286.381833453368</v>
      </c>
      <c r="BO14">
        <v>1.9047641112148268</v>
      </c>
      <c r="BP14">
        <v>72.595738226442464</v>
      </c>
      <c r="BQ14">
        <v>29089.582737149922</v>
      </c>
      <c r="BR14">
        <v>80.59274008972605</v>
      </c>
      <c r="BS14">
        <v>9999999</v>
      </c>
      <c r="BT14">
        <v>2.5897271299746536</v>
      </c>
      <c r="BU14">
        <v>0.28787791179142103</v>
      </c>
      <c r="BV14">
        <v>1.0795774227096484</v>
      </c>
      <c r="BW14">
        <v>0.29097640981639561</v>
      </c>
      <c r="BX14">
        <v>0.52678942062591905</v>
      </c>
      <c r="BY14">
        <v>5.3392652289260753E-3</v>
      </c>
      <c r="BZ14">
        <v>0.19790711937542765</v>
      </c>
      <c r="CA14">
        <v>0.26833904764592431</v>
      </c>
      <c r="CB14">
        <v>0.25944871222842458</v>
      </c>
      <c r="CC14">
        <v>0.24027668124015775</v>
      </c>
      <c r="CD14">
        <v>0.27395181258152967</v>
      </c>
      <c r="CE14" t="s">
        <v>152</v>
      </c>
      <c r="CF14">
        <v>1.3233847480960879</v>
      </c>
      <c r="CG14">
        <v>426.54843842659255</v>
      </c>
      <c r="CH14">
        <v>1750.42950750252</v>
      </c>
      <c r="CI14">
        <v>135.59799996587159</v>
      </c>
      <c r="CJ14">
        <v>234.18302209185401</v>
      </c>
      <c r="CK14">
        <v>621.87875908472472</v>
      </c>
      <c r="CL14">
        <v>1693.4155291804038</v>
      </c>
      <c r="CM14">
        <v>247.36138339397925</v>
      </c>
      <c r="CN14">
        <v>64.142853149000558</v>
      </c>
      <c r="CO14">
        <v>463062.43946977501</v>
      </c>
      <c r="CP14">
        <v>1.120521935663467</v>
      </c>
      <c r="CQ14">
        <v>32.5574400705638</v>
      </c>
      <c r="CR14">
        <v>18610.845912567125</v>
      </c>
      <c r="CS14">
        <v>76.347715706273803</v>
      </c>
      <c r="CT14">
        <v>9999999</v>
      </c>
      <c r="CU14">
        <v>3.7337351292836471</v>
      </c>
      <c r="CV14">
        <v>0.46022041272245978</v>
      </c>
      <c r="CW14">
        <v>2.2438694362187181</v>
      </c>
      <c r="CX14">
        <v>0.47020332748598326</v>
      </c>
      <c r="CY14">
        <v>1.3608094632456236</v>
      </c>
      <c r="CZ14">
        <v>2.9134789420147901E-3</v>
      </c>
      <c r="DA14">
        <v>0.29224029691803816</v>
      </c>
      <c r="DB14">
        <v>0.41844451954285716</v>
      </c>
      <c r="DC14">
        <v>0.42072515492001022</v>
      </c>
      <c r="DD14">
        <v>0.36725836067831408</v>
      </c>
      <c r="DE14">
        <v>0.53352240571976772</v>
      </c>
      <c r="DG14" t="str">
        <f>BD8</f>
        <v>Variable 3</v>
      </c>
      <c r="DH14" s="60" t="str">
        <f>BE8</f>
        <v>Beta</v>
      </c>
      <c r="DI14" s="60" t="str">
        <f>BF8</f>
        <v>Double Exponential</v>
      </c>
      <c r="DJ14" s="60" t="str">
        <f t="shared" ref="DJ14:DU14" si="38">BG8</f>
        <v>Exponential</v>
      </c>
      <c r="DK14" s="60" t="str">
        <f t="shared" si="38"/>
        <v>Gamma</v>
      </c>
      <c r="DL14" s="60" t="str">
        <f t="shared" si="38"/>
        <v>Logistic</v>
      </c>
      <c r="DM14" s="60" t="str">
        <f t="shared" si="38"/>
        <v>Log-Log</v>
      </c>
      <c r="DN14" s="60" t="str">
        <f t="shared" si="38"/>
        <v>Log-Logistic</v>
      </c>
      <c r="DO14" s="60" t="str">
        <f t="shared" si="38"/>
        <v>Lognormal</v>
      </c>
      <c r="DP14" s="60" t="str">
        <f t="shared" si="38"/>
        <v>Normal</v>
      </c>
      <c r="DQ14" s="60" t="str">
        <f t="shared" si="38"/>
        <v>Pareto</v>
      </c>
      <c r="DR14" s="60" t="str">
        <f t="shared" si="38"/>
        <v>Uniform</v>
      </c>
      <c r="DS14" s="60" t="str">
        <f t="shared" si="38"/>
        <v>Weibull</v>
      </c>
      <c r="DT14" s="60" t="str">
        <f t="shared" si="38"/>
        <v>Geometric</v>
      </c>
      <c r="DU14" t="str">
        <f t="shared" si="38"/>
        <v>Poisson</v>
      </c>
      <c r="DV14" t="str">
        <f t="shared" ref="DV14:EF14" si="39">BT8</f>
        <v>Cauchy KD</v>
      </c>
      <c r="DW14" t="str">
        <f t="shared" si="39"/>
        <v>Cosinus KD</v>
      </c>
      <c r="DX14" t="str">
        <f t="shared" si="39"/>
        <v>Double Exp KD</v>
      </c>
      <c r="DY14" t="str">
        <f t="shared" si="39"/>
        <v>Epanechnikov KD</v>
      </c>
      <c r="DZ14" t="str">
        <f t="shared" si="39"/>
        <v>Gaussian KD</v>
      </c>
      <c r="EA14" t="str">
        <f t="shared" si="39"/>
        <v>Histogram KD</v>
      </c>
      <c r="EB14" t="str">
        <f t="shared" si="39"/>
        <v>Parzen KD</v>
      </c>
      <c r="EC14" t="str">
        <f t="shared" si="39"/>
        <v>Quartic KD</v>
      </c>
      <c r="ED14" t="str">
        <f t="shared" si="39"/>
        <v>Triangle KD</v>
      </c>
      <c r="EE14" t="str">
        <f t="shared" si="39"/>
        <v>Triweight KD</v>
      </c>
      <c r="EF14" t="str">
        <f t="shared" si="39"/>
        <v>Uniform KD</v>
      </c>
    </row>
    <row r="15" spans="1:136">
      <c r="A15">
        <v>7</v>
      </c>
      <c r="B15" t="s">
        <v>149</v>
      </c>
      <c r="C15">
        <v>353617.22045994102</v>
      </c>
      <c r="D15">
        <v>336492.17014920042</v>
      </c>
      <c r="E15">
        <v>2103174.8515984062</v>
      </c>
      <c r="F15">
        <v>237976.02802070315</v>
      </c>
      <c r="G15">
        <v>192752.84631240775</v>
      </c>
      <c r="H15">
        <v>629047.4962397014</v>
      </c>
      <c r="I15">
        <v>9380114.9264932126</v>
      </c>
      <c r="J15">
        <v>965775.39899225871</v>
      </c>
      <c r="K15">
        <v>59849.86663323555</v>
      </c>
      <c r="L15">
        <v>1672366778866.6125</v>
      </c>
      <c r="M15">
        <v>12580.214802919187</v>
      </c>
      <c r="N15">
        <v>49535.439909522378</v>
      </c>
      <c r="O15">
        <v>6769125.2756220251</v>
      </c>
      <c r="P15">
        <v>39030.598754678584</v>
      </c>
      <c r="Q15">
        <v>9999999</v>
      </c>
      <c r="R15">
        <v>14630.819234546427</v>
      </c>
      <c r="S15">
        <v>300.5371465138989</v>
      </c>
      <c r="T15">
        <v>4377.0928314374951</v>
      </c>
      <c r="U15">
        <v>317.93246771472548</v>
      </c>
      <c r="V15">
        <v>2171.4583226627683</v>
      </c>
      <c r="W15">
        <v>1.346245544723045</v>
      </c>
      <c r="X15">
        <v>125.36789779064806</v>
      </c>
      <c r="Y15">
        <v>220.82686899108705</v>
      </c>
      <c r="Z15">
        <v>267.54385234523664</v>
      </c>
      <c r="AA15">
        <v>171.53689202543248</v>
      </c>
      <c r="AB15">
        <v>544.6495231396176</v>
      </c>
      <c r="AC15" t="s">
        <v>150</v>
      </c>
      <c r="AD15">
        <v>31.131946716554459</v>
      </c>
      <c r="AE15">
        <v>96892.5820214493</v>
      </c>
      <c r="AF15">
        <v>367832.56288209674</v>
      </c>
      <c r="AG15">
        <v>22964.754288856948</v>
      </c>
      <c r="AH15">
        <v>47350.51216677497</v>
      </c>
      <c r="AI15">
        <v>115751.72924459832</v>
      </c>
      <c r="AJ15">
        <v>214294.56806382939</v>
      </c>
      <c r="AK15">
        <v>35498.283892477455</v>
      </c>
      <c r="AL15">
        <v>12803.002105700083</v>
      </c>
      <c r="AM15">
        <v>35394353.00962007</v>
      </c>
      <c r="AN15">
        <v>35.371812973254798</v>
      </c>
      <c r="AO15">
        <v>6299.8521754332114</v>
      </c>
      <c r="AP15">
        <v>5196131.3704805383</v>
      </c>
      <c r="AQ15">
        <v>1855.1053688168374</v>
      </c>
      <c r="AR15">
        <v>9999999</v>
      </c>
      <c r="AS15">
        <v>316.00095266819028</v>
      </c>
      <c r="AT15">
        <v>41.63311905652639</v>
      </c>
      <c r="AU15">
        <v>184.39911802417924</v>
      </c>
      <c r="AV15">
        <v>42.862425564208287</v>
      </c>
      <c r="AW15">
        <v>143.86070279571092</v>
      </c>
      <c r="AX15">
        <v>0.51938269481820498</v>
      </c>
      <c r="AY15">
        <v>31.503666370395024</v>
      </c>
      <c r="AZ15">
        <v>36.758425683643516</v>
      </c>
      <c r="BA15">
        <v>38.942896975977206</v>
      </c>
      <c r="BB15">
        <v>33.977150598080733</v>
      </c>
      <c r="BC15">
        <v>64.188508632519358</v>
      </c>
      <c r="BD15" t="s">
        <v>151</v>
      </c>
      <c r="BE15">
        <v>6.4247800571415157</v>
      </c>
      <c r="BF15">
        <v>1148.9154202902132</v>
      </c>
      <c r="BG15">
        <v>2873.8087536613698</v>
      </c>
      <c r="BH15">
        <v>277.35460968626614</v>
      </c>
      <c r="BI15">
        <v>510.71976210011087</v>
      </c>
      <c r="BJ15">
        <v>842.05782196856114</v>
      </c>
      <c r="BK15">
        <v>5076.2813291733883</v>
      </c>
      <c r="BL15">
        <v>557.23681284907616</v>
      </c>
      <c r="BM15">
        <v>138.43870177480105</v>
      </c>
      <c r="BN15">
        <v>1485625.2222651599</v>
      </c>
      <c r="BO15">
        <v>12.052825547532068</v>
      </c>
      <c r="BP15">
        <v>110.87627889739821</v>
      </c>
      <c r="BQ15">
        <v>27374.850075510596</v>
      </c>
      <c r="BR15">
        <v>23.659139315832647</v>
      </c>
      <c r="BS15">
        <v>9999999</v>
      </c>
      <c r="BT15">
        <v>18.929112404964702</v>
      </c>
      <c r="BU15">
        <v>2.0410347774605349</v>
      </c>
      <c r="BV15">
        <v>7.7362531397980066</v>
      </c>
      <c r="BW15">
        <v>2.1527730906791738</v>
      </c>
      <c r="BX15">
        <v>4.6909544436981765</v>
      </c>
      <c r="BY15">
        <v>7.9327287554495432E-3</v>
      </c>
      <c r="BZ15">
        <v>1.0093585772591078</v>
      </c>
      <c r="CA15">
        <v>1.5912243537794948</v>
      </c>
      <c r="CB15">
        <v>1.7790648371936961</v>
      </c>
      <c r="CC15">
        <v>1.2943681049673397</v>
      </c>
      <c r="CD15">
        <v>3.1867105213697258</v>
      </c>
      <c r="CE15" t="s">
        <v>152</v>
      </c>
      <c r="CF15">
        <v>0.21630032986286468</v>
      </c>
      <c r="CG15">
        <v>131.32346122903161</v>
      </c>
      <c r="CH15">
        <v>420.93401073218382</v>
      </c>
      <c r="CI15">
        <v>26.100953211932701</v>
      </c>
      <c r="CJ15">
        <v>70.280445949844776</v>
      </c>
      <c r="CK15">
        <v>156.97711171380871</v>
      </c>
      <c r="CL15">
        <v>148.9135968668009</v>
      </c>
      <c r="CM15">
        <v>31.66023655998427</v>
      </c>
      <c r="CN15">
        <v>19.589022875345641</v>
      </c>
      <c r="CO15">
        <v>2973.4896217381897</v>
      </c>
      <c r="CP15">
        <v>0.25233087489219913</v>
      </c>
      <c r="CQ15">
        <v>14.782613201529216</v>
      </c>
      <c r="CR15">
        <v>25118.250863347585</v>
      </c>
      <c r="CS15">
        <v>146.12470072417378</v>
      </c>
      <c r="CT15">
        <v>9999999</v>
      </c>
      <c r="CU15">
        <v>0.56026565358867131</v>
      </c>
      <c r="CV15">
        <v>9.2354505127446626E-2</v>
      </c>
      <c r="CW15">
        <v>0.24384824925843768</v>
      </c>
      <c r="CX15">
        <v>9.820321074391325E-2</v>
      </c>
      <c r="CY15">
        <v>0.18846798114648217</v>
      </c>
      <c r="CZ15">
        <v>5.4151313419151606E-4</v>
      </c>
      <c r="DA15">
        <v>3.2574937158427318E-2</v>
      </c>
      <c r="DB15">
        <v>6.5978734080870294E-2</v>
      </c>
      <c r="DC15">
        <v>7.9436841572109632E-2</v>
      </c>
      <c r="DD15">
        <v>4.7760213736792657E-2</v>
      </c>
      <c r="DE15">
        <v>0.15439382280180225</v>
      </c>
      <c r="DG15" t="s">
        <v>0</v>
      </c>
      <c r="DH15" s="59">
        <f>BE3</f>
        <v>4.4612468358231956</v>
      </c>
      <c r="DI15" s="59">
        <f>BF3</f>
        <v>788.40597544839363</v>
      </c>
      <c r="DJ15" s="59">
        <f t="shared" ref="DJ15:DU15" si="40">BG3</f>
        <v>3569.1554097033577</v>
      </c>
      <c r="DK15" s="59">
        <f t="shared" si="40"/>
        <v>266.85042465110899</v>
      </c>
      <c r="DL15" s="59">
        <f t="shared" si="40"/>
        <v>396.21303202294388</v>
      </c>
      <c r="DM15" s="59">
        <f t="shared" si="40"/>
        <v>1016.9210628446513</v>
      </c>
      <c r="DN15" s="59">
        <f t="shared" si="40"/>
        <v>142217.99846048662</v>
      </c>
      <c r="DO15" s="59">
        <f t="shared" si="40"/>
        <v>128984.72655606491</v>
      </c>
      <c r="DP15" s="59">
        <f t="shared" si="40"/>
        <v>113.89467655043636</v>
      </c>
      <c r="DQ15" s="59">
        <f t="shared" si="40"/>
        <v>1.4722653185687683E+42</v>
      </c>
      <c r="DR15" s="59">
        <f t="shared" si="40"/>
        <v>6.0678596591149345</v>
      </c>
      <c r="DS15" s="59">
        <f t="shared" si="40"/>
        <v>74.645484533851644</v>
      </c>
      <c r="DT15" s="59">
        <f t="shared" si="40"/>
        <v>28747.975119098392</v>
      </c>
      <c r="DU15" s="57">
        <f t="shared" si="40"/>
        <v>75.405946818075321</v>
      </c>
      <c r="DV15" s="57">
        <f t="shared" ref="DV15:EF15" si="41">BT3</f>
        <v>8.9576107186430391</v>
      </c>
      <c r="DW15" s="57">
        <f t="shared" si="41"/>
        <v>0.77941486456713782</v>
      </c>
      <c r="DX15" s="57">
        <f t="shared" si="41"/>
        <v>3.6789255471358175</v>
      </c>
      <c r="DY15" s="57">
        <f t="shared" si="41"/>
        <v>0.81456387945730047</v>
      </c>
      <c r="DZ15" s="57">
        <f t="shared" si="41"/>
        <v>2.3352192951862616</v>
      </c>
      <c r="EA15" s="57">
        <f t="shared" si="41"/>
        <v>4.4746482412036763E-3</v>
      </c>
      <c r="EB15" s="57">
        <f t="shared" si="41"/>
        <v>0.40017624107266786</v>
      </c>
      <c r="EC15" s="57">
        <f t="shared" si="41"/>
        <v>0.62602765693998608</v>
      </c>
      <c r="ED15" s="57">
        <f t="shared" si="41"/>
        <v>0.69635540569274401</v>
      </c>
      <c r="EE15" s="57">
        <f t="shared" si="41"/>
        <v>0.51280383662441098</v>
      </c>
      <c r="EF15" s="57">
        <f t="shared" si="41"/>
        <v>1.2016082514465698</v>
      </c>
    </row>
    <row r="16" spans="1:136">
      <c r="A16">
        <v>8</v>
      </c>
      <c r="B16" t="s">
        <v>149</v>
      </c>
      <c r="C16">
        <v>251304.61154895098</v>
      </c>
      <c r="D16">
        <v>326970.33014348394</v>
      </c>
      <c r="E16">
        <v>1835291.408376354</v>
      </c>
      <c r="F16">
        <v>134993.06890104242</v>
      </c>
      <c r="G16">
        <v>147988.54565602008</v>
      </c>
      <c r="H16">
        <v>463467.63371445186</v>
      </c>
      <c r="I16">
        <v>2793895.3702999768</v>
      </c>
      <c r="J16">
        <v>388471.78791897604</v>
      </c>
      <c r="K16">
        <v>40768.936558998459</v>
      </c>
      <c r="L16">
        <v>1093438112905.1912</v>
      </c>
      <c r="M16">
        <v>1490.814413942782</v>
      </c>
      <c r="N16">
        <v>20617.287571085719</v>
      </c>
      <c r="O16">
        <v>5967970.6337407576</v>
      </c>
      <c r="P16">
        <v>13330.771947340898</v>
      </c>
      <c r="Q16">
        <v>9999999</v>
      </c>
      <c r="R16">
        <v>3840.7604182185387</v>
      </c>
      <c r="S16">
        <v>625.73854812287448</v>
      </c>
      <c r="T16">
        <v>2422.575031210838</v>
      </c>
      <c r="U16">
        <v>649.4064979315591</v>
      </c>
      <c r="V16">
        <v>1804.4540395690306</v>
      </c>
      <c r="W16">
        <v>1.1272577550749212</v>
      </c>
      <c r="X16">
        <v>344.11835124230066</v>
      </c>
      <c r="Y16">
        <v>507.61042345155266</v>
      </c>
      <c r="Z16">
        <v>576.23503774015956</v>
      </c>
      <c r="AA16">
        <v>425.01035964118853</v>
      </c>
      <c r="AB16">
        <v>908.91204124069554</v>
      </c>
      <c r="AC16" t="s">
        <v>150</v>
      </c>
      <c r="AD16">
        <v>393.06607361515461</v>
      </c>
      <c r="AE16">
        <v>63899.669590268248</v>
      </c>
      <c r="AF16">
        <v>244075.34871606447</v>
      </c>
      <c r="AG16">
        <v>13904.076159661709</v>
      </c>
      <c r="AH16">
        <v>32214.165885452818</v>
      </c>
      <c r="AI16">
        <v>74470.944334489352</v>
      </c>
      <c r="AJ16">
        <v>126956.77460433464</v>
      </c>
      <c r="AK16">
        <v>20574.425442664393</v>
      </c>
      <c r="AL16">
        <v>8377.8262826231839</v>
      </c>
      <c r="AM16">
        <v>11100497.52248331</v>
      </c>
      <c r="AN16">
        <v>501.92969260563598</v>
      </c>
      <c r="AO16">
        <v>6226.6139149371866</v>
      </c>
      <c r="AP16">
        <v>4924868.4316137778</v>
      </c>
      <c r="AQ16">
        <v>1151.7841260488315</v>
      </c>
      <c r="AR16">
        <v>9999999</v>
      </c>
      <c r="AS16">
        <v>1161.309053193399</v>
      </c>
      <c r="AT16">
        <v>179.64539542449222</v>
      </c>
      <c r="AU16">
        <v>747.1547442536571</v>
      </c>
      <c r="AV16">
        <v>188.18271722308558</v>
      </c>
      <c r="AW16">
        <v>493.48463763926827</v>
      </c>
      <c r="AX16">
        <v>0.29385201828553459</v>
      </c>
      <c r="AY16">
        <v>81.39020528875956</v>
      </c>
      <c r="AZ16">
        <v>137.4619097272172</v>
      </c>
      <c r="BA16">
        <v>163.22956620485604</v>
      </c>
      <c r="BB16">
        <v>107.32380877241567</v>
      </c>
      <c r="BC16">
        <v>263.12484453667315</v>
      </c>
      <c r="BD16" t="s">
        <v>151</v>
      </c>
      <c r="BE16">
        <v>1.52176329873251</v>
      </c>
      <c r="BF16">
        <v>1400.5692276251386</v>
      </c>
      <c r="BG16">
        <v>4613.645663913132</v>
      </c>
      <c r="BH16">
        <v>436.43788621478427</v>
      </c>
      <c r="BI16">
        <v>651.72830028372346</v>
      </c>
      <c r="BJ16">
        <v>1354.3144962899585</v>
      </c>
      <c r="BK16">
        <v>8901.6603938720527</v>
      </c>
      <c r="BL16">
        <v>975.41158135081571</v>
      </c>
      <c r="BM16">
        <v>177.8069605854792</v>
      </c>
      <c r="BN16">
        <v>48089216.686894044</v>
      </c>
      <c r="BO16">
        <v>3.8159648928206478</v>
      </c>
      <c r="BP16">
        <v>103.07605987876084</v>
      </c>
      <c r="BQ16">
        <v>22772.59731611708</v>
      </c>
      <c r="BR16">
        <v>66.432390522588491</v>
      </c>
      <c r="BS16">
        <v>9999999</v>
      </c>
      <c r="BT16">
        <v>3.5391274962850656</v>
      </c>
      <c r="BU16">
        <v>0.63336739123618657</v>
      </c>
      <c r="BV16">
        <v>2.6719177866280317</v>
      </c>
      <c r="BW16">
        <v>0.6537940696768515</v>
      </c>
      <c r="BX16">
        <v>1.8687682767968119</v>
      </c>
      <c r="BY16">
        <v>4.213983779440442E-3</v>
      </c>
      <c r="BZ16">
        <v>0.39091539091958938</v>
      </c>
      <c r="CA16">
        <v>0.54409116665289547</v>
      </c>
      <c r="CB16">
        <v>0.58038168152669189</v>
      </c>
      <c r="CC16">
        <v>0.47420493109998002</v>
      </c>
      <c r="CD16">
        <v>0.90346774422735465</v>
      </c>
      <c r="CE16" t="s">
        <v>152</v>
      </c>
      <c r="CF16">
        <v>0.30556933945309211</v>
      </c>
      <c r="CG16">
        <v>224.91533574569979</v>
      </c>
      <c r="CH16">
        <v>1009.9953095179123</v>
      </c>
      <c r="CI16">
        <v>53.444394980475877</v>
      </c>
      <c r="CJ16">
        <v>121.55995195662663</v>
      </c>
      <c r="CK16">
        <v>313.71287036261913</v>
      </c>
      <c r="CL16">
        <v>363.38968969899236</v>
      </c>
      <c r="CM16">
        <v>72.660330004964791</v>
      </c>
      <c r="CN16">
        <v>34.558283249257713</v>
      </c>
      <c r="CO16">
        <v>27802.712492972034</v>
      </c>
      <c r="CP16">
        <v>0.40224984536812985</v>
      </c>
      <c r="CQ16">
        <v>20.76208798333678</v>
      </c>
      <c r="CR16">
        <v>24067.631151793776</v>
      </c>
      <c r="CS16">
        <v>127.45255098810497</v>
      </c>
      <c r="CT16">
        <v>9999999</v>
      </c>
      <c r="CU16">
        <v>0.8538104207004017</v>
      </c>
      <c r="CV16">
        <v>8.5256325705028835E-2</v>
      </c>
      <c r="CW16">
        <v>0.37783750988365317</v>
      </c>
      <c r="CX16">
        <v>8.9605553552069284E-2</v>
      </c>
      <c r="CY16">
        <v>0.26212260725126657</v>
      </c>
      <c r="CZ16">
        <v>6.5736632886340476E-4</v>
      </c>
      <c r="DA16">
        <v>4.7445766008844863E-2</v>
      </c>
      <c r="DB16">
        <v>6.7144367270465868E-2</v>
      </c>
      <c r="DC16">
        <v>7.6098935409460902E-2</v>
      </c>
      <c r="DD16">
        <v>5.6125949491636427E-2</v>
      </c>
      <c r="DE16">
        <v>0.1502145368205236</v>
      </c>
      <c r="DG16" t="s">
        <v>38</v>
      </c>
      <c r="DH16" s="59">
        <f>BE6</f>
        <v>6.7065164446331677E-2</v>
      </c>
      <c r="DI16" s="59">
        <f>BF6</f>
        <v>97.749543330959582</v>
      </c>
      <c r="DJ16" s="59">
        <f t="shared" ref="DJ16:DU16" si="42">BG6</f>
        <v>273.33999477992836</v>
      </c>
      <c r="DK16" s="59">
        <f t="shared" si="42"/>
        <v>19.198806554979978</v>
      </c>
      <c r="DL16" s="59">
        <f t="shared" si="42"/>
        <v>49.894448946362964</v>
      </c>
      <c r="DM16" s="59">
        <f t="shared" si="42"/>
        <v>84.412339504953266</v>
      </c>
      <c r="DN16" s="59">
        <f t="shared" si="42"/>
        <v>102.37067117153555</v>
      </c>
      <c r="DO16" s="59">
        <f t="shared" si="42"/>
        <v>23.465094919203523</v>
      </c>
      <c r="DP16" s="59">
        <f t="shared" si="42"/>
        <v>14.266045137739688</v>
      </c>
      <c r="DQ16" s="59">
        <f t="shared" si="42"/>
        <v>1887.0109306402578</v>
      </c>
      <c r="DR16" s="59">
        <f t="shared" si="42"/>
        <v>0.13866621131800305</v>
      </c>
      <c r="DS16" s="59">
        <f t="shared" si="42"/>
        <v>8.8229733033838169</v>
      </c>
      <c r="DT16" s="59">
        <f t="shared" si="42"/>
        <v>16993.13353581656</v>
      </c>
      <c r="DU16" s="57">
        <f t="shared" si="42"/>
        <v>4.9223033336865134</v>
      </c>
      <c r="DV16" s="57">
        <f t="shared" ref="DV16:EF17" si="43">BT6</f>
        <v>0.24229623926244268</v>
      </c>
      <c r="DW16" s="57">
        <f t="shared" si="43"/>
        <v>2.1113790999577806E-2</v>
      </c>
      <c r="DX16" s="57">
        <f t="shared" si="43"/>
        <v>0.10336039199645471</v>
      </c>
      <c r="DY16" s="57">
        <f t="shared" si="43"/>
        <v>2.1981209691609462E-2</v>
      </c>
      <c r="DZ16" s="57">
        <f t="shared" si="43"/>
        <v>5.5783246569304126E-2</v>
      </c>
      <c r="EA16" s="57">
        <f t="shared" si="43"/>
        <v>5.5880181825582003E-5</v>
      </c>
      <c r="EB16" s="57">
        <f t="shared" si="43"/>
        <v>1.7032014238500533E-2</v>
      </c>
      <c r="EC16" s="57">
        <f t="shared" si="43"/>
        <v>1.9068735159155702E-2</v>
      </c>
      <c r="ED16" s="57">
        <f t="shared" si="43"/>
        <v>1.9279751927027241E-2</v>
      </c>
      <c r="EE16" s="57">
        <f t="shared" si="43"/>
        <v>1.9053589442376107E-2</v>
      </c>
      <c r="EF16" s="57">
        <f t="shared" si="43"/>
        <v>3.6333356239318458E-2</v>
      </c>
    </row>
    <row r="17" spans="1:136">
      <c r="A17">
        <v>9</v>
      </c>
      <c r="B17" t="s">
        <v>149</v>
      </c>
      <c r="C17">
        <v>390387.13629761152</v>
      </c>
      <c r="D17">
        <v>315061.25719146623</v>
      </c>
      <c r="E17">
        <v>3421236.6463338351</v>
      </c>
      <c r="F17">
        <v>233586.45636208219</v>
      </c>
      <c r="G17">
        <v>189807.25370124908</v>
      </c>
      <c r="H17">
        <v>813478.31796631659</v>
      </c>
      <c r="I17">
        <v>3339837.4655425148</v>
      </c>
      <c r="J17">
        <v>770316.03738776001</v>
      </c>
      <c r="K17">
        <v>62327.948978989953</v>
      </c>
      <c r="L17">
        <v>30249701948712.863</v>
      </c>
      <c r="M17">
        <v>5695.8504168661666</v>
      </c>
      <c r="N17">
        <v>33379.23504470857</v>
      </c>
      <c r="O17">
        <v>9069488.7041593511</v>
      </c>
      <c r="P17">
        <v>25981.630933222488</v>
      </c>
      <c r="Q17">
        <v>9999999</v>
      </c>
      <c r="R17">
        <v>7180.6087504674451</v>
      </c>
      <c r="S17">
        <v>247.91814765230041</v>
      </c>
      <c r="T17">
        <v>2303.6911483373037</v>
      </c>
      <c r="U17">
        <v>264.71973968918985</v>
      </c>
      <c r="V17">
        <v>1297.5234970423751</v>
      </c>
      <c r="W17">
        <v>1.4876913116137203</v>
      </c>
      <c r="X17">
        <v>100.94103939955863</v>
      </c>
      <c r="Y17">
        <v>182.54138334141049</v>
      </c>
      <c r="Z17">
        <v>208.3164301999924</v>
      </c>
      <c r="AA17">
        <v>139.53001205701707</v>
      </c>
      <c r="AB17">
        <v>456.77791836604871</v>
      </c>
      <c r="AC17" t="s">
        <v>150</v>
      </c>
      <c r="AD17">
        <v>283.08566417073627</v>
      </c>
      <c r="AE17">
        <v>39135.34945348341</v>
      </c>
      <c r="AF17">
        <v>258831.91424514804</v>
      </c>
      <c r="AG17">
        <v>11443.309805687577</v>
      </c>
      <c r="AH17">
        <v>22869.569297511174</v>
      </c>
      <c r="AI17">
        <v>79004.866525997262</v>
      </c>
      <c r="AJ17">
        <v>76136.47059085303</v>
      </c>
      <c r="AK17">
        <v>16519.55126414906</v>
      </c>
      <c r="AL17">
        <v>6789.7191075130422</v>
      </c>
      <c r="AM17">
        <v>11021330.680139571</v>
      </c>
      <c r="AN17">
        <v>267.076131755022</v>
      </c>
      <c r="AO17">
        <v>4151.0527082589706</v>
      </c>
      <c r="AP17">
        <v>5224925.2127398448</v>
      </c>
      <c r="AQ17">
        <v>837.18295564876553</v>
      </c>
      <c r="AR17">
        <v>9999999</v>
      </c>
      <c r="AS17">
        <v>487.51709905508483</v>
      </c>
      <c r="AT17">
        <v>22.088653230235668</v>
      </c>
      <c r="AU17">
        <v>122.73863633991854</v>
      </c>
      <c r="AV17">
        <v>23.569767862330988</v>
      </c>
      <c r="AW17">
        <v>76.434207060563438</v>
      </c>
      <c r="AX17">
        <v>0.1680773570052789</v>
      </c>
      <c r="AY17">
        <v>9.7583452468276786</v>
      </c>
      <c r="AZ17">
        <v>16.671957481421707</v>
      </c>
      <c r="BA17">
        <v>18.797217988182535</v>
      </c>
      <c r="BB17">
        <v>13.080443255090922</v>
      </c>
      <c r="BC17">
        <v>41.354384791540816</v>
      </c>
      <c r="BD17" t="s">
        <v>151</v>
      </c>
      <c r="BE17">
        <v>16.49819763740167</v>
      </c>
      <c r="BF17">
        <v>515.11870827082646</v>
      </c>
      <c r="BG17">
        <v>3177.9358379801884</v>
      </c>
      <c r="BH17">
        <v>216.06123894131179</v>
      </c>
      <c r="BI17">
        <v>300.93326882142111</v>
      </c>
      <c r="BJ17">
        <v>838.00628408941384</v>
      </c>
      <c r="BK17">
        <v>3442.9187946654852</v>
      </c>
      <c r="BL17">
        <v>485.0298292971089</v>
      </c>
      <c r="BM17">
        <v>92.713733568001174</v>
      </c>
      <c r="BN17">
        <v>9152445.2289617136</v>
      </c>
      <c r="BO17">
        <v>21.163065285685533</v>
      </c>
      <c r="BP17">
        <v>75.207710494274295</v>
      </c>
      <c r="BQ17">
        <v>21406.731744239885</v>
      </c>
      <c r="BR17">
        <v>19.774379337964358</v>
      </c>
      <c r="BS17">
        <v>9999999</v>
      </c>
      <c r="BT17">
        <v>23.448024088913314</v>
      </c>
      <c r="BU17">
        <v>0.64383385407125093</v>
      </c>
      <c r="BV17">
        <v>5.995760556108368</v>
      </c>
      <c r="BW17">
        <v>0.67860082267561095</v>
      </c>
      <c r="BX17">
        <v>3.2492053120226796</v>
      </c>
      <c r="BY17">
        <v>9.3887204016836825E-3</v>
      </c>
      <c r="BZ17">
        <v>0.28733123514306724</v>
      </c>
      <c r="CA17">
        <v>0.49379919991765059</v>
      </c>
      <c r="CB17">
        <v>0.57433300198186166</v>
      </c>
      <c r="CC17">
        <v>0.38638822590600874</v>
      </c>
      <c r="CD17">
        <v>1.0548024850059619</v>
      </c>
      <c r="CE17" t="s">
        <v>152</v>
      </c>
      <c r="CF17">
        <v>0.14196144045059805</v>
      </c>
      <c r="CG17">
        <v>234.68460766290733</v>
      </c>
      <c r="CH17">
        <v>903.03127603751591</v>
      </c>
      <c r="CI17">
        <v>49.922810717358644</v>
      </c>
      <c r="CJ17">
        <v>123.21206545245921</v>
      </c>
      <c r="CK17">
        <v>282.95024897315989</v>
      </c>
      <c r="CL17">
        <v>388.89863390104051</v>
      </c>
      <c r="CM17">
        <v>68.081684877482928</v>
      </c>
      <c r="CN17">
        <v>32.481217463718359</v>
      </c>
      <c r="CO17">
        <v>21092.516479177848</v>
      </c>
      <c r="CP17">
        <v>0.13508239250166867</v>
      </c>
      <c r="CQ17">
        <v>22.147551212398028</v>
      </c>
      <c r="CR17">
        <v>23908.381263109983</v>
      </c>
      <c r="CS17">
        <v>117.82384453988936</v>
      </c>
      <c r="CT17">
        <v>9999999</v>
      </c>
      <c r="CU17">
        <v>1.3766804025462009</v>
      </c>
      <c r="CV17">
        <v>0.19315459348822939</v>
      </c>
      <c r="CW17">
        <v>0.90988064383640999</v>
      </c>
      <c r="CX17">
        <v>0.1983349682361438</v>
      </c>
      <c r="CY17">
        <v>0.57511923496530581</v>
      </c>
      <c r="CZ17">
        <v>1.6439176180646686E-3</v>
      </c>
      <c r="DA17">
        <v>0.13537709360948305</v>
      </c>
      <c r="DB17">
        <v>0.17120711874608643</v>
      </c>
      <c r="DC17">
        <v>0.18013735691542895</v>
      </c>
      <c r="DD17">
        <v>0.15474323554405514</v>
      </c>
      <c r="DE17">
        <v>0.26924192755365672</v>
      </c>
      <c r="DG17" t="s">
        <v>39</v>
      </c>
      <c r="DH17" s="59">
        <f>BE7</f>
        <v>58.424786068883058</v>
      </c>
      <c r="DI17" s="59">
        <f>BF7</f>
        <v>2641.1124481835773</v>
      </c>
      <c r="DJ17" s="59">
        <f t="shared" ref="DJ17:DU17" si="44">BG7</f>
        <v>20779.40296021002</v>
      </c>
      <c r="DK17" s="59">
        <f t="shared" si="44"/>
        <v>1113.6179643763585</v>
      </c>
      <c r="DL17" s="59">
        <f t="shared" si="44"/>
        <v>1297.764800515597</v>
      </c>
      <c r="DM17" s="59">
        <f t="shared" si="44"/>
        <v>4900.0474018370996</v>
      </c>
      <c r="DN17" s="59">
        <f t="shared" si="44"/>
        <v>68883776.227921739</v>
      </c>
      <c r="DO17" s="59">
        <f t="shared" si="44"/>
        <v>64186510.260161199</v>
      </c>
      <c r="DP17" s="59">
        <f t="shared" si="44"/>
        <v>355.3031558853512</v>
      </c>
      <c r="DQ17" s="59">
        <f t="shared" si="44"/>
        <v>7.3613265928438422E+44</v>
      </c>
      <c r="DR17" s="59">
        <f t="shared" si="44"/>
        <v>92.192378622012896</v>
      </c>
      <c r="DS17" s="59">
        <f t="shared" si="44"/>
        <v>2249.2847134723547</v>
      </c>
      <c r="DT17" s="59">
        <f t="shared" si="44"/>
        <v>43402.527608698663</v>
      </c>
      <c r="DU17" s="57">
        <f t="shared" si="44"/>
        <v>169.21256329160795</v>
      </c>
      <c r="DV17" s="57">
        <f t="shared" si="43"/>
        <v>61.898325057445355</v>
      </c>
      <c r="DW17" s="57">
        <f t="shared" si="43"/>
        <v>3.0494401148414725</v>
      </c>
      <c r="DX17" s="57">
        <f t="shared" si="43"/>
        <v>19.720617980935657</v>
      </c>
      <c r="DY17" s="57">
        <f t="shared" si="43"/>
        <v>3.1773458907447925</v>
      </c>
      <c r="DZ17" s="57">
        <f t="shared" si="43"/>
        <v>11.337618041356272</v>
      </c>
      <c r="EA17" s="57">
        <f t="shared" si="43"/>
        <v>2.0048361256958375E-2</v>
      </c>
      <c r="EB17" s="57">
        <f t="shared" si="43"/>
        <v>1.7954070131299356</v>
      </c>
      <c r="EC17" s="57">
        <f t="shared" si="43"/>
        <v>2.4791479626812811</v>
      </c>
      <c r="ED17" s="57">
        <f t="shared" si="43"/>
        <v>2.7789349462040747</v>
      </c>
      <c r="EE17" s="57">
        <f t="shared" si="43"/>
        <v>2.1552988746855846</v>
      </c>
      <c r="EF17" s="57">
        <f t="shared" si="43"/>
        <v>5.0033427758692035</v>
      </c>
    </row>
    <row r="18" spans="1:136">
      <c r="A18">
        <v>10</v>
      </c>
      <c r="B18" t="s">
        <v>149</v>
      </c>
      <c r="C18">
        <v>236957.65599915598</v>
      </c>
      <c r="D18">
        <v>235826.59286432114</v>
      </c>
      <c r="E18">
        <v>1200058.2393063491</v>
      </c>
      <c r="F18">
        <v>81775.875792533596</v>
      </c>
      <c r="G18">
        <v>114205.0709650108</v>
      </c>
      <c r="H18">
        <v>303784.53731777618</v>
      </c>
      <c r="I18">
        <v>1460067.6500624593</v>
      </c>
      <c r="J18">
        <v>193003.79954342457</v>
      </c>
      <c r="K18">
        <v>30185.934298967124</v>
      </c>
      <c r="L18">
        <v>32356563514.145874</v>
      </c>
      <c r="M18">
        <v>606.79210754727785</v>
      </c>
      <c r="N18">
        <v>16934.107137718966</v>
      </c>
      <c r="O18">
        <v>5467998.0468096985</v>
      </c>
      <c r="P18">
        <v>10474.771173744159</v>
      </c>
      <c r="Q18">
        <v>9999999</v>
      </c>
      <c r="R18">
        <v>2488.7933636539524</v>
      </c>
      <c r="S18">
        <v>424.78061690772671</v>
      </c>
      <c r="T18">
        <v>1738.3312010561474</v>
      </c>
      <c r="U18">
        <v>438.159766271308</v>
      </c>
      <c r="V18">
        <v>1096.0322544208234</v>
      </c>
      <c r="W18">
        <v>0.60170700848646763</v>
      </c>
      <c r="X18">
        <v>234.82135441023448</v>
      </c>
      <c r="Y18">
        <v>357.38756780888394</v>
      </c>
      <c r="Z18">
        <v>393.45082909507965</v>
      </c>
      <c r="AA18">
        <v>297.56036151482419</v>
      </c>
      <c r="AB18">
        <v>566.76306856358406</v>
      </c>
      <c r="AC18" t="s">
        <v>150</v>
      </c>
      <c r="AD18">
        <v>234.9005726453328</v>
      </c>
      <c r="AE18">
        <v>152931.40173801154</v>
      </c>
      <c r="AF18">
        <v>506988.51229741011</v>
      </c>
      <c r="AG18">
        <v>34483.413997595831</v>
      </c>
      <c r="AH18">
        <v>68068.444063490315</v>
      </c>
      <c r="AI18">
        <v>141254.93909758754</v>
      </c>
      <c r="AJ18">
        <v>447878.87914089899</v>
      </c>
      <c r="AK18">
        <v>60685.479744653378</v>
      </c>
      <c r="AL18">
        <v>17474.174242868034</v>
      </c>
      <c r="AM18">
        <v>187388169.63308969</v>
      </c>
      <c r="AN18">
        <v>141.7153729871049</v>
      </c>
      <c r="AO18">
        <v>10970.378920909998</v>
      </c>
      <c r="AP18">
        <v>5006054.540434638</v>
      </c>
      <c r="AQ18">
        <v>4550.3230628100764</v>
      </c>
      <c r="AR18">
        <v>9999999</v>
      </c>
      <c r="AS18">
        <v>1042.3837459527429</v>
      </c>
      <c r="AT18">
        <v>133.66629578488224</v>
      </c>
      <c r="AU18">
        <v>648.37278680675013</v>
      </c>
      <c r="AV18">
        <v>135.96083561913014</v>
      </c>
      <c r="AW18">
        <v>378.10284859573039</v>
      </c>
      <c r="AX18">
        <v>0.6191697382399044</v>
      </c>
      <c r="AY18">
        <v>97.760407544101668</v>
      </c>
      <c r="AZ18">
        <v>123.3712255229872</v>
      </c>
      <c r="BA18">
        <v>125.04242214316692</v>
      </c>
      <c r="BB18">
        <v>113.41037562948465</v>
      </c>
      <c r="BC18">
        <v>163.52081717429857</v>
      </c>
      <c r="BD18" t="s">
        <v>151</v>
      </c>
      <c r="BE18">
        <v>3.8928772198583061</v>
      </c>
      <c r="BF18">
        <v>496.36496161203701</v>
      </c>
      <c r="BG18">
        <v>2196.8870625327249</v>
      </c>
      <c r="BH18">
        <v>128.91371382261778</v>
      </c>
      <c r="BI18">
        <v>271.15284393802557</v>
      </c>
      <c r="BJ18">
        <v>561.92611401457589</v>
      </c>
      <c r="BK18">
        <v>1380.7477775545924</v>
      </c>
      <c r="BL18">
        <v>210.46262307503616</v>
      </c>
      <c r="BM18">
        <v>73.355772486180641</v>
      </c>
      <c r="BN18">
        <v>333975.59150412586</v>
      </c>
      <c r="BO18">
        <v>5.3688854569312463</v>
      </c>
      <c r="BP18">
        <v>60.302656918023949</v>
      </c>
      <c r="BQ18">
        <v>29023.968236926201</v>
      </c>
      <c r="BR18">
        <v>61.457950915532798</v>
      </c>
      <c r="BS18">
        <v>9999999</v>
      </c>
      <c r="BT18">
        <v>11.21819421584825</v>
      </c>
      <c r="BU18">
        <v>1.6243512555112409</v>
      </c>
      <c r="BV18">
        <v>5.7760363964928443</v>
      </c>
      <c r="BW18">
        <v>1.7105900844788329</v>
      </c>
      <c r="BX18">
        <v>3.6821889018215366</v>
      </c>
      <c r="BY18">
        <v>4.4948762152027351E-3</v>
      </c>
      <c r="BZ18">
        <v>0.73503604116289178</v>
      </c>
      <c r="CA18">
        <v>1.239287875386053</v>
      </c>
      <c r="CB18">
        <v>1.452634347911417</v>
      </c>
      <c r="CC18">
        <v>0.9767009609066194</v>
      </c>
      <c r="CD18">
        <v>2.4867126758682727</v>
      </c>
      <c r="CE18" t="s">
        <v>152</v>
      </c>
      <c r="CF18">
        <v>0.37112857288632384</v>
      </c>
      <c r="CG18">
        <v>215.04311733743492</v>
      </c>
      <c r="CH18">
        <v>650.67561283348812</v>
      </c>
      <c r="CI18">
        <v>42.084560412947518</v>
      </c>
      <c r="CJ18">
        <v>111.95972586902252</v>
      </c>
      <c r="CK18">
        <v>189.25240038486209</v>
      </c>
      <c r="CL18">
        <v>258.92270204290776</v>
      </c>
      <c r="CM18">
        <v>52.088330185278366</v>
      </c>
      <c r="CN18">
        <v>31.411806779137461</v>
      </c>
      <c r="CO18">
        <v>7269.5206610482073</v>
      </c>
      <c r="CP18">
        <v>0.50280177369582391</v>
      </c>
      <c r="CQ18">
        <v>27.042003676196622</v>
      </c>
      <c r="CR18">
        <v>26811.571631536321</v>
      </c>
      <c r="CS18">
        <v>138.94715822639796</v>
      </c>
      <c r="CT18">
        <v>9999999</v>
      </c>
      <c r="CU18">
        <v>0.76378265470167117</v>
      </c>
      <c r="CV18">
        <v>0.11281115880140068</v>
      </c>
      <c r="CW18">
        <v>0.47355307791354712</v>
      </c>
      <c r="CX18">
        <v>0.11920387193122861</v>
      </c>
      <c r="CY18">
        <v>0.43957710594484817</v>
      </c>
      <c r="CZ18">
        <v>3.980627684835424E-4</v>
      </c>
      <c r="DA18">
        <v>6.171199007445994E-2</v>
      </c>
      <c r="DB18">
        <v>8.8189502518653456E-2</v>
      </c>
      <c r="DC18">
        <v>9.916501456780126E-2</v>
      </c>
      <c r="DD18">
        <v>7.3776805668729989E-2</v>
      </c>
      <c r="DE18">
        <v>0.21744209661042882</v>
      </c>
      <c r="DG18" t="s">
        <v>1</v>
      </c>
      <c r="DH18" s="59">
        <f>BE4</f>
        <v>5.7932972507304816</v>
      </c>
      <c r="DI18" s="59">
        <f>BF4</f>
        <v>423.26949271021272</v>
      </c>
      <c r="DJ18" s="59">
        <f t="shared" ref="DJ18:DU18" si="45">BG4</f>
        <v>2443.0571400899403</v>
      </c>
      <c r="DK18" s="59">
        <f t="shared" si="45"/>
        <v>196.66092965381375</v>
      </c>
      <c r="DL18" s="59">
        <f t="shared" si="45"/>
        <v>202.07502881920431</v>
      </c>
      <c r="DM18" s="59">
        <f t="shared" si="45"/>
        <v>618.08961206544825</v>
      </c>
      <c r="DN18" s="59">
        <f t="shared" si="45"/>
        <v>3080382.0746430615</v>
      </c>
      <c r="DO18" s="59">
        <f t="shared" si="45"/>
        <v>2870480.6740023023</v>
      </c>
      <c r="DP18" s="59">
        <f t="shared" si="45"/>
        <v>56.472922799417645</v>
      </c>
      <c r="DQ18" s="59">
        <f t="shared" si="45"/>
        <v>3.2920853332351497E+43</v>
      </c>
      <c r="DR18" s="59">
        <f t="shared" si="45"/>
        <v>8.644028859362356</v>
      </c>
      <c r="DS18" s="59">
        <f t="shared" si="45"/>
        <v>104.51980361011979</v>
      </c>
      <c r="DT18" s="59">
        <f t="shared" si="45"/>
        <v>4442.38721370033</v>
      </c>
      <c r="DU18" s="57">
        <f t="shared" si="45"/>
        <v>30.871040398431706</v>
      </c>
      <c r="DV18" s="57">
        <f t="shared" ref="DV18:EF18" si="46">BT4</f>
        <v>8.6025956061466804</v>
      </c>
      <c r="DW18" s="57">
        <f t="shared" si="46"/>
        <v>0.56221722242729899</v>
      </c>
      <c r="DX18" s="57">
        <f t="shared" si="46"/>
        <v>3.072931125373914</v>
      </c>
      <c r="DY18" s="57">
        <f t="shared" si="46"/>
        <v>0.58811104238144096</v>
      </c>
      <c r="DZ18" s="57">
        <f t="shared" si="46"/>
        <v>1.8754518707623806</v>
      </c>
      <c r="EA18" s="57">
        <f t="shared" si="46"/>
        <v>3.5590137172375417E-3</v>
      </c>
      <c r="EB18" s="57">
        <f t="shared" si="46"/>
        <v>0.2833315162420782</v>
      </c>
      <c r="EC18" s="57">
        <f t="shared" si="46"/>
        <v>0.44580933634415837</v>
      </c>
      <c r="ED18" s="57">
        <f t="shared" si="46"/>
        <v>0.5069044463279565</v>
      </c>
      <c r="EE18" s="57">
        <f t="shared" si="46"/>
        <v>0.36311736591342503</v>
      </c>
      <c r="EF18" s="57">
        <f t="shared" si="46"/>
        <v>0.88760481287868753</v>
      </c>
    </row>
    <row r="19" spans="1:136">
      <c r="A19">
        <v>11</v>
      </c>
      <c r="B19" t="s">
        <v>149</v>
      </c>
      <c r="C19">
        <v>240641.83351866048</v>
      </c>
      <c r="D19">
        <v>335598.86547856586</v>
      </c>
      <c r="E19">
        <v>2078160.8524615474</v>
      </c>
      <c r="F19">
        <v>235458.36917306174</v>
      </c>
      <c r="G19">
        <v>181802.34499347329</v>
      </c>
      <c r="H19">
        <v>630990.19956180605</v>
      </c>
      <c r="I19">
        <v>7945037.1433852958</v>
      </c>
      <c r="J19">
        <v>944485.9300479641</v>
      </c>
      <c r="K19">
        <v>55621.909159475894</v>
      </c>
      <c r="L19">
        <v>10673192625009.887</v>
      </c>
      <c r="M19">
        <v>1080.5351574913097</v>
      </c>
      <c r="N19">
        <v>30902.60463506107</v>
      </c>
      <c r="O19">
        <v>5573584.4103873624</v>
      </c>
      <c r="P19">
        <v>19149.423856553334</v>
      </c>
      <c r="Q19">
        <v>9999999</v>
      </c>
      <c r="R19">
        <v>2183.401985559216</v>
      </c>
      <c r="S19">
        <v>228.91963862001694</v>
      </c>
      <c r="T19">
        <v>1087.890462875408</v>
      </c>
      <c r="U19">
        <v>236.08997748614823</v>
      </c>
      <c r="V19">
        <v>693.15381304767959</v>
      </c>
      <c r="W19">
        <v>3.6524137592522194</v>
      </c>
      <c r="X19">
        <v>142.16875077528795</v>
      </c>
      <c r="Y19">
        <v>199.50439623611987</v>
      </c>
      <c r="Z19">
        <v>208.50463699629407</v>
      </c>
      <c r="AA19">
        <v>174.66530979614586</v>
      </c>
      <c r="AB19">
        <v>319.70476627859318</v>
      </c>
      <c r="AC19" t="s">
        <v>150</v>
      </c>
      <c r="AD19">
        <v>1513.6430184997048</v>
      </c>
      <c r="AE19">
        <v>42452.876666474862</v>
      </c>
      <c r="AF19">
        <v>381556.16484608961</v>
      </c>
      <c r="AG19">
        <v>14492.951730662993</v>
      </c>
      <c r="AH19">
        <v>26435.577618370175</v>
      </c>
      <c r="AI19">
        <v>81983.734424213893</v>
      </c>
      <c r="AJ19">
        <v>114721.07821707727</v>
      </c>
      <c r="AK19">
        <v>22948.799355758187</v>
      </c>
      <c r="AL19">
        <v>8609.4648850757112</v>
      </c>
      <c r="AM19">
        <v>62859754.701564662</v>
      </c>
      <c r="AN19">
        <v>2123.7456665428194</v>
      </c>
      <c r="AO19">
        <v>9158.683527005107</v>
      </c>
      <c r="AP19">
        <v>5129272.9751367252</v>
      </c>
      <c r="AQ19">
        <v>3352.3528886127478</v>
      </c>
      <c r="AR19">
        <v>9999999</v>
      </c>
      <c r="AS19">
        <v>1952.6581520747495</v>
      </c>
      <c r="AT19">
        <v>48.83082693334255</v>
      </c>
      <c r="AU19">
        <v>335.21827156489633</v>
      </c>
      <c r="AV19">
        <v>52.332332075111729</v>
      </c>
      <c r="AW19">
        <v>197.06009373065839</v>
      </c>
      <c r="AX19">
        <v>1.1557518634367394</v>
      </c>
      <c r="AY19">
        <v>19.096643130074295</v>
      </c>
      <c r="AZ19">
        <v>35.399775349019947</v>
      </c>
      <c r="BA19">
        <v>41.047181563296917</v>
      </c>
      <c r="BB19">
        <v>26.548151061578537</v>
      </c>
      <c r="BC19">
        <v>96.075055815726415</v>
      </c>
      <c r="BD19" t="s">
        <v>151</v>
      </c>
      <c r="BE19">
        <v>4.2425367853851483</v>
      </c>
      <c r="BF19">
        <v>1210.49923266928</v>
      </c>
      <c r="BG19">
        <v>5526.1484057619064</v>
      </c>
      <c r="BH19">
        <v>416.28588271334121</v>
      </c>
      <c r="BI19">
        <v>663.6424922039281</v>
      </c>
      <c r="BJ19">
        <v>1472.9234653198937</v>
      </c>
      <c r="BK19">
        <v>6285.8573302100895</v>
      </c>
      <c r="BL19">
        <v>835.92848763373786</v>
      </c>
      <c r="BM19">
        <v>185.13301765167392</v>
      </c>
      <c r="BN19">
        <v>29543033.102117196</v>
      </c>
      <c r="BO19">
        <v>6.9914207274151048</v>
      </c>
      <c r="BP19">
        <v>106.82464726176634</v>
      </c>
      <c r="BQ19">
        <v>30599.413692533912</v>
      </c>
      <c r="BR19">
        <v>76.333510204085016</v>
      </c>
      <c r="BS19">
        <v>9999999</v>
      </c>
      <c r="BT19">
        <v>7.5332004154603522</v>
      </c>
      <c r="BU19">
        <v>1.3251317807812937</v>
      </c>
      <c r="BV19">
        <v>5.4685960708133212</v>
      </c>
      <c r="BW19">
        <v>1.3769309230615636</v>
      </c>
      <c r="BX19">
        <v>3.7548372920105773</v>
      </c>
      <c r="BY19">
        <v>7.7739504477048948E-3</v>
      </c>
      <c r="BZ19">
        <v>0.59422627376113657</v>
      </c>
      <c r="CA19">
        <v>1.0482387100217789</v>
      </c>
      <c r="CB19">
        <v>1.2138062046834082</v>
      </c>
      <c r="CC19">
        <v>0.80951410680149682</v>
      </c>
      <c r="CD19">
        <v>1.9241654558879244</v>
      </c>
      <c r="CE19" t="s">
        <v>152</v>
      </c>
      <c r="CF19">
        <v>0.24267165704511701</v>
      </c>
      <c r="CG19">
        <v>686.49890911759974</v>
      </c>
      <c r="CH19">
        <v>1181.7595138985464</v>
      </c>
      <c r="CI19">
        <v>145.86674785668922</v>
      </c>
      <c r="CJ19">
        <v>322.8327518158265</v>
      </c>
      <c r="CK19">
        <v>502.65296679554416</v>
      </c>
      <c r="CL19">
        <v>1756.3274611841509</v>
      </c>
      <c r="CM19">
        <v>233.22457136240757</v>
      </c>
      <c r="CN19">
        <v>86.852597713864299</v>
      </c>
      <c r="CO19">
        <v>48555.979734890265</v>
      </c>
      <c r="CP19">
        <v>1.4923641130694774</v>
      </c>
      <c r="CQ19">
        <v>64.69951297200403</v>
      </c>
      <c r="CR19">
        <v>24383.119520059914</v>
      </c>
      <c r="CS19">
        <v>75.239028042008272</v>
      </c>
      <c r="CT19">
        <v>9999999</v>
      </c>
      <c r="CU19">
        <v>2.5824056098449071</v>
      </c>
      <c r="CV19">
        <v>0.2481727466483083</v>
      </c>
      <c r="CW19">
        <v>1.2477140238239495</v>
      </c>
      <c r="CX19">
        <v>0.24730654866322213</v>
      </c>
      <c r="CY19">
        <v>0.59120975271357723</v>
      </c>
      <c r="CZ19">
        <v>3.2807058358874618E-3</v>
      </c>
      <c r="DA19">
        <v>0.22959157041709122</v>
      </c>
      <c r="DB19">
        <v>0.25224006740024679</v>
      </c>
      <c r="DC19">
        <v>0.23496008254396458</v>
      </c>
      <c r="DD19">
        <v>0.24882022483147512</v>
      </c>
      <c r="DE19">
        <v>0.24139734545604058</v>
      </c>
      <c r="DJ19" s="60"/>
      <c r="DT19" s="60"/>
    </row>
    <row r="20" spans="1:136">
      <c r="A20">
        <v>12</v>
      </c>
      <c r="B20" t="s">
        <v>149</v>
      </c>
      <c r="C20">
        <v>609206.42437362438</v>
      </c>
      <c r="D20">
        <v>784554.02930194</v>
      </c>
      <c r="E20">
        <v>2035445.3987567136</v>
      </c>
      <c r="F20">
        <v>335287.91916742321</v>
      </c>
      <c r="G20">
        <v>415756.47767830722</v>
      </c>
      <c r="H20">
        <v>713475.86085721117</v>
      </c>
      <c r="I20">
        <v>12439534.380046999</v>
      </c>
      <c r="J20">
        <v>1004440.3191127358</v>
      </c>
      <c r="K20">
        <v>125198.32414947673</v>
      </c>
      <c r="L20">
        <v>23174528508.033546</v>
      </c>
      <c r="M20">
        <v>6336.1788528105035</v>
      </c>
      <c r="N20">
        <v>115541.75328588295</v>
      </c>
      <c r="O20">
        <v>10228668.483147025</v>
      </c>
      <c r="P20">
        <v>71767.167139541256</v>
      </c>
      <c r="Q20">
        <v>9999999</v>
      </c>
      <c r="R20">
        <v>6238.6280008324347</v>
      </c>
      <c r="S20">
        <v>400.35730348577613</v>
      </c>
      <c r="T20">
        <v>1907.2207551000993</v>
      </c>
      <c r="U20">
        <v>417.65999518008624</v>
      </c>
      <c r="V20">
        <v>1234.5469167854119</v>
      </c>
      <c r="W20">
        <v>7.3647596801700974</v>
      </c>
      <c r="X20">
        <v>232.82926461971124</v>
      </c>
      <c r="Y20">
        <v>335.22007532597195</v>
      </c>
      <c r="Z20">
        <v>347.51924568509088</v>
      </c>
      <c r="AA20">
        <v>287.74865213916058</v>
      </c>
      <c r="AB20">
        <v>582.68697696863114</v>
      </c>
      <c r="AC20" t="s">
        <v>150</v>
      </c>
      <c r="AD20">
        <v>456.30521242255435</v>
      </c>
      <c r="AE20">
        <v>158840.98769131617</v>
      </c>
      <c r="AF20">
        <v>931930.59880351345</v>
      </c>
      <c r="AG20">
        <v>51481.88906585845</v>
      </c>
      <c r="AH20">
        <v>82366.517300118401</v>
      </c>
      <c r="AI20">
        <v>241929.65669788304</v>
      </c>
      <c r="AJ20">
        <v>624063.87011468818</v>
      </c>
      <c r="AK20">
        <v>99427.553699323253</v>
      </c>
      <c r="AL20">
        <v>22309.51981656265</v>
      </c>
      <c r="AM20">
        <v>2072830208.8877237</v>
      </c>
      <c r="AN20">
        <v>291.18255349949351</v>
      </c>
      <c r="AO20">
        <v>10686.141643792298</v>
      </c>
      <c r="AP20">
        <v>6177415.035910069</v>
      </c>
      <c r="AQ20">
        <v>6224.1335036977653</v>
      </c>
      <c r="AR20">
        <v>9999999</v>
      </c>
      <c r="AS20">
        <v>1431.8334654559815</v>
      </c>
      <c r="AT20">
        <v>175.66423234318253</v>
      </c>
      <c r="AU20">
        <v>789.4131845159684</v>
      </c>
      <c r="AV20">
        <v>180.05160243590345</v>
      </c>
      <c r="AW20">
        <v>446.01500546370636</v>
      </c>
      <c r="AX20">
        <v>0.3929975345641003</v>
      </c>
      <c r="AY20">
        <v>111.58137044632893</v>
      </c>
      <c r="AZ20">
        <v>155.67768273509526</v>
      </c>
      <c r="BA20">
        <v>161.13551555343577</v>
      </c>
      <c r="BB20">
        <v>135.88050649319811</v>
      </c>
      <c r="BC20">
        <v>214.68704337602921</v>
      </c>
      <c r="BD20" t="s">
        <v>151</v>
      </c>
      <c r="BE20">
        <v>8.1351761342214761</v>
      </c>
      <c r="BF20">
        <v>721.48379909630023</v>
      </c>
      <c r="BG20">
        <v>7691.9121997777575</v>
      </c>
      <c r="BH20">
        <v>473.31181605974302</v>
      </c>
      <c r="BI20">
        <v>427.31503471573552</v>
      </c>
      <c r="BJ20">
        <v>1870.4510269019029</v>
      </c>
      <c r="BK20">
        <v>5983.99184303928</v>
      </c>
      <c r="BL20">
        <v>1346.7587304381889</v>
      </c>
      <c r="BM20">
        <v>138.27787834094431</v>
      </c>
      <c r="BN20">
        <v>8829448564.4202061</v>
      </c>
      <c r="BO20">
        <v>9.6853604192309284</v>
      </c>
      <c r="BP20">
        <v>58.102857420024847</v>
      </c>
      <c r="BQ20">
        <v>23835.17713592264</v>
      </c>
      <c r="BR20">
        <v>64.66304471580662</v>
      </c>
      <c r="BS20">
        <v>9999999</v>
      </c>
      <c r="BT20">
        <v>13.213180205966639</v>
      </c>
      <c r="BU20">
        <v>0.87888929530094995</v>
      </c>
      <c r="BV20">
        <v>4.8727785195321154</v>
      </c>
      <c r="BW20">
        <v>0.92864552324024729</v>
      </c>
      <c r="BX20">
        <v>3.1010136649989328</v>
      </c>
      <c r="BY20">
        <v>2.7894126889099922E-3</v>
      </c>
      <c r="BZ20">
        <v>0.43420540001351915</v>
      </c>
      <c r="CA20">
        <v>0.68221666592446217</v>
      </c>
      <c r="CB20">
        <v>0.76073087569828368</v>
      </c>
      <c r="CC20">
        <v>0.55220255821154474</v>
      </c>
      <c r="CD20">
        <v>1.5782274353313741</v>
      </c>
      <c r="CE20" t="s">
        <v>152</v>
      </c>
      <c r="CF20">
        <v>0.5286429734162138</v>
      </c>
      <c r="CG20">
        <v>113.11325562820231</v>
      </c>
      <c r="CH20">
        <v>650.3526546900066</v>
      </c>
      <c r="CI20">
        <v>26.288257680704113</v>
      </c>
      <c r="CJ20">
        <v>66.014991500984678</v>
      </c>
      <c r="CK20">
        <v>171.01696366001229</v>
      </c>
      <c r="CL20">
        <v>148.40573650763758</v>
      </c>
      <c r="CM20">
        <v>32.77630832387996</v>
      </c>
      <c r="CN20">
        <v>19.118085677458666</v>
      </c>
      <c r="CO20">
        <v>8330.8657834716778</v>
      </c>
      <c r="CP20">
        <v>0.52413889596318031</v>
      </c>
      <c r="CQ20">
        <v>17.766200679594604</v>
      </c>
      <c r="CR20">
        <v>25375.491292216135</v>
      </c>
      <c r="CS20">
        <v>137.78420658883931</v>
      </c>
      <c r="CT20">
        <v>9999999</v>
      </c>
      <c r="CU20">
        <v>1.0590472610921391</v>
      </c>
      <c r="CV20">
        <v>7.7305584954300746E-2</v>
      </c>
      <c r="CW20">
        <v>0.33905232989490741</v>
      </c>
      <c r="CX20">
        <v>8.1469845516782699E-2</v>
      </c>
      <c r="CY20">
        <v>0.22018644055902015</v>
      </c>
      <c r="CZ20">
        <v>1.0463681414807158E-3</v>
      </c>
      <c r="DA20">
        <v>3.742820335703629E-2</v>
      </c>
      <c r="DB20">
        <v>6.0633611927401271E-2</v>
      </c>
      <c r="DC20">
        <v>6.7068792496886229E-2</v>
      </c>
      <c r="DD20">
        <v>4.8798319128319119E-2</v>
      </c>
      <c r="DE20">
        <v>0.11991650189431816</v>
      </c>
      <c r="DG20" t="str">
        <f>CE8</f>
        <v>Variable 4</v>
      </c>
      <c r="DH20" t="str">
        <f>CF8</f>
        <v>Beta</v>
      </c>
      <c r="DI20" t="str">
        <f>CG8</f>
        <v>Double Exponential</v>
      </c>
      <c r="DJ20" s="60" t="str">
        <f>CH8</f>
        <v>Exponential</v>
      </c>
      <c r="DK20" s="60" t="str">
        <f t="shared" ref="DK20:DU20" si="47">CI8</f>
        <v>Gamma</v>
      </c>
      <c r="DL20" s="60" t="str">
        <f t="shared" si="47"/>
        <v>Logistic</v>
      </c>
      <c r="DM20" s="60" t="str">
        <f t="shared" si="47"/>
        <v>Log-Log</v>
      </c>
      <c r="DN20" s="60" t="str">
        <f t="shared" si="47"/>
        <v>Log-Logistic</v>
      </c>
      <c r="DO20" s="60" t="str">
        <f t="shared" si="47"/>
        <v>Lognormal</v>
      </c>
      <c r="DP20" s="60" t="str">
        <f t="shared" si="47"/>
        <v>Normal</v>
      </c>
      <c r="DQ20" s="60" t="str">
        <f t="shared" si="47"/>
        <v>Pareto</v>
      </c>
      <c r="DR20" s="60" t="str">
        <f t="shared" si="47"/>
        <v>Uniform</v>
      </c>
      <c r="DS20" s="60" t="str">
        <f t="shared" si="47"/>
        <v>Weibull</v>
      </c>
      <c r="DT20" s="60" t="str">
        <f t="shared" si="47"/>
        <v>Geometric</v>
      </c>
      <c r="DU20" s="60" t="str">
        <f t="shared" si="47"/>
        <v>Poisson</v>
      </c>
      <c r="DV20" s="60" t="str">
        <f t="shared" ref="DV20:EF20" si="48">CU8</f>
        <v>Cauchy KD</v>
      </c>
      <c r="DW20" s="60" t="str">
        <f t="shared" si="48"/>
        <v>Cosinus KD</v>
      </c>
      <c r="DX20" s="60" t="str">
        <f t="shared" si="48"/>
        <v>Double Exp KD</v>
      </c>
      <c r="DY20" s="60" t="str">
        <f t="shared" si="48"/>
        <v>Epanechnikov KD</v>
      </c>
      <c r="DZ20" s="60" t="str">
        <f t="shared" si="48"/>
        <v>Gaussian KD</v>
      </c>
      <c r="EA20" s="60" t="str">
        <f t="shared" si="48"/>
        <v>Histogram KD</v>
      </c>
      <c r="EB20" s="60" t="str">
        <f t="shared" si="48"/>
        <v>Parzen KD</v>
      </c>
      <c r="EC20" s="60" t="str">
        <f t="shared" si="48"/>
        <v>Quartic KD</v>
      </c>
      <c r="ED20" s="60" t="str">
        <f t="shared" si="48"/>
        <v>Triangle KD</v>
      </c>
      <c r="EE20" s="60" t="str">
        <f t="shared" si="48"/>
        <v>Triweight KD</v>
      </c>
      <c r="EF20" s="60" t="str">
        <f t="shared" si="48"/>
        <v>Uniform KD</v>
      </c>
    </row>
    <row r="21" spans="1:136">
      <c r="A21">
        <v>13</v>
      </c>
      <c r="B21" t="s">
        <v>149</v>
      </c>
      <c r="C21">
        <v>303824.31978975766</v>
      </c>
      <c r="D21">
        <v>203033.1157757756</v>
      </c>
      <c r="E21">
        <v>1213856.6731742709</v>
      </c>
      <c r="F21">
        <v>73474.599117666294</v>
      </c>
      <c r="G21">
        <v>108957.26484254458</v>
      </c>
      <c r="H21">
        <v>323444.77740642766</v>
      </c>
      <c r="I21">
        <v>1070713.7466794024</v>
      </c>
      <c r="J21">
        <v>155871.86178313982</v>
      </c>
      <c r="K21">
        <v>29303.84468730092</v>
      </c>
      <c r="L21">
        <v>4713815792.7031307</v>
      </c>
      <c r="M21">
        <v>786.85856266567657</v>
      </c>
      <c r="N21">
        <v>15588.558387068839</v>
      </c>
      <c r="O21">
        <v>7409974.1823337153</v>
      </c>
      <c r="P21">
        <v>11102.194484680833</v>
      </c>
      <c r="Q21">
        <v>9999999</v>
      </c>
      <c r="R21">
        <v>2869.7860803409862</v>
      </c>
      <c r="S21">
        <v>308.06090893647416</v>
      </c>
      <c r="T21">
        <v>1327.4150804391043</v>
      </c>
      <c r="U21">
        <v>320.62869169471645</v>
      </c>
      <c r="V21">
        <v>732.05582443045057</v>
      </c>
      <c r="W21">
        <v>9.0080223891323433E-2</v>
      </c>
      <c r="X21">
        <v>152.88573049299856</v>
      </c>
      <c r="Y21">
        <v>250.27787890517158</v>
      </c>
      <c r="Z21">
        <v>272.59854180344939</v>
      </c>
      <c r="AA21">
        <v>202.66449708229541</v>
      </c>
      <c r="AB21">
        <v>388.95514584517645</v>
      </c>
      <c r="AC21" t="s">
        <v>150</v>
      </c>
      <c r="AD21">
        <v>584.51781786411379</v>
      </c>
      <c r="AE21">
        <v>112001.44771793627</v>
      </c>
      <c r="AF21">
        <v>475482.85680384416</v>
      </c>
      <c r="AG21">
        <v>25947.423408100876</v>
      </c>
      <c r="AH21">
        <v>53290.134687318357</v>
      </c>
      <c r="AI21">
        <v>121022.81988652193</v>
      </c>
      <c r="AJ21">
        <v>271247.17399394204</v>
      </c>
      <c r="AK21">
        <v>42483.475671463166</v>
      </c>
      <c r="AL21">
        <v>14387.359309058767</v>
      </c>
      <c r="AM21">
        <v>84726916.896396011</v>
      </c>
      <c r="AN21">
        <v>713.69531750120427</v>
      </c>
      <c r="AO21">
        <v>11145.223931735567</v>
      </c>
      <c r="AP21">
        <v>5966019.7529915767</v>
      </c>
      <c r="AQ21">
        <v>4592.9490719060213</v>
      </c>
      <c r="AR21">
        <v>9999999</v>
      </c>
      <c r="AS21">
        <v>1489.7218673477316</v>
      </c>
      <c r="AT21">
        <v>151.96080825248521</v>
      </c>
      <c r="AU21">
        <v>492.16832870049541</v>
      </c>
      <c r="AV21">
        <v>160.84898646794889</v>
      </c>
      <c r="AW21">
        <v>297.74220166809602</v>
      </c>
      <c r="AX21">
        <v>0.19622443649461274</v>
      </c>
      <c r="AY21">
        <v>63.777087188125115</v>
      </c>
      <c r="AZ21">
        <v>115.47594047317442</v>
      </c>
      <c r="BA21">
        <v>130.3545905945048</v>
      </c>
      <c r="BB21">
        <v>88.966839707996996</v>
      </c>
      <c r="BC21">
        <v>237.93767438530699</v>
      </c>
      <c r="BD21" t="s">
        <v>151</v>
      </c>
      <c r="BE21">
        <v>1.83227266419359</v>
      </c>
      <c r="BF21">
        <v>435.00541531140101</v>
      </c>
      <c r="BG21">
        <v>1617.231310472996</v>
      </c>
      <c r="BH21">
        <v>101.21749902459699</v>
      </c>
      <c r="BI21">
        <v>226.34164481165882</v>
      </c>
      <c r="BJ21">
        <v>420.99980867116506</v>
      </c>
      <c r="BK21">
        <v>832.47090380915643</v>
      </c>
      <c r="BL21">
        <v>146.12243126868887</v>
      </c>
      <c r="BM21">
        <v>64.912460114606816</v>
      </c>
      <c r="BN21">
        <v>96388.654640973458</v>
      </c>
      <c r="BO21">
        <v>1.4950152072246512</v>
      </c>
      <c r="BP21">
        <v>53.32702449900232</v>
      </c>
      <c r="BQ21">
        <v>28688.138933802213</v>
      </c>
      <c r="BR21">
        <v>93.277844730503304</v>
      </c>
      <c r="BS21">
        <v>9999999</v>
      </c>
      <c r="BT21">
        <v>3.75862402799258</v>
      </c>
      <c r="BU21">
        <v>0.5154286327366211</v>
      </c>
      <c r="BV21">
        <v>2.1884846748314923</v>
      </c>
      <c r="BW21">
        <v>0.53705296217010434</v>
      </c>
      <c r="BX21">
        <v>1.4235939217906262</v>
      </c>
      <c r="BY21">
        <v>3.3097934606092501E-3</v>
      </c>
      <c r="BZ21">
        <v>0.25170034674570946</v>
      </c>
      <c r="CA21">
        <v>0.41733118661821778</v>
      </c>
      <c r="CB21">
        <v>0.46586086232249696</v>
      </c>
      <c r="CC21">
        <v>0.33602204499243399</v>
      </c>
      <c r="CD21">
        <v>0.80824075785649518</v>
      </c>
      <c r="CE21" t="s">
        <v>152</v>
      </c>
      <c r="CF21">
        <v>0.23766854096312842</v>
      </c>
      <c r="CG21">
        <v>395.31445270897109</v>
      </c>
      <c r="CH21">
        <v>1910.3261457747822</v>
      </c>
      <c r="CI21">
        <v>104.37516574280794</v>
      </c>
      <c r="CJ21">
        <v>197.7016019636157</v>
      </c>
      <c r="CK21">
        <v>568.56169295764664</v>
      </c>
      <c r="CL21">
        <v>794.81407002558728</v>
      </c>
      <c r="CM21">
        <v>156.93696306865752</v>
      </c>
      <c r="CN21">
        <v>58.986353338329167</v>
      </c>
      <c r="CO21">
        <v>223175.79333616473</v>
      </c>
      <c r="CP21">
        <v>1.4333979736396152</v>
      </c>
      <c r="CQ21">
        <v>23.776412732364193</v>
      </c>
      <c r="CR21">
        <v>24376.454946004054</v>
      </c>
      <c r="CS21">
        <v>118.27875974504681</v>
      </c>
      <c r="CT21">
        <v>9999999</v>
      </c>
      <c r="CU21">
        <v>0.9528399797045618</v>
      </c>
      <c r="CV21">
        <v>0.10128484013033778</v>
      </c>
      <c r="CW21">
        <v>0.43766248262430435</v>
      </c>
      <c r="CX21">
        <v>0.10091285971594216</v>
      </c>
      <c r="CY21">
        <v>0.19175586057219307</v>
      </c>
      <c r="CZ21">
        <v>1.9227706639428539E-3</v>
      </c>
      <c r="DA21">
        <v>8.9485120931004483E-2</v>
      </c>
      <c r="DB21">
        <v>0.10355838088220939</v>
      </c>
      <c r="DC21">
        <v>9.4547932351805905E-2</v>
      </c>
      <c r="DD21">
        <v>0.10055782495972347</v>
      </c>
      <c r="DE21">
        <v>8.1449591403451746E-2</v>
      </c>
      <c r="DG21" t="s">
        <v>0</v>
      </c>
      <c r="DH21" s="57">
        <f>CF3</f>
        <v>1.1950485922209499</v>
      </c>
      <c r="DI21" s="57">
        <f>CG3</f>
        <v>256.1804169857042</v>
      </c>
      <c r="DJ21" s="59">
        <f>CH3</f>
        <v>1183.0610401619274</v>
      </c>
      <c r="DK21" s="59">
        <f t="shared" ref="DK21:DU21" si="49">CI3</f>
        <v>62.361500959696379</v>
      </c>
      <c r="DL21" s="59">
        <f t="shared" si="49"/>
        <v>129.83431033915392</v>
      </c>
      <c r="DM21" s="59">
        <f t="shared" si="49"/>
        <v>335.25341903496565</v>
      </c>
      <c r="DN21" s="59">
        <f t="shared" si="49"/>
        <v>499.85295869813291</v>
      </c>
      <c r="DO21" s="59">
        <f t="shared" si="49"/>
        <v>93.951805750957831</v>
      </c>
      <c r="DP21" s="59">
        <f t="shared" si="49"/>
        <v>37.403424546036781</v>
      </c>
      <c r="DQ21" s="59">
        <f t="shared" si="49"/>
        <v>4587582.6525744591</v>
      </c>
      <c r="DR21" s="59">
        <f t="shared" si="49"/>
        <v>1.9508904035392147</v>
      </c>
      <c r="DS21" s="59">
        <f t="shared" si="49"/>
        <v>25.447702063290787</v>
      </c>
      <c r="DT21" s="59">
        <f t="shared" si="49"/>
        <v>24058.807810704653</v>
      </c>
      <c r="DU21" s="59">
        <f t="shared" si="49"/>
        <v>115.31924208771615</v>
      </c>
      <c r="DV21" s="57">
        <f t="shared" ref="DV21:EF21" si="50">CU3</f>
        <v>2.8178542245817075</v>
      </c>
      <c r="DW21" s="57">
        <f t="shared" si="50"/>
        <v>0.25367955321013758</v>
      </c>
      <c r="DX21" s="57">
        <f t="shared" si="50"/>
        <v>1.1699035068964567</v>
      </c>
      <c r="DY21" s="57">
        <f t="shared" si="50"/>
        <v>0.26490919357816833</v>
      </c>
      <c r="DZ21" s="57">
        <f t="shared" si="50"/>
        <v>0.74588861642247328</v>
      </c>
      <c r="EA21" s="57">
        <f t="shared" si="50"/>
        <v>1.570685866078026E-3</v>
      </c>
      <c r="EB21" s="57">
        <f t="shared" si="50"/>
        <v>0.13122904624053119</v>
      </c>
      <c r="EC21" s="57">
        <f t="shared" si="50"/>
        <v>0.20476840471929517</v>
      </c>
      <c r="ED21" s="57">
        <f t="shared" si="50"/>
        <v>0.22682022416918751</v>
      </c>
      <c r="EE21" s="57">
        <f t="shared" si="50"/>
        <v>0.16806890241474895</v>
      </c>
      <c r="EF21" s="57">
        <f t="shared" si="50"/>
        <v>0.38767807281211702</v>
      </c>
    </row>
    <row r="22" spans="1:136">
      <c r="A22">
        <v>14</v>
      </c>
      <c r="B22" t="s">
        <v>149</v>
      </c>
      <c r="C22">
        <v>324586.31706545682</v>
      </c>
      <c r="D22">
        <v>506043.11117138941</v>
      </c>
      <c r="E22">
        <v>1539031.4028249672</v>
      </c>
      <c r="F22">
        <v>232859.63865494309</v>
      </c>
      <c r="G22">
        <v>273390.94543792133</v>
      </c>
      <c r="H22">
        <v>453483.10858796857</v>
      </c>
      <c r="I22">
        <v>10558620.706826324</v>
      </c>
      <c r="J22">
        <v>765199.40787839913</v>
      </c>
      <c r="K22">
        <v>79488.101480608384</v>
      </c>
      <c r="L22">
        <v>335197229931.46271</v>
      </c>
      <c r="M22">
        <v>1946.9877742560554</v>
      </c>
      <c r="N22">
        <v>77952.21701029953</v>
      </c>
      <c r="O22">
        <v>5402231.1284543518</v>
      </c>
      <c r="P22">
        <v>37369.233018734092</v>
      </c>
      <c r="Q22">
        <v>9999999</v>
      </c>
      <c r="R22">
        <v>3648.3083187494067</v>
      </c>
      <c r="S22">
        <v>577.27826291211136</v>
      </c>
      <c r="T22">
        <v>1837.5574522505062</v>
      </c>
      <c r="U22">
        <v>606.75272366916613</v>
      </c>
      <c r="V22">
        <v>1460.4766354781718</v>
      </c>
      <c r="W22">
        <v>2.6902403204929324</v>
      </c>
      <c r="X22">
        <v>303.26845668654568</v>
      </c>
      <c r="Y22">
        <v>464.15486053484449</v>
      </c>
      <c r="Z22">
        <v>508.27782971794687</v>
      </c>
      <c r="AA22">
        <v>383.54314075168315</v>
      </c>
      <c r="AB22">
        <v>993.30744222781607</v>
      </c>
      <c r="AC22" t="s">
        <v>150</v>
      </c>
      <c r="AD22">
        <v>88.08853953215997</v>
      </c>
      <c r="AE22">
        <v>187561.01244606284</v>
      </c>
      <c r="AF22">
        <v>585440.08984316688</v>
      </c>
      <c r="AG22">
        <v>52677.683637390772</v>
      </c>
      <c r="AH22">
        <v>94100.538524473683</v>
      </c>
      <c r="AI22">
        <v>197839.94641948771</v>
      </c>
      <c r="AJ22">
        <v>745166.35745790787</v>
      </c>
      <c r="AK22">
        <v>96252.314698450064</v>
      </c>
      <c r="AL22">
        <v>25655.682064057713</v>
      </c>
      <c r="AM22">
        <v>238896820.53469753</v>
      </c>
      <c r="AN22">
        <v>192.91849637590602</v>
      </c>
      <c r="AO22">
        <v>14100.886236530507</v>
      </c>
      <c r="AP22">
        <v>5360001.9614775702</v>
      </c>
      <c r="AQ22">
        <v>5521.403555757277</v>
      </c>
      <c r="AR22">
        <v>9999999</v>
      </c>
      <c r="AS22">
        <v>460.46723944527639</v>
      </c>
      <c r="AT22">
        <v>87.369003929694188</v>
      </c>
      <c r="AU22">
        <v>216.0989674761266</v>
      </c>
      <c r="AV22">
        <v>89.858178530379504</v>
      </c>
      <c r="AW22">
        <v>178.67319672700685</v>
      </c>
      <c r="AX22">
        <v>1.0082162923609279</v>
      </c>
      <c r="AY22">
        <v>60.316117743516457</v>
      </c>
      <c r="AZ22">
        <v>78.303444228185455</v>
      </c>
      <c r="BA22">
        <v>79.07537314408674</v>
      </c>
      <c r="BB22">
        <v>70.522019652376926</v>
      </c>
      <c r="BC22">
        <v>114.95408885686494</v>
      </c>
      <c r="BD22" t="s">
        <v>151</v>
      </c>
      <c r="BE22">
        <v>2.7175992377032014</v>
      </c>
      <c r="BF22">
        <v>769.79515369380726</v>
      </c>
      <c r="BG22">
        <v>2215.9848109121776</v>
      </c>
      <c r="BH22">
        <v>158.90049276064005</v>
      </c>
      <c r="BI22">
        <v>323.47873039684237</v>
      </c>
      <c r="BJ22">
        <v>640.95772976266119</v>
      </c>
      <c r="BK22">
        <v>2219.9121624583518</v>
      </c>
      <c r="BL22">
        <v>282.36398026498227</v>
      </c>
      <c r="BM22">
        <v>81.015458141555115</v>
      </c>
      <c r="BN22">
        <v>615036.37933339353</v>
      </c>
      <c r="BO22">
        <v>3.0963144961362636</v>
      </c>
      <c r="BP22">
        <v>54.373028619962717</v>
      </c>
      <c r="BQ22">
        <v>24028.749398715223</v>
      </c>
      <c r="BR22">
        <v>58.433452180280213</v>
      </c>
      <c r="BS22">
        <v>9999999</v>
      </c>
      <c r="BT22">
        <v>8.6711836825482589</v>
      </c>
      <c r="BU22">
        <v>1.0715530430489071</v>
      </c>
      <c r="BV22">
        <v>4.7566975894617842</v>
      </c>
      <c r="BW22">
        <v>1.1206191473553784</v>
      </c>
      <c r="BX22">
        <v>3.0686192482853123</v>
      </c>
      <c r="BY22">
        <v>3.021958509606769E-3</v>
      </c>
      <c r="BZ22">
        <v>0.53905676756677756</v>
      </c>
      <c r="CA22">
        <v>0.85954325656846498</v>
      </c>
      <c r="CB22">
        <v>0.94881548929755732</v>
      </c>
      <c r="CC22">
        <v>0.69330465779294659</v>
      </c>
      <c r="CD22">
        <v>1.4874745873327495</v>
      </c>
      <c r="CE22" t="s">
        <v>152</v>
      </c>
      <c r="CF22">
        <v>0.73327145953771222</v>
      </c>
      <c r="CG22">
        <v>76.323484659126294</v>
      </c>
      <c r="CH22">
        <v>567.32370054983414</v>
      </c>
      <c r="CI22">
        <v>16.402142893343424</v>
      </c>
      <c r="CJ22">
        <v>41.76636341165301</v>
      </c>
      <c r="CK22">
        <v>136.04916798518451</v>
      </c>
      <c r="CL22">
        <v>92.934697110786601</v>
      </c>
      <c r="CM22">
        <v>20.582762141852626</v>
      </c>
      <c r="CN22">
        <v>11.699287020466233</v>
      </c>
      <c r="CO22">
        <v>7481.8997212467775</v>
      </c>
      <c r="CP22">
        <v>1.0806608680502956</v>
      </c>
      <c r="CQ22">
        <v>12.468339707842297</v>
      </c>
      <c r="CR22">
        <v>22004.363655934303</v>
      </c>
      <c r="CS22">
        <v>124.16913598244817</v>
      </c>
      <c r="CT22">
        <v>9999999</v>
      </c>
      <c r="CU22">
        <v>2.033349029061549</v>
      </c>
      <c r="CV22">
        <v>0.12808687113977144</v>
      </c>
      <c r="CW22">
        <v>0.61927558613554679</v>
      </c>
      <c r="CX22">
        <v>0.13651424122508526</v>
      </c>
      <c r="CY22">
        <v>0.38947249694726382</v>
      </c>
      <c r="CZ22">
        <v>1.0891881847266954E-3</v>
      </c>
      <c r="DA22">
        <v>5.0942042587697071E-2</v>
      </c>
      <c r="DB22">
        <v>9.3540716302563595E-2</v>
      </c>
      <c r="DC22">
        <v>0.11026048019840297</v>
      </c>
      <c r="DD22">
        <v>7.1084060464285642E-2</v>
      </c>
      <c r="DE22">
        <v>0.23496423532443195</v>
      </c>
      <c r="DG22" t="s">
        <v>38</v>
      </c>
      <c r="DH22" s="57">
        <f t="shared" ref="DH22:DJ23" si="51">CF6</f>
        <v>2.3579874878213797E-2</v>
      </c>
      <c r="DI22" s="57">
        <f t="shared" si="51"/>
        <v>47.273238937808799</v>
      </c>
      <c r="DJ22" s="59">
        <f t="shared" si="51"/>
        <v>66.153853229851677</v>
      </c>
      <c r="DK22" s="59">
        <f t="shared" ref="DK22:DU22" si="52">CI6</f>
        <v>8.2732646534798331</v>
      </c>
      <c r="DL22" s="59">
        <f t="shared" si="52"/>
        <v>26.256241934426981</v>
      </c>
      <c r="DM22" s="59">
        <f t="shared" si="52"/>
        <v>31.591236562198052</v>
      </c>
      <c r="DN22" s="59">
        <f t="shared" si="52"/>
        <v>40.797608797034904</v>
      </c>
      <c r="DO22" s="59">
        <f t="shared" si="52"/>
        <v>9.0139432294354709</v>
      </c>
      <c r="DP22" s="59">
        <f t="shared" si="52"/>
        <v>7.4580858681247291</v>
      </c>
      <c r="DQ22" s="59">
        <f t="shared" si="52"/>
        <v>161.46158153979533</v>
      </c>
      <c r="DR22" s="59">
        <f t="shared" si="52"/>
        <v>3.8572617517820103E-2</v>
      </c>
      <c r="DS22" s="59">
        <f t="shared" si="52"/>
        <v>3.455125154253138</v>
      </c>
      <c r="DT22" s="59">
        <f t="shared" si="52"/>
        <v>15919.283870607209</v>
      </c>
      <c r="DU22" s="59">
        <f t="shared" si="52"/>
        <v>42.683336155098246</v>
      </c>
      <c r="DV22" s="57">
        <f t="shared" ref="DV22:EF23" si="53">CU6</f>
        <v>7.3434499334171677E-2</v>
      </c>
      <c r="DW22" s="57">
        <f t="shared" si="53"/>
        <v>1.2993146853500987E-2</v>
      </c>
      <c r="DX22" s="57">
        <f t="shared" si="53"/>
        <v>1.9403300746692685E-2</v>
      </c>
      <c r="DY22" s="57">
        <f t="shared" si="53"/>
        <v>1.3841448893378343E-2</v>
      </c>
      <c r="DZ22" s="57">
        <f t="shared" si="53"/>
        <v>1.7688159759821406E-2</v>
      </c>
      <c r="EA22" s="57">
        <f t="shared" si="53"/>
        <v>4.2914438495904872E-5</v>
      </c>
      <c r="EB22" s="57">
        <f t="shared" si="53"/>
        <v>5.9976482408100754E-3</v>
      </c>
      <c r="EC22" s="57">
        <f t="shared" si="53"/>
        <v>1.0413093001699446E-2</v>
      </c>
      <c r="ED22" s="57">
        <f t="shared" si="53"/>
        <v>9.9175193422096786E-3</v>
      </c>
      <c r="EE22" s="57">
        <f t="shared" si="53"/>
        <v>7.9871680307238568E-3</v>
      </c>
      <c r="EF22" s="57">
        <f t="shared" si="53"/>
        <v>1.7198185338120321E-2</v>
      </c>
    </row>
    <row r="23" spans="1:136">
      <c r="A23">
        <v>15</v>
      </c>
      <c r="B23" t="s">
        <v>149</v>
      </c>
      <c r="C23">
        <v>356546.39030925668</v>
      </c>
      <c r="D23">
        <v>592610.05446297594</v>
      </c>
      <c r="E23">
        <v>3349399.6240445767</v>
      </c>
      <c r="F23">
        <v>407046.87967129133</v>
      </c>
      <c r="G23">
        <v>288903.0308718927</v>
      </c>
      <c r="H23">
        <v>832341.38982719788</v>
      </c>
      <c r="I23">
        <v>25885426.107072841</v>
      </c>
      <c r="J23">
        <v>2422692.0085961972</v>
      </c>
      <c r="K23">
        <v>76255.495652665442</v>
      </c>
      <c r="L23">
        <v>7573519239485392</v>
      </c>
      <c r="M23">
        <v>4263.3323204650069</v>
      </c>
      <c r="N23">
        <v>71489.341393894152</v>
      </c>
      <c r="O23">
        <v>6582742.0845319545</v>
      </c>
      <c r="P23">
        <v>42691.053717838229</v>
      </c>
      <c r="Q23">
        <v>9999999</v>
      </c>
      <c r="R23">
        <v>12313.994952761834</v>
      </c>
      <c r="S23">
        <v>2005.1379810911171</v>
      </c>
      <c r="T23">
        <v>7896.9318227977647</v>
      </c>
      <c r="U23">
        <v>2083.8349230100425</v>
      </c>
      <c r="V23">
        <v>4973.2818010292031</v>
      </c>
      <c r="W23">
        <v>11.481980064332729</v>
      </c>
      <c r="X23">
        <v>890.52229103419279</v>
      </c>
      <c r="Y23">
        <v>1566.4634786796307</v>
      </c>
      <c r="Z23">
        <v>1835.3200173332643</v>
      </c>
      <c r="AA23">
        <v>1215.2249860562622</v>
      </c>
      <c r="AB23">
        <v>2734.9906233345687</v>
      </c>
      <c r="AC23" t="s">
        <v>150</v>
      </c>
      <c r="AD23">
        <v>193.09020396024388</v>
      </c>
      <c r="AE23">
        <v>59582.595340691645</v>
      </c>
      <c r="AF23">
        <v>272549.65302198549</v>
      </c>
      <c r="AG23">
        <v>11077.394374772875</v>
      </c>
      <c r="AH23">
        <v>26616.638471462684</v>
      </c>
      <c r="AI23">
        <v>68394.735144392587</v>
      </c>
      <c r="AJ23">
        <v>82660.422525843504</v>
      </c>
      <c r="AK23">
        <v>15462.125164647841</v>
      </c>
      <c r="AL23">
        <v>6912.8500818013072</v>
      </c>
      <c r="AM23">
        <v>12883644.36616597</v>
      </c>
      <c r="AN23">
        <v>179.09531816035803</v>
      </c>
      <c r="AO23">
        <v>4469.374477206351</v>
      </c>
      <c r="AP23">
        <v>5226556.2024260182</v>
      </c>
      <c r="AQ23">
        <v>689.84900584244917</v>
      </c>
      <c r="AR23">
        <v>9999999</v>
      </c>
      <c r="AS23">
        <v>669.53118497485571</v>
      </c>
      <c r="AT23">
        <v>109.62386757146845</v>
      </c>
      <c r="AU23">
        <v>477.34334333674605</v>
      </c>
      <c r="AV23">
        <v>113.30300586914642</v>
      </c>
      <c r="AW23">
        <v>305.79043079251238</v>
      </c>
      <c r="AX23">
        <v>0.29968359931051491</v>
      </c>
      <c r="AY23">
        <v>58.402978690214063</v>
      </c>
      <c r="AZ23">
        <v>90.587674824512789</v>
      </c>
      <c r="BA23">
        <v>101.16178973594592</v>
      </c>
      <c r="BB23">
        <v>74.782346380316426</v>
      </c>
      <c r="BC23">
        <v>149.14852293630247</v>
      </c>
      <c r="BD23" t="s">
        <v>151</v>
      </c>
      <c r="BE23">
        <v>2.4312767349343907</v>
      </c>
      <c r="BF23">
        <v>1406.5566450853569</v>
      </c>
      <c r="BG23">
        <v>5281.8983488750791</v>
      </c>
      <c r="BH23">
        <v>511.91001073749328</v>
      </c>
      <c r="BI23">
        <v>686.17119820354401</v>
      </c>
      <c r="BJ23">
        <v>1797.857516284301</v>
      </c>
      <c r="BK23">
        <v>10662.920842394291</v>
      </c>
      <c r="BL23">
        <v>1222.7101697046721</v>
      </c>
      <c r="BM23">
        <v>188.35165255769223</v>
      </c>
      <c r="BN23">
        <v>27414698.267976034</v>
      </c>
      <c r="BO23">
        <v>1.2135619114567033</v>
      </c>
      <c r="BP23">
        <v>92.479000317842946</v>
      </c>
      <c r="BQ23">
        <v>29506.340291431494</v>
      </c>
      <c r="BR23">
        <v>58.980483433429306</v>
      </c>
      <c r="BS23">
        <v>9999999</v>
      </c>
      <c r="BT23">
        <v>7.5549144018779533</v>
      </c>
      <c r="BU23">
        <v>1.0528965730264435</v>
      </c>
      <c r="BV23">
        <v>4.7106733029900472</v>
      </c>
      <c r="BW23">
        <v>1.080169244993658</v>
      </c>
      <c r="BX23">
        <v>3.5887886011125771</v>
      </c>
      <c r="BY23">
        <v>1.289674590744151E-2</v>
      </c>
      <c r="BZ23">
        <v>0.76485737554264177</v>
      </c>
      <c r="CA23">
        <v>0.94641375330167654</v>
      </c>
      <c r="CB23">
        <v>0.97435934486416553</v>
      </c>
      <c r="CC23">
        <v>0.87016298724170316</v>
      </c>
      <c r="CD23">
        <v>1.4200656196125023</v>
      </c>
      <c r="CE23" t="s">
        <v>152</v>
      </c>
      <c r="CF23">
        <v>6.0350041582418065E-2</v>
      </c>
      <c r="CG23">
        <v>93.736711130466844</v>
      </c>
      <c r="CH23">
        <v>173.99347382394689</v>
      </c>
      <c r="CI23">
        <v>13.66761415534854</v>
      </c>
      <c r="CJ23">
        <v>43.256468966292879</v>
      </c>
      <c r="CK23">
        <v>70.860125950018883</v>
      </c>
      <c r="CL23">
        <v>78.344335590103725</v>
      </c>
      <c r="CM23">
        <v>15.726083887695109</v>
      </c>
      <c r="CN23">
        <v>11.213150479203289</v>
      </c>
      <c r="CO23">
        <v>672.18543964689411</v>
      </c>
      <c r="CP23">
        <v>0.27696290783012067</v>
      </c>
      <c r="CQ23">
        <v>13.41581258670861</v>
      </c>
      <c r="CR23">
        <v>22804.147314017406</v>
      </c>
      <c r="CS23">
        <v>153.61212384992089</v>
      </c>
      <c r="CT23">
        <v>9999999</v>
      </c>
      <c r="CU23">
        <v>0.57945201522064926</v>
      </c>
      <c r="CV23">
        <v>9.2157624126814941E-2</v>
      </c>
      <c r="CW23">
        <v>0.36814864903909744</v>
      </c>
      <c r="CX23">
        <v>9.4505085475045866E-2</v>
      </c>
      <c r="CY23">
        <v>0.21431742802348333</v>
      </c>
      <c r="CZ23">
        <v>6.6743581300037337E-4</v>
      </c>
      <c r="DA23">
        <v>5.3617552087066048E-2</v>
      </c>
      <c r="DB23">
        <v>8.0908915721895985E-2</v>
      </c>
      <c r="DC23">
        <v>8.5739298060489896E-2</v>
      </c>
      <c r="DD23">
        <v>6.9319988467607785E-2</v>
      </c>
      <c r="DE23">
        <v>0.11881815406255984</v>
      </c>
      <c r="DG23" t="s">
        <v>39</v>
      </c>
      <c r="DH23" s="57">
        <f t="shared" si="51"/>
        <v>11.216710625395741</v>
      </c>
      <c r="DI23" s="57">
        <f t="shared" si="51"/>
        <v>940.68301932294833</v>
      </c>
      <c r="DJ23" s="59">
        <f t="shared" si="51"/>
        <v>6993.5306636505293</v>
      </c>
      <c r="DK23" s="59">
        <f t="shared" ref="DK23:DU23" si="54">CI7</f>
        <v>328.18118526633305</v>
      </c>
      <c r="DL23" s="59">
        <f t="shared" si="54"/>
        <v>457.77777891450228</v>
      </c>
      <c r="DM23" s="59">
        <f t="shared" si="54"/>
        <v>1710.9198254052878</v>
      </c>
      <c r="DN23" s="59">
        <f t="shared" si="54"/>
        <v>4894.5584513598551</v>
      </c>
      <c r="DO23" s="59">
        <f t="shared" si="54"/>
        <v>777.89334042840323</v>
      </c>
      <c r="DP23" s="59">
        <f t="shared" si="54"/>
        <v>121.92657486716119</v>
      </c>
      <c r="DQ23" s="59">
        <f t="shared" si="54"/>
        <v>1811092810.693166</v>
      </c>
      <c r="DR23" s="59">
        <f t="shared" si="54"/>
        <v>20.314857268672387</v>
      </c>
      <c r="DS23" s="59">
        <f t="shared" si="54"/>
        <v>83.158581374218684</v>
      </c>
      <c r="DT23" s="59">
        <f t="shared" si="54"/>
        <v>30425.303270553093</v>
      </c>
      <c r="DU23" s="59">
        <f t="shared" si="54"/>
        <v>178.02601390149511</v>
      </c>
      <c r="DV23" s="57">
        <f t="shared" si="53"/>
        <v>15.523554812174147</v>
      </c>
      <c r="DW23" s="57">
        <f t="shared" si="53"/>
        <v>1.2510781710373613</v>
      </c>
      <c r="DX23" s="57">
        <f t="shared" si="53"/>
        <v>6.5127730006605944</v>
      </c>
      <c r="DY23" s="57">
        <f t="shared" si="53"/>
        <v>1.3106450040086612</v>
      </c>
      <c r="DZ23" s="57">
        <f t="shared" si="53"/>
        <v>4.1599849022618915</v>
      </c>
      <c r="EA23" s="57">
        <f t="shared" si="53"/>
        <v>1.0319823530945385E-2</v>
      </c>
      <c r="EB23" s="57">
        <f t="shared" si="53"/>
        <v>0.59632821314431805</v>
      </c>
      <c r="EC23" s="57">
        <f t="shared" si="53"/>
        <v>0.95401820142914495</v>
      </c>
      <c r="ED23" s="57">
        <f t="shared" si="53"/>
        <v>1.1180175682664584</v>
      </c>
      <c r="EE23" s="57">
        <f t="shared" si="53"/>
        <v>0.76473140461502565</v>
      </c>
      <c r="EF23" s="57">
        <f t="shared" si="53"/>
        <v>1.8313680422053258</v>
      </c>
    </row>
    <row r="24" spans="1:136">
      <c r="A24">
        <v>16</v>
      </c>
      <c r="B24" t="s">
        <v>149</v>
      </c>
      <c r="C24">
        <v>318290.97875240108</v>
      </c>
      <c r="D24">
        <v>1028151.6927297392</v>
      </c>
      <c r="E24">
        <v>5134272.4660710273</v>
      </c>
      <c r="H24">
        <v>1386201.8876407307</v>
      </c>
      <c r="K24">
        <v>145297.7615212542</v>
      </c>
      <c r="M24">
        <v>2543.593741187246</v>
      </c>
      <c r="Q24">
        <v>9999999</v>
      </c>
      <c r="R24">
        <v>4960.6613832796202</v>
      </c>
      <c r="S24">
        <v>612.56581926389799</v>
      </c>
      <c r="T24">
        <v>2598.3796225130668</v>
      </c>
      <c r="U24">
        <v>630.06972858178074</v>
      </c>
      <c r="V24">
        <v>1489.0841532169109</v>
      </c>
      <c r="W24">
        <v>0.77287082958265219</v>
      </c>
      <c r="X24">
        <v>386.96086532121205</v>
      </c>
      <c r="Y24">
        <v>546.42938260694416</v>
      </c>
      <c r="Z24">
        <v>552.96538914859798</v>
      </c>
      <c r="AA24">
        <v>480.50833746913418</v>
      </c>
      <c r="AB24">
        <v>780.59904421437216</v>
      </c>
      <c r="AC24" t="s">
        <v>150</v>
      </c>
      <c r="AD24">
        <v>35.718052787010066</v>
      </c>
      <c r="AE24">
        <v>71395.845802567143</v>
      </c>
      <c r="AF24">
        <v>125474.17613177371</v>
      </c>
      <c r="AG24">
        <v>11355.052323634816</v>
      </c>
      <c r="AH24">
        <v>31647.710346357599</v>
      </c>
      <c r="AI24">
        <v>49771.21413006293</v>
      </c>
      <c r="AJ24">
        <v>87087.003015721624</v>
      </c>
      <c r="AK24">
        <v>14659.370982246308</v>
      </c>
      <c r="AL24">
        <v>8110.0595431970278</v>
      </c>
      <c r="AM24">
        <v>1260662.1428562098</v>
      </c>
      <c r="AN24">
        <v>54.690107253984088</v>
      </c>
      <c r="AO24">
        <v>6407.7323188989176</v>
      </c>
      <c r="AP24">
        <v>5768259.7831494976</v>
      </c>
      <c r="AQ24">
        <v>658.88868583871408</v>
      </c>
      <c r="AR24">
        <v>9999999</v>
      </c>
      <c r="AS24">
        <v>207.78853629192346</v>
      </c>
      <c r="AT24">
        <v>49.66597465349497</v>
      </c>
      <c r="AU24">
        <v>151.29176320496276</v>
      </c>
      <c r="AV24">
        <v>51.514400559032502</v>
      </c>
      <c r="AW24">
        <v>136.66080573990126</v>
      </c>
      <c r="AX24">
        <v>3.5503948277878845E-2</v>
      </c>
      <c r="AY24">
        <v>30.08797081781977</v>
      </c>
      <c r="AZ24">
        <v>41.385306654163124</v>
      </c>
      <c r="BA24">
        <v>45.287159194615384</v>
      </c>
      <c r="BB24">
        <v>35.610643653512739</v>
      </c>
      <c r="BC24">
        <v>74.727726451817105</v>
      </c>
      <c r="BD24" t="s">
        <v>151</v>
      </c>
      <c r="BE24">
        <v>1.4737692237841831</v>
      </c>
      <c r="BF24">
        <v>288.76063668020959</v>
      </c>
      <c r="BG24">
        <v>1941.6092850771215</v>
      </c>
      <c r="BH24">
        <v>75.570319319464517</v>
      </c>
      <c r="BI24">
        <v>147.87975299212161</v>
      </c>
      <c r="BJ24">
        <v>544.71214702486861</v>
      </c>
      <c r="BK24">
        <v>468.19111550286465</v>
      </c>
      <c r="BL24">
        <v>107.38796510369266</v>
      </c>
      <c r="BM24">
        <v>44.649444437686839</v>
      </c>
      <c r="BN24">
        <v>101933.6148849841</v>
      </c>
      <c r="BO24">
        <v>1.3151606231881436</v>
      </c>
      <c r="BP24">
        <v>18.450050313336547</v>
      </c>
      <c r="BQ24">
        <v>34388.473966663543</v>
      </c>
      <c r="BR24">
        <v>131.3130727891207</v>
      </c>
      <c r="BS24">
        <v>9999999</v>
      </c>
      <c r="BT24">
        <v>3.5063700278289565</v>
      </c>
      <c r="BU24">
        <v>0.43754033749800392</v>
      </c>
      <c r="BV24">
        <v>1.9048106179236983</v>
      </c>
      <c r="BW24">
        <v>0.45810848264523674</v>
      </c>
      <c r="BX24">
        <v>1.2551927948068111</v>
      </c>
      <c r="BY24">
        <v>2.5075176245302087E-3</v>
      </c>
      <c r="BZ24">
        <v>0.19357052541764547</v>
      </c>
      <c r="CA24">
        <v>0.33610061053388418</v>
      </c>
      <c r="CB24">
        <v>0.39448043139215722</v>
      </c>
      <c r="CC24">
        <v>0.26246683050048242</v>
      </c>
      <c r="CD24">
        <v>0.65208752011580873</v>
      </c>
      <c r="CE24" t="s">
        <v>152</v>
      </c>
      <c r="CF24">
        <v>0.12318620641456168</v>
      </c>
      <c r="CG24">
        <v>122.89590552423613</v>
      </c>
      <c r="CH24">
        <v>778.24429780780849</v>
      </c>
      <c r="CI24">
        <v>30.628382377133327</v>
      </c>
      <c r="CJ24">
        <v>68.78305598587572</v>
      </c>
      <c r="CK24">
        <v>230.34208394193973</v>
      </c>
      <c r="CL24">
        <v>162.46990614191722</v>
      </c>
      <c r="CM24">
        <v>39.135809566136608</v>
      </c>
      <c r="CN24">
        <v>20.794471802370065</v>
      </c>
      <c r="CO24">
        <v>12587.159020564015</v>
      </c>
      <c r="CP24">
        <v>0.23787170965319845</v>
      </c>
      <c r="CQ24">
        <v>8.0345950959171457</v>
      </c>
      <c r="CR24">
        <v>24415.295410531278</v>
      </c>
      <c r="CS24">
        <v>154.44600082705222</v>
      </c>
      <c r="CT24">
        <v>9999999</v>
      </c>
      <c r="CU24">
        <v>0.69502801350237864</v>
      </c>
      <c r="CV24">
        <v>9.2541783023155244E-2</v>
      </c>
      <c r="CW24">
        <v>0.34283948809272008</v>
      </c>
      <c r="CX24">
        <v>9.5401346633234033E-2</v>
      </c>
      <c r="CY24">
        <v>0.27129425113481043</v>
      </c>
      <c r="CZ24">
        <v>1.0513899106968825E-3</v>
      </c>
      <c r="DA24">
        <v>6.32278252497568E-2</v>
      </c>
      <c r="DB24">
        <v>8.0452728035469628E-2</v>
      </c>
      <c r="DC24">
        <v>8.4626235758547844E-2</v>
      </c>
      <c r="DD24">
        <v>7.1991740863080578E-2</v>
      </c>
      <c r="DE24">
        <v>0.12935034591053662</v>
      </c>
      <c r="DG24" t="s">
        <v>1</v>
      </c>
      <c r="DH24" s="57">
        <f>CF4</f>
        <v>1.5833201146108471</v>
      </c>
      <c r="DI24" s="57">
        <f>CG4</f>
        <v>138.06653044673848</v>
      </c>
      <c r="DJ24" s="59">
        <f>CH4</f>
        <v>827.99623375926888</v>
      </c>
      <c r="DK24" s="59">
        <f t="shared" ref="DK24:DU24" si="55">CI4</f>
        <v>41.349065145590103</v>
      </c>
      <c r="DL24" s="59">
        <f t="shared" si="55"/>
        <v>66.835379259742211</v>
      </c>
      <c r="DM24" s="59">
        <f t="shared" si="55"/>
        <v>206.44591238911511</v>
      </c>
      <c r="DN24" s="59">
        <f t="shared" si="55"/>
        <v>482.20901509429854</v>
      </c>
      <c r="DO24" s="59">
        <f t="shared" si="55"/>
        <v>80.404031902484846</v>
      </c>
      <c r="DP24" s="59">
        <f t="shared" si="55"/>
        <v>18.605342399288823</v>
      </c>
      <c r="DQ24" s="59">
        <f t="shared" si="55"/>
        <v>81698618.489715144</v>
      </c>
      <c r="DR24" s="59">
        <f t="shared" si="55"/>
        <v>2.7222132226222326</v>
      </c>
      <c r="DS24" s="59">
        <f t="shared" si="55"/>
        <v>12.676112190226725</v>
      </c>
      <c r="DT24" s="59">
        <f t="shared" si="55"/>
        <v>2120.6067394644674</v>
      </c>
      <c r="DU24" s="59">
        <f t="shared" si="55"/>
        <v>24.960703254935108</v>
      </c>
      <c r="DV24" s="57">
        <f t="shared" ref="DV24:EF24" si="56">CU4</f>
        <v>2.5477700375866705</v>
      </c>
      <c r="DW24" s="57">
        <f t="shared" si="56"/>
        <v>0.18646523825263508</v>
      </c>
      <c r="DX24" s="57">
        <f t="shared" si="56"/>
        <v>0.9341988827547113</v>
      </c>
      <c r="DY24" s="57">
        <f t="shared" si="56"/>
        <v>0.19447879814245492</v>
      </c>
      <c r="DZ24" s="57">
        <f t="shared" si="56"/>
        <v>0.57007777455598585</v>
      </c>
      <c r="EA24" s="57">
        <f t="shared" si="56"/>
        <v>1.368145839467315E-3</v>
      </c>
      <c r="EB24" s="57">
        <f t="shared" si="56"/>
        <v>9.4979972228525458E-2</v>
      </c>
      <c r="EC24" s="57">
        <f t="shared" si="56"/>
        <v>0.1499161643719617</v>
      </c>
      <c r="ED24" s="57">
        <f t="shared" si="56"/>
        <v>0.1686017328086746</v>
      </c>
      <c r="EE24" s="57">
        <f t="shared" si="56"/>
        <v>0.12238867169182739</v>
      </c>
      <c r="EF24" s="57">
        <f t="shared" si="56"/>
        <v>0.2818183486297714</v>
      </c>
    </row>
    <row r="25" spans="1:136">
      <c r="A25">
        <v>17</v>
      </c>
      <c r="B25" t="s">
        <v>149</v>
      </c>
      <c r="C25">
        <v>169136.12861377533</v>
      </c>
      <c r="D25">
        <v>437692.69609015703</v>
      </c>
      <c r="E25">
        <v>2040716.5317111409</v>
      </c>
      <c r="F25">
        <v>477707.97016413603</v>
      </c>
      <c r="G25">
        <v>226857.92288809651</v>
      </c>
      <c r="H25">
        <v>687118.13319986267</v>
      </c>
      <c r="I25">
        <v>96290944.121634424</v>
      </c>
      <c r="J25">
        <v>5180415.8613031842</v>
      </c>
      <c r="K25">
        <v>69000.550364720184</v>
      </c>
      <c r="L25">
        <v>9.1619463786486464E+16</v>
      </c>
      <c r="M25">
        <v>1182.9569612105947</v>
      </c>
      <c r="N25">
        <v>78533.208622411708</v>
      </c>
      <c r="O25">
        <v>3414831.9469233397</v>
      </c>
      <c r="P25">
        <v>22559.797848638831</v>
      </c>
      <c r="Q25">
        <v>9999999</v>
      </c>
      <c r="R25">
        <v>1389.773286993938</v>
      </c>
      <c r="S25">
        <v>139.21159712912359</v>
      </c>
      <c r="T25">
        <v>512.30834432709867</v>
      </c>
      <c r="U25">
        <v>146.15841922737516</v>
      </c>
      <c r="V25">
        <v>363.09264464487291</v>
      </c>
      <c r="W25">
        <v>0.74949262827863206</v>
      </c>
      <c r="X25">
        <v>76.383570097929308</v>
      </c>
      <c r="Y25">
        <v>111.47751762979289</v>
      </c>
      <c r="Z25">
        <v>122.98055592912249</v>
      </c>
      <c r="AA25">
        <v>93.863551206656581</v>
      </c>
      <c r="AB25">
        <v>240.59422588114535</v>
      </c>
      <c r="AC25" t="s">
        <v>150</v>
      </c>
      <c r="AD25">
        <v>455.64684405384696</v>
      </c>
      <c r="AE25">
        <v>46488.864940690939</v>
      </c>
      <c r="AF25">
        <v>243291.14895642386</v>
      </c>
      <c r="AG25">
        <v>9650.6170695686524</v>
      </c>
      <c r="AH25">
        <v>23228.550535405036</v>
      </c>
      <c r="AI25">
        <v>55590.699396970675</v>
      </c>
      <c r="AJ25">
        <v>68547.937997136949</v>
      </c>
      <c r="AK25">
        <v>13190.092513217516</v>
      </c>
      <c r="AL25">
        <v>6546.8158068392522</v>
      </c>
      <c r="AM25">
        <v>7960273.4659068538</v>
      </c>
      <c r="AN25">
        <v>676.25258970814298</v>
      </c>
      <c r="AO25">
        <v>7292.3774860096173</v>
      </c>
      <c r="AP25">
        <v>5953848.9318275265</v>
      </c>
      <c r="AQ25">
        <v>1135.9303632196711</v>
      </c>
      <c r="AR25">
        <v>9999999</v>
      </c>
      <c r="AS25">
        <v>1244.1253390227755</v>
      </c>
      <c r="AT25">
        <v>103.95409055236532</v>
      </c>
      <c r="AU25">
        <v>471.81779688571362</v>
      </c>
      <c r="AV25">
        <v>109.84920337304207</v>
      </c>
      <c r="AW25">
        <v>287.04249733914395</v>
      </c>
      <c r="AX25">
        <v>0.23350677993408864</v>
      </c>
      <c r="AY25">
        <v>43.665299147340384</v>
      </c>
      <c r="AZ25">
        <v>78.291267663846199</v>
      </c>
      <c r="BA25">
        <v>90.884890038542494</v>
      </c>
      <c r="BB25">
        <v>60.337481306042761</v>
      </c>
      <c r="BC25">
        <v>179.92760946181073</v>
      </c>
      <c r="BD25" t="s">
        <v>151</v>
      </c>
      <c r="BE25">
        <v>0.35677392371998717</v>
      </c>
      <c r="BF25">
        <v>351.79835903958138</v>
      </c>
      <c r="BG25">
        <v>2148.9185633756179</v>
      </c>
      <c r="BH25">
        <v>117.62540220212678</v>
      </c>
      <c r="BI25">
        <v>205.54933955710999</v>
      </c>
      <c r="BJ25">
        <v>657.63575579318933</v>
      </c>
      <c r="BK25">
        <v>924.56430926852397</v>
      </c>
      <c r="BL25">
        <v>184.05266380948527</v>
      </c>
      <c r="BM25">
        <v>62.788725836287114</v>
      </c>
      <c r="BN25">
        <v>339302.73479845549</v>
      </c>
      <c r="BO25">
        <v>0.84041340604540227</v>
      </c>
      <c r="BP25">
        <v>21.053182047287947</v>
      </c>
      <c r="BQ25">
        <v>25259.886959833777</v>
      </c>
      <c r="BR25">
        <v>119.61768095604779</v>
      </c>
      <c r="BS25">
        <v>9999999</v>
      </c>
      <c r="BT25">
        <v>1.4972438413392146</v>
      </c>
      <c r="BU25">
        <v>0.23328823752786818</v>
      </c>
      <c r="BV25">
        <v>0.78781276307369974</v>
      </c>
      <c r="BW25">
        <v>0.24187319620739001</v>
      </c>
      <c r="BX25">
        <v>0.56799392173799013</v>
      </c>
      <c r="BY25">
        <v>1.4270761404997312E-3</v>
      </c>
      <c r="BZ25">
        <v>0.15595622524769243</v>
      </c>
      <c r="CA25">
        <v>0.20057357975317855</v>
      </c>
      <c r="CB25">
        <v>0.21203704475559451</v>
      </c>
      <c r="CC25">
        <v>0.17886904564318606</v>
      </c>
      <c r="CD25">
        <v>0.36617572837551138</v>
      </c>
      <c r="CE25" t="s">
        <v>152</v>
      </c>
      <c r="CF25">
        <v>1.1227710019366559</v>
      </c>
      <c r="CG25">
        <v>433.02273894267034</v>
      </c>
      <c r="CH25">
        <v>1661.1595607069953</v>
      </c>
      <c r="CI25">
        <v>82.271890694747341</v>
      </c>
      <c r="CJ25">
        <v>186.75841531087502</v>
      </c>
      <c r="CK25">
        <v>435.54917744714271</v>
      </c>
      <c r="CL25">
        <v>734.67291966223786</v>
      </c>
      <c r="CM25">
        <v>122.50263876995405</v>
      </c>
      <c r="CN25">
        <v>47.899378356220154</v>
      </c>
      <c r="CO25">
        <v>160083.33001948713</v>
      </c>
      <c r="CP25">
        <v>0.97217513286948454</v>
      </c>
      <c r="CQ25">
        <v>26.99879067205563</v>
      </c>
      <c r="CR25">
        <v>23931.015968396852</v>
      </c>
      <c r="CS25">
        <v>101.12668665729497</v>
      </c>
      <c r="CT25">
        <v>9999999</v>
      </c>
      <c r="CU25">
        <v>3.6027150732666615</v>
      </c>
      <c r="CV25">
        <v>0.62030970960712584</v>
      </c>
      <c r="CW25">
        <v>2.5961719848592315</v>
      </c>
      <c r="CX25">
        <v>0.64347028577317633</v>
      </c>
      <c r="CY25">
        <v>1.9453705940901196</v>
      </c>
      <c r="CZ25">
        <v>2.3656524275643882E-3</v>
      </c>
      <c r="DA25">
        <v>0.3191375613430607</v>
      </c>
      <c r="DB25">
        <v>0.50004016512036942</v>
      </c>
      <c r="DC25">
        <v>0.57138927055209876</v>
      </c>
      <c r="DD25">
        <v>0.40581329350851364</v>
      </c>
      <c r="DE25">
        <v>0.92780739296673542</v>
      </c>
      <c r="DT25" s="60"/>
    </row>
    <row r="26" spans="1:136">
      <c r="A26">
        <v>18</v>
      </c>
      <c r="B26" t="s">
        <v>149</v>
      </c>
      <c r="C26">
        <v>348434.19302349689</v>
      </c>
      <c r="D26">
        <v>647124.99249321024</v>
      </c>
      <c r="E26">
        <v>4766465.4664675212</v>
      </c>
      <c r="F26">
        <v>1189681.4194064371</v>
      </c>
      <c r="G26">
        <v>353846.32213606243</v>
      </c>
      <c r="H26">
        <v>1173196.6097218622</v>
      </c>
      <c r="I26">
        <v>355587019.76406562</v>
      </c>
      <c r="J26">
        <v>40223091.881920323</v>
      </c>
      <c r="K26">
        <v>98293.618682703629</v>
      </c>
      <c r="L26">
        <v>2.0518129913580714E+25</v>
      </c>
      <c r="M26">
        <v>2485.3151317484903</v>
      </c>
      <c r="N26">
        <v>187720.13045475952</v>
      </c>
      <c r="O26">
        <v>5759551.6029672651</v>
      </c>
      <c r="P26">
        <v>58369.864631168413</v>
      </c>
      <c r="Q26">
        <v>9999999</v>
      </c>
      <c r="R26">
        <v>9074.4927236496715</v>
      </c>
      <c r="S26">
        <v>881.59324590619656</v>
      </c>
      <c r="T26">
        <v>3942.3521617308279</v>
      </c>
      <c r="U26">
        <v>915.30743733585348</v>
      </c>
      <c r="V26">
        <v>2122.0709942889916</v>
      </c>
      <c r="W26">
        <v>1.0710177600432014</v>
      </c>
      <c r="X26">
        <v>496.59058436147546</v>
      </c>
      <c r="Y26">
        <v>751.55521105803746</v>
      </c>
      <c r="Z26">
        <v>787.3925213117891</v>
      </c>
      <c r="AA26">
        <v>638.602611008027</v>
      </c>
      <c r="AB26">
        <v>1213.0271538238096</v>
      </c>
      <c r="AC26" t="s">
        <v>150</v>
      </c>
      <c r="AD26">
        <v>50.626389177473484</v>
      </c>
      <c r="AE26">
        <v>57654.407351129506</v>
      </c>
      <c r="AF26">
        <v>161689.10941576553</v>
      </c>
      <c r="AG26">
        <v>10902.857131262128</v>
      </c>
      <c r="AH26">
        <v>28967.750144490194</v>
      </c>
      <c r="AI26">
        <v>54423.099563487849</v>
      </c>
      <c r="AJ26">
        <v>74171.917209660111</v>
      </c>
      <c r="AK26">
        <v>13984.871969578633</v>
      </c>
      <c r="AL26">
        <v>7786.1103152760743</v>
      </c>
      <c r="AM26">
        <v>1944984.9609382534</v>
      </c>
      <c r="AN26">
        <v>69.834596584991786</v>
      </c>
      <c r="AO26">
        <v>6533.9499153367296</v>
      </c>
      <c r="AP26">
        <v>6549570.1669519898</v>
      </c>
      <c r="AQ26">
        <v>846.73277909635669</v>
      </c>
      <c r="AR26">
        <v>9999999</v>
      </c>
      <c r="AS26">
        <v>263.98789618254295</v>
      </c>
      <c r="AT26">
        <v>26.73212597988034</v>
      </c>
      <c r="AU26">
        <v>113.19736638591662</v>
      </c>
      <c r="AV26">
        <v>28.040708819056761</v>
      </c>
      <c r="AW26">
        <v>74.520716655817751</v>
      </c>
      <c r="AX26">
        <v>0.17435162570656104</v>
      </c>
      <c r="AY26">
        <v>13.343425889068328</v>
      </c>
      <c r="AZ26">
        <v>20.972290141116222</v>
      </c>
      <c r="BA26">
        <v>23.416317737000838</v>
      </c>
      <c r="BB26">
        <v>16.753608556040561</v>
      </c>
      <c r="BC26">
        <v>41.219980125758731</v>
      </c>
      <c r="BD26" t="s">
        <v>151</v>
      </c>
      <c r="BE26">
        <v>2.1232684501703956</v>
      </c>
      <c r="BF26">
        <v>484.82839823978651</v>
      </c>
      <c r="BG26">
        <v>2689.2197373393606</v>
      </c>
      <c r="BH26">
        <v>115.64160839137151</v>
      </c>
      <c r="BI26">
        <v>227.91909294330253</v>
      </c>
      <c r="BJ26">
        <v>678.10926278100339</v>
      </c>
      <c r="BK26">
        <v>1033.0135372875923</v>
      </c>
      <c r="BL26">
        <v>185.91806919005339</v>
      </c>
      <c r="BM26">
        <v>60.763160954818403</v>
      </c>
      <c r="BN26">
        <v>592673.15366593935</v>
      </c>
      <c r="BO26">
        <v>1.6956669156473259</v>
      </c>
      <c r="BP26">
        <v>34.284525402425089</v>
      </c>
      <c r="BQ26">
        <v>30737.577594605358</v>
      </c>
      <c r="BR26">
        <v>87.477042822372525</v>
      </c>
      <c r="BS26">
        <v>9999999</v>
      </c>
      <c r="BT26">
        <v>6.0912460015775638</v>
      </c>
      <c r="BU26">
        <v>0.71976691567878681</v>
      </c>
      <c r="BV26">
        <v>2.8269156505317277</v>
      </c>
      <c r="BW26">
        <v>0.75327345690402825</v>
      </c>
      <c r="BX26">
        <v>1.6459341476333162</v>
      </c>
      <c r="BY26">
        <v>3.2971362582249865E-3</v>
      </c>
      <c r="BZ26">
        <v>0.31025245043454908</v>
      </c>
      <c r="CA26">
        <v>0.56098853664222181</v>
      </c>
      <c r="CB26">
        <v>0.63500983706175629</v>
      </c>
      <c r="CC26">
        <v>0.43071823030428663</v>
      </c>
      <c r="CD26">
        <v>0.95046979664183828</v>
      </c>
      <c r="CE26" t="s">
        <v>152</v>
      </c>
      <c r="CF26">
        <v>1.7736786969284462</v>
      </c>
      <c r="CG26">
        <v>350.78965546111971</v>
      </c>
      <c r="CH26">
        <v>2362.4682841365398</v>
      </c>
      <c r="CI26">
        <v>103.74935100502819</v>
      </c>
      <c r="CJ26">
        <v>180.03729049762413</v>
      </c>
      <c r="CK26">
        <v>613.32947177563278</v>
      </c>
      <c r="CL26">
        <v>919.80895080267499</v>
      </c>
      <c r="CM26">
        <v>174.34371999806845</v>
      </c>
      <c r="CN26">
        <v>50.545191919190259</v>
      </c>
      <c r="CO26">
        <v>1071183.2766937127</v>
      </c>
      <c r="CP26">
        <v>1.3794527663268739</v>
      </c>
      <c r="CQ26">
        <v>20.320326003562368</v>
      </c>
      <c r="CR26">
        <v>22111.27218598039</v>
      </c>
      <c r="CS26">
        <v>87.279023698102975</v>
      </c>
      <c r="CT26">
        <v>9999999</v>
      </c>
      <c r="CU26">
        <v>4.768735352084172</v>
      </c>
      <c r="CV26">
        <v>0.63030190407344067</v>
      </c>
      <c r="CW26">
        <v>2.87484513106789</v>
      </c>
      <c r="CX26">
        <v>0.65681470535519293</v>
      </c>
      <c r="CY26">
        <v>1.8249748167224582</v>
      </c>
      <c r="CZ26">
        <v>3.5442233263898847E-3</v>
      </c>
      <c r="DA26">
        <v>0.28126075386923977</v>
      </c>
      <c r="DB26">
        <v>0.50059212288188837</v>
      </c>
      <c r="DC26">
        <v>0.56488459698441007</v>
      </c>
      <c r="DD26">
        <v>0.38891410201382737</v>
      </c>
      <c r="DE26">
        <v>0.88751400294163851</v>
      </c>
    </row>
    <row r="27" spans="1:136">
      <c r="A27">
        <v>19</v>
      </c>
      <c r="B27" t="s">
        <v>149</v>
      </c>
      <c r="C27">
        <v>315097.87212998961</v>
      </c>
      <c r="D27">
        <v>203860.22986128216</v>
      </c>
      <c r="E27">
        <v>379168.18983974069</v>
      </c>
      <c r="F27">
        <v>76994.945288103831</v>
      </c>
      <c r="G27">
        <v>144759.28873885042</v>
      </c>
      <c r="H27">
        <v>152085.36712383913</v>
      </c>
      <c r="I27">
        <v>1063724.8243576053</v>
      </c>
      <c r="J27">
        <v>139257.15634120518</v>
      </c>
      <c r="K27">
        <v>45762.147375461631</v>
      </c>
      <c r="L27">
        <v>29541438.143395301</v>
      </c>
      <c r="M27">
        <v>2261.771971961668</v>
      </c>
      <c r="N27">
        <v>38904.230315977009</v>
      </c>
      <c r="O27">
        <v>6075828.2040224792</v>
      </c>
      <c r="P27">
        <v>17897.166388968672</v>
      </c>
      <c r="Q27">
        <v>9999999</v>
      </c>
      <c r="R27">
        <v>1824.6592537367637</v>
      </c>
      <c r="S27">
        <v>223.54521258306798</v>
      </c>
      <c r="T27">
        <v>869.91530521050629</v>
      </c>
      <c r="U27">
        <v>231.45536150776701</v>
      </c>
      <c r="V27">
        <v>591.08884247955075</v>
      </c>
      <c r="W27">
        <v>1.2221573335590861</v>
      </c>
      <c r="X27">
        <v>127.50731062978682</v>
      </c>
      <c r="Y27">
        <v>188.14562534624773</v>
      </c>
      <c r="Z27">
        <v>200.95997049995233</v>
      </c>
      <c r="AA27">
        <v>158.47405536097236</v>
      </c>
      <c r="AB27">
        <v>309.1198483549303</v>
      </c>
      <c r="AC27" t="s">
        <v>150</v>
      </c>
      <c r="AD27">
        <v>103.05274155610059</v>
      </c>
      <c r="AE27">
        <v>200492.35949451107</v>
      </c>
      <c r="AF27">
        <v>449191.69782374566</v>
      </c>
      <c r="AG27">
        <v>61082.187841197658</v>
      </c>
      <c r="AH27">
        <v>106462.79249236222</v>
      </c>
      <c r="AI27">
        <v>198052.59233820543</v>
      </c>
      <c r="AJ27">
        <v>983734.13601805654</v>
      </c>
      <c r="AK27">
        <v>115432.53709544399</v>
      </c>
      <c r="AL27">
        <v>29909.804291632787</v>
      </c>
      <c r="AM27">
        <v>96081145.090912789</v>
      </c>
      <c r="AN27">
        <v>522.03355297028736</v>
      </c>
      <c r="AO27">
        <v>17725.203174554841</v>
      </c>
      <c r="AP27">
        <v>4684754.1931235557</v>
      </c>
      <c r="AQ27">
        <v>5807.9817578541315</v>
      </c>
      <c r="AR27">
        <v>9999999</v>
      </c>
      <c r="AS27">
        <v>71.202825202275775</v>
      </c>
      <c r="AT27">
        <v>47.834262628430373</v>
      </c>
      <c r="AU27">
        <v>30.644240229409494</v>
      </c>
      <c r="AV27">
        <v>50.812354423750797</v>
      </c>
      <c r="AW27">
        <v>53.10977995357878</v>
      </c>
      <c r="AX27">
        <v>0.70557977893394064</v>
      </c>
      <c r="AY27">
        <v>21.154118272716204</v>
      </c>
      <c r="AZ27">
        <v>37.366445838704877</v>
      </c>
      <c r="BA27">
        <v>38.695618731097269</v>
      </c>
      <c r="BB27">
        <v>29.564561487868968</v>
      </c>
      <c r="BC27">
        <v>83.123317670824775</v>
      </c>
      <c r="BD27" t="s">
        <v>151</v>
      </c>
      <c r="BE27">
        <v>1.3337221827671439</v>
      </c>
      <c r="BF27">
        <v>1063.5427311093231</v>
      </c>
      <c r="BG27">
        <v>4424.8747212142043</v>
      </c>
      <c r="BH27">
        <v>336.278653006892</v>
      </c>
      <c r="BI27">
        <v>525.149171686626</v>
      </c>
      <c r="BJ27">
        <v>1296.8483111267524</v>
      </c>
      <c r="BK27">
        <v>5395.8965769282804</v>
      </c>
      <c r="BL27">
        <v>696.98943001178736</v>
      </c>
      <c r="BM27">
        <v>140.37543654367897</v>
      </c>
      <c r="BN27">
        <v>13332987.476155041</v>
      </c>
      <c r="BO27">
        <v>0.84468489660111734</v>
      </c>
      <c r="BP27">
        <v>69.585552100358441</v>
      </c>
      <c r="BQ27">
        <v>27354.710139227616</v>
      </c>
      <c r="BR27">
        <v>67.042039786913094</v>
      </c>
      <c r="BS27">
        <v>9999999</v>
      </c>
      <c r="BT27">
        <v>5.2219490406711593</v>
      </c>
      <c r="BU27">
        <v>0.98847607626221157</v>
      </c>
      <c r="BV27">
        <v>3.430803337478658</v>
      </c>
      <c r="BW27">
        <v>1.0235557354228426</v>
      </c>
      <c r="BX27">
        <v>2.6988904691836257</v>
      </c>
      <c r="BY27">
        <v>3.3162790657822994E-3</v>
      </c>
      <c r="BZ27">
        <v>0.64523845238332778</v>
      </c>
      <c r="CA27">
        <v>0.84719342424872357</v>
      </c>
      <c r="CB27">
        <v>0.90636776859202284</v>
      </c>
      <c r="CC27">
        <v>0.74717881871251091</v>
      </c>
      <c r="CD27">
        <v>1.4989467188775203</v>
      </c>
      <c r="CE27" t="s">
        <v>152</v>
      </c>
      <c r="CF27">
        <v>6.97729835016139E-2</v>
      </c>
      <c r="CG27">
        <v>78.134984326451828</v>
      </c>
      <c r="CH27">
        <v>450.99617989249441</v>
      </c>
      <c r="CI27">
        <v>16.380719680859702</v>
      </c>
      <c r="CJ27">
        <v>42.169115829761573</v>
      </c>
      <c r="CK27">
        <v>127.6952675720346</v>
      </c>
      <c r="CL27">
        <v>77.486521440730826</v>
      </c>
      <c r="CM27">
        <v>19.347742006347296</v>
      </c>
      <c r="CN27">
        <v>12.467378327467447</v>
      </c>
      <c r="CO27">
        <v>3261.8709321103438</v>
      </c>
      <c r="CP27">
        <v>0.24434818376344636</v>
      </c>
      <c r="CQ27">
        <v>6.7519152720544104</v>
      </c>
      <c r="CR27">
        <v>25165.926968327505</v>
      </c>
      <c r="CS27">
        <v>162.26616004437821</v>
      </c>
      <c r="CT27">
        <v>9999999</v>
      </c>
      <c r="CU27">
        <v>0.33709823205282469</v>
      </c>
      <c r="CV27">
        <v>5.1590769092705928E-2</v>
      </c>
      <c r="CW27">
        <v>0.13997468495087512</v>
      </c>
      <c r="CX27">
        <v>5.3134424332391975E-2</v>
      </c>
      <c r="CY27">
        <v>7.9511209899552349E-2</v>
      </c>
      <c r="CZ27">
        <v>5.2536493402651808E-4</v>
      </c>
      <c r="DA27">
        <v>3.0341467007325297E-2</v>
      </c>
      <c r="DB27">
        <v>4.5028451722575066E-2</v>
      </c>
      <c r="DC27">
        <v>4.5517395462249824E-2</v>
      </c>
      <c r="DD27">
        <v>3.851185447451385E-2</v>
      </c>
      <c r="DE27">
        <v>5.9324050016715701E-2</v>
      </c>
    </row>
    <row r="28" spans="1:136">
      <c r="A28">
        <v>20</v>
      </c>
      <c r="B28" t="s">
        <v>149</v>
      </c>
      <c r="C28">
        <v>242584.99571254343</v>
      </c>
      <c r="D28">
        <v>426347.22641290742</v>
      </c>
      <c r="E28">
        <v>2727589.8461335846</v>
      </c>
      <c r="F28">
        <v>342887.36815240787</v>
      </c>
      <c r="G28">
        <v>220453.96286037265</v>
      </c>
      <c r="H28">
        <v>752550.91259630839</v>
      </c>
      <c r="I28">
        <v>17620388.285223261</v>
      </c>
      <c r="J28">
        <v>1909074.6536458405</v>
      </c>
      <c r="K28">
        <v>65759.908650272366</v>
      </c>
      <c r="L28">
        <v>3233519728545924.5</v>
      </c>
      <c r="M28">
        <v>1248.0845636707018</v>
      </c>
      <c r="N28">
        <v>45285.26650471316</v>
      </c>
      <c r="O28">
        <v>5414279.6332490891</v>
      </c>
      <c r="P28">
        <v>23967.893564580914</v>
      </c>
      <c r="Q28">
        <v>9999999</v>
      </c>
      <c r="R28">
        <v>2723.2716741721833</v>
      </c>
      <c r="S28">
        <v>380.13434454460298</v>
      </c>
      <c r="T28">
        <v>1071.2654578732604</v>
      </c>
      <c r="U28">
        <v>396.26689286913421</v>
      </c>
      <c r="V28">
        <v>739.6067801037276</v>
      </c>
      <c r="W28">
        <v>3.4657831723926966</v>
      </c>
      <c r="X28">
        <v>188.75741734932896</v>
      </c>
      <c r="Y28">
        <v>307.96197566899087</v>
      </c>
      <c r="Z28">
        <v>339.383434038801</v>
      </c>
      <c r="AA28">
        <v>248.1766234886334</v>
      </c>
      <c r="AB28">
        <v>540.14250749730206</v>
      </c>
      <c r="AC28" t="s">
        <v>150</v>
      </c>
      <c r="AD28">
        <v>1208.8817751380564</v>
      </c>
      <c r="AE28">
        <v>72269.798373665748</v>
      </c>
      <c r="AF28">
        <v>231598.19737942357</v>
      </c>
      <c r="AG28">
        <v>18678.771145190323</v>
      </c>
      <c r="AH28">
        <v>38119.492570017828</v>
      </c>
      <c r="AI28">
        <v>71004.027872021688</v>
      </c>
      <c r="AJ28">
        <v>215722.37063097878</v>
      </c>
      <c r="AK28">
        <v>31018.783406384522</v>
      </c>
      <c r="AL28">
        <v>11394.232447137712</v>
      </c>
      <c r="AM28">
        <v>19043891.271178491</v>
      </c>
      <c r="AN28">
        <v>2374.6067673752141</v>
      </c>
      <c r="AO28">
        <v>11024.643934661946</v>
      </c>
      <c r="AP28">
        <v>4025821.405928656</v>
      </c>
      <c r="AQ28">
        <v>4358.4182168859707</v>
      </c>
      <c r="AR28">
        <v>9999999</v>
      </c>
      <c r="AS28">
        <v>2947.4464294443192</v>
      </c>
      <c r="AT28">
        <v>169.00554641164933</v>
      </c>
      <c r="AU28">
        <v>1038.9174183982011</v>
      </c>
      <c r="AV28">
        <v>178.55571642048758</v>
      </c>
      <c r="AW28">
        <v>634.75920518855662</v>
      </c>
      <c r="AX28">
        <v>0.47014030642936072</v>
      </c>
      <c r="AY28">
        <v>68.587238172336768</v>
      </c>
      <c r="AZ28">
        <v>124.80586044256036</v>
      </c>
      <c r="BA28">
        <v>149.77116417666298</v>
      </c>
      <c r="BB28">
        <v>94.938258002014905</v>
      </c>
      <c r="BC28">
        <v>289.95794433398186</v>
      </c>
      <c r="BD28" t="s">
        <v>151</v>
      </c>
      <c r="BE28">
        <v>14.846772676247681</v>
      </c>
      <c r="BF28">
        <v>976.2557722027766</v>
      </c>
      <c r="BG28">
        <v>7948.4343967326631</v>
      </c>
      <c r="BH28">
        <v>424.29770813233245</v>
      </c>
      <c r="BI28">
        <v>464.97020139953133</v>
      </c>
      <c r="BJ28">
        <v>1855.5658893846107</v>
      </c>
      <c r="BK28">
        <v>5738.6671834403378</v>
      </c>
      <c r="BL28">
        <v>1096.0728038141242</v>
      </c>
      <c r="BM28">
        <v>134.57105186598781</v>
      </c>
      <c r="BN28">
        <v>1118150839.561377</v>
      </c>
      <c r="BO28">
        <v>11.227900174359371</v>
      </c>
      <c r="BP28">
        <v>68.386668615733441</v>
      </c>
      <c r="BQ28">
        <v>30757.606742730688</v>
      </c>
      <c r="BR28">
        <v>41.885091316280615</v>
      </c>
      <c r="BS28">
        <v>9999999</v>
      </c>
      <c r="BT28">
        <v>25.2302808261678</v>
      </c>
      <c r="BU28">
        <v>1.6394815570389432</v>
      </c>
      <c r="BV28">
        <v>10.388992727262742</v>
      </c>
      <c r="BW28">
        <v>1.7387435235264137</v>
      </c>
      <c r="BX28">
        <v>6.3410795458530842</v>
      </c>
      <c r="BY28">
        <v>1.6898966892424577E-2</v>
      </c>
      <c r="BZ28">
        <v>0.66664987550761667</v>
      </c>
      <c r="CA28">
        <v>1.2049350865697117</v>
      </c>
      <c r="CB28">
        <v>1.4221222028449574</v>
      </c>
      <c r="CC28">
        <v>0.91718479411803633</v>
      </c>
      <c r="CD28">
        <v>3.0316752054950933</v>
      </c>
      <c r="CE28" t="s">
        <v>152</v>
      </c>
      <c r="CF28">
        <v>2.7645318963959111</v>
      </c>
      <c r="CG28">
        <v>323.56376952476819</v>
      </c>
      <c r="CH28">
        <v>1450.734839550576</v>
      </c>
      <c r="CI28">
        <v>78.998212095695393</v>
      </c>
      <c r="CJ28">
        <v>166.33612298511719</v>
      </c>
      <c r="CK28">
        <v>407.50463958536585</v>
      </c>
      <c r="CL28">
        <v>815.77459080536448</v>
      </c>
      <c r="CM28">
        <v>126.39178614212508</v>
      </c>
      <c r="CN28">
        <v>44.20911943471873</v>
      </c>
      <c r="CO28">
        <v>151011.42970204775</v>
      </c>
      <c r="CP28">
        <v>3.7792384329971718</v>
      </c>
      <c r="CQ28">
        <v>33.954184369275254</v>
      </c>
      <c r="CR28">
        <v>21843.761779971832</v>
      </c>
      <c r="CS28">
        <v>75.072850937782874</v>
      </c>
      <c r="CT28">
        <v>9999999</v>
      </c>
      <c r="CU28">
        <v>7.5694218486478064</v>
      </c>
      <c r="CV28">
        <v>0.67504961287725085</v>
      </c>
      <c r="CW28">
        <v>3.8458983698601608</v>
      </c>
      <c r="CX28">
        <v>0.71351873291685441</v>
      </c>
      <c r="CY28">
        <v>2.2856939115942931</v>
      </c>
      <c r="CZ28">
        <v>3.7481218577585453E-3</v>
      </c>
      <c r="DA28">
        <v>0.29812106241816611</v>
      </c>
      <c r="DB28">
        <v>0.50734456206766254</v>
      </c>
      <c r="DC28">
        <v>0.59753481221003291</v>
      </c>
      <c r="DD28">
        <v>0.39577240020230359</v>
      </c>
      <c r="DE28">
        <v>1.2074613410215418</v>
      </c>
    </row>
    <row r="29" spans="1:136">
      <c r="A29">
        <v>21</v>
      </c>
      <c r="B29" t="s">
        <v>149</v>
      </c>
      <c r="C29">
        <v>329608.9944713533</v>
      </c>
      <c r="D29">
        <v>518725.10211031069</v>
      </c>
      <c r="E29">
        <v>1894229.0862412201</v>
      </c>
      <c r="F29">
        <v>257785.17103383841</v>
      </c>
      <c r="G29">
        <v>295362.42406424496</v>
      </c>
      <c r="H29">
        <v>554628.74067847535</v>
      </c>
      <c r="I29">
        <v>11225912.742139524</v>
      </c>
      <c r="J29">
        <v>864461.7473230114</v>
      </c>
      <c r="K29">
        <v>81598.158397806663</v>
      </c>
      <c r="L29">
        <v>957421214711.4375</v>
      </c>
      <c r="M29">
        <v>848.40853102921926</v>
      </c>
      <c r="N29">
        <v>71303.339632141418</v>
      </c>
      <c r="O29">
        <v>6107013.5529672299</v>
      </c>
      <c r="P29">
        <v>33374.647558856799</v>
      </c>
      <c r="Q29">
        <v>9999999</v>
      </c>
      <c r="R29">
        <v>2215.3611430671654</v>
      </c>
      <c r="S29">
        <v>396.50473463829195</v>
      </c>
      <c r="T29">
        <v>1400.3808025311598</v>
      </c>
      <c r="U29">
        <v>421.42915647314931</v>
      </c>
      <c r="V29">
        <v>1289.8863231981247</v>
      </c>
      <c r="W29">
        <v>1.9393361908868647</v>
      </c>
      <c r="X29">
        <v>209.39559746010619</v>
      </c>
      <c r="Y29">
        <v>304.94986158780341</v>
      </c>
      <c r="Z29">
        <v>339.55908735077867</v>
      </c>
      <c r="AA29">
        <v>251.87517857317926</v>
      </c>
      <c r="AB29">
        <v>770.24926915445906</v>
      </c>
      <c r="AC29" t="s">
        <v>150</v>
      </c>
      <c r="AD29">
        <v>223.49742684705754</v>
      </c>
      <c r="AE29">
        <v>164245.46658028421</v>
      </c>
      <c r="AF29">
        <v>596086.32614478213</v>
      </c>
      <c r="AG29">
        <v>48058.954233016571</v>
      </c>
      <c r="AH29">
        <v>85550.74660434293</v>
      </c>
      <c r="AI29">
        <v>179365.99665123504</v>
      </c>
      <c r="AJ29">
        <v>696969.70256692765</v>
      </c>
      <c r="AK29">
        <v>91470.313441179271</v>
      </c>
      <c r="AL29">
        <v>22949.387612066253</v>
      </c>
      <c r="AM29">
        <v>371332023.26178253</v>
      </c>
      <c r="AN29">
        <v>178.13265621020534</v>
      </c>
      <c r="AO29">
        <v>14745.84468272851</v>
      </c>
      <c r="AP29">
        <v>5162960.3654729398</v>
      </c>
      <c r="AQ29">
        <v>7286.8814496561317</v>
      </c>
      <c r="AR29">
        <v>9999999</v>
      </c>
      <c r="AS29">
        <v>949.64848154177821</v>
      </c>
      <c r="AT29">
        <v>106.02982690701211</v>
      </c>
      <c r="AU29">
        <v>481.08511937177212</v>
      </c>
      <c r="AV29">
        <v>106.72293073872208</v>
      </c>
      <c r="AW29">
        <v>261.06984069738951</v>
      </c>
      <c r="AX29">
        <v>1.646682429895032</v>
      </c>
      <c r="AY29">
        <v>86.935094897279626</v>
      </c>
      <c r="AZ29">
        <v>102.57797597107101</v>
      </c>
      <c r="BA29">
        <v>99.571873297340488</v>
      </c>
      <c r="BB29">
        <v>97.183782298335302</v>
      </c>
      <c r="BC29">
        <v>113.11660995391956</v>
      </c>
      <c r="BD29" t="s">
        <v>151</v>
      </c>
      <c r="BE29">
        <v>1.7947621862183691</v>
      </c>
      <c r="BF29">
        <v>162.31569387760149</v>
      </c>
      <c r="BG29">
        <v>570.08472132242105</v>
      </c>
      <c r="BH29">
        <v>28.093967917432199</v>
      </c>
      <c r="BI29">
        <v>75.789683581937851</v>
      </c>
      <c r="BJ29">
        <v>146.32172034178038</v>
      </c>
      <c r="BK29">
        <v>199.64866562960199</v>
      </c>
      <c r="BL29">
        <v>36.357791856548928</v>
      </c>
      <c r="BM29">
        <v>20.643588737139027</v>
      </c>
      <c r="BN29">
        <v>8633.4865756808849</v>
      </c>
      <c r="BO29">
        <v>3.2013791042255293</v>
      </c>
      <c r="BP29">
        <v>26.365431920993625</v>
      </c>
      <c r="BQ29">
        <v>21764.280705991703</v>
      </c>
      <c r="BR29">
        <v>97.686246976816435</v>
      </c>
      <c r="BS29">
        <v>9999999</v>
      </c>
      <c r="BT29">
        <v>5.4744647643431046</v>
      </c>
      <c r="BU29">
        <v>0.57824230624035444</v>
      </c>
      <c r="BV29">
        <v>2.8385978001861307</v>
      </c>
      <c r="BW29">
        <v>0.6064102769643287</v>
      </c>
      <c r="BX29">
        <v>1.8958093759752517</v>
      </c>
      <c r="BY29">
        <v>1.0800545459660744E-3</v>
      </c>
      <c r="BZ29">
        <v>0.26955678931274907</v>
      </c>
      <c r="CA29">
        <v>0.44669214537451418</v>
      </c>
      <c r="CB29">
        <v>0.52809791038921594</v>
      </c>
      <c r="CC29">
        <v>0.35313887896217577</v>
      </c>
      <c r="CD29">
        <v>0.94116207922001915</v>
      </c>
      <c r="CE29" t="s">
        <v>152</v>
      </c>
      <c r="CF29">
        <v>1.2387424750952132</v>
      </c>
      <c r="CG29">
        <v>240.55390602446388</v>
      </c>
      <c r="CH29">
        <v>738.64447557793017</v>
      </c>
      <c r="CI29">
        <v>42.948165250742555</v>
      </c>
      <c r="CJ29">
        <v>113.66223747593519</v>
      </c>
      <c r="CK29">
        <v>197.16318518741602</v>
      </c>
      <c r="CL29">
        <v>331.59399199070373</v>
      </c>
      <c r="CM29">
        <v>57.368589006850954</v>
      </c>
      <c r="CN29">
        <v>30.674695496406439</v>
      </c>
      <c r="CO29">
        <v>13720.426590381563</v>
      </c>
      <c r="CP29">
        <v>2.6797847293233277</v>
      </c>
      <c r="CQ29">
        <v>35.076215324867469</v>
      </c>
      <c r="CR29">
        <v>24907.36163677293</v>
      </c>
      <c r="CS29">
        <v>96.25188906867379</v>
      </c>
      <c r="CT29">
        <v>9999999</v>
      </c>
      <c r="CU29">
        <v>4.9472003799826165</v>
      </c>
      <c r="CV29">
        <v>0.54344131502623449</v>
      </c>
      <c r="CW29">
        <v>2.345552740652868</v>
      </c>
      <c r="CX29">
        <v>0.57311935596345842</v>
      </c>
      <c r="CY29">
        <v>1.5083808410598034</v>
      </c>
      <c r="CZ29">
        <v>5.8584480304007614E-4</v>
      </c>
      <c r="DA29">
        <v>0.24107091971221048</v>
      </c>
      <c r="DB29">
        <v>0.40900038345004525</v>
      </c>
      <c r="DC29">
        <v>0.48266913359155228</v>
      </c>
      <c r="DD29">
        <v>0.32008406979779769</v>
      </c>
      <c r="DE29">
        <v>0.88280428989587068</v>
      </c>
    </row>
    <row r="30" spans="1:136">
      <c r="A30">
        <v>22</v>
      </c>
      <c r="B30" t="s">
        <v>149</v>
      </c>
      <c r="C30">
        <v>385771.91814813192</v>
      </c>
      <c r="D30">
        <v>576936.94514666277</v>
      </c>
      <c r="E30">
        <v>4528671.7496924736</v>
      </c>
      <c r="F30">
        <v>510204.57096087944</v>
      </c>
      <c r="G30">
        <v>280901.02192482218</v>
      </c>
      <c r="H30">
        <v>1087902.0723447104</v>
      </c>
      <c r="I30">
        <v>21993051.532870091</v>
      </c>
      <c r="J30">
        <v>3527459.1020113174</v>
      </c>
      <c r="K30">
        <v>81301.745783672159</v>
      </c>
      <c r="L30">
        <v>2.4956880158976445E+17</v>
      </c>
      <c r="M30">
        <v>4320.0219415819502</v>
      </c>
      <c r="N30">
        <v>63872.639951727513</v>
      </c>
      <c r="O30">
        <v>7872922.4556920975</v>
      </c>
      <c r="P30">
        <v>41864.492325895146</v>
      </c>
      <c r="Q30">
        <v>9999999</v>
      </c>
      <c r="R30">
        <v>10930.38292871022</v>
      </c>
      <c r="S30">
        <v>954.79463186178396</v>
      </c>
      <c r="T30">
        <v>5323.007739813228</v>
      </c>
      <c r="U30">
        <v>991.67606358694206</v>
      </c>
      <c r="V30">
        <v>3146.6397161779018</v>
      </c>
      <c r="W30">
        <v>10.0925140395904</v>
      </c>
      <c r="X30">
        <v>485.25450308411104</v>
      </c>
      <c r="Y30">
        <v>779.11050513059445</v>
      </c>
      <c r="Z30">
        <v>865.99127405695094</v>
      </c>
      <c r="AA30">
        <v>639.20687795961203</v>
      </c>
      <c r="AB30">
        <v>1432.0940184925958</v>
      </c>
      <c r="AC30" t="s">
        <v>150</v>
      </c>
      <c r="AD30">
        <v>505.70920725901163</v>
      </c>
      <c r="AE30">
        <v>72000.895615460031</v>
      </c>
      <c r="AF30">
        <v>671737.16610859183</v>
      </c>
      <c r="AG30">
        <v>34598.071164452951</v>
      </c>
      <c r="AH30">
        <v>46418.141279009142</v>
      </c>
      <c r="AI30">
        <v>189074.89830036837</v>
      </c>
      <c r="AJ30">
        <v>308362.90246978222</v>
      </c>
      <c r="AK30">
        <v>65150.162254051123</v>
      </c>
      <c r="AL30">
        <v>14819.884224599742</v>
      </c>
      <c r="AM30">
        <v>899269686.37044263</v>
      </c>
      <c r="AN30">
        <v>380.10154232751427</v>
      </c>
      <c r="AO30">
        <v>5367.6862275643989</v>
      </c>
      <c r="AP30">
        <v>4863605.2407483282</v>
      </c>
      <c r="AQ30">
        <v>3294.1659871333864</v>
      </c>
      <c r="AR30">
        <v>9999999</v>
      </c>
      <c r="AS30">
        <v>732.30174769769656</v>
      </c>
      <c r="AT30">
        <v>58.179773885727251</v>
      </c>
      <c r="AU30">
        <v>199.30339239169962</v>
      </c>
      <c r="AV30">
        <v>61.803063151828475</v>
      </c>
      <c r="AW30">
        <v>120.78207078794189</v>
      </c>
      <c r="AX30">
        <v>1.0379018049651492</v>
      </c>
      <c r="AY30">
        <v>23.748420277498582</v>
      </c>
      <c r="AZ30">
        <v>43.373761323284796</v>
      </c>
      <c r="BA30">
        <v>49.30824108781033</v>
      </c>
      <c r="BB30">
        <v>32.95422903098256</v>
      </c>
      <c r="BC30">
        <v>98.63125320863405</v>
      </c>
      <c r="BD30" t="s">
        <v>151</v>
      </c>
      <c r="BE30">
        <v>6.4400594693814543</v>
      </c>
      <c r="BF30">
        <v>1017.4981664274173</v>
      </c>
      <c r="BG30">
        <v>7039.3212549104755</v>
      </c>
      <c r="BH30">
        <v>389.68736451144565</v>
      </c>
      <c r="BI30">
        <v>463.10884059096878</v>
      </c>
      <c r="BJ30">
        <v>1763.9642103395558</v>
      </c>
      <c r="BK30">
        <v>4080.0574680986329</v>
      </c>
      <c r="BL30">
        <v>853.18267410031945</v>
      </c>
      <c r="BM30">
        <v>146.58327968656195</v>
      </c>
      <c r="BN30">
        <v>279944129.98828143</v>
      </c>
      <c r="BO30">
        <v>10.980237978982313</v>
      </c>
      <c r="BP30">
        <v>55.036796546038289</v>
      </c>
      <c r="BQ30">
        <v>29645.632593182188</v>
      </c>
      <c r="BR30">
        <v>87.574565448494226</v>
      </c>
      <c r="BS30">
        <v>9999999</v>
      </c>
      <c r="BT30">
        <v>11.952830682068022</v>
      </c>
      <c r="BU30">
        <v>0.81806284440314281</v>
      </c>
      <c r="BV30">
        <v>5.34225529797689</v>
      </c>
      <c r="BW30">
        <v>0.86240382479594335</v>
      </c>
      <c r="BX30">
        <v>3.2492455374750402</v>
      </c>
      <c r="BY30">
        <v>4.134744241076016E-3</v>
      </c>
      <c r="BZ30">
        <v>0.34184821527128012</v>
      </c>
      <c r="CA30">
        <v>0.60723262004893019</v>
      </c>
      <c r="CB30">
        <v>0.72873780702484203</v>
      </c>
      <c r="CC30">
        <v>0.46578412575779543</v>
      </c>
      <c r="CD30">
        <v>1.4092930132394055</v>
      </c>
      <c r="CE30" t="s">
        <v>152</v>
      </c>
      <c r="CF30">
        <v>2.7952807110918489</v>
      </c>
      <c r="CG30">
        <v>305.77826392912499</v>
      </c>
      <c r="CH30">
        <v>2889.0725246328611</v>
      </c>
      <c r="CI30">
        <v>112.54900360635108</v>
      </c>
      <c r="CJ30">
        <v>177.61117674649881</v>
      </c>
      <c r="CK30">
        <v>707.2054955015783</v>
      </c>
      <c r="CL30">
        <v>705.1574894591854</v>
      </c>
      <c r="CM30">
        <v>179.35258653768673</v>
      </c>
      <c r="CN30">
        <v>58.404521550279661</v>
      </c>
      <c r="CO30">
        <v>1514302.7835631305</v>
      </c>
      <c r="CP30">
        <v>4.9604059197717918</v>
      </c>
      <c r="CQ30">
        <v>23.826807791082526</v>
      </c>
      <c r="CR30">
        <v>25229.195833821297</v>
      </c>
      <c r="CS30">
        <v>116.09898726060389</v>
      </c>
      <c r="CT30">
        <v>9999999</v>
      </c>
      <c r="CU30">
        <v>5.208442538528236</v>
      </c>
      <c r="CV30">
        <v>0.37919653489346389</v>
      </c>
      <c r="CW30">
        <v>2.2246109996591463</v>
      </c>
      <c r="CX30">
        <v>0.40773273230284157</v>
      </c>
      <c r="CY30">
        <v>1.3980460613639567</v>
      </c>
      <c r="CZ30">
        <v>3.4929032971633997E-3</v>
      </c>
      <c r="DA30">
        <v>0.14055345730229338</v>
      </c>
      <c r="DB30">
        <v>0.26899876876097084</v>
      </c>
      <c r="DC30">
        <v>0.31553066475517744</v>
      </c>
      <c r="DD30">
        <v>0.19973924424292305</v>
      </c>
      <c r="DE30">
        <v>0.77421853662059903</v>
      </c>
    </row>
    <row r="31" spans="1:136">
      <c r="A31">
        <v>23</v>
      </c>
      <c r="B31" t="s">
        <v>149</v>
      </c>
      <c r="C31">
        <v>346229.39512326272</v>
      </c>
      <c r="D31">
        <v>170443.24869471803</v>
      </c>
      <c r="E31">
        <v>2677842.9255713453</v>
      </c>
      <c r="F31">
        <v>164617.9530372181</v>
      </c>
      <c r="G31">
        <v>119697.11164065372</v>
      </c>
      <c r="H31">
        <v>591772.72351920302</v>
      </c>
      <c r="I31">
        <v>2405402.2373777181</v>
      </c>
      <c r="J31">
        <v>588774.19239364448</v>
      </c>
      <c r="K31">
        <v>40178.733950258145</v>
      </c>
      <c r="L31">
        <v>27026839929708.621</v>
      </c>
      <c r="M31">
        <v>6272.2413912097536</v>
      </c>
      <c r="N31">
        <v>27016.050672029683</v>
      </c>
      <c r="O31">
        <v>7211813.177008518</v>
      </c>
      <c r="P31">
        <v>26295.641085606632</v>
      </c>
      <c r="Q31">
        <v>9999999</v>
      </c>
      <c r="R31">
        <v>6981.2026829805336</v>
      </c>
      <c r="S31">
        <v>154.67579450211815</v>
      </c>
      <c r="T31">
        <v>1228.3240581432406</v>
      </c>
      <c r="U31">
        <v>165.62479554536372</v>
      </c>
      <c r="V31">
        <v>691.55986482171181</v>
      </c>
      <c r="W31">
        <v>3.6407607057174429</v>
      </c>
      <c r="X31">
        <v>61.389152781715183</v>
      </c>
      <c r="Y31">
        <v>114.13573696563513</v>
      </c>
      <c r="Z31">
        <v>130.68984079918027</v>
      </c>
      <c r="AA31">
        <v>87.296524758404317</v>
      </c>
      <c r="AB31">
        <v>299.19042667536689</v>
      </c>
      <c r="AC31" t="s">
        <v>150</v>
      </c>
      <c r="AD31">
        <v>52.211074136773576</v>
      </c>
      <c r="AE31">
        <v>159704.20242657384</v>
      </c>
      <c r="AF31">
        <v>314967.71031796362</v>
      </c>
      <c r="AG31">
        <v>28708.578257722565</v>
      </c>
      <c r="AH31">
        <v>66883.075690506535</v>
      </c>
      <c r="AI31">
        <v>117241.95113839356</v>
      </c>
      <c r="AJ31">
        <v>277234.22816967248</v>
      </c>
      <c r="AK31">
        <v>41716.570591037314</v>
      </c>
      <c r="AL31">
        <v>17700.303021211443</v>
      </c>
      <c r="AM31">
        <v>11440230.592919206</v>
      </c>
      <c r="AN31">
        <v>163.83314099132872</v>
      </c>
      <c r="AO31">
        <v>10025.49373714719</v>
      </c>
      <c r="AP31">
        <v>6340284.0055246232</v>
      </c>
      <c r="AQ31">
        <v>2052.2551146110413</v>
      </c>
      <c r="AR31">
        <v>9999999</v>
      </c>
      <c r="AS31">
        <v>178.2188101679632</v>
      </c>
      <c r="AT31">
        <v>48.507259117095245</v>
      </c>
      <c r="AU31">
        <v>106.48030192473058</v>
      </c>
      <c r="AV31">
        <v>50.67386572178652</v>
      </c>
      <c r="AW31">
        <v>97.917890733547765</v>
      </c>
      <c r="AX31">
        <v>0.15707863019060092</v>
      </c>
      <c r="AY31">
        <v>29.910156612375271</v>
      </c>
      <c r="AZ31">
        <v>40.158936303161767</v>
      </c>
      <c r="BA31">
        <v>43.500936947972846</v>
      </c>
      <c r="BB31">
        <v>34.613621815620512</v>
      </c>
      <c r="BC31">
        <v>76.53230000138592</v>
      </c>
      <c r="BD31" t="s">
        <v>151</v>
      </c>
      <c r="BE31">
        <v>3.0714206089636273</v>
      </c>
      <c r="BF31">
        <v>392.1289753088958</v>
      </c>
      <c r="BG31">
        <v>2987.8722395934828</v>
      </c>
      <c r="BH31">
        <v>127.51184517327798</v>
      </c>
      <c r="BI31">
        <v>222.51352319673001</v>
      </c>
      <c r="BJ31">
        <v>743.12043731495964</v>
      </c>
      <c r="BK31">
        <v>1122.8391654780551</v>
      </c>
      <c r="BL31">
        <v>216.2106801595516</v>
      </c>
      <c r="BM31">
        <v>63.309476386573735</v>
      </c>
      <c r="BN31">
        <v>1204339.9640267682</v>
      </c>
      <c r="BO31">
        <v>2.5197975930113339</v>
      </c>
      <c r="BP31">
        <v>37.37601139368968</v>
      </c>
      <c r="BQ31">
        <v>29542.41428936135</v>
      </c>
      <c r="BR31">
        <v>82.560566217613911</v>
      </c>
      <c r="BS31">
        <v>9999999</v>
      </c>
      <c r="BT31">
        <v>5.5523936638791414</v>
      </c>
      <c r="BU31">
        <v>0.39465503377735867</v>
      </c>
      <c r="BV31">
        <v>1.3808099228250637</v>
      </c>
      <c r="BW31">
        <v>0.42259298718601546</v>
      </c>
      <c r="BX31">
        <v>0.97621130456385063</v>
      </c>
      <c r="BY31">
        <v>1.4580849792630057E-3</v>
      </c>
      <c r="BZ31">
        <v>0.15510885403911628</v>
      </c>
      <c r="CA31">
        <v>0.28827630488498079</v>
      </c>
      <c r="CB31">
        <v>0.33105062975673571</v>
      </c>
      <c r="CC31">
        <v>0.21846716722300835</v>
      </c>
      <c r="CD31">
        <v>0.77634909001483954</v>
      </c>
      <c r="CE31" t="s">
        <v>152</v>
      </c>
      <c r="CF31">
        <v>6.409554005668705E-2</v>
      </c>
      <c r="CG31">
        <v>116.98621229498262</v>
      </c>
      <c r="CH31">
        <v>357.73054094734624</v>
      </c>
      <c r="CI31">
        <v>23.038016595737204</v>
      </c>
      <c r="CJ31">
        <v>62.106136343137926</v>
      </c>
      <c r="CK31">
        <v>143.55289840139747</v>
      </c>
      <c r="CL31">
        <v>126.93779765124914</v>
      </c>
      <c r="CM31">
        <v>27.621742046566748</v>
      </c>
      <c r="CN31">
        <v>17.442381793723641</v>
      </c>
      <c r="CO31">
        <v>2138.2656543734302</v>
      </c>
      <c r="CP31">
        <v>0.13778944332163648</v>
      </c>
      <c r="CQ31">
        <v>11.227375446846828</v>
      </c>
      <c r="CR31">
        <v>24438.386323629129</v>
      </c>
      <c r="CS31">
        <v>162.15198064684239</v>
      </c>
      <c r="CT31">
        <v>9999999</v>
      </c>
      <c r="CU31">
        <v>0.22249691149259104</v>
      </c>
      <c r="CV31">
        <v>1.4581114449185079E-2</v>
      </c>
      <c r="CW31">
        <v>7.6992490332128155E-2</v>
      </c>
      <c r="CX31">
        <v>1.5492773832245989E-2</v>
      </c>
      <c r="CY31">
        <v>5.8543703759560785E-2</v>
      </c>
      <c r="CZ31">
        <v>6.6398193492033387E-4</v>
      </c>
      <c r="DA31">
        <v>9.3956239359145391E-3</v>
      </c>
      <c r="DB31">
        <v>1.1539023919810619E-2</v>
      </c>
      <c r="DC31">
        <v>1.2684178745283324E-2</v>
      </c>
      <c r="DD31">
        <v>1.0213354256345198E-2</v>
      </c>
      <c r="DE31">
        <v>3.1872578516125447E-2</v>
      </c>
    </row>
    <row r="32" spans="1:136">
      <c r="A32">
        <v>24</v>
      </c>
      <c r="B32" t="s">
        <v>149</v>
      </c>
      <c r="C32">
        <v>264551.32241370034</v>
      </c>
      <c r="D32">
        <v>410765.73006502568</v>
      </c>
      <c r="E32">
        <v>4440999.9541025795</v>
      </c>
      <c r="G32">
        <v>209869.49041470437</v>
      </c>
      <c r="H32">
        <v>1047410.2560356025</v>
      </c>
      <c r="I32">
        <v>215835103.9441005</v>
      </c>
      <c r="J32">
        <v>52344984.961646333</v>
      </c>
      <c r="K32">
        <v>67412.68466080245</v>
      </c>
      <c r="L32">
        <v>2.4460600626301278E+27</v>
      </c>
      <c r="M32">
        <v>6445.5345466754134</v>
      </c>
      <c r="N32">
        <v>113251.244539796</v>
      </c>
      <c r="O32">
        <v>5146112.4783956157</v>
      </c>
      <c r="P32">
        <v>37238.229073793351</v>
      </c>
      <c r="Q32">
        <v>9999999</v>
      </c>
      <c r="R32">
        <v>12925.891934469582</v>
      </c>
      <c r="S32">
        <v>758.64514699658605</v>
      </c>
      <c r="T32">
        <v>5239.1771355176306</v>
      </c>
      <c r="U32">
        <v>802.15886549657318</v>
      </c>
      <c r="V32">
        <v>3220.2785673681278</v>
      </c>
      <c r="W32">
        <v>5.3423260400388513</v>
      </c>
      <c r="X32">
        <v>304.0092984417517</v>
      </c>
      <c r="Y32">
        <v>555.03038098789614</v>
      </c>
      <c r="Z32">
        <v>671.63642942072249</v>
      </c>
      <c r="AA32">
        <v>419.64743190117838</v>
      </c>
      <c r="AB32">
        <v>1339.8172402984185</v>
      </c>
      <c r="AC32" t="s">
        <v>150</v>
      </c>
      <c r="AD32">
        <v>244.08954387688502</v>
      </c>
      <c r="AE32">
        <v>158859.89732653313</v>
      </c>
      <c r="AF32">
        <v>636282.35901248641</v>
      </c>
      <c r="AG32">
        <v>46943.711072281883</v>
      </c>
      <c r="AH32">
        <v>82733.983899198327</v>
      </c>
      <c r="AI32">
        <v>172774.86503017991</v>
      </c>
      <c r="AJ32">
        <v>701019.28238248464</v>
      </c>
      <c r="AK32">
        <v>90780.530747571407</v>
      </c>
      <c r="AL32">
        <v>21671.457410767296</v>
      </c>
      <c r="AM32">
        <v>1002764981.9229947</v>
      </c>
      <c r="AN32">
        <v>138.13463809225581</v>
      </c>
      <c r="AO32">
        <v>12948.365583773586</v>
      </c>
      <c r="AP32">
        <v>4480541.2496739551</v>
      </c>
      <c r="AQ32">
        <v>5761.8981465765928</v>
      </c>
      <c r="AR32">
        <v>9999999</v>
      </c>
      <c r="AS32">
        <v>904.46251937373847</v>
      </c>
      <c r="AT32">
        <v>126.32983041002483</v>
      </c>
      <c r="AU32">
        <v>605.97795750400974</v>
      </c>
      <c r="AV32">
        <v>129.99414629695923</v>
      </c>
      <c r="AW32">
        <v>420.3873342330254</v>
      </c>
      <c r="AX32">
        <v>0.75559733784048366</v>
      </c>
      <c r="AY32">
        <v>82.238597611793935</v>
      </c>
      <c r="AZ32">
        <v>110.44352482742421</v>
      </c>
      <c r="BA32">
        <v>117.45583361346831</v>
      </c>
      <c r="BB32">
        <v>97.663808100784536</v>
      </c>
      <c r="BC32">
        <v>178.53812435872459</v>
      </c>
      <c r="BD32" t="s">
        <v>151</v>
      </c>
      <c r="BE32">
        <v>0.7819258997135099</v>
      </c>
      <c r="BF32">
        <v>182.538794580965</v>
      </c>
      <c r="BG32">
        <v>828.77043282394607</v>
      </c>
      <c r="BH32">
        <v>42.973947399733973</v>
      </c>
      <c r="BI32">
        <v>105.00749818163219</v>
      </c>
      <c r="BJ32">
        <v>282.69436339634439</v>
      </c>
      <c r="BK32">
        <v>293.39940998363733</v>
      </c>
      <c r="BL32">
        <v>57.232780656603744</v>
      </c>
      <c r="BM32">
        <v>28.571538105137801</v>
      </c>
      <c r="BN32">
        <v>13115.774415136615</v>
      </c>
      <c r="BO32">
        <v>1.0444017082103927</v>
      </c>
      <c r="BP32">
        <v>20.803063842125059</v>
      </c>
      <c r="BQ32">
        <v>28271.957045501233</v>
      </c>
      <c r="BR32">
        <v>127.81747615033956</v>
      </c>
      <c r="BS32">
        <v>9999999</v>
      </c>
      <c r="BT32">
        <v>2.5038933722661914</v>
      </c>
      <c r="BU32">
        <v>0.25635048782938774</v>
      </c>
      <c r="BV32">
        <v>1.2925197210124644</v>
      </c>
      <c r="BW32">
        <v>0.27082009484671349</v>
      </c>
      <c r="BX32">
        <v>0.77453826598525943</v>
      </c>
      <c r="BY32">
        <v>8.319601575622899E-4</v>
      </c>
      <c r="BZ32">
        <v>0.11162495222872409</v>
      </c>
      <c r="CA32">
        <v>0.19462830981996115</v>
      </c>
      <c r="CB32">
        <v>0.22263070409105773</v>
      </c>
      <c r="CC32">
        <v>0.15111590274263348</v>
      </c>
      <c r="CD32">
        <v>0.38655559411027646</v>
      </c>
      <c r="CE32" t="s">
        <v>152</v>
      </c>
      <c r="CF32">
        <v>0.17267533177361516</v>
      </c>
      <c r="CG32">
        <v>512.69332445061571</v>
      </c>
      <c r="CH32">
        <v>1366.9263187016809</v>
      </c>
      <c r="CI32">
        <v>99.013807974458231</v>
      </c>
      <c r="CJ32">
        <v>231.17324112873177</v>
      </c>
      <c r="CK32">
        <v>433.36200361947328</v>
      </c>
      <c r="CL32">
        <v>905.89244893204216</v>
      </c>
      <c r="CM32">
        <v>143.43764245402699</v>
      </c>
      <c r="CN32">
        <v>61.122521548384242</v>
      </c>
      <c r="CO32">
        <v>63382.540018456799</v>
      </c>
      <c r="CP32">
        <v>0.36595591704244573</v>
      </c>
      <c r="CQ32">
        <v>37.896485478203793</v>
      </c>
      <c r="CR32">
        <v>25335.821681854723</v>
      </c>
      <c r="CS32">
        <v>107.42579025970879</v>
      </c>
      <c r="CT32">
        <v>9999999</v>
      </c>
      <c r="CU32">
        <v>1.1338402070607356</v>
      </c>
      <c r="CV32">
        <v>0.16788640164208232</v>
      </c>
      <c r="CW32">
        <v>0.60128801353678962</v>
      </c>
      <c r="CX32">
        <v>0.17244527702188464</v>
      </c>
      <c r="CY32">
        <v>0.51367579497740978</v>
      </c>
      <c r="CZ32">
        <v>1.8555295698860668E-3</v>
      </c>
      <c r="DA32">
        <v>0.12740296538973303</v>
      </c>
      <c r="DB32">
        <v>0.15083122598005011</v>
      </c>
      <c r="DC32">
        <v>0.15773302092595526</v>
      </c>
      <c r="DD32">
        <v>0.13953030164322097</v>
      </c>
      <c r="DE32">
        <v>0.23842608316410832</v>
      </c>
    </row>
    <row r="33" spans="1:109">
      <c r="A33">
        <v>25</v>
      </c>
      <c r="B33" t="s">
        <v>149</v>
      </c>
      <c r="C33">
        <v>309049.80067404266</v>
      </c>
      <c r="D33">
        <v>460058.54148157145</v>
      </c>
      <c r="E33">
        <v>1186063.0953611385</v>
      </c>
      <c r="F33">
        <v>136480.8592483752</v>
      </c>
      <c r="G33">
        <v>203811.41408778651</v>
      </c>
      <c r="H33">
        <v>427960.98765643779</v>
      </c>
      <c r="I33">
        <v>3342836.0790241864</v>
      </c>
      <c r="J33">
        <v>319879.85387496249</v>
      </c>
      <c r="K33">
        <v>53182.166600296099</v>
      </c>
      <c r="L33">
        <v>3244314616.7706532</v>
      </c>
      <c r="M33">
        <v>221.5996553914982</v>
      </c>
      <c r="N33">
        <v>29676.214383909853</v>
      </c>
      <c r="O33">
        <v>7279675.4085148498</v>
      </c>
      <c r="P33">
        <v>14885.004767621656</v>
      </c>
      <c r="Q33">
        <v>9999999</v>
      </c>
      <c r="R33">
        <v>1756.0578379183578</v>
      </c>
      <c r="S33">
        <v>259.5464979988916</v>
      </c>
      <c r="T33">
        <v>992.10663937373545</v>
      </c>
      <c r="U33">
        <v>267.00863979723613</v>
      </c>
      <c r="V33">
        <v>869.19284751017869</v>
      </c>
      <c r="W33">
        <v>1.3237472713306873</v>
      </c>
      <c r="X33">
        <v>188.91708767389829</v>
      </c>
      <c r="Y33">
        <v>228.53414797853949</v>
      </c>
      <c r="Z33">
        <v>241.82818744025133</v>
      </c>
      <c r="AA33">
        <v>209.00446601064567</v>
      </c>
      <c r="AB33">
        <v>374.14971541556736</v>
      </c>
      <c r="AC33" t="s">
        <v>150</v>
      </c>
      <c r="AD33">
        <v>735.93581129310985</v>
      </c>
      <c r="AE33">
        <v>70678.283247730302</v>
      </c>
      <c r="AF33">
        <v>534611.79743316874</v>
      </c>
      <c r="AG33">
        <v>20837.263872057858</v>
      </c>
      <c r="AH33">
        <v>38483.020150520424</v>
      </c>
      <c r="AI33">
        <v>125371.26547764735</v>
      </c>
      <c r="AJ33">
        <v>172305.22407617336</v>
      </c>
      <c r="AK33">
        <v>33790.387351199417</v>
      </c>
      <c r="AL33">
        <v>11020.002873533793</v>
      </c>
      <c r="AM33">
        <v>147198326.29688039</v>
      </c>
      <c r="AN33">
        <v>675.24768523877526</v>
      </c>
      <c r="AO33">
        <v>7545.0257829492548</v>
      </c>
      <c r="AP33">
        <v>5825008.3904254874</v>
      </c>
      <c r="AQ33">
        <v>3025.0594891768678</v>
      </c>
      <c r="AR33">
        <v>9999999</v>
      </c>
      <c r="AS33">
        <v>1379.5814843018536</v>
      </c>
      <c r="AT33">
        <v>93.388643028377786</v>
      </c>
      <c r="AU33">
        <v>389.78935501078973</v>
      </c>
      <c r="AV33">
        <v>99.805605129777007</v>
      </c>
      <c r="AW33">
        <v>257.49939641977352</v>
      </c>
      <c r="AX33">
        <v>1.1512203759077748</v>
      </c>
      <c r="AY33">
        <v>37.601527643974869</v>
      </c>
      <c r="AZ33">
        <v>68.862970725650158</v>
      </c>
      <c r="BA33">
        <v>79.369507142795499</v>
      </c>
      <c r="BB33">
        <v>52.451668253772134</v>
      </c>
      <c r="BC33">
        <v>175.15357895459044</v>
      </c>
      <c r="BD33" t="s">
        <v>151</v>
      </c>
      <c r="BE33">
        <v>4.9827220368867433</v>
      </c>
      <c r="BF33">
        <v>550.35320418064759</v>
      </c>
      <c r="BG33">
        <v>4872.5912533617429</v>
      </c>
      <c r="BH33">
        <v>212.6759732668871</v>
      </c>
      <c r="BI33">
        <v>321.22907072453467</v>
      </c>
      <c r="BJ33">
        <v>1158.3986627421202</v>
      </c>
      <c r="BK33">
        <v>1955.6523352255656</v>
      </c>
      <c r="BL33">
        <v>396.26721385953414</v>
      </c>
      <c r="BM33">
        <v>94.605316926751911</v>
      </c>
      <c r="BN33">
        <v>10069454.835170692</v>
      </c>
      <c r="BO33">
        <v>3.9472452828441513</v>
      </c>
      <c r="BP33">
        <v>49.853458883269191</v>
      </c>
      <c r="BQ33">
        <v>33146.824668368514</v>
      </c>
      <c r="BR33">
        <v>70.177166019163892</v>
      </c>
      <c r="BS33">
        <v>9999999</v>
      </c>
      <c r="BT33">
        <v>8.8728838747023975</v>
      </c>
      <c r="BU33">
        <v>0.5644695048756615</v>
      </c>
      <c r="BV33">
        <v>2.5751029773284437</v>
      </c>
      <c r="BW33">
        <v>0.59081005611858051</v>
      </c>
      <c r="BX33">
        <v>1.5110766133460645</v>
      </c>
      <c r="BY33">
        <v>3.6251400847319378E-3</v>
      </c>
      <c r="BZ33">
        <v>0.29310761821009979</v>
      </c>
      <c r="CA33">
        <v>0.4622733935425849</v>
      </c>
      <c r="CB33">
        <v>0.48975833419245252</v>
      </c>
      <c r="CC33">
        <v>0.38436283000367921</v>
      </c>
      <c r="CD33">
        <v>0.9035236303531079</v>
      </c>
      <c r="CE33" t="s">
        <v>152</v>
      </c>
      <c r="CF33">
        <v>3.9492295066813918</v>
      </c>
      <c r="CG33">
        <v>441.66337822561036</v>
      </c>
      <c r="CH33">
        <v>3475.694570428418</v>
      </c>
      <c r="CI33">
        <v>148.79819145801386</v>
      </c>
      <c r="CJ33">
        <v>220.98877222122809</v>
      </c>
      <c r="CK33">
        <v>831.97286456058248</v>
      </c>
      <c r="CL33">
        <v>1259.3429092865074</v>
      </c>
      <c r="CM33">
        <v>272.95063653158309</v>
      </c>
      <c r="CN33">
        <v>66.40494796482588</v>
      </c>
      <c r="CO33">
        <v>8557191.6303345691</v>
      </c>
      <c r="CP33">
        <v>4.3544333875043666</v>
      </c>
      <c r="CQ33">
        <v>29.661955681667912</v>
      </c>
      <c r="CR33">
        <v>22519.093974424159</v>
      </c>
      <c r="CS33">
        <v>82.666527456086683</v>
      </c>
      <c r="CT33">
        <v>9999999</v>
      </c>
      <c r="CU33">
        <v>7.7111978704047504</v>
      </c>
      <c r="CV33">
        <v>0.49615441159297424</v>
      </c>
      <c r="CW33">
        <v>3.4858148120517969</v>
      </c>
      <c r="CX33">
        <v>0.5206477469911045</v>
      </c>
      <c r="CY33">
        <v>2.1510990640651246</v>
      </c>
      <c r="CZ33">
        <v>5.5217681939982262E-3</v>
      </c>
      <c r="DA33">
        <v>0.24910058551538017</v>
      </c>
      <c r="DB33">
        <v>0.38921995719329777</v>
      </c>
      <c r="DC33">
        <v>0.45174989710841584</v>
      </c>
      <c r="DD33">
        <v>0.31581535644152892</v>
      </c>
      <c r="DE33">
        <v>0.82073342045745601</v>
      </c>
    </row>
    <row r="34" spans="1:109">
      <c r="A34">
        <v>26</v>
      </c>
      <c r="B34" t="s">
        <v>149</v>
      </c>
      <c r="C34">
        <v>347169.91137323709</v>
      </c>
      <c r="D34">
        <v>326444.33770572022</v>
      </c>
      <c r="E34">
        <v>918382.05011704948</v>
      </c>
      <c r="F34">
        <v>85065.260964125046</v>
      </c>
      <c r="G34">
        <v>150303.03672671577</v>
      </c>
      <c r="H34">
        <v>255840.63764501276</v>
      </c>
      <c r="I34">
        <v>1680752.7943659241</v>
      </c>
      <c r="J34">
        <v>179319.46998211389</v>
      </c>
      <c r="K34">
        <v>39439.685151593992</v>
      </c>
      <c r="L34">
        <v>1153328723.1589622</v>
      </c>
      <c r="M34">
        <v>1786.5605660820793</v>
      </c>
      <c r="N34">
        <v>29947.759219999632</v>
      </c>
      <c r="O34">
        <v>7070945.3112443639</v>
      </c>
      <c r="P34">
        <v>18809.714149813757</v>
      </c>
      <c r="Q34">
        <v>9999999</v>
      </c>
      <c r="R34">
        <v>4149.9880784893712</v>
      </c>
      <c r="S34">
        <v>485.42790243471381</v>
      </c>
      <c r="T34">
        <v>1890.7778123615901</v>
      </c>
      <c r="U34">
        <v>506.05847210745628</v>
      </c>
      <c r="V34">
        <v>1203.8424361127761</v>
      </c>
      <c r="W34">
        <v>2.2815872287789674</v>
      </c>
      <c r="X34">
        <v>245.52116786893262</v>
      </c>
      <c r="Y34">
        <v>391.44623468131061</v>
      </c>
      <c r="Z34">
        <v>431.28009425909534</v>
      </c>
      <c r="AA34">
        <v>316.2577979468557</v>
      </c>
      <c r="AB34">
        <v>645.25330619127374</v>
      </c>
      <c r="AC34" t="s">
        <v>150</v>
      </c>
      <c r="AD34">
        <v>24.605676658698219</v>
      </c>
      <c r="AE34">
        <v>33236.31372670694</v>
      </c>
      <c r="AF34">
        <v>120403.51554109652</v>
      </c>
      <c r="AG34">
        <v>6232.9390726540778</v>
      </c>
      <c r="AH34">
        <v>16906.086954151397</v>
      </c>
      <c r="AI34">
        <v>38181.113053552705</v>
      </c>
      <c r="AJ34">
        <v>39281.787777362595</v>
      </c>
      <c r="AK34">
        <v>7749.2190218319456</v>
      </c>
      <c r="AL34">
        <v>4539.4614495700189</v>
      </c>
      <c r="AM34">
        <v>1180366.6247743657</v>
      </c>
      <c r="AN34">
        <v>23.346344725887231</v>
      </c>
      <c r="AO34">
        <v>3661.0599686786031</v>
      </c>
      <c r="AP34">
        <v>5624143.6820344944</v>
      </c>
      <c r="AQ34">
        <v>414.44012796006683</v>
      </c>
      <c r="AR34">
        <v>9999999</v>
      </c>
      <c r="AS34">
        <v>167.60815430788068</v>
      </c>
      <c r="AT34">
        <v>25.920887940612037</v>
      </c>
      <c r="AU34">
        <v>101.53573171419494</v>
      </c>
      <c r="AV34">
        <v>26.860940907563347</v>
      </c>
      <c r="AW34">
        <v>64.775205730701671</v>
      </c>
      <c r="AX34">
        <v>0.15846283899824662</v>
      </c>
      <c r="AY34">
        <v>15.518853103664236</v>
      </c>
      <c r="AZ34">
        <v>21.821143919945044</v>
      </c>
      <c r="BA34">
        <v>23.584497956490232</v>
      </c>
      <c r="BB34">
        <v>18.615890132643855</v>
      </c>
      <c r="BC34">
        <v>36.838595314879662</v>
      </c>
      <c r="BD34" t="s">
        <v>151</v>
      </c>
      <c r="BE34">
        <v>0.69986535627784441</v>
      </c>
      <c r="BF34">
        <v>1286.310973484244</v>
      </c>
      <c r="BG34">
        <v>3400.512222765688</v>
      </c>
      <c r="BH34">
        <v>358.70845110056007</v>
      </c>
      <c r="BI34">
        <v>626.63240979030536</v>
      </c>
      <c r="BJ34">
        <v>1136.4558736780136</v>
      </c>
      <c r="BK34">
        <v>6762.4717734604092</v>
      </c>
      <c r="BL34">
        <v>716.13400068119029</v>
      </c>
      <c r="BM34">
        <v>164.5629566170864</v>
      </c>
      <c r="BN34">
        <v>3063364.9259719085</v>
      </c>
      <c r="BO34">
        <v>0.92438182324900486</v>
      </c>
      <c r="BP34">
        <v>97.57465691340245</v>
      </c>
      <c r="BQ34">
        <v>25812.709836971655</v>
      </c>
      <c r="BR34">
        <v>65.516559325539205</v>
      </c>
      <c r="BS34">
        <v>9999999</v>
      </c>
      <c r="BT34">
        <v>3.0502125162585281</v>
      </c>
      <c r="BU34">
        <v>0.77116994573552333</v>
      </c>
      <c r="BV34">
        <v>1.8666999652665153</v>
      </c>
      <c r="BW34">
        <v>0.80733072851194254</v>
      </c>
      <c r="BX34">
        <v>1.7552141024486738</v>
      </c>
      <c r="BY34">
        <v>5.239869396059426E-3</v>
      </c>
      <c r="BZ34">
        <v>0.46303834904925084</v>
      </c>
      <c r="CA34">
        <v>0.63217344637299255</v>
      </c>
      <c r="CB34">
        <v>0.69914062803068799</v>
      </c>
      <c r="CC34">
        <v>0.54242103919409834</v>
      </c>
      <c r="CD34">
        <v>1.3054660807966378</v>
      </c>
      <c r="CE34" t="s">
        <v>152</v>
      </c>
      <c r="CF34">
        <v>9.6299881722985106E-2</v>
      </c>
      <c r="CG34">
        <v>291.10794773620074</v>
      </c>
      <c r="CH34">
        <v>598.39089084968327</v>
      </c>
      <c r="CI34">
        <v>44.375574143750377</v>
      </c>
      <c r="CJ34">
        <v>122.93641270169218</v>
      </c>
      <c r="CK34">
        <v>217.86388406578311</v>
      </c>
      <c r="CL34">
        <v>305.03164383919523</v>
      </c>
      <c r="CM34">
        <v>55.712864777155843</v>
      </c>
      <c r="CN34">
        <v>32.089621282622467</v>
      </c>
      <c r="CO34">
        <v>5777.5022590482713</v>
      </c>
      <c r="CP34">
        <v>0.18467198707260443</v>
      </c>
      <c r="CQ34">
        <v>21.450540908538592</v>
      </c>
      <c r="CR34">
        <v>27099.986201192289</v>
      </c>
      <c r="CS34">
        <v>145.99871106210688</v>
      </c>
      <c r="CT34">
        <v>9999999</v>
      </c>
      <c r="CU34">
        <v>0.43433187687340585</v>
      </c>
      <c r="CV34">
        <v>0.10518732567943784</v>
      </c>
      <c r="CW34">
        <v>0.23403923693006876</v>
      </c>
      <c r="CX34">
        <v>0.10966516449995606</v>
      </c>
      <c r="CY34">
        <v>0.21568199100655824</v>
      </c>
      <c r="CZ34">
        <v>6.4214198466213247E-4</v>
      </c>
      <c r="DA34">
        <v>6.8973851439834019E-2</v>
      </c>
      <c r="DB34">
        <v>8.8788733742486942E-2</v>
      </c>
      <c r="DC34">
        <v>9.4050204374426905E-2</v>
      </c>
      <c r="DD34">
        <v>7.8673649165843254E-2</v>
      </c>
      <c r="DE34">
        <v>0.16985256660097031</v>
      </c>
    </row>
    <row r="35" spans="1:109">
      <c r="A35">
        <v>27</v>
      </c>
      <c r="B35" t="s">
        <v>149</v>
      </c>
      <c r="C35">
        <v>292882.59650687553</v>
      </c>
      <c r="D35">
        <v>855635.80811824591</v>
      </c>
      <c r="E35">
        <v>3463915.0924798362</v>
      </c>
      <c r="F35">
        <v>762703.86016513221</v>
      </c>
      <c r="G35">
        <v>417342.2234155999</v>
      </c>
      <c r="H35">
        <v>1202656.6037538268</v>
      </c>
      <c r="I35">
        <v>115400691.31832698</v>
      </c>
      <c r="J35">
        <v>6478818.5245607151</v>
      </c>
      <c r="K35">
        <v>127825.20929071425</v>
      </c>
      <c r="L35">
        <v>1.1201756607716566E+16</v>
      </c>
      <c r="M35">
        <v>2765.9591228092841</v>
      </c>
      <c r="N35">
        <v>127266.84435474323</v>
      </c>
      <c r="O35">
        <v>6348080.5662381137</v>
      </c>
      <c r="P35">
        <v>38322.447390464018</v>
      </c>
      <c r="Q35">
        <v>9999999</v>
      </c>
      <c r="R35">
        <v>1487.9456389361678</v>
      </c>
      <c r="S35">
        <v>150.74749676448178</v>
      </c>
      <c r="T35">
        <v>600.09163628729459</v>
      </c>
      <c r="U35">
        <v>160.97316460068143</v>
      </c>
      <c r="V35">
        <v>352.75298868992559</v>
      </c>
      <c r="W35">
        <v>2.3147725088149902</v>
      </c>
      <c r="X35">
        <v>70.781591993324298</v>
      </c>
      <c r="Y35">
        <v>113.73782298625827</v>
      </c>
      <c r="Z35">
        <v>126.12799917716374</v>
      </c>
      <c r="AA35">
        <v>91.49588388888526</v>
      </c>
      <c r="AB35">
        <v>271.71973048591417</v>
      </c>
      <c r="AC35" t="s">
        <v>150</v>
      </c>
      <c r="AD35">
        <v>1922.8647949979488</v>
      </c>
      <c r="AE35">
        <v>88770.14811115773</v>
      </c>
      <c r="AF35">
        <v>1675623.5593464316</v>
      </c>
      <c r="AG35">
        <v>102143.36053504951</v>
      </c>
      <c r="AH35">
        <v>58891.054209456903</v>
      </c>
      <c r="AI35">
        <v>421789.98363894079</v>
      </c>
      <c r="AJ35">
        <v>744107.57498939033</v>
      </c>
      <c r="AK35">
        <v>295679.03838676104</v>
      </c>
      <c r="AL35">
        <v>28790.563764158254</v>
      </c>
      <c r="AM35">
        <v>6477287236449.2988</v>
      </c>
      <c r="AN35">
        <v>3735.8152117307532</v>
      </c>
      <c r="AO35">
        <v>6619.4152282174264</v>
      </c>
      <c r="AP35">
        <v>4628397.4234257787</v>
      </c>
      <c r="AQ35">
        <v>6791.2538991097726</v>
      </c>
      <c r="AR35">
        <v>9999999</v>
      </c>
      <c r="AS35">
        <v>1440.2189946728927</v>
      </c>
      <c r="AT35">
        <v>21.939591299650349</v>
      </c>
      <c r="AU35">
        <v>174.96117479811912</v>
      </c>
      <c r="AV35">
        <v>23.401811766352349</v>
      </c>
      <c r="AW35">
        <v>106.84587856244973</v>
      </c>
      <c r="AX35">
        <v>0.39191493456199622</v>
      </c>
      <c r="AY35">
        <v>9.1494047514849903</v>
      </c>
      <c r="AZ35">
        <v>16.151834567809086</v>
      </c>
      <c r="BA35">
        <v>18.702172370088238</v>
      </c>
      <c r="BB35">
        <v>12.37430913962355</v>
      </c>
      <c r="BC35">
        <v>41.708010857225929</v>
      </c>
      <c r="BD35" t="s">
        <v>151</v>
      </c>
      <c r="BE35">
        <v>25.15154039172792</v>
      </c>
      <c r="BF35">
        <v>1087.7500558357028</v>
      </c>
      <c r="BG35">
        <v>6750.1058552644372</v>
      </c>
      <c r="BH35">
        <v>543.79258773674155</v>
      </c>
      <c r="BI35">
        <v>629.13460662133593</v>
      </c>
      <c r="BJ35">
        <v>1527.521981289186</v>
      </c>
      <c r="BK35">
        <v>11055.831308615136</v>
      </c>
      <c r="BL35">
        <v>1560.0310827662599</v>
      </c>
      <c r="BM35">
        <v>197.47031727611943</v>
      </c>
      <c r="BN35">
        <v>835376627.97838593</v>
      </c>
      <c r="BO35">
        <v>29.272818903812851</v>
      </c>
      <c r="BP35">
        <v>178.25585225084379</v>
      </c>
      <c r="BQ35">
        <v>27022.255386436744</v>
      </c>
      <c r="BR35">
        <v>12.937597122001643</v>
      </c>
      <c r="BS35">
        <v>9999999</v>
      </c>
      <c r="BT35">
        <v>23.208633355390763</v>
      </c>
      <c r="BU35">
        <v>0.81303089174793741</v>
      </c>
      <c r="BV35">
        <v>4.8472790367427363</v>
      </c>
      <c r="BW35">
        <v>0.86693425556037607</v>
      </c>
      <c r="BX35">
        <v>3.4511191703640365</v>
      </c>
      <c r="BY35">
        <v>3.3357084388621603E-3</v>
      </c>
      <c r="BZ35">
        <v>0.32136706847668489</v>
      </c>
      <c r="CA35">
        <v>0.58786034343834226</v>
      </c>
      <c r="CB35">
        <v>0.69056322826949701</v>
      </c>
      <c r="CC35">
        <v>0.44500887282329676</v>
      </c>
      <c r="CD35">
        <v>1.5734352750641372</v>
      </c>
      <c r="CE35" t="s">
        <v>152</v>
      </c>
      <c r="CF35">
        <v>0.38857273429279315</v>
      </c>
      <c r="CG35">
        <v>144.6924890049564</v>
      </c>
      <c r="CH35">
        <v>935.08815643275875</v>
      </c>
      <c r="CI35">
        <v>31.57630003548546</v>
      </c>
      <c r="CJ35">
        <v>70.12877458300342</v>
      </c>
      <c r="CK35">
        <v>238.36975033433933</v>
      </c>
      <c r="CL35">
        <v>182.64492881246326</v>
      </c>
      <c r="CM35">
        <v>41.990579460357324</v>
      </c>
      <c r="CN35">
        <v>20.285407661765294</v>
      </c>
      <c r="CO35">
        <v>31559.325557195632</v>
      </c>
      <c r="CP35">
        <v>0.7263502844991776</v>
      </c>
      <c r="CQ35">
        <v>8.2861574516469485</v>
      </c>
      <c r="CR35">
        <v>19901.37356986096</v>
      </c>
      <c r="CS35">
        <v>127.25269163286758</v>
      </c>
      <c r="CT35">
        <v>9999999</v>
      </c>
      <c r="CU35">
        <v>1.5544324653546462</v>
      </c>
      <c r="CV35">
        <v>0.16391387227502033</v>
      </c>
      <c r="CW35">
        <v>0.77110415956729106</v>
      </c>
      <c r="CX35">
        <v>0.17276610326456474</v>
      </c>
      <c r="CY35">
        <v>0.51816442778236793</v>
      </c>
      <c r="CZ35">
        <v>6.5489590062733352E-4</v>
      </c>
      <c r="DA35">
        <v>7.5809121858358447E-2</v>
      </c>
      <c r="DB35">
        <v>0.1237555688445153</v>
      </c>
      <c r="DC35">
        <v>0.14675560875198332</v>
      </c>
      <c r="DD35">
        <v>9.7547121396147102E-2</v>
      </c>
      <c r="DE35">
        <v>0.27945361035919702</v>
      </c>
    </row>
    <row r="36" spans="1:109">
      <c r="A36">
        <v>28</v>
      </c>
      <c r="B36" t="s">
        <v>149</v>
      </c>
      <c r="C36">
        <v>337876.88975682104</v>
      </c>
      <c r="D36">
        <v>368236.03765997419</v>
      </c>
      <c r="E36">
        <v>727168.71194688743</v>
      </c>
      <c r="F36">
        <v>84264.167012486607</v>
      </c>
      <c r="G36">
        <v>168110.1925186156</v>
      </c>
      <c r="H36">
        <v>253693.82708713866</v>
      </c>
      <c r="I36">
        <v>1237446.5232179887</v>
      </c>
      <c r="J36">
        <v>146123.80632433982</v>
      </c>
      <c r="K36">
        <v>45337.920449244171</v>
      </c>
      <c r="L36">
        <v>136858872.28144246</v>
      </c>
      <c r="M36">
        <v>559.59530886933339</v>
      </c>
      <c r="N36">
        <v>29479.010418473295</v>
      </c>
      <c r="O36">
        <v>8109027.9140890725</v>
      </c>
      <c r="P36">
        <v>9750.4993680907828</v>
      </c>
      <c r="Q36">
        <v>9999999</v>
      </c>
      <c r="R36">
        <v>583.74074951102955</v>
      </c>
      <c r="S36">
        <v>268.0031147208017</v>
      </c>
      <c r="T36">
        <v>422.33811279102434</v>
      </c>
      <c r="U36">
        <v>280.37919553289953</v>
      </c>
      <c r="V36">
        <v>447.6824859957934</v>
      </c>
      <c r="W36">
        <v>0.3848618387594881</v>
      </c>
      <c r="X36">
        <v>149.78080073446753</v>
      </c>
      <c r="Y36">
        <v>218.82672550232274</v>
      </c>
      <c r="Z36">
        <v>239.05059266258041</v>
      </c>
      <c r="AA36">
        <v>183.29815932736946</v>
      </c>
      <c r="AB36">
        <v>428.15481402979515</v>
      </c>
      <c r="AC36" t="s">
        <v>150</v>
      </c>
      <c r="AD36">
        <v>21.993050182109197</v>
      </c>
      <c r="AE36">
        <v>51832.475688370963</v>
      </c>
      <c r="AF36">
        <v>119427.51682709083</v>
      </c>
      <c r="AG36">
        <v>9533.9154401684809</v>
      </c>
      <c r="AH36">
        <v>25131.460071381505</v>
      </c>
      <c r="AI36">
        <v>45780.602542305649</v>
      </c>
      <c r="AJ36">
        <v>74555.265444520497</v>
      </c>
      <c r="AK36">
        <v>12644.040916420247</v>
      </c>
      <c r="AL36">
        <v>6522.1368801366261</v>
      </c>
      <c r="AM36">
        <v>1623785.5744048804</v>
      </c>
      <c r="AN36">
        <v>34.836249845293587</v>
      </c>
      <c r="AO36">
        <v>4623.1329559370197</v>
      </c>
      <c r="AP36">
        <v>4361334.5385219073</v>
      </c>
      <c r="AQ36">
        <v>553.87469949363083</v>
      </c>
      <c r="AR36">
        <v>9999999</v>
      </c>
      <c r="AS36">
        <v>154.24546101607163</v>
      </c>
      <c r="AT36">
        <v>36.27343885592127</v>
      </c>
      <c r="AU36">
        <v>105.28370021772524</v>
      </c>
      <c r="AV36">
        <v>37.441937252711099</v>
      </c>
      <c r="AW36">
        <v>94.294022162215711</v>
      </c>
      <c r="AX36">
        <v>0.10918962578868584</v>
      </c>
      <c r="AY36">
        <v>25.489421998696944</v>
      </c>
      <c r="AZ36">
        <v>31.905071388872681</v>
      </c>
      <c r="BA36">
        <v>33.481969790535139</v>
      </c>
      <c r="BB36">
        <v>28.858159025376221</v>
      </c>
      <c r="BC36">
        <v>51.550989122426643</v>
      </c>
      <c r="BD36" t="s">
        <v>151</v>
      </c>
      <c r="BE36">
        <v>5.3527275214445922</v>
      </c>
      <c r="BF36">
        <v>343.17365567960462</v>
      </c>
      <c r="BG36">
        <v>2685.3594545099304</v>
      </c>
      <c r="BH36">
        <v>115.96579161374176</v>
      </c>
      <c r="BI36">
        <v>204.80372911039188</v>
      </c>
      <c r="BJ36">
        <v>638.91163567953129</v>
      </c>
      <c r="BK36">
        <v>1055.7866372469377</v>
      </c>
      <c r="BL36">
        <v>200.85182053579234</v>
      </c>
      <c r="BM36">
        <v>58.605337933786522</v>
      </c>
      <c r="BN36">
        <v>1118711.5111771955</v>
      </c>
      <c r="BO36">
        <v>5.8889254281504888</v>
      </c>
      <c r="BP36">
        <v>44.040036928724263</v>
      </c>
      <c r="BQ36">
        <v>26862.917334700411</v>
      </c>
      <c r="BR36">
        <v>59.915315387612345</v>
      </c>
      <c r="BS36">
        <v>9999999</v>
      </c>
      <c r="BT36">
        <v>8.3661107865421176</v>
      </c>
      <c r="BU36">
        <v>0.37954774858753759</v>
      </c>
      <c r="BV36">
        <v>1.9098380667984938</v>
      </c>
      <c r="BW36">
        <v>0.40610087989607968</v>
      </c>
      <c r="BX36">
        <v>1.3295028826549125</v>
      </c>
      <c r="BY36">
        <v>3.2207733572861734E-3</v>
      </c>
      <c r="BZ36">
        <v>0.14604142395122305</v>
      </c>
      <c r="CA36">
        <v>0.27373005349890217</v>
      </c>
      <c r="CB36">
        <v>0.3200775588825</v>
      </c>
      <c r="CC36">
        <v>0.20568660538105957</v>
      </c>
      <c r="CD36">
        <v>0.7500082091680671</v>
      </c>
      <c r="CE36" t="s">
        <v>152</v>
      </c>
      <c r="CF36">
        <v>0.93810623185706499</v>
      </c>
      <c r="CG36">
        <v>202.7062707477628</v>
      </c>
      <c r="CH36">
        <v>982.54428259867768</v>
      </c>
      <c r="CI36">
        <v>53.480606838241933</v>
      </c>
      <c r="CJ36">
        <v>130.61696311641214</v>
      </c>
      <c r="CK36">
        <v>252.63085694768944</v>
      </c>
      <c r="CL36">
        <v>353.22981470429085</v>
      </c>
      <c r="CM36">
        <v>70.353788063307277</v>
      </c>
      <c r="CN36">
        <v>37.168101526206179</v>
      </c>
      <c r="CO36">
        <v>25032.29337665749</v>
      </c>
      <c r="CP36">
        <v>0.88502005625236502</v>
      </c>
      <c r="CQ36">
        <v>30.50429816483614</v>
      </c>
      <c r="CR36">
        <v>25003.189719583959</v>
      </c>
      <c r="CS36">
        <v>121.2603722558343</v>
      </c>
      <c r="CT36">
        <v>9999999</v>
      </c>
      <c r="CU36">
        <v>1.920307982385778</v>
      </c>
      <c r="CV36">
        <v>0.29466662214769307</v>
      </c>
      <c r="CW36">
        <v>1.3904782166628424</v>
      </c>
      <c r="CX36">
        <v>0.30939952173863478</v>
      </c>
      <c r="CY36">
        <v>1.098272058786919</v>
      </c>
      <c r="CZ36">
        <v>7.5076212491800279E-4</v>
      </c>
      <c r="DA36">
        <v>0.14893057968086545</v>
      </c>
      <c r="DB36">
        <v>0.23668045882537808</v>
      </c>
      <c r="DC36">
        <v>0.25802347605190662</v>
      </c>
      <c r="DD36">
        <v>0.19351967341533285</v>
      </c>
      <c r="DE36">
        <v>0.49536447256726274</v>
      </c>
    </row>
    <row r="37" spans="1:109">
      <c r="A37">
        <v>29</v>
      </c>
      <c r="B37" t="s">
        <v>149</v>
      </c>
      <c r="C37">
        <v>465730.01985762693</v>
      </c>
      <c r="D37">
        <v>528388.94194953865</v>
      </c>
      <c r="E37">
        <v>3014183.2124236324</v>
      </c>
      <c r="F37">
        <v>352836.34906668909</v>
      </c>
      <c r="G37">
        <v>273014.53746489831</v>
      </c>
      <c r="H37">
        <v>772963.43780616682</v>
      </c>
      <c r="I37">
        <v>19858407.032371409</v>
      </c>
      <c r="J37">
        <v>1726481.827050867</v>
      </c>
      <c r="K37">
        <v>80243.740252577845</v>
      </c>
      <c r="L37">
        <v>68369970132591.625</v>
      </c>
      <c r="M37">
        <v>15030.639986297416</v>
      </c>
      <c r="N37">
        <v>83216.693595567034</v>
      </c>
      <c r="O37">
        <v>7644520.3898279332</v>
      </c>
      <c r="P37">
        <v>65962.549518746717</v>
      </c>
      <c r="Q37">
        <v>9999999</v>
      </c>
      <c r="R37">
        <v>17715.875572916259</v>
      </c>
      <c r="S37">
        <v>599.36051075080843</v>
      </c>
      <c r="T37">
        <v>4493.6069993388883</v>
      </c>
      <c r="U37">
        <v>631.82132516267507</v>
      </c>
      <c r="V37">
        <v>2398.2156080273849</v>
      </c>
      <c r="W37">
        <v>12.619684840138847</v>
      </c>
      <c r="X37">
        <v>272.70919240439326</v>
      </c>
      <c r="Y37">
        <v>470.34496128050853</v>
      </c>
      <c r="Z37">
        <v>516.3541652078992</v>
      </c>
      <c r="AA37">
        <v>373.87636405423484</v>
      </c>
      <c r="AB37">
        <v>1013.8417411567748</v>
      </c>
      <c r="AC37" t="s">
        <v>150</v>
      </c>
      <c r="AD37">
        <v>377.16413837458492</v>
      </c>
      <c r="AE37">
        <v>215718.31221843109</v>
      </c>
      <c r="AF37">
        <v>470554.42448488198</v>
      </c>
      <c r="AG37">
        <v>71187.753092708954</v>
      </c>
      <c r="AH37">
        <v>130642.83402703053</v>
      </c>
      <c r="AI37">
        <v>172894.98579445155</v>
      </c>
      <c r="AJ37">
        <v>1159747.7858209864</v>
      </c>
      <c r="AK37">
        <v>135058.67993541554</v>
      </c>
      <c r="AL37">
        <v>37826.620691318407</v>
      </c>
      <c r="AM37">
        <v>103070573.35599199</v>
      </c>
      <c r="AN37">
        <v>662.62481448391463</v>
      </c>
      <c r="AO37">
        <v>29259.074047955633</v>
      </c>
      <c r="AP37">
        <v>5183933.3517742027</v>
      </c>
      <c r="AQ37">
        <v>12301.571824822067</v>
      </c>
      <c r="AR37">
        <v>9999999</v>
      </c>
      <c r="AS37">
        <v>852.46665990084614</v>
      </c>
      <c r="AT37">
        <v>83.079140675203917</v>
      </c>
      <c r="AU37">
        <v>468.30040022640151</v>
      </c>
      <c r="AV37">
        <v>88.698617589712839</v>
      </c>
      <c r="AW37">
        <v>399.15057581760726</v>
      </c>
      <c r="AX37">
        <v>1.3822902508851456</v>
      </c>
      <c r="AY37">
        <v>45.364504384497167</v>
      </c>
      <c r="AZ37">
        <v>62.07542769209951</v>
      </c>
      <c r="BA37">
        <v>72.010278132625643</v>
      </c>
      <c r="BB37">
        <v>51.672027373327801</v>
      </c>
      <c r="BC37">
        <v>183.23453361548684</v>
      </c>
      <c r="BD37" t="s">
        <v>151</v>
      </c>
      <c r="BE37">
        <v>0.88841251274715771</v>
      </c>
      <c r="BF37">
        <v>800.19993403198589</v>
      </c>
      <c r="BG37">
        <v>1956.1162162076005</v>
      </c>
      <c r="BH37">
        <v>197.81353420304453</v>
      </c>
      <c r="BI37">
        <v>399.03418634145675</v>
      </c>
      <c r="BJ37">
        <v>696.67278759766009</v>
      </c>
      <c r="BK37">
        <v>2438.757173419026</v>
      </c>
      <c r="BL37">
        <v>331.42349083573487</v>
      </c>
      <c r="BM37">
        <v>110.21631971695595</v>
      </c>
      <c r="BN37">
        <v>211802.28201177798</v>
      </c>
      <c r="BO37">
        <v>1.3379050046181429</v>
      </c>
      <c r="BP37">
        <v>76.885547536739594</v>
      </c>
      <c r="BQ37">
        <v>27360.030959165186</v>
      </c>
      <c r="BR37">
        <v>74.35546867939405</v>
      </c>
      <c r="BS37">
        <v>9999999</v>
      </c>
      <c r="BT37">
        <v>3.0660708275983599</v>
      </c>
      <c r="BU37">
        <v>0.47324111321849899</v>
      </c>
      <c r="BV37">
        <v>1.2206555175965335</v>
      </c>
      <c r="BW37">
        <v>0.49357890236740354</v>
      </c>
      <c r="BX37">
        <v>0.8256533158275744</v>
      </c>
      <c r="BY37">
        <v>3.8542659400958167E-3</v>
      </c>
      <c r="BZ37">
        <v>0.25275740581568218</v>
      </c>
      <c r="CA37">
        <v>0.39428921833603398</v>
      </c>
      <c r="CB37">
        <v>0.40572301543098299</v>
      </c>
      <c r="CC37">
        <v>0.32494722651367958</v>
      </c>
      <c r="CD37">
        <v>0.61848324587462944</v>
      </c>
      <c r="CE37" t="s">
        <v>152</v>
      </c>
      <c r="CF37">
        <v>0.32701638913060554</v>
      </c>
      <c r="CG37">
        <v>114.52369662732227</v>
      </c>
      <c r="CH37">
        <v>189.05380957472704</v>
      </c>
      <c r="CI37">
        <v>19.79479938054352</v>
      </c>
      <c r="CJ37">
        <v>56.114298994802965</v>
      </c>
      <c r="CK37">
        <v>77.554608107158444</v>
      </c>
      <c r="CL37">
        <v>109.23385127398467</v>
      </c>
      <c r="CM37">
        <v>23.035078044693726</v>
      </c>
      <c r="CN37">
        <v>16.6074132805388</v>
      </c>
      <c r="CO37">
        <v>816.44698315517735</v>
      </c>
      <c r="CP37">
        <v>1.3008203562633152</v>
      </c>
      <c r="CQ37">
        <v>24.504552796174647</v>
      </c>
      <c r="CR37">
        <v>23570.507006950334</v>
      </c>
      <c r="CS37">
        <v>128.45504987336614</v>
      </c>
      <c r="CT37">
        <v>9999999</v>
      </c>
      <c r="CU37">
        <v>1.2933672468106316</v>
      </c>
      <c r="CV37">
        <v>0.13873195056130219</v>
      </c>
      <c r="CW37">
        <v>0.46409541960949757</v>
      </c>
      <c r="CX37">
        <v>0.14411464892036283</v>
      </c>
      <c r="CY37">
        <v>0.28060817551886513</v>
      </c>
      <c r="CZ37">
        <v>2.8166188788778516E-4</v>
      </c>
      <c r="DA37">
        <v>7.4704213364654784E-2</v>
      </c>
      <c r="DB37">
        <v>0.11712532748469752</v>
      </c>
      <c r="DC37">
        <v>0.12331519955734306</v>
      </c>
      <c r="DD37">
        <v>9.7939459125465575E-2</v>
      </c>
      <c r="DE37">
        <v>0.19594150836611351</v>
      </c>
    </row>
    <row r="38" spans="1:109">
      <c r="A38">
        <v>30</v>
      </c>
      <c r="B38" t="s">
        <v>149</v>
      </c>
      <c r="C38">
        <v>303223.77860709134</v>
      </c>
      <c r="D38">
        <v>226218.45688758985</v>
      </c>
      <c r="E38">
        <v>1080491.4765498559</v>
      </c>
      <c r="F38">
        <v>75254.53185753811</v>
      </c>
      <c r="G38">
        <v>124390.67961292117</v>
      </c>
      <c r="H38">
        <v>275203.92233998573</v>
      </c>
      <c r="I38">
        <v>1132956.291594696</v>
      </c>
      <c r="J38">
        <v>152731.64766412083</v>
      </c>
      <c r="K38">
        <v>33574.034032864765</v>
      </c>
      <c r="L38">
        <v>3269942322.3416915</v>
      </c>
      <c r="M38">
        <v>580.40822448669826</v>
      </c>
      <c r="N38">
        <v>21910.608527566157</v>
      </c>
      <c r="O38">
        <v>6870838.8555513816</v>
      </c>
      <c r="P38">
        <v>12619.63630024293</v>
      </c>
      <c r="Q38">
        <v>9999999</v>
      </c>
      <c r="R38">
        <v>2355.4984982600859</v>
      </c>
      <c r="S38">
        <v>404.68214015538189</v>
      </c>
      <c r="T38">
        <v>1697.6349693756531</v>
      </c>
      <c r="U38">
        <v>419.37115350609827</v>
      </c>
      <c r="V38">
        <v>1079.7370323238088</v>
      </c>
      <c r="W38">
        <v>1.0988044513730033</v>
      </c>
      <c r="X38">
        <v>231.63812653323865</v>
      </c>
      <c r="Y38">
        <v>340.72516215121442</v>
      </c>
      <c r="Z38">
        <v>370.52470042903246</v>
      </c>
      <c r="AA38">
        <v>289.49995727456235</v>
      </c>
      <c r="AB38">
        <v>589.28929356438255</v>
      </c>
      <c r="AC38" t="s">
        <v>150</v>
      </c>
      <c r="AD38">
        <v>56.975301030998473</v>
      </c>
      <c r="AE38">
        <v>71547.303131892317</v>
      </c>
      <c r="AF38">
        <v>157659.11063712573</v>
      </c>
      <c r="AG38">
        <v>14866.021064683624</v>
      </c>
      <c r="AH38">
        <v>37283.774561263155</v>
      </c>
      <c r="AI38">
        <v>59185.875886860078</v>
      </c>
      <c r="AJ38">
        <v>113195.06675201037</v>
      </c>
      <c r="AK38">
        <v>19868.567555746151</v>
      </c>
      <c r="AL38">
        <v>10417.016300010227</v>
      </c>
      <c r="AM38">
        <v>2290340.3893138831</v>
      </c>
      <c r="AN38">
        <v>130.87168353544985</v>
      </c>
      <c r="AO38">
        <v>8934.9289341782605</v>
      </c>
      <c r="AP38">
        <v>5674760.0789142763</v>
      </c>
      <c r="AQ38">
        <v>1571.4934711832664</v>
      </c>
      <c r="AR38">
        <v>9999999</v>
      </c>
      <c r="AS38">
        <v>217.77885284725102</v>
      </c>
      <c r="AT38">
        <v>19.149293879294579</v>
      </c>
      <c r="AU38">
        <v>79.163991656718196</v>
      </c>
      <c r="AV38">
        <v>19.6591653649111</v>
      </c>
      <c r="AW38">
        <v>49.141950022156621</v>
      </c>
      <c r="AX38">
        <v>0.49500722351522936</v>
      </c>
      <c r="AY38">
        <v>12.966518701178993</v>
      </c>
      <c r="AZ38">
        <v>17.135769194854817</v>
      </c>
      <c r="BA38">
        <v>17.13554991734043</v>
      </c>
      <c r="BB38">
        <v>15.340523308545968</v>
      </c>
      <c r="BC38">
        <v>22.751504290822286</v>
      </c>
      <c r="BD38" t="s">
        <v>151</v>
      </c>
      <c r="BE38">
        <v>10.834033281871957</v>
      </c>
      <c r="BF38">
        <v>1362.7973596374586</v>
      </c>
      <c r="BG38">
        <v>8722.1740824789395</v>
      </c>
      <c r="BH38">
        <v>567.02818281698489</v>
      </c>
      <c r="BI38">
        <v>649.04889037999897</v>
      </c>
      <c r="BJ38">
        <v>2144.3509321315869</v>
      </c>
      <c r="BK38">
        <v>9007.910627493764</v>
      </c>
      <c r="BL38">
        <v>1487.5386419446788</v>
      </c>
      <c r="BM38">
        <v>184.59622001782773</v>
      </c>
      <c r="BN38">
        <v>2308569440.3493795</v>
      </c>
      <c r="BO38">
        <v>10.291975835218032</v>
      </c>
      <c r="BP38">
        <v>89.93170317094696</v>
      </c>
      <c r="BQ38">
        <v>30590.553294336747</v>
      </c>
      <c r="BR38">
        <v>62.268778855240051</v>
      </c>
      <c r="BS38">
        <v>9999999</v>
      </c>
      <c r="BT38">
        <v>19.78600352801303</v>
      </c>
      <c r="BU38">
        <v>3.0051384284481393</v>
      </c>
      <c r="BV38">
        <v>11.838231325316983</v>
      </c>
      <c r="BW38">
        <v>3.1504385896552769</v>
      </c>
      <c r="BX38">
        <v>8.6754379250009173</v>
      </c>
      <c r="BY38">
        <v>9.191815050639953E-3</v>
      </c>
      <c r="BZ38">
        <v>1.5219512686188705</v>
      </c>
      <c r="CA38">
        <v>2.3642119183007688</v>
      </c>
      <c r="CB38">
        <v>2.721615723821242</v>
      </c>
      <c r="CC38">
        <v>1.9271040416529548</v>
      </c>
      <c r="CD38">
        <v>5.0033427758692035</v>
      </c>
      <c r="CE38" t="s">
        <v>152</v>
      </c>
      <c r="CF38">
        <v>0.15236882915820196</v>
      </c>
      <c r="CG38">
        <v>208.4962987662297</v>
      </c>
      <c r="CH38">
        <v>430.66621159655023</v>
      </c>
      <c r="CI38">
        <v>36.114044927451289</v>
      </c>
      <c r="CJ38">
        <v>100.7308177148203</v>
      </c>
      <c r="CK38">
        <v>146.13113484060071</v>
      </c>
      <c r="CL38">
        <v>231.97653843918761</v>
      </c>
      <c r="CM38">
        <v>44.375987970871037</v>
      </c>
      <c r="CN38">
        <v>27.605887449756501</v>
      </c>
      <c r="CO38">
        <v>3410.1077128157722</v>
      </c>
      <c r="CP38">
        <v>0.20145192259071951</v>
      </c>
      <c r="CQ38">
        <v>26.730725407689889</v>
      </c>
      <c r="CR38">
        <v>24708.638059731355</v>
      </c>
      <c r="CS38">
        <v>128.83844501417545</v>
      </c>
      <c r="CT38">
        <v>9999999</v>
      </c>
      <c r="CU38">
        <v>0.57935834978677403</v>
      </c>
      <c r="CV38">
        <v>8.9727968684254839E-2</v>
      </c>
      <c r="CW38">
        <v>0.27513953641796368</v>
      </c>
      <c r="CX38">
        <v>9.5104139583135169E-2</v>
      </c>
      <c r="CY38">
        <v>0.2283353666787106</v>
      </c>
      <c r="CZ38">
        <v>1.319561562375737E-3</v>
      </c>
      <c r="DA38">
        <v>4.8623655595200585E-2</v>
      </c>
      <c r="DB38">
        <v>6.930649131984018E-2</v>
      </c>
      <c r="DC38">
        <v>7.8345579210537683E-2</v>
      </c>
      <c r="DD38">
        <v>5.7494661001336961E-2</v>
      </c>
      <c r="DE38">
        <v>0.16825632948529937</v>
      </c>
    </row>
    <row r="39" spans="1:109">
      <c r="A39">
        <v>31</v>
      </c>
      <c r="B39" t="s">
        <v>149</v>
      </c>
      <c r="C39">
        <v>249315.44504322493</v>
      </c>
      <c r="D39">
        <v>245983.7443824037</v>
      </c>
      <c r="E39">
        <v>916422.0862455063</v>
      </c>
      <c r="F39">
        <v>70851.016314652064</v>
      </c>
      <c r="G39">
        <v>116338.19086044923</v>
      </c>
      <c r="H39">
        <v>259025.02665183702</v>
      </c>
      <c r="I39">
        <v>1244858.3812838984</v>
      </c>
      <c r="J39">
        <v>148921.96618663537</v>
      </c>
      <c r="K39">
        <v>29901.203188183707</v>
      </c>
      <c r="L39">
        <v>2546176518.2517996</v>
      </c>
      <c r="M39">
        <v>144.19379096824599</v>
      </c>
      <c r="N39">
        <v>17299.086305017434</v>
      </c>
      <c r="O39">
        <v>5835288.5127050262</v>
      </c>
      <c r="P39">
        <v>9501.0505528235335</v>
      </c>
      <c r="Q39">
        <v>9999999</v>
      </c>
      <c r="R39">
        <v>1638.092127290729</v>
      </c>
      <c r="S39">
        <v>207.40131852025002</v>
      </c>
      <c r="T39">
        <v>1112.2019367570035</v>
      </c>
      <c r="U39">
        <v>211.7467257749569</v>
      </c>
      <c r="V39">
        <v>688.66868805124761</v>
      </c>
      <c r="W39">
        <v>0.66294825395587009</v>
      </c>
      <c r="X39">
        <v>158.69225188099824</v>
      </c>
      <c r="Y39">
        <v>188.83498729917306</v>
      </c>
      <c r="Z39">
        <v>193.63630582822171</v>
      </c>
      <c r="AA39">
        <v>176.47788584496857</v>
      </c>
      <c r="AB39">
        <v>285.01032658535968</v>
      </c>
      <c r="AC39" t="s">
        <v>150</v>
      </c>
      <c r="AD39">
        <v>56.554864709405976</v>
      </c>
      <c r="AE39">
        <v>72292.014206931184</v>
      </c>
      <c r="AF39">
        <v>100687.70352110005</v>
      </c>
      <c r="AG39">
        <v>12384.696867853998</v>
      </c>
      <c r="AH39">
        <v>32217.24034186939</v>
      </c>
      <c r="AI39">
        <v>47352.684102636304</v>
      </c>
      <c r="AJ39">
        <v>105084.64078279879</v>
      </c>
      <c r="AK39">
        <v>16766.36802546207</v>
      </c>
      <c r="AL39">
        <v>8680.3154352645997</v>
      </c>
      <c r="AM39">
        <v>1115126.1977676991</v>
      </c>
      <c r="AN39">
        <v>216.57076727715901</v>
      </c>
      <c r="AO39">
        <v>7662.5563537259386</v>
      </c>
      <c r="AP39">
        <v>4508759.2918375926</v>
      </c>
      <c r="AQ39">
        <v>1088.1187966767368</v>
      </c>
      <c r="AR39">
        <v>9999999</v>
      </c>
      <c r="AS39">
        <v>330.9165718898571</v>
      </c>
      <c r="AT39">
        <v>49.127230367892693</v>
      </c>
      <c r="AU39">
        <v>165.86252160008522</v>
      </c>
      <c r="AV39">
        <v>50.335302172995839</v>
      </c>
      <c r="AW39">
        <v>94.673976173867615</v>
      </c>
      <c r="AX39">
        <v>0.33340723147712142</v>
      </c>
      <c r="AY39">
        <v>30.344262839985177</v>
      </c>
      <c r="AZ39">
        <v>43.452460456394078</v>
      </c>
      <c r="BA39">
        <v>45.038644396474929</v>
      </c>
      <c r="BB39">
        <v>37.437214359246667</v>
      </c>
      <c r="BC39">
        <v>58.852372217378154</v>
      </c>
      <c r="BD39" t="s">
        <v>151</v>
      </c>
      <c r="BE39">
        <v>9.7872832427957945</v>
      </c>
      <c r="BF39">
        <v>374.0397898048181</v>
      </c>
      <c r="BG39">
        <v>5262.3468823574531</v>
      </c>
      <c r="BH39">
        <v>186.77079614477321</v>
      </c>
      <c r="BI39">
        <v>228.57160997537946</v>
      </c>
      <c r="BJ39">
        <v>1206.8364404566701</v>
      </c>
      <c r="BK39">
        <v>1347.7719119765245</v>
      </c>
      <c r="BL39">
        <v>360.18580652589452</v>
      </c>
      <c r="BM39">
        <v>76.34718900248312</v>
      </c>
      <c r="BN39">
        <v>18419679.764364537</v>
      </c>
      <c r="BO39">
        <v>8.6230393100084193</v>
      </c>
      <c r="BP39">
        <v>35.967328706989747</v>
      </c>
      <c r="BQ39">
        <v>32808.873995091046</v>
      </c>
      <c r="BR39">
        <v>70.469049169903698</v>
      </c>
      <c r="BS39">
        <v>9999999</v>
      </c>
      <c r="BT39">
        <v>8.8753188184818601</v>
      </c>
      <c r="BU39">
        <v>0.20110132071263501</v>
      </c>
      <c r="BV39">
        <v>1.3157090900698711</v>
      </c>
      <c r="BW39">
        <v>0.2155562262201505</v>
      </c>
      <c r="BX39">
        <v>0.90640199545746003</v>
      </c>
      <c r="BY39">
        <v>2.3484999663944783E-3</v>
      </c>
      <c r="BZ39">
        <v>8.1749473252352545E-2</v>
      </c>
      <c r="CA39">
        <v>0.14870914236701357</v>
      </c>
      <c r="CB39">
        <v>0.17080740918309231</v>
      </c>
      <c r="CC39">
        <v>0.11411246898157973</v>
      </c>
      <c r="CD39">
        <v>0.38480350120595674</v>
      </c>
      <c r="CE39" t="s">
        <v>152</v>
      </c>
      <c r="CF39">
        <v>0.76217327741982654</v>
      </c>
      <c r="CG39">
        <v>89.267104604586848</v>
      </c>
      <c r="CH39">
        <v>147.57526151280086</v>
      </c>
      <c r="CI39">
        <v>16.154153423508436</v>
      </c>
      <c r="CJ39">
        <v>44.429974106689258</v>
      </c>
      <c r="CK39">
        <v>54.22909647663338</v>
      </c>
      <c r="CL39">
        <v>79.283112530350479</v>
      </c>
      <c r="CM39">
        <v>18.191588486604779</v>
      </c>
      <c r="CN39">
        <v>14.551696538437428</v>
      </c>
      <c r="CO39">
        <v>549.8330957074345</v>
      </c>
      <c r="CP39">
        <v>3.2135312646901988</v>
      </c>
      <c r="CQ39">
        <v>29.645758221381342</v>
      </c>
      <c r="CR39">
        <v>26778.376168480117</v>
      </c>
      <c r="CS39">
        <v>133.6317963006818</v>
      </c>
      <c r="CT39">
        <v>9999999</v>
      </c>
      <c r="CU39">
        <v>3.219861714849273</v>
      </c>
      <c r="CV39">
        <v>0.16608279025256892</v>
      </c>
      <c r="CW39">
        <v>1.0373775472952398</v>
      </c>
      <c r="CX39">
        <v>0.17586812065691315</v>
      </c>
      <c r="CY39">
        <v>0.60887484864737029</v>
      </c>
      <c r="CZ39">
        <v>6.7897842192032149E-4</v>
      </c>
      <c r="DA39">
        <v>7.210036961073446E-2</v>
      </c>
      <c r="DB39">
        <v>0.12456855379455679</v>
      </c>
      <c r="DC39">
        <v>0.1436849710699537</v>
      </c>
      <c r="DD39">
        <v>9.6828027488030155E-2</v>
      </c>
      <c r="DE39">
        <v>0.3043792888376769</v>
      </c>
    </row>
    <row r="40" spans="1:109">
      <c r="A40">
        <v>32</v>
      </c>
      <c r="B40" t="s">
        <v>149</v>
      </c>
      <c r="C40">
        <v>321213.66949622269</v>
      </c>
      <c r="D40">
        <v>476583.60980587255</v>
      </c>
      <c r="E40">
        <v>1060536.1617416481</v>
      </c>
      <c r="F40">
        <v>139318.92301078062</v>
      </c>
      <c r="G40">
        <v>231238.36484757269</v>
      </c>
      <c r="H40">
        <v>348440.77384246263</v>
      </c>
      <c r="I40">
        <v>3305123.1045678668</v>
      </c>
      <c r="J40">
        <v>303830.46690895059</v>
      </c>
      <c r="K40">
        <v>62226.682274868661</v>
      </c>
      <c r="L40">
        <v>2216113973.3609824</v>
      </c>
      <c r="M40">
        <v>665.87965884114146</v>
      </c>
      <c r="N40">
        <v>44336.915705080966</v>
      </c>
      <c r="O40">
        <v>6790278.6978052603</v>
      </c>
      <c r="P40">
        <v>17689.888621050344</v>
      </c>
      <c r="Q40">
        <v>9999999</v>
      </c>
      <c r="R40">
        <v>1320.562509761279</v>
      </c>
      <c r="S40">
        <v>331.63421682498097</v>
      </c>
      <c r="T40">
        <v>761.18729796434172</v>
      </c>
      <c r="U40">
        <v>343.53946921340088</v>
      </c>
      <c r="V40">
        <v>704.71764079526019</v>
      </c>
      <c r="W40">
        <v>1.9401439476424152</v>
      </c>
      <c r="X40">
        <v>212.26070007732565</v>
      </c>
      <c r="Y40">
        <v>282.49991982884256</v>
      </c>
      <c r="Z40">
        <v>306.3663084233483</v>
      </c>
      <c r="AA40">
        <v>248.03042722077208</v>
      </c>
      <c r="AB40">
        <v>511.1198203020532</v>
      </c>
      <c r="AC40" t="s">
        <v>150</v>
      </c>
      <c r="AD40">
        <v>43.735414183452377</v>
      </c>
      <c r="AE40">
        <v>118432.38450521608</v>
      </c>
      <c r="AF40">
        <v>211189.05397686915</v>
      </c>
      <c r="AG40">
        <v>24134.966746210652</v>
      </c>
      <c r="AH40">
        <v>56794.931543452032</v>
      </c>
      <c r="AI40">
        <v>85629.272546802371</v>
      </c>
      <c r="AJ40">
        <v>231324.30956867483</v>
      </c>
      <c r="AK40">
        <v>34996.528148274818</v>
      </c>
      <c r="AL40">
        <v>15587.825529323947</v>
      </c>
      <c r="AM40">
        <v>5223978.6120677013</v>
      </c>
      <c r="AN40">
        <v>149.86506891383476</v>
      </c>
      <c r="AO40">
        <v>11701.661967346028</v>
      </c>
      <c r="AP40">
        <v>5392451.480211053</v>
      </c>
      <c r="AQ40">
        <v>2699.6757218408102</v>
      </c>
      <c r="AR40">
        <v>9999999</v>
      </c>
      <c r="AS40">
        <v>195.97022667941968</v>
      </c>
      <c r="AT40">
        <v>23.289151358646347</v>
      </c>
      <c r="AU40">
        <v>50.322281334659948</v>
      </c>
      <c r="AV40">
        <v>23.050036680278541</v>
      </c>
      <c r="AW40">
        <v>26.596541503542625</v>
      </c>
      <c r="AX40">
        <v>0.64311825056970096</v>
      </c>
      <c r="AY40">
        <v>19.400076844580973</v>
      </c>
      <c r="AZ40">
        <v>23.932982816499116</v>
      </c>
      <c r="BA40">
        <v>21.605863383288259</v>
      </c>
      <c r="BB40">
        <v>23.154340583809077</v>
      </c>
      <c r="BC40">
        <v>19.662933035669809</v>
      </c>
      <c r="BD40" t="s">
        <v>151</v>
      </c>
      <c r="BE40">
        <v>16.617781884159673</v>
      </c>
      <c r="BF40">
        <v>1008.5823603109629</v>
      </c>
      <c r="BG40">
        <v>11658.767401641811</v>
      </c>
      <c r="BH40">
        <v>1014.8830105512468</v>
      </c>
      <c r="BI40">
        <v>578.51858842276999</v>
      </c>
      <c r="BJ40">
        <v>2909.1649901199344</v>
      </c>
      <c r="BK40">
        <v>23568.233461857028</v>
      </c>
      <c r="BL40">
        <v>4759.2148154587494</v>
      </c>
      <c r="BM40">
        <v>195.36314122773058</v>
      </c>
      <c r="BN40">
        <v>4570010786098.5791</v>
      </c>
      <c r="BO40">
        <v>11.278903599720623</v>
      </c>
      <c r="BP40">
        <v>94.708825489952105</v>
      </c>
      <c r="BQ40">
        <v>24724.213399201108</v>
      </c>
      <c r="BR40">
        <v>47.130687809179193</v>
      </c>
      <c r="BS40">
        <v>9999999</v>
      </c>
      <c r="BT40">
        <v>17.222042519201651</v>
      </c>
      <c r="BU40">
        <v>0.79598774583639131</v>
      </c>
      <c r="BV40">
        <v>4.8550099363697745</v>
      </c>
      <c r="BW40">
        <v>0.84870475928078493</v>
      </c>
      <c r="BX40">
        <v>3.2059645590073669</v>
      </c>
      <c r="BY40">
        <v>4.0764307237658544E-3</v>
      </c>
      <c r="BZ40">
        <v>0.33395891653483045</v>
      </c>
      <c r="CA40">
        <v>0.59078614692634446</v>
      </c>
      <c r="CB40">
        <v>0.67835986071489141</v>
      </c>
      <c r="CC40">
        <v>0.45769602376393759</v>
      </c>
      <c r="CD40">
        <v>1.5256603187562976</v>
      </c>
      <c r="CE40" t="s">
        <v>152</v>
      </c>
      <c r="CF40">
        <v>0.14926050341462638</v>
      </c>
      <c r="CG40">
        <v>516.30590197585616</v>
      </c>
      <c r="CH40">
        <v>1053.3034330121668</v>
      </c>
      <c r="CI40">
        <v>95.632274718212329</v>
      </c>
      <c r="CJ40">
        <v>230.97268130320708</v>
      </c>
      <c r="CK40">
        <v>423.70990416077291</v>
      </c>
      <c r="CL40">
        <v>914.62099075021376</v>
      </c>
      <c r="CM40">
        <v>137.76648629462687</v>
      </c>
      <c r="CN40">
        <v>59.600151033379539</v>
      </c>
      <c r="CO40">
        <v>26613.377064406119</v>
      </c>
      <c r="CP40">
        <v>0.24508791920641951</v>
      </c>
      <c r="CQ40">
        <v>36.136762359465813</v>
      </c>
      <c r="CR40">
        <v>26304.867883951967</v>
      </c>
      <c r="CS40">
        <v>115.98607306159485</v>
      </c>
      <c r="CT40">
        <v>9999999</v>
      </c>
      <c r="CU40">
        <v>1.3489361456486841</v>
      </c>
      <c r="CV40">
        <v>0.22108882163770471</v>
      </c>
      <c r="CW40">
        <v>0.8034835077759841</v>
      </c>
      <c r="CX40">
        <v>0.2290625050770696</v>
      </c>
      <c r="CY40">
        <v>0.7383426694053512</v>
      </c>
      <c r="CZ40">
        <v>9.0678454777396789E-4</v>
      </c>
      <c r="DA40">
        <v>0.14477051670807348</v>
      </c>
      <c r="DB40">
        <v>0.18673947215585782</v>
      </c>
      <c r="DC40">
        <v>0.20167225289713309</v>
      </c>
      <c r="DD40">
        <v>0.16397987621507618</v>
      </c>
      <c r="DE40">
        <v>0.32359477616737126</v>
      </c>
    </row>
    <row r="41" spans="1:109">
      <c r="A41">
        <v>33</v>
      </c>
      <c r="B41" t="s">
        <v>149</v>
      </c>
      <c r="C41">
        <v>288861.85380817688</v>
      </c>
      <c r="D41">
        <v>469084.00338894699</v>
      </c>
      <c r="E41">
        <v>2144093.6299111154</v>
      </c>
      <c r="F41">
        <v>241090.30539538836</v>
      </c>
      <c r="G41">
        <v>212387.03729807222</v>
      </c>
      <c r="H41">
        <v>540898.14693981688</v>
      </c>
      <c r="I41">
        <v>12641847.519180905</v>
      </c>
      <c r="J41">
        <v>1103859.7177547731</v>
      </c>
      <c r="K41">
        <v>55237.920678305709</v>
      </c>
      <c r="L41">
        <v>95772445918994.594</v>
      </c>
      <c r="M41">
        <v>2089.8040718473067</v>
      </c>
      <c r="N41">
        <v>49759.487997122495</v>
      </c>
      <c r="O41">
        <v>5151661.7077156482</v>
      </c>
      <c r="P41">
        <v>31912.537102578288</v>
      </c>
      <c r="Q41">
        <v>9999999</v>
      </c>
      <c r="R41">
        <v>6416.2418548837877</v>
      </c>
      <c r="S41">
        <v>693.08040740299452</v>
      </c>
      <c r="T41">
        <v>2770.8449862400662</v>
      </c>
      <c r="U41">
        <v>727.70573557153591</v>
      </c>
      <c r="V41">
        <v>1582.4838939089616</v>
      </c>
      <c r="W41">
        <v>8.1541355713592374</v>
      </c>
      <c r="X41">
        <v>320.60227195537652</v>
      </c>
      <c r="Y41">
        <v>544.20189168302829</v>
      </c>
      <c r="Z41">
        <v>604.29013301651969</v>
      </c>
      <c r="AA41">
        <v>431.95896004892484</v>
      </c>
      <c r="AB41">
        <v>987.44468275561246</v>
      </c>
      <c r="AC41" t="s">
        <v>150</v>
      </c>
      <c r="AD41">
        <v>2777.5033049581343</v>
      </c>
      <c r="AE41">
        <v>48151.540979736434</v>
      </c>
      <c r="AF41">
        <v>620077.67716408754</v>
      </c>
      <c r="AG41">
        <v>23710.932539558678</v>
      </c>
      <c r="AH41">
        <v>27869.052972715988</v>
      </c>
      <c r="AI41">
        <v>135469.69246983086</v>
      </c>
      <c r="AJ41">
        <v>210698.75664275093</v>
      </c>
      <c r="AK41">
        <v>49181.437302460392</v>
      </c>
      <c r="AL41">
        <v>9711.0719410872516</v>
      </c>
      <c r="AM41">
        <v>3577734631.4383974</v>
      </c>
      <c r="AN41">
        <v>2813.7063489135562</v>
      </c>
      <c r="AO41">
        <v>7163.1642383189219</v>
      </c>
      <c r="AP41">
        <v>3691570.4643750675</v>
      </c>
      <c r="AQ41">
        <v>4199.1445552891701</v>
      </c>
      <c r="AR41">
        <v>9999999</v>
      </c>
      <c r="AS41">
        <v>3754.79547867664</v>
      </c>
      <c r="AT41">
        <v>87.452863998103496</v>
      </c>
      <c r="AU41">
        <v>1050.3194894241847</v>
      </c>
      <c r="AV41">
        <v>92.287983227601302</v>
      </c>
      <c r="AW41">
        <v>526.64217428029076</v>
      </c>
      <c r="AX41">
        <v>1.1731087000951688</v>
      </c>
      <c r="AY41">
        <v>36.893585640493058</v>
      </c>
      <c r="AZ41">
        <v>64.823427663459299</v>
      </c>
      <c r="BA41">
        <v>77.176689847220629</v>
      </c>
      <c r="BB41">
        <v>49.388333536872231</v>
      </c>
      <c r="BC41">
        <v>154.31031650620875</v>
      </c>
      <c r="BD41" t="s">
        <v>151</v>
      </c>
      <c r="BE41">
        <v>3.8197250587523501</v>
      </c>
      <c r="BF41">
        <v>453.44851218342961</v>
      </c>
      <c r="BG41">
        <v>1148.1879985902854</v>
      </c>
      <c r="BH41">
        <v>133.47240873319018</v>
      </c>
      <c r="BI41">
        <v>260.56249384872376</v>
      </c>
      <c r="BJ41">
        <v>405.61492694228957</v>
      </c>
      <c r="BK41">
        <v>1366.7865168819496</v>
      </c>
      <c r="BL41">
        <v>214.15317276859901</v>
      </c>
      <c r="BM41">
        <v>83.830620835812425</v>
      </c>
      <c r="BN41">
        <v>68362.229453722044</v>
      </c>
      <c r="BO41">
        <v>6.5367392302288545</v>
      </c>
      <c r="BP41">
        <v>73.536779929278282</v>
      </c>
      <c r="BQ41">
        <v>20981.832128827315</v>
      </c>
      <c r="BR41">
        <v>55.641294403203858</v>
      </c>
      <c r="BS41">
        <v>9999999</v>
      </c>
      <c r="BT41">
        <v>5.2231829996879231</v>
      </c>
      <c r="BU41">
        <v>0.23114914727689531</v>
      </c>
      <c r="BV41">
        <v>1.6804344750948181</v>
      </c>
      <c r="BW41">
        <v>0.24045861940982421</v>
      </c>
      <c r="BX41">
        <v>1.0117174963563718</v>
      </c>
      <c r="BY41">
        <v>1.9186718703765029E-3</v>
      </c>
      <c r="BZ41">
        <v>0.13758613739679432</v>
      </c>
      <c r="CA41">
        <v>0.19570156670673983</v>
      </c>
      <c r="CB41">
        <v>0.20535519369088859</v>
      </c>
      <c r="CC41">
        <v>0.1694214947005202</v>
      </c>
      <c r="CD41">
        <v>0.35100813580419815</v>
      </c>
      <c r="CE41" t="s">
        <v>152</v>
      </c>
      <c r="CF41">
        <v>0.32801655393774287</v>
      </c>
      <c r="CG41">
        <v>246.23079301042159</v>
      </c>
      <c r="CH41">
        <v>1153.3750292479876</v>
      </c>
      <c r="CI41">
        <v>50.126314869857254</v>
      </c>
      <c r="CJ41">
        <v>113.89381689999442</v>
      </c>
      <c r="CK41">
        <v>309.84748311670438</v>
      </c>
      <c r="CL41">
        <v>352.71981388950269</v>
      </c>
      <c r="CM41">
        <v>69.33850656320881</v>
      </c>
      <c r="CN41">
        <v>31.176627716560283</v>
      </c>
      <c r="CO41">
        <v>54263.461670862016</v>
      </c>
      <c r="CP41">
        <v>0.59846172047751189</v>
      </c>
      <c r="CQ41">
        <v>14.781423194369484</v>
      </c>
      <c r="CR41">
        <v>21485.104712838449</v>
      </c>
      <c r="CS41">
        <v>128.452050866381</v>
      </c>
      <c r="CT41">
        <v>9999999</v>
      </c>
      <c r="CU41">
        <v>1.4518236510675502</v>
      </c>
      <c r="CV41">
        <v>0.23285117228859964</v>
      </c>
      <c r="CW41">
        <v>0.85178872050203247</v>
      </c>
      <c r="CX41">
        <v>0.24125036268222502</v>
      </c>
      <c r="CY41">
        <v>0.57285066745331048</v>
      </c>
      <c r="CZ41">
        <v>2.0667716897017157E-3</v>
      </c>
      <c r="DA41">
        <v>0.12199368345535261</v>
      </c>
      <c r="DB41">
        <v>0.1930170197699192</v>
      </c>
      <c r="DC41">
        <v>0.21150840649255218</v>
      </c>
      <c r="DD41">
        <v>0.1575286317651218</v>
      </c>
      <c r="DE41">
        <v>0.32706151940103095</v>
      </c>
    </row>
    <row r="42" spans="1:109">
      <c r="A42">
        <v>34</v>
      </c>
      <c r="B42" t="s">
        <v>149</v>
      </c>
      <c r="C42">
        <v>343944.97123356193</v>
      </c>
      <c r="D42">
        <v>574493.15584117034</v>
      </c>
      <c r="E42">
        <v>2873670.9266841942</v>
      </c>
      <c r="F42">
        <v>387376.44586677634</v>
      </c>
      <c r="G42">
        <v>321157.2888759257</v>
      </c>
      <c r="H42">
        <v>735709.31305381656</v>
      </c>
      <c r="I42">
        <v>23088967.130963076</v>
      </c>
      <c r="J42">
        <v>1994933.0323063214</v>
      </c>
      <c r="K42">
        <v>89473.336124997688</v>
      </c>
      <c r="L42">
        <v>1409344341180302.5</v>
      </c>
      <c r="M42">
        <v>1600.4193326745135</v>
      </c>
      <c r="N42">
        <v>91901.907824568028</v>
      </c>
      <c r="O42">
        <v>5977894.384312666</v>
      </c>
      <c r="P42">
        <v>42906.48497318288</v>
      </c>
      <c r="Q42">
        <v>9999999</v>
      </c>
      <c r="R42">
        <v>4381.3531645952762</v>
      </c>
      <c r="S42">
        <v>515.66453460809873</v>
      </c>
      <c r="T42">
        <v>2470.307952258453</v>
      </c>
      <c r="U42">
        <v>535.00504592302434</v>
      </c>
      <c r="V42">
        <v>1598.2072439228964</v>
      </c>
      <c r="W42">
        <v>2.5672041883135317</v>
      </c>
      <c r="X42">
        <v>290.05495790854837</v>
      </c>
      <c r="Y42">
        <v>437.17896596861976</v>
      </c>
      <c r="Z42">
        <v>461.84167494579248</v>
      </c>
      <c r="AA42">
        <v>366.76702572446999</v>
      </c>
      <c r="AB42">
        <v>739.74582592812794</v>
      </c>
      <c r="AC42" t="s">
        <v>150</v>
      </c>
      <c r="AD42">
        <v>49.655653945131476</v>
      </c>
      <c r="AE42">
        <v>179743.06776447344</v>
      </c>
      <c r="AF42">
        <v>506394.96956300578</v>
      </c>
      <c r="AG42">
        <v>46894.349250210456</v>
      </c>
      <c r="AH42">
        <v>84573.760399425446</v>
      </c>
      <c r="AI42">
        <v>184775.89169090384</v>
      </c>
      <c r="AJ42">
        <v>602930.83261445467</v>
      </c>
      <c r="AK42">
        <v>82694.240922801997</v>
      </c>
      <c r="AL42">
        <v>23428.777591849866</v>
      </c>
      <c r="AM42">
        <v>128696945.42618263</v>
      </c>
      <c r="AN42">
        <v>260.68194216052291</v>
      </c>
      <c r="AO42">
        <v>11810.819248865268</v>
      </c>
      <c r="AP42">
        <v>5144425.2682532081</v>
      </c>
      <c r="AQ42">
        <v>4197.6027325403602</v>
      </c>
      <c r="AR42">
        <v>9999999</v>
      </c>
      <c r="AS42">
        <v>262.94099204242559</v>
      </c>
      <c r="AT42">
        <v>27.578371540098185</v>
      </c>
      <c r="AU42">
        <v>93.123697707070633</v>
      </c>
      <c r="AV42">
        <v>27.768815591599441</v>
      </c>
      <c r="AW42">
        <v>56.52722472041841</v>
      </c>
      <c r="AX42">
        <v>0.19297459014328103</v>
      </c>
      <c r="AY42">
        <v>22.8434669769001</v>
      </c>
      <c r="AZ42">
        <v>26.938102638179966</v>
      </c>
      <c r="BA42">
        <v>25.943108119018905</v>
      </c>
      <c r="BB42">
        <v>25.72845702035832</v>
      </c>
      <c r="BC42">
        <v>28.83834257944606</v>
      </c>
      <c r="BD42" t="s">
        <v>151</v>
      </c>
      <c r="BE42">
        <v>10.049128351614693</v>
      </c>
      <c r="BF42">
        <v>266.21021889880546</v>
      </c>
      <c r="BG42">
        <v>1118.7992026884624</v>
      </c>
      <c r="BH42">
        <v>70.751278615410541</v>
      </c>
      <c r="BI42">
        <v>144.3076494341413</v>
      </c>
      <c r="BJ42">
        <v>324.51738282019727</v>
      </c>
      <c r="BK42">
        <v>499.82826204003641</v>
      </c>
      <c r="BL42">
        <v>99.271646853452538</v>
      </c>
      <c r="BM42">
        <v>52.064298111109082</v>
      </c>
      <c r="BN42">
        <v>28913.541556874123</v>
      </c>
      <c r="BO42">
        <v>19.791567690791961</v>
      </c>
      <c r="BP42">
        <v>70.544903564712868</v>
      </c>
      <c r="BQ42">
        <v>34631.620265631173</v>
      </c>
      <c r="BR42">
        <v>67.158523645291595</v>
      </c>
      <c r="BS42">
        <v>9999999</v>
      </c>
      <c r="BT42">
        <v>13.348641619940599</v>
      </c>
      <c r="BU42">
        <v>0.22001534155467833</v>
      </c>
      <c r="BV42">
        <v>1.9359341713092617</v>
      </c>
      <c r="BW42">
        <v>0.23584148397684865</v>
      </c>
      <c r="BX42">
        <v>0.94146382065848844</v>
      </c>
      <c r="BY42">
        <v>2.558483053232087E-3</v>
      </c>
      <c r="BZ42">
        <v>8.446847295929745E-2</v>
      </c>
      <c r="CA42">
        <v>0.15897534110366007</v>
      </c>
      <c r="CB42">
        <v>0.18651942180046549</v>
      </c>
      <c r="CC42">
        <v>0.11940081174811855</v>
      </c>
      <c r="CD42">
        <v>0.43102635053618965</v>
      </c>
      <c r="CE42" t="s">
        <v>152</v>
      </c>
      <c r="CF42">
        <v>0.320754574826905</v>
      </c>
      <c r="CG42">
        <v>167.60215585733835</v>
      </c>
      <c r="CH42">
        <v>643.93445867606601</v>
      </c>
      <c r="CI42">
        <v>35.147592833241916</v>
      </c>
      <c r="CJ42">
        <v>91.200628393280866</v>
      </c>
      <c r="CK42">
        <v>187.98400715866455</v>
      </c>
      <c r="CL42">
        <v>215.10765756834894</v>
      </c>
      <c r="CM42">
        <v>43.587331174963737</v>
      </c>
      <c r="CN42">
        <v>25.772518771288325</v>
      </c>
      <c r="CO42">
        <v>7677.5267425590937</v>
      </c>
      <c r="CP42">
        <v>0.47884362953961057</v>
      </c>
      <c r="CQ42">
        <v>19.760267797648691</v>
      </c>
      <c r="CR42">
        <v>25365.728795096595</v>
      </c>
      <c r="CS42">
        <v>148.12137535986213</v>
      </c>
      <c r="CT42">
        <v>9999999</v>
      </c>
      <c r="CU42">
        <v>0.63336085146248733</v>
      </c>
      <c r="CV42">
        <v>0.13776284885050166</v>
      </c>
      <c r="CW42">
        <v>0.40946243464252297</v>
      </c>
      <c r="CX42">
        <v>0.14502646041166467</v>
      </c>
      <c r="CY42">
        <v>0.34423211919813013</v>
      </c>
      <c r="CZ42">
        <v>1.5246768522840647E-3</v>
      </c>
      <c r="DA42">
        <v>7.7306237754558901E-2</v>
      </c>
      <c r="DB42">
        <v>0.11133054150295349</v>
      </c>
      <c r="DC42">
        <v>0.11904982555827702</v>
      </c>
      <c r="DD42">
        <v>9.4089979780485999E-2</v>
      </c>
      <c r="DE42">
        <v>0.2440096063093041</v>
      </c>
    </row>
    <row r="43" spans="1:109">
      <c r="A43">
        <v>35</v>
      </c>
      <c r="B43" t="s">
        <v>149</v>
      </c>
      <c r="C43">
        <v>307940.43144081137</v>
      </c>
      <c r="D43">
        <v>358195.18515311123</v>
      </c>
      <c r="E43">
        <v>2320919.1348097082</v>
      </c>
      <c r="F43">
        <v>226029.15137323848</v>
      </c>
      <c r="G43">
        <v>203887.28247195724</v>
      </c>
      <c r="H43">
        <v>622494.28534098272</v>
      </c>
      <c r="I43">
        <v>8706794.0436097924</v>
      </c>
      <c r="J43">
        <v>863129.27154377545</v>
      </c>
      <c r="K43">
        <v>55265.809131552545</v>
      </c>
      <c r="L43">
        <v>9638641216391.5391</v>
      </c>
      <c r="M43">
        <v>2646.275064623132</v>
      </c>
      <c r="N43">
        <v>36510.855415366503</v>
      </c>
      <c r="O43">
        <v>6492219.8262145761</v>
      </c>
      <c r="P43">
        <v>26612.809545476997</v>
      </c>
      <c r="Q43">
        <v>9999999</v>
      </c>
      <c r="R43">
        <v>7634.7732566023251</v>
      </c>
      <c r="S43">
        <v>937.51078916977679</v>
      </c>
      <c r="T43">
        <v>4502.5464682433876</v>
      </c>
      <c r="U43">
        <v>985.12625278557425</v>
      </c>
      <c r="V43">
        <v>2791.5109777956368</v>
      </c>
      <c r="W43">
        <v>2.5522803191580019</v>
      </c>
      <c r="X43">
        <v>415.38325133002741</v>
      </c>
      <c r="Y43">
        <v>721.58946739359544</v>
      </c>
      <c r="Z43">
        <v>833.871955480623</v>
      </c>
      <c r="AA43">
        <v>565.59467007197043</v>
      </c>
      <c r="AB43">
        <v>1435.4953977595517</v>
      </c>
      <c r="AC43" t="s">
        <v>150</v>
      </c>
      <c r="AD43">
        <v>189.95766424478148</v>
      </c>
      <c r="AE43">
        <v>114723.22668797229</v>
      </c>
      <c r="AF43">
        <v>375614.37530397426</v>
      </c>
      <c r="AG43">
        <v>26641.373814250492</v>
      </c>
      <c r="AH43">
        <v>55502.081167886572</v>
      </c>
      <c r="AI43">
        <v>110929.75344738006</v>
      </c>
      <c r="AJ43">
        <v>332059.42269540293</v>
      </c>
      <c r="AK43">
        <v>45055.556829975692</v>
      </c>
      <c r="AL43">
        <v>14193.630016394303</v>
      </c>
      <c r="AM43">
        <v>66634129.971195765</v>
      </c>
      <c r="AN43">
        <v>204.74675936138206</v>
      </c>
      <c r="AO43">
        <v>9415.5510219253956</v>
      </c>
      <c r="AP43">
        <v>4586702.9269386102</v>
      </c>
      <c r="AQ43">
        <v>3400.2622732921172</v>
      </c>
      <c r="AR43">
        <v>9999999</v>
      </c>
      <c r="AS43">
        <v>958.0706227828905</v>
      </c>
      <c r="AT43">
        <v>118.43465118422723</v>
      </c>
      <c r="AU43">
        <v>568.89664389872348</v>
      </c>
      <c r="AV43">
        <v>120.73299466527898</v>
      </c>
      <c r="AW43">
        <v>348.81794496226763</v>
      </c>
      <c r="AX43">
        <v>1.1921227055842769</v>
      </c>
      <c r="AY43">
        <v>86.916456172253518</v>
      </c>
      <c r="AZ43">
        <v>108.96799668148675</v>
      </c>
      <c r="BA43">
        <v>110.17638766628041</v>
      </c>
      <c r="BB43">
        <v>100.52307137479872</v>
      </c>
      <c r="BC43">
        <v>152.44712373075043</v>
      </c>
      <c r="BD43" t="s">
        <v>151</v>
      </c>
      <c r="BE43">
        <v>2.0452540728098554</v>
      </c>
      <c r="BF43">
        <v>1369.7841321289679</v>
      </c>
      <c r="BG43">
        <v>2943.1078325114067</v>
      </c>
      <c r="BH43">
        <v>363.98008846841896</v>
      </c>
      <c r="BI43">
        <v>671.88163881636149</v>
      </c>
      <c r="BJ43">
        <v>1107.1529749676311</v>
      </c>
      <c r="BK43">
        <v>6137.2771121079522</v>
      </c>
      <c r="BL43">
        <v>681.95082398631428</v>
      </c>
      <c r="BM43">
        <v>187.98349514925101</v>
      </c>
      <c r="BN43">
        <v>608817.63674423646</v>
      </c>
      <c r="BO43">
        <v>3.6530255671812788</v>
      </c>
      <c r="BP43">
        <v>135.67191519085222</v>
      </c>
      <c r="BQ43">
        <v>33468.331189354438</v>
      </c>
      <c r="BR43">
        <v>56.410044936473888</v>
      </c>
      <c r="BS43">
        <v>9999999</v>
      </c>
      <c r="BT43">
        <v>6.5092023526471126</v>
      </c>
      <c r="BU43">
        <v>0.76385349226452548</v>
      </c>
      <c r="BV43">
        <v>2.6532093679853621</v>
      </c>
      <c r="BW43">
        <v>0.80637926486848077</v>
      </c>
      <c r="BX43">
        <v>1.5782705358706191</v>
      </c>
      <c r="BY43">
        <v>4.2237528784815227E-3</v>
      </c>
      <c r="BZ43">
        <v>0.35023471586559263</v>
      </c>
      <c r="CA43">
        <v>0.58952118104134099</v>
      </c>
      <c r="CB43">
        <v>0.64989560033871474</v>
      </c>
      <c r="CC43">
        <v>0.46196372218038184</v>
      </c>
      <c r="CD43">
        <v>1.093813494844591</v>
      </c>
      <c r="CE43" t="s">
        <v>152</v>
      </c>
      <c r="CF43">
        <v>0.64498861795250317</v>
      </c>
      <c r="CG43">
        <v>396.83368830094571</v>
      </c>
      <c r="CH43">
        <v>1675.0274257081273</v>
      </c>
      <c r="CI43">
        <v>97.904925875944059</v>
      </c>
      <c r="CJ43">
        <v>212.01810123429075</v>
      </c>
      <c r="CK43">
        <v>460.87198362811426</v>
      </c>
      <c r="CL43">
        <v>867.73391220237102</v>
      </c>
      <c r="CM43">
        <v>144.73764665247293</v>
      </c>
      <c r="CN43">
        <v>58.198116428813144</v>
      </c>
      <c r="CO43">
        <v>166696.80063132764</v>
      </c>
      <c r="CP43">
        <v>1.3701670543413933</v>
      </c>
      <c r="CQ43">
        <v>33.232301024073912</v>
      </c>
      <c r="CR43">
        <v>23460.277723558749</v>
      </c>
      <c r="CS43">
        <v>105.1713981914758</v>
      </c>
      <c r="CT43">
        <v>9999999</v>
      </c>
      <c r="CU43">
        <v>1.6465416616265687</v>
      </c>
      <c r="CV43">
        <v>0.23000568836306767</v>
      </c>
      <c r="CW43">
        <v>1.0992785989254408</v>
      </c>
      <c r="CX43">
        <v>0.23585465081391846</v>
      </c>
      <c r="CY43">
        <v>0.71774923539859659</v>
      </c>
      <c r="CZ43">
        <v>4.1130910712880208E-3</v>
      </c>
      <c r="DA43">
        <v>0.14873880119189703</v>
      </c>
      <c r="DB43">
        <v>0.20679312148513168</v>
      </c>
      <c r="DC43">
        <v>0.20960095618529606</v>
      </c>
      <c r="DD43">
        <v>0.18421847216644563</v>
      </c>
      <c r="DE43">
        <v>0.30369930890167185</v>
      </c>
    </row>
    <row r="44" spans="1:109">
      <c r="A44">
        <v>36</v>
      </c>
      <c r="B44" t="s">
        <v>149</v>
      </c>
      <c r="C44">
        <v>319236.65720238781</v>
      </c>
      <c r="D44">
        <v>432002.10608701064</v>
      </c>
      <c r="E44">
        <v>1357268.9287648627</v>
      </c>
      <c r="F44">
        <v>183755.73406206298</v>
      </c>
      <c r="G44">
        <v>235632.07545431421</v>
      </c>
      <c r="H44">
        <v>389999.6208960705</v>
      </c>
      <c r="I44">
        <v>6555798.1520637237</v>
      </c>
      <c r="J44">
        <v>533607.87645868806</v>
      </c>
      <c r="K44">
        <v>68040.561994068965</v>
      </c>
      <c r="L44">
        <v>79912144786.753983</v>
      </c>
      <c r="M44">
        <v>1300.1318208502134</v>
      </c>
      <c r="N44">
        <v>61917.9842882019</v>
      </c>
      <c r="O44">
        <v>5530350.1127963504</v>
      </c>
      <c r="P44">
        <v>32560.735018335436</v>
      </c>
      <c r="Q44">
        <v>9999999</v>
      </c>
      <c r="R44">
        <v>2686.7956814349618</v>
      </c>
      <c r="S44">
        <v>277.77161137980681</v>
      </c>
      <c r="T44">
        <v>1207.5846344878998</v>
      </c>
      <c r="U44">
        <v>293.22986193696869</v>
      </c>
      <c r="V44">
        <v>838.42503596462529</v>
      </c>
      <c r="W44">
        <v>3.8843964329586971</v>
      </c>
      <c r="X44">
        <v>148.36283690749283</v>
      </c>
      <c r="Y44">
        <v>219.53415592855791</v>
      </c>
      <c r="Z44">
        <v>238.53477796677444</v>
      </c>
      <c r="AA44">
        <v>181.89626916276768</v>
      </c>
      <c r="AB44">
        <v>484.46555392140101</v>
      </c>
      <c r="AC44" t="s">
        <v>150</v>
      </c>
      <c r="AD44">
        <v>644.08017424264597</v>
      </c>
      <c r="AE44">
        <v>47573.891748042974</v>
      </c>
      <c r="AF44">
        <v>126086.12682117397</v>
      </c>
      <c r="AG44">
        <v>8533.8317106003251</v>
      </c>
      <c r="AH44">
        <v>21216.076328738462</v>
      </c>
      <c r="AI44">
        <v>39011.560580350269</v>
      </c>
      <c r="AJ44">
        <v>64117.756069796917</v>
      </c>
      <c r="AK44">
        <v>11488.032469086795</v>
      </c>
      <c r="AL44">
        <v>6256.8991071042874</v>
      </c>
      <c r="AM44">
        <v>2045456.7989429671</v>
      </c>
      <c r="AN44">
        <v>1379.7489956033114</v>
      </c>
      <c r="AO44">
        <v>8047.9354913350217</v>
      </c>
      <c r="AP44">
        <v>4897364.5173400883</v>
      </c>
      <c r="AQ44">
        <v>1129.2481456107771</v>
      </c>
      <c r="AR44">
        <v>9999999</v>
      </c>
      <c r="AS44">
        <v>1741.7072263392349</v>
      </c>
      <c r="AT44">
        <v>87.070253173289643</v>
      </c>
      <c r="AU44">
        <v>624.84864276690485</v>
      </c>
      <c r="AV44">
        <v>91.604811655165364</v>
      </c>
      <c r="AW44">
        <v>377.46560313024918</v>
      </c>
      <c r="AX44">
        <v>0.24434713016692092</v>
      </c>
      <c r="AY44">
        <v>37.85903379085056</v>
      </c>
      <c r="AZ44">
        <v>65.479792476312113</v>
      </c>
      <c r="BA44">
        <v>77.707944071976158</v>
      </c>
      <c r="BB44">
        <v>51.046580913215855</v>
      </c>
      <c r="BC44">
        <v>146.81891053689012</v>
      </c>
      <c r="BD44" t="s">
        <v>151</v>
      </c>
      <c r="BE44">
        <v>5.670835899152058</v>
      </c>
      <c r="BF44">
        <v>279.8697807028517</v>
      </c>
      <c r="BG44">
        <v>1486.3414443964559</v>
      </c>
      <c r="BH44">
        <v>88.620307445990917</v>
      </c>
      <c r="BI44">
        <v>179.46688100610999</v>
      </c>
      <c r="BJ44">
        <v>336.2599381055565</v>
      </c>
      <c r="BK44">
        <v>560.95207713887828</v>
      </c>
      <c r="BL44">
        <v>123.29870639054361</v>
      </c>
      <c r="BM44">
        <v>62.437276091213569</v>
      </c>
      <c r="BN44">
        <v>70227.582433614894</v>
      </c>
      <c r="BO44">
        <v>6.7064832913561769</v>
      </c>
      <c r="BP44">
        <v>66.241762090968621</v>
      </c>
      <c r="BQ44">
        <v>30499.655358183845</v>
      </c>
      <c r="BR44">
        <v>77.983976435715917</v>
      </c>
      <c r="BS44">
        <v>9999999</v>
      </c>
      <c r="BT44">
        <v>6.2954666907989933</v>
      </c>
      <c r="BU44">
        <v>0.27646203297163524</v>
      </c>
      <c r="BV44">
        <v>1.7590373682019631</v>
      </c>
      <c r="BW44">
        <v>0.29355239775680991</v>
      </c>
      <c r="BX44">
        <v>1.0459963092819045</v>
      </c>
      <c r="BY44">
        <v>1.7312886314372782E-3</v>
      </c>
      <c r="BZ44">
        <v>0.11108101764343291</v>
      </c>
      <c r="CA44">
        <v>0.20382434574039213</v>
      </c>
      <c r="CB44">
        <v>0.2406781849026626</v>
      </c>
      <c r="CC44">
        <v>0.15414912208342088</v>
      </c>
      <c r="CD44">
        <v>0.46381651987776346</v>
      </c>
      <c r="CE44" t="s">
        <v>152</v>
      </c>
      <c r="CF44">
        <v>1.3703829358390882</v>
      </c>
      <c r="CG44">
        <v>451.43565342858199</v>
      </c>
      <c r="CH44">
        <v>843.60693883292049</v>
      </c>
      <c r="CI44">
        <v>96.483505196543746</v>
      </c>
      <c r="CJ44">
        <v>240.07392260825569</v>
      </c>
      <c r="CK44">
        <v>306.11857616317303</v>
      </c>
      <c r="CL44">
        <v>1061.2052065423979</v>
      </c>
      <c r="CM44">
        <v>144.53322616456495</v>
      </c>
      <c r="CN44">
        <v>62.487045360439076</v>
      </c>
      <c r="CO44">
        <v>23948.812391701402</v>
      </c>
      <c r="CP44">
        <v>2.5264934925720728</v>
      </c>
      <c r="CQ44">
        <v>52.624382410726056</v>
      </c>
      <c r="CR44">
        <v>21930.484297860585</v>
      </c>
      <c r="CS44">
        <v>76.59048789472034</v>
      </c>
      <c r="CT44">
        <v>9999999</v>
      </c>
      <c r="CU44">
        <v>5.2657759974050586</v>
      </c>
      <c r="CV44">
        <v>1.047758937347659</v>
      </c>
      <c r="CW44">
        <v>3.3614477807224987</v>
      </c>
      <c r="CX44">
        <v>1.0935319418595795</v>
      </c>
      <c r="CY44">
        <v>2.4017109206927043</v>
      </c>
      <c r="CZ44">
        <v>2.4198359288242237E-3</v>
      </c>
      <c r="DA44">
        <v>0.46730359513503478</v>
      </c>
      <c r="DB44">
        <v>0.8248877909366833</v>
      </c>
      <c r="DC44">
        <v>0.94839460844509393</v>
      </c>
      <c r="DD44">
        <v>0.64075780577587904</v>
      </c>
      <c r="DE44">
        <v>1.5156281409527801</v>
      </c>
    </row>
    <row r="45" spans="1:109">
      <c r="A45">
        <v>37</v>
      </c>
      <c r="B45" t="s">
        <v>149</v>
      </c>
      <c r="C45">
        <v>379776.6634980322</v>
      </c>
      <c r="D45">
        <v>449044.19844924798</v>
      </c>
      <c r="E45">
        <v>1005557.1589577151</v>
      </c>
      <c r="F45">
        <v>132518.00660344353</v>
      </c>
      <c r="G45">
        <v>204084.09119179595</v>
      </c>
      <c r="H45">
        <v>385131.38067716581</v>
      </c>
      <c r="I45">
        <v>3555382.2279297467</v>
      </c>
      <c r="J45">
        <v>323519.51533264411</v>
      </c>
      <c r="K45">
        <v>53953.963974882034</v>
      </c>
      <c r="L45">
        <v>1184577655.0190454</v>
      </c>
      <c r="M45">
        <v>3463.8493636463086</v>
      </c>
      <c r="N45">
        <v>39210.815064794246</v>
      </c>
      <c r="O45">
        <v>7627590.767293944</v>
      </c>
      <c r="P45">
        <v>25653.236744889655</v>
      </c>
      <c r="Q45">
        <v>9999999</v>
      </c>
      <c r="R45">
        <v>5628.6571573647443</v>
      </c>
      <c r="S45">
        <v>594.85954109365059</v>
      </c>
      <c r="T45">
        <v>2672.9419656266573</v>
      </c>
      <c r="U45">
        <v>623.50241032549945</v>
      </c>
      <c r="V45">
        <v>1497.3729707243751</v>
      </c>
      <c r="W45">
        <v>1.2442372992665667</v>
      </c>
      <c r="X45">
        <v>272.58989017129335</v>
      </c>
      <c r="Y45">
        <v>463.45439079371369</v>
      </c>
      <c r="Z45">
        <v>522.9650871701773</v>
      </c>
      <c r="AA45">
        <v>362.70475456183749</v>
      </c>
      <c r="AB45">
        <v>791.93025954838402</v>
      </c>
      <c r="AC45" t="s">
        <v>150</v>
      </c>
      <c r="AD45">
        <v>1036.0908169107054</v>
      </c>
      <c r="AE45">
        <v>83449.183198036597</v>
      </c>
      <c r="AF45">
        <v>751842.94622137211</v>
      </c>
      <c r="AG45">
        <v>62982.023965812041</v>
      </c>
      <c r="AH45">
        <v>57665.366032975915</v>
      </c>
      <c r="AI45">
        <v>244931.05330266958</v>
      </c>
      <c r="AJ45">
        <v>939697.72625196364</v>
      </c>
      <c r="AK45">
        <v>168252.13714494667</v>
      </c>
      <c r="AL45">
        <v>19741.667814689121</v>
      </c>
      <c r="AM45">
        <v>20884846232.436081</v>
      </c>
      <c r="AN45">
        <v>707.60328453512511</v>
      </c>
      <c r="AO45">
        <v>7628.0383540564817</v>
      </c>
      <c r="AP45">
        <v>3318700.1781485509</v>
      </c>
      <c r="AQ45">
        <v>5125.6216931195049</v>
      </c>
      <c r="AR45">
        <v>9999999</v>
      </c>
      <c r="AS45">
        <v>946.83658748488426</v>
      </c>
      <c r="AT45">
        <v>30.48590010134032</v>
      </c>
      <c r="AU45">
        <v>221.51202061085212</v>
      </c>
      <c r="AV45">
        <v>32.276733024939965</v>
      </c>
      <c r="AW45">
        <v>131.22007073793534</v>
      </c>
      <c r="AX45">
        <v>0.33088581996683764</v>
      </c>
      <c r="AY45">
        <v>14.142471764839069</v>
      </c>
      <c r="AZ45">
        <v>23.217370492756828</v>
      </c>
      <c r="BA45">
        <v>26.292795288075862</v>
      </c>
      <c r="BB45">
        <v>18.350432563318854</v>
      </c>
      <c r="BC45">
        <v>55.841685686707706</v>
      </c>
      <c r="BD45" t="s">
        <v>151</v>
      </c>
      <c r="BE45">
        <v>4.6039256732924807</v>
      </c>
      <c r="BF45">
        <v>807.05404145772491</v>
      </c>
      <c r="BG45">
        <v>3019.6698002439111</v>
      </c>
      <c r="BH45">
        <v>220.87632773545573</v>
      </c>
      <c r="BI45">
        <v>441.44054771559314</v>
      </c>
      <c r="BJ45">
        <v>793.20793788031608</v>
      </c>
      <c r="BK45">
        <v>2325.8261437309716</v>
      </c>
      <c r="BL45">
        <v>360.82550645184398</v>
      </c>
      <c r="BM45">
        <v>129.36371044024338</v>
      </c>
      <c r="BN45">
        <v>486794.62290936743</v>
      </c>
      <c r="BO45">
        <v>5.4841934671756531</v>
      </c>
      <c r="BP45">
        <v>106.58503386378582</v>
      </c>
      <c r="BQ45">
        <v>38564.134271524905</v>
      </c>
      <c r="BR45">
        <v>58.520161946890596</v>
      </c>
      <c r="BS45">
        <v>9999999</v>
      </c>
      <c r="BT45">
        <v>8.8161528861656713</v>
      </c>
      <c r="BU45">
        <v>0.81131244583135309</v>
      </c>
      <c r="BV45">
        <v>3.4528999720593738</v>
      </c>
      <c r="BW45">
        <v>0.84096674794321968</v>
      </c>
      <c r="BX45">
        <v>2.1998154158175112</v>
      </c>
      <c r="BY45">
        <v>5.3576975220539069E-3</v>
      </c>
      <c r="BZ45">
        <v>0.45957359055829256</v>
      </c>
      <c r="CA45">
        <v>0.68675622243321088</v>
      </c>
      <c r="CB45">
        <v>0.72570924910812318</v>
      </c>
      <c r="CC45">
        <v>0.58353853928945465</v>
      </c>
      <c r="CD45">
        <v>1.1702950740735663</v>
      </c>
      <c r="CE45" t="s">
        <v>152</v>
      </c>
      <c r="CF45">
        <v>1.4051922947025908</v>
      </c>
      <c r="CG45">
        <v>243.66588293806149</v>
      </c>
      <c r="CH45">
        <v>2295.6333351684366</v>
      </c>
      <c r="CI45">
        <v>82.531328948074943</v>
      </c>
      <c r="CJ45">
        <v>139.87101213394783</v>
      </c>
      <c r="CK45">
        <v>570.30268565076494</v>
      </c>
      <c r="CL45">
        <v>561.21976995415514</v>
      </c>
      <c r="CM45">
        <v>130.46632950411123</v>
      </c>
      <c r="CN45">
        <v>42.539681171486819</v>
      </c>
      <c r="CO45">
        <v>597457.65643335902</v>
      </c>
      <c r="CP45">
        <v>1.4537001009233568</v>
      </c>
      <c r="CQ45">
        <v>17.330125148939569</v>
      </c>
      <c r="CR45">
        <v>24624.543853815092</v>
      </c>
      <c r="CS45">
        <v>99.667751314717435</v>
      </c>
      <c r="CT45">
        <v>9999999</v>
      </c>
      <c r="CU45">
        <v>3.185201997436597</v>
      </c>
      <c r="CV45">
        <v>0.24966314064180739</v>
      </c>
      <c r="CW45">
        <v>0.92314015868555399</v>
      </c>
      <c r="CX45">
        <v>0.26118985227544622</v>
      </c>
      <c r="CY45">
        <v>0.56533301977316675</v>
      </c>
      <c r="CZ45">
        <v>1.428934272762355E-3</v>
      </c>
      <c r="DA45">
        <v>0.12149052022178498</v>
      </c>
      <c r="DB45">
        <v>0.20246045947630856</v>
      </c>
      <c r="DC45">
        <v>0.21692406606396922</v>
      </c>
      <c r="DD45">
        <v>0.16356624041812043</v>
      </c>
      <c r="DE45">
        <v>0.37371204845005518</v>
      </c>
    </row>
    <row r="46" spans="1:109">
      <c r="A46">
        <v>38</v>
      </c>
      <c r="B46" t="s">
        <v>149</v>
      </c>
      <c r="C46">
        <v>389408.24954738864</v>
      </c>
      <c r="D46">
        <v>914062.24853963417</v>
      </c>
      <c r="E46">
        <v>2669383.2977910503</v>
      </c>
      <c r="F46">
        <v>469987.8792958429</v>
      </c>
      <c r="G46">
        <v>422693.96417398943</v>
      </c>
      <c r="H46">
        <v>928759.45655359956</v>
      </c>
      <c r="I46">
        <v>43253363.636128157</v>
      </c>
      <c r="J46">
        <v>2207842.6803650646</v>
      </c>
      <c r="K46">
        <v>110344.29871913865</v>
      </c>
      <c r="L46">
        <v>7230037713264.6836</v>
      </c>
      <c r="M46">
        <v>716.12089167268857</v>
      </c>
      <c r="N46">
        <v>96785.37290455417</v>
      </c>
      <c r="O46">
        <v>7365304.3901331257</v>
      </c>
      <c r="P46">
        <v>44971.836220415607</v>
      </c>
      <c r="Q46">
        <v>9999999</v>
      </c>
      <c r="R46">
        <v>4611.1510315603437</v>
      </c>
      <c r="S46">
        <v>664.83488175736704</v>
      </c>
      <c r="T46">
        <v>3024.3731566036286</v>
      </c>
      <c r="U46">
        <v>687.878634428949</v>
      </c>
      <c r="V46">
        <v>2255.1102744942882</v>
      </c>
      <c r="W46">
        <v>5.7264221908160762</v>
      </c>
      <c r="X46">
        <v>457.2330089379883</v>
      </c>
      <c r="Y46">
        <v>578.19133515227418</v>
      </c>
      <c r="Z46">
        <v>604.39410333486148</v>
      </c>
      <c r="AA46">
        <v>522.1963784394062</v>
      </c>
      <c r="AB46">
        <v>1002.0479782312158</v>
      </c>
      <c r="AC46" t="s">
        <v>150</v>
      </c>
      <c r="AD46">
        <v>130.04105804681683</v>
      </c>
      <c r="AE46">
        <v>38005.110784570272</v>
      </c>
      <c r="AF46">
        <v>181654.75069011882</v>
      </c>
      <c r="AG46">
        <v>9830.8003556053973</v>
      </c>
      <c r="AH46">
        <v>20985.200554801177</v>
      </c>
      <c r="AI46">
        <v>59882.761400378702</v>
      </c>
      <c r="AJ46">
        <v>62286.455424923945</v>
      </c>
      <c r="AK46">
        <v>13429.706407052963</v>
      </c>
      <c r="AL46">
        <v>6311.2879425196361</v>
      </c>
      <c r="AM46">
        <v>4863491.3500224315</v>
      </c>
      <c r="AN46">
        <v>121.14544487942716</v>
      </c>
      <c r="AO46">
        <v>3780.1102776541616</v>
      </c>
      <c r="AP46">
        <v>4372893.4781000614</v>
      </c>
      <c r="AQ46">
        <v>796.95982689278719</v>
      </c>
      <c r="AR46">
        <v>9999999</v>
      </c>
      <c r="AS46">
        <v>184.02870097916738</v>
      </c>
      <c r="AT46">
        <v>12.07909020214036</v>
      </c>
      <c r="AU46">
        <v>72.36940356547116</v>
      </c>
      <c r="AV46">
        <v>12.943949667798526</v>
      </c>
      <c r="AW46">
        <v>55.49181508436628</v>
      </c>
      <c r="AX46">
        <v>7.9845155561522135E-2</v>
      </c>
      <c r="AY46">
        <v>4.6215789076602558</v>
      </c>
      <c r="AZ46">
        <v>8.6276999988388354</v>
      </c>
      <c r="BA46">
        <v>10.259791555775751</v>
      </c>
      <c r="BB46">
        <v>6.4729363464273861</v>
      </c>
      <c r="BC46">
        <v>23.597883387328313</v>
      </c>
      <c r="BD46" t="s">
        <v>151</v>
      </c>
      <c r="BE46">
        <v>1.3110496850454172</v>
      </c>
      <c r="BF46">
        <v>506.60531703767015</v>
      </c>
      <c r="BG46">
        <v>2029.5788783049416</v>
      </c>
      <c r="BH46">
        <v>110.94921282185781</v>
      </c>
      <c r="BI46">
        <v>240.54676421075433</v>
      </c>
      <c r="BJ46">
        <v>551.30517389314309</v>
      </c>
      <c r="BK46">
        <v>1097.6176735982906</v>
      </c>
      <c r="BL46">
        <v>172.99973712881101</v>
      </c>
      <c r="BM46">
        <v>63.2796770982279</v>
      </c>
      <c r="BN46">
        <v>210312.41748804812</v>
      </c>
      <c r="BO46">
        <v>1.3673577115772588</v>
      </c>
      <c r="BP46">
        <v>44.916453147123477</v>
      </c>
      <c r="BQ46">
        <v>29706.028673369543</v>
      </c>
      <c r="BR46">
        <v>85.266188617861872</v>
      </c>
      <c r="BS46">
        <v>9999999</v>
      </c>
      <c r="BT46">
        <v>4.7856639978077755</v>
      </c>
      <c r="BU46">
        <v>0.58346470659014615</v>
      </c>
      <c r="BV46">
        <v>2.1271805744003771</v>
      </c>
      <c r="BW46">
        <v>0.59737284764063059</v>
      </c>
      <c r="BX46">
        <v>1.1663777009731739</v>
      </c>
      <c r="BY46">
        <v>5.5117673342166933E-3</v>
      </c>
      <c r="BZ46">
        <v>0.34336438216501791</v>
      </c>
      <c r="CA46">
        <v>0.51842525344813517</v>
      </c>
      <c r="CB46">
        <v>0.52966575525952286</v>
      </c>
      <c r="CC46">
        <v>0.44374937901037947</v>
      </c>
      <c r="CD46">
        <v>0.66808465726330934</v>
      </c>
      <c r="CE46" t="s">
        <v>152</v>
      </c>
      <c r="CF46">
        <v>0.50334632152388215</v>
      </c>
      <c r="CG46">
        <v>254.38802276302857</v>
      </c>
      <c r="CH46">
        <v>1113.2907921737205</v>
      </c>
      <c r="CI46">
        <v>59.182675314018375</v>
      </c>
      <c r="CJ46">
        <v>136.74247775763862</v>
      </c>
      <c r="CK46">
        <v>310.66167551527258</v>
      </c>
      <c r="CL46">
        <v>460.67445365552425</v>
      </c>
      <c r="CM46">
        <v>83.026876204136599</v>
      </c>
      <c r="CN46">
        <v>37.749497202755556</v>
      </c>
      <c r="CO46">
        <v>43873.664642804484</v>
      </c>
      <c r="CP46">
        <v>0.4090999960594382</v>
      </c>
      <c r="CQ46">
        <v>28.045485562145554</v>
      </c>
      <c r="CR46">
        <v>23348.304034418394</v>
      </c>
      <c r="CS46">
        <v>101.15368260946133</v>
      </c>
      <c r="CT46">
        <v>9999999</v>
      </c>
      <c r="CU46">
        <v>1.6435966367726764</v>
      </c>
      <c r="CV46">
        <v>0.14964750415317843</v>
      </c>
      <c r="CW46">
        <v>0.73628638374560096</v>
      </c>
      <c r="CX46">
        <v>0.15505641385249105</v>
      </c>
      <c r="CY46">
        <v>0.4024003675787835</v>
      </c>
      <c r="CZ46">
        <v>2.808968223658637E-3</v>
      </c>
      <c r="DA46">
        <v>9.4970571138881354E-2</v>
      </c>
      <c r="DB46">
        <v>0.12747652298695006</v>
      </c>
      <c r="DC46">
        <v>0.13351568101388428</v>
      </c>
      <c r="DD46">
        <v>0.11225830637984373</v>
      </c>
      <c r="DE46">
        <v>0.22792776640313014</v>
      </c>
    </row>
    <row r="47" spans="1:109">
      <c r="A47">
        <v>39</v>
      </c>
      <c r="B47" t="s">
        <v>149</v>
      </c>
      <c r="C47">
        <v>327230.110794265</v>
      </c>
      <c r="D47">
        <v>668773.73673678259</v>
      </c>
      <c r="E47">
        <v>6344950.0405587992</v>
      </c>
      <c r="G47">
        <v>320848.02345239848</v>
      </c>
      <c r="H47">
        <v>1555753.6201841971</v>
      </c>
      <c r="I47">
        <v>312600360.85142165</v>
      </c>
      <c r="J47">
        <v>81475965.45244664</v>
      </c>
      <c r="K47">
        <v>115885.72101554087</v>
      </c>
      <c r="L47">
        <v>1.5438567412080525E+28</v>
      </c>
      <c r="M47">
        <v>14532.702300244424</v>
      </c>
      <c r="N47">
        <v>167613.95613905843</v>
      </c>
      <c r="O47">
        <v>7251729.8600917375</v>
      </c>
      <c r="P47">
        <v>42745.064021824874</v>
      </c>
      <c r="Q47">
        <v>9999999</v>
      </c>
      <c r="R47">
        <v>13798.098710344086</v>
      </c>
      <c r="S47">
        <v>649.4163212836869</v>
      </c>
      <c r="T47">
        <v>5241.5894838195754</v>
      </c>
      <c r="U47">
        <v>679.85868501719278</v>
      </c>
      <c r="V47">
        <v>3181.9537960278408</v>
      </c>
      <c r="W47">
        <v>1.0661507216642263</v>
      </c>
      <c r="X47">
        <v>275.31664412674809</v>
      </c>
      <c r="Y47">
        <v>497.17138878766696</v>
      </c>
      <c r="Z47">
        <v>572.53206448579806</v>
      </c>
      <c r="AA47">
        <v>383.0134116616893</v>
      </c>
      <c r="AB47">
        <v>1043.754283752718</v>
      </c>
      <c r="AC47" t="s">
        <v>150</v>
      </c>
      <c r="AD47">
        <v>775.84837357465153</v>
      </c>
      <c r="AE47">
        <v>71064.99318126851</v>
      </c>
      <c r="AF47">
        <v>442689.69727332483</v>
      </c>
      <c r="AG47">
        <v>25207.866024779003</v>
      </c>
      <c r="AH47">
        <v>42483.952758999214</v>
      </c>
      <c r="AI47">
        <v>133405.65297980665</v>
      </c>
      <c r="AJ47">
        <v>266897.23476072232</v>
      </c>
      <c r="AK47">
        <v>44976.949487243059</v>
      </c>
      <c r="AL47">
        <v>12018.778870286054</v>
      </c>
      <c r="AM47">
        <v>144696632.61716351</v>
      </c>
      <c r="AN47">
        <v>764.08084930113091</v>
      </c>
      <c r="AO47">
        <v>6778.6044904890259</v>
      </c>
      <c r="AP47">
        <v>4549614.5347337723</v>
      </c>
      <c r="AQ47">
        <v>2854.6241184484411</v>
      </c>
      <c r="AR47">
        <v>9999999</v>
      </c>
      <c r="AS47">
        <v>1428.4725052120727</v>
      </c>
      <c r="AT47">
        <v>85.814192693838052</v>
      </c>
      <c r="AU47">
        <v>487.49278664199784</v>
      </c>
      <c r="AV47">
        <v>90.755850932503918</v>
      </c>
      <c r="AW47">
        <v>297.95826518831882</v>
      </c>
      <c r="AX47">
        <v>0.79794124373005304</v>
      </c>
      <c r="AY47">
        <v>39.88426751510751</v>
      </c>
      <c r="AZ47">
        <v>66.448764009684211</v>
      </c>
      <c r="BA47">
        <v>75.044666927792775</v>
      </c>
      <c r="BB47">
        <v>53.114383088751403</v>
      </c>
      <c r="BC47">
        <v>152.12041006749993</v>
      </c>
      <c r="BD47" t="s">
        <v>151</v>
      </c>
      <c r="BE47">
        <v>0.25832584111212842</v>
      </c>
      <c r="BF47">
        <v>836.52927001021624</v>
      </c>
      <c r="BG47">
        <v>1637.0494892756303</v>
      </c>
      <c r="BH47">
        <v>165.52454471410275</v>
      </c>
      <c r="BI47">
        <v>373.43308561392104</v>
      </c>
      <c r="BJ47">
        <v>590.92764377414153</v>
      </c>
      <c r="BK47">
        <v>1820.6015960807435</v>
      </c>
      <c r="BL47">
        <v>253.7875851862286</v>
      </c>
      <c r="BM47">
        <v>99.391667550825829</v>
      </c>
      <c r="BN47">
        <v>85093.438842314674</v>
      </c>
      <c r="BO47">
        <v>0.58589296808016533</v>
      </c>
      <c r="BP47">
        <v>66.590035223152668</v>
      </c>
      <c r="BQ47">
        <v>29213.379126360836</v>
      </c>
      <c r="BR47">
        <v>93.04847718300833</v>
      </c>
      <c r="BS47">
        <v>9999999</v>
      </c>
      <c r="BT47">
        <v>1.3522841950759301</v>
      </c>
      <c r="BU47">
        <v>0.28205752499276249</v>
      </c>
      <c r="BV47">
        <v>0.56372883529875717</v>
      </c>
      <c r="BW47">
        <v>0.29650961213897786</v>
      </c>
      <c r="BX47">
        <v>0.4704724398605491</v>
      </c>
      <c r="BY47">
        <v>1.489427743368714E-3</v>
      </c>
      <c r="BZ47">
        <v>0.16464668276571204</v>
      </c>
      <c r="CA47">
        <v>0.23022625838167987</v>
      </c>
      <c r="CB47">
        <v>0.2471743475261205</v>
      </c>
      <c r="CC47">
        <v>0.19710285598187721</v>
      </c>
      <c r="CD47">
        <v>0.47762984437236294</v>
      </c>
      <c r="CE47" t="s">
        <v>152</v>
      </c>
      <c r="CF47">
        <v>2.0411118938982438</v>
      </c>
      <c r="CG47">
        <v>183.57237347467569</v>
      </c>
      <c r="CH47">
        <v>460.81292623990976</v>
      </c>
      <c r="CI47">
        <v>31.942692414619884</v>
      </c>
      <c r="CJ47">
        <v>82.247443158172217</v>
      </c>
      <c r="CK47">
        <v>129.9794883425127</v>
      </c>
      <c r="CL47">
        <v>213.15390787377882</v>
      </c>
      <c r="CM47">
        <v>40.543894397229032</v>
      </c>
      <c r="CN47">
        <v>25.341255811158721</v>
      </c>
      <c r="CO47">
        <v>5042.4396930712201</v>
      </c>
      <c r="CP47">
        <v>5.4733942804279989</v>
      </c>
      <c r="CQ47">
        <v>37.962653145065588</v>
      </c>
      <c r="CR47">
        <v>24428.614325416158</v>
      </c>
      <c r="CS47">
        <v>100.4465057325758</v>
      </c>
      <c r="CT47">
        <v>9999999</v>
      </c>
      <c r="CU47">
        <v>5.8362182391816484</v>
      </c>
      <c r="CV47">
        <v>0.31074892218356492</v>
      </c>
      <c r="CW47">
        <v>1.6948925602191398</v>
      </c>
      <c r="CX47">
        <v>0.32857978656375086</v>
      </c>
      <c r="CY47">
        <v>1.0485480043258619</v>
      </c>
      <c r="CZ47">
        <v>2.2036396912594501E-3</v>
      </c>
      <c r="DA47">
        <v>0.14155783185680731</v>
      </c>
      <c r="DB47">
        <v>0.23995760519696566</v>
      </c>
      <c r="DC47">
        <v>0.26966730585239396</v>
      </c>
      <c r="DD47">
        <v>0.18932798139573453</v>
      </c>
      <c r="DE47">
        <v>0.54329617769154726</v>
      </c>
    </row>
    <row r="48" spans="1:109">
      <c r="A48">
        <v>40</v>
      </c>
      <c r="B48" t="s">
        <v>149</v>
      </c>
      <c r="C48">
        <v>249319.91330271095</v>
      </c>
      <c r="D48">
        <v>403423.94753994507</v>
      </c>
      <c r="E48">
        <v>1923930.6858674895</v>
      </c>
      <c r="F48">
        <v>204918.34297234923</v>
      </c>
      <c r="G48">
        <v>193580.22352326193</v>
      </c>
      <c r="H48">
        <v>516318.26026409236</v>
      </c>
      <c r="I48">
        <v>9483854.1164556947</v>
      </c>
      <c r="J48">
        <v>816554.59397746727</v>
      </c>
      <c r="K48">
        <v>49943.846230709823</v>
      </c>
      <c r="L48">
        <v>15310683089530.209</v>
      </c>
      <c r="M48">
        <v>1559.0329601501369</v>
      </c>
      <c r="N48">
        <v>35643.206122255026</v>
      </c>
      <c r="O48">
        <v>5112140.119486616</v>
      </c>
      <c r="P48">
        <v>21741.192811647998</v>
      </c>
      <c r="Q48">
        <v>9999999</v>
      </c>
      <c r="R48">
        <v>5744.5268657618954</v>
      </c>
      <c r="S48">
        <v>798.11844309473997</v>
      </c>
      <c r="T48">
        <v>3979.230569437846</v>
      </c>
      <c r="U48">
        <v>826.8541025788528</v>
      </c>
      <c r="V48">
        <v>2487.7452078029969</v>
      </c>
      <c r="W48">
        <v>6.4329612348874567</v>
      </c>
      <c r="X48">
        <v>377.56456690560583</v>
      </c>
      <c r="Y48">
        <v>649.234678869714</v>
      </c>
      <c r="Z48">
        <v>727.76372564343353</v>
      </c>
      <c r="AA48">
        <v>513.91965963146902</v>
      </c>
      <c r="AB48">
        <v>1107.5198298071564</v>
      </c>
      <c r="AC48" t="s">
        <v>150</v>
      </c>
      <c r="AD48">
        <v>1069.6485444413377</v>
      </c>
      <c r="AE48">
        <v>75578.128812115654</v>
      </c>
      <c r="AF48">
        <v>123657.04799486148</v>
      </c>
      <c r="AG48">
        <v>13530.260307146269</v>
      </c>
      <c r="AH48">
        <v>31693.252386106866</v>
      </c>
      <c r="AI48">
        <v>44949.473430317143</v>
      </c>
      <c r="AJ48">
        <v>143249.42424526135</v>
      </c>
      <c r="AK48">
        <v>20330.835003275777</v>
      </c>
      <c r="AL48">
        <v>9378.6246616097833</v>
      </c>
      <c r="AM48">
        <v>3212382.0648233606</v>
      </c>
      <c r="AN48">
        <v>2215.9695751538829</v>
      </c>
      <c r="AO48">
        <v>10064.523833738644</v>
      </c>
      <c r="AP48">
        <v>3726935.3508512611</v>
      </c>
      <c r="AQ48">
        <v>2531.0266703391026</v>
      </c>
      <c r="AR48">
        <v>9999999</v>
      </c>
      <c r="AS48">
        <v>2721.1184451979043</v>
      </c>
      <c r="AT48">
        <v>191.49496288060655</v>
      </c>
      <c r="AU48">
        <v>1195.6093355832841</v>
      </c>
      <c r="AV48">
        <v>201.27917324634728</v>
      </c>
      <c r="AW48">
        <v>760.93049742984158</v>
      </c>
      <c r="AX48">
        <v>0.54599360340705494</v>
      </c>
      <c r="AY48">
        <v>81.364920688127114</v>
      </c>
      <c r="AZ48">
        <v>144.15066697387422</v>
      </c>
      <c r="BA48">
        <v>174.33101143556812</v>
      </c>
      <c r="BB48">
        <v>110.41932950006475</v>
      </c>
      <c r="BC48">
        <v>312.48825947396961</v>
      </c>
      <c r="BD48" t="s">
        <v>151</v>
      </c>
      <c r="BE48">
        <v>8.4922514110435987</v>
      </c>
      <c r="BF48">
        <v>898.30194518277449</v>
      </c>
      <c r="BG48">
        <v>8235.9618608228393</v>
      </c>
      <c r="BH48">
        <v>464.09014085357285</v>
      </c>
      <c r="BI48">
        <v>463.47433896300447</v>
      </c>
      <c r="BJ48">
        <v>2019.1668932938946</v>
      </c>
      <c r="BK48">
        <v>5847.98413275644</v>
      </c>
      <c r="BL48">
        <v>1206.1388753952651</v>
      </c>
      <c r="BM48">
        <v>143.38788309006139</v>
      </c>
      <c r="BN48">
        <v>1731973478.7013252</v>
      </c>
      <c r="BO48">
        <v>7.2030975835360858</v>
      </c>
      <c r="BP48">
        <v>54.738983719884978</v>
      </c>
      <c r="BQ48">
        <v>29894.097693170446</v>
      </c>
      <c r="BR48">
        <v>61.145922569612772</v>
      </c>
      <c r="BS48">
        <v>9999999</v>
      </c>
      <c r="BT48">
        <v>15.313205715667577</v>
      </c>
      <c r="BU48">
        <v>1.3518611024136791</v>
      </c>
      <c r="BV48">
        <v>6.6050465399252163</v>
      </c>
      <c r="BW48">
        <v>1.4103826897703726</v>
      </c>
      <c r="BX48">
        <v>3.9462896897581143</v>
      </c>
      <c r="BY48">
        <v>9.6181177026136329E-3</v>
      </c>
      <c r="BZ48">
        <v>0.630593849051865</v>
      </c>
      <c r="CA48">
        <v>1.088952112565188</v>
      </c>
      <c r="CB48">
        <v>1.2094241442892504</v>
      </c>
      <c r="CC48">
        <v>0.8638583338488881</v>
      </c>
      <c r="CD48">
        <v>2.0573892764640358</v>
      </c>
      <c r="CE48" t="s">
        <v>152</v>
      </c>
      <c r="CF48">
        <v>5.6047682625259894</v>
      </c>
      <c r="CG48">
        <v>89.31583995885299</v>
      </c>
      <c r="CH48">
        <v>368.69664566853533</v>
      </c>
      <c r="CI48">
        <v>24.181711501208238</v>
      </c>
      <c r="CJ48">
        <v>47.369700996016547</v>
      </c>
      <c r="CK48">
        <v>77.132722757914536</v>
      </c>
      <c r="CL48">
        <v>104.32725838160334</v>
      </c>
      <c r="CM48">
        <v>28.630676294632845</v>
      </c>
      <c r="CN48">
        <v>22.366373125615684</v>
      </c>
      <c r="CO48">
        <v>3603.4136769700185</v>
      </c>
      <c r="CP48">
        <v>12.447972248501758</v>
      </c>
      <c r="CQ48">
        <v>45.027764071687251</v>
      </c>
      <c r="CR48">
        <v>23986.062918515305</v>
      </c>
      <c r="CS48">
        <v>87.425978507648665</v>
      </c>
      <c r="CT48">
        <v>9999999</v>
      </c>
      <c r="CU48">
        <v>9.9192123662538076</v>
      </c>
      <c r="CV48">
        <v>0.22485467404423376</v>
      </c>
      <c r="CW48">
        <v>2.1684464161687393</v>
      </c>
      <c r="CX48">
        <v>0.23530828431076883</v>
      </c>
      <c r="CY48">
        <v>1.0239201286973614</v>
      </c>
      <c r="CZ48">
        <v>1.9298867966078433E-3</v>
      </c>
      <c r="DA48">
        <v>0.10639890560503505</v>
      </c>
      <c r="DB48">
        <v>0.17698164617862491</v>
      </c>
      <c r="DC48">
        <v>0.20185226425730413</v>
      </c>
      <c r="DD48">
        <v>0.14122006369803086</v>
      </c>
      <c r="DE48">
        <v>0.35229624454617942</v>
      </c>
    </row>
    <row r="49" spans="1:109">
      <c r="A49">
        <v>41</v>
      </c>
      <c r="B49" t="s">
        <v>149</v>
      </c>
      <c r="C49">
        <v>452424.8998078662</v>
      </c>
      <c r="D49">
        <v>232554.87260744546</v>
      </c>
      <c r="E49">
        <v>687119.29268960212</v>
      </c>
      <c r="F49">
        <v>77369.043104943092</v>
      </c>
      <c r="G49">
        <v>102598.97755667579</v>
      </c>
      <c r="H49">
        <v>168363.34495268972</v>
      </c>
      <c r="I49">
        <v>1099708.2946562574</v>
      </c>
      <c r="J49">
        <v>158705.81187510872</v>
      </c>
      <c r="K49">
        <v>52294.853146146452</v>
      </c>
      <c r="L49">
        <v>343585093.05099857</v>
      </c>
      <c r="M49">
        <v>33404.910645835953</v>
      </c>
      <c r="N49">
        <v>56116.324046961374</v>
      </c>
      <c r="O49">
        <v>7546428.84339674</v>
      </c>
      <c r="P49">
        <v>46891.544539433402</v>
      </c>
      <c r="Q49">
        <v>9999999</v>
      </c>
      <c r="R49">
        <v>22546.526920004457</v>
      </c>
      <c r="S49">
        <v>240.75001627149715</v>
      </c>
      <c r="T49">
        <v>3617.0749573871713</v>
      </c>
      <c r="U49">
        <v>255.18320227479794</v>
      </c>
      <c r="V49">
        <v>1395.8058037698768</v>
      </c>
      <c r="W49">
        <v>2.7021582259127825</v>
      </c>
      <c r="X49">
        <v>112.2250272299012</v>
      </c>
      <c r="Y49">
        <v>185.60887979140074</v>
      </c>
      <c r="Z49">
        <v>209.12642215144643</v>
      </c>
      <c r="AA49">
        <v>148.89943828567939</v>
      </c>
      <c r="AB49">
        <v>437.98883842839751</v>
      </c>
      <c r="AC49" t="s">
        <v>150</v>
      </c>
      <c r="AD49">
        <v>3310.6688409690282</v>
      </c>
      <c r="AE49">
        <v>156784.90635779276</v>
      </c>
      <c r="AF49">
        <v>663564.32899519091</v>
      </c>
      <c r="AG49">
        <v>54287.969063700497</v>
      </c>
      <c r="AH49">
        <v>77131.96364870487</v>
      </c>
      <c r="AI49">
        <v>180365.18708575677</v>
      </c>
      <c r="AJ49">
        <v>1178570.9582152953</v>
      </c>
      <c r="AK49">
        <v>130961.5041769415</v>
      </c>
      <c r="AL49">
        <v>22393.343948633632</v>
      </c>
      <c r="AM49">
        <v>2960730393.4353147</v>
      </c>
      <c r="AN49">
        <v>4748.4509930949725</v>
      </c>
      <c r="AO49">
        <v>18218.002558257354</v>
      </c>
      <c r="AP49">
        <v>4136520.5529722311</v>
      </c>
      <c r="AQ49">
        <v>12851.51398123234</v>
      </c>
      <c r="AR49">
        <v>9999999</v>
      </c>
      <c r="AS49">
        <v>5893.9224965728008</v>
      </c>
      <c r="AT49">
        <v>235.8491157177271</v>
      </c>
      <c r="AU49">
        <v>1891.2707979054273</v>
      </c>
      <c r="AV49">
        <v>248.9491176877394</v>
      </c>
      <c r="AW49">
        <v>1076.5524907979673</v>
      </c>
      <c r="AX49">
        <v>0.87575666749324665</v>
      </c>
      <c r="AY49">
        <v>113.90264587758122</v>
      </c>
      <c r="AZ49">
        <v>183.34945725625289</v>
      </c>
      <c r="BA49">
        <v>206.00421070434712</v>
      </c>
      <c r="BB49">
        <v>147.81962753238489</v>
      </c>
      <c r="BC49">
        <v>421.6707563909157</v>
      </c>
      <c r="BD49" t="s">
        <v>151</v>
      </c>
      <c r="BE49">
        <v>11.368841059239125</v>
      </c>
      <c r="BF49">
        <v>588.06465072667208</v>
      </c>
      <c r="BG49">
        <v>5150.4234674129375</v>
      </c>
      <c r="BH49">
        <v>255.80084148231808</v>
      </c>
      <c r="BI49">
        <v>300.4693765612007</v>
      </c>
      <c r="BJ49">
        <v>1176.0508866370217</v>
      </c>
      <c r="BK49">
        <v>3296.8616370610894</v>
      </c>
      <c r="BL49">
        <v>618.11055208810706</v>
      </c>
      <c r="BM49">
        <v>88.419347517829053</v>
      </c>
      <c r="BN49">
        <v>208603678.02783296</v>
      </c>
      <c r="BO49">
        <v>9.3250210470734576</v>
      </c>
      <c r="BP49">
        <v>53.111540101154681</v>
      </c>
      <c r="BQ49">
        <v>22890.651408798862</v>
      </c>
      <c r="BR49">
        <v>33.637009969778994</v>
      </c>
      <c r="BS49">
        <v>9999999</v>
      </c>
      <c r="BT49">
        <v>17.433714862413385</v>
      </c>
      <c r="BU49">
        <v>0.80672564672475355</v>
      </c>
      <c r="BV49">
        <v>4.8633020970570611</v>
      </c>
      <c r="BW49">
        <v>0.86012731205174697</v>
      </c>
      <c r="BX49">
        <v>2.9896956337806477</v>
      </c>
      <c r="BY49">
        <v>7.9394924968091817E-3</v>
      </c>
      <c r="BZ49">
        <v>0.31464825876696262</v>
      </c>
      <c r="CA49">
        <v>0.58758316265899047</v>
      </c>
      <c r="CB49">
        <v>0.68735186132075377</v>
      </c>
      <c r="CC49">
        <v>0.44115699595467167</v>
      </c>
      <c r="CD49">
        <v>1.4869026347143226</v>
      </c>
      <c r="CE49" t="s">
        <v>152</v>
      </c>
      <c r="CF49">
        <v>0.31906754909967588</v>
      </c>
      <c r="CG49">
        <v>228.25498371851634</v>
      </c>
      <c r="CH49">
        <v>440.17795159536138</v>
      </c>
      <c r="CI49">
        <v>51.210385049801225</v>
      </c>
      <c r="CJ49">
        <v>132.30049594358431</v>
      </c>
      <c r="CK49">
        <v>167.54476703769268</v>
      </c>
      <c r="CL49">
        <v>350.23578189821052</v>
      </c>
      <c r="CM49">
        <v>65.580848219080934</v>
      </c>
      <c r="CN49">
        <v>38.781023722558828</v>
      </c>
      <c r="CO49">
        <v>4035.8937068532932</v>
      </c>
      <c r="CP49">
        <v>0.91069771926506782</v>
      </c>
      <c r="CQ49">
        <v>40.445942049720479</v>
      </c>
      <c r="CR49">
        <v>23418.684450795179</v>
      </c>
      <c r="CS49">
        <v>113.16901531998275</v>
      </c>
      <c r="CT49">
        <v>9999999</v>
      </c>
      <c r="CU49">
        <v>1.1180814674602828</v>
      </c>
      <c r="CV49">
        <v>0.13155385366246169</v>
      </c>
      <c r="CW49">
        <v>0.42168215375806001</v>
      </c>
      <c r="CX49">
        <v>0.13627008157482062</v>
      </c>
      <c r="CY49">
        <v>0.22759372589564658</v>
      </c>
      <c r="CZ49">
        <v>5.98749475894227E-4</v>
      </c>
      <c r="DA49">
        <v>8.009665665632934E-2</v>
      </c>
      <c r="DB49">
        <v>0.11241703848885765</v>
      </c>
      <c r="DC49">
        <v>0.11543675255989462</v>
      </c>
      <c r="DD49">
        <v>9.6271453671743723E-2</v>
      </c>
      <c r="DE49">
        <v>0.15710049242830126</v>
      </c>
    </row>
    <row r="50" spans="1:109">
      <c r="A50">
        <v>42</v>
      </c>
      <c r="B50" t="s">
        <v>149</v>
      </c>
      <c r="C50">
        <v>323560.39118358429</v>
      </c>
      <c r="D50">
        <v>840735.92005777522</v>
      </c>
      <c r="E50">
        <v>6706794.7473915331</v>
      </c>
      <c r="H50">
        <v>1661875.2714920305</v>
      </c>
      <c r="K50">
        <v>131133.67129574192</v>
      </c>
      <c r="M50">
        <v>6549.0591499314451</v>
      </c>
      <c r="Q50">
        <v>9999999</v>
      </c>
      <c r="R50">
        <v>10032.924540562752</v>
      </c>
      <c r="S50">
        <v>1066.0533260174118</v>
      </c>
      <c r="T50">
        <v>4072.4964541506884</v>
      </c>
      <c r="U50">
        <v>1119.4876847214387</v>
      </c>
      <c r="V50">
        <v>2739.5844782673253</v>
      </c>
      <c r="W50">
        <v>4.2169166093014585</v>
      </c>
      <c r="X50">
        <v>546.98178744638062</v>
      </c>
      <c r="Y50">
        <v>851.89927669584688</v>
      </c>
      <c r="Z50">
        <v>939.55644198305811</v>
      </c>
      <c r="AA50">
        <v>697.61587396631626</v>
      </c>
      <c r="AB50">
        <v>1770.0529378737492</v>
      </c>
      <c r="AC50" t="s">
        <v>150</v>
      </c>
      <c r="AD50">
        <v>101.77422813320636</v>
      </c>
      <c r="AE50">
        <v>108006.03342377245</v>
      </c>
      <c r="AF50">
        <v>323795.22186812368</v>
      </c>
      <c r="AG50">
        <v>24008.376730402229</v>
      </c>
      <c r="AH50">
        <v>49964.732094101011</v>
      </c>
      <c r="AI50">
        <v>98079.409433422232</v>
      </c>
      <c r="AJ50">
        <v>254340.09267995349</v>
      </c>
      <c r="AK50">
        <v>37837.85452900143</v>
      </c>
      <c r="AL50">
        <v>13525.132012524246</v>
      </c>
      <c r="AM50">
        <v>45531709.009403169</v>
      </c>
      <c r="AN50">
        <v>212.17514461135278</v>
      </c>
      <c r="AO50">
        <v>7775.5128197458762</v>
      </c>
      <c r="AP50">
        <v>3996341.6891900296</v>
      </c>
      <c r="AQ50">
        <v>2063.3040652378431</v>
      </c>
      <c r="AR50">
        <v>9999999</v>
      </c>
      <c r="AS50">
        <v>272.40675763917596</v>
      </c>
      <c r="AT50">
        <v>66.39248168567984</v>
      </c>
      <c r="AU50">
        <v>196.18628472727474</v>
      </c>
      <c r="AV50">
        <v>68.892056996621577</v>
      </c>
      <c r="AW50">
        <v>161.20760711443702</v>
      </c>
      <c r="AX50">
        <v>0.11886321588569407</v>
      </c>
      <c r="AY50">
        <v>38.837550714555263</v>
      </c>
      <c r="AZ50">
        <v>55.720750855721356</v>
      </c>
      <c r="BA50">
        <v>60.663460295870259</v>
      </c>
      <c r="BB50">
        <v>47.573722496619013</v>
      </c>
      <c r="BC50">
        <v>98.193193580578992</v>
      </c>
      <c r="BD50" t="s">
        <v>151</v>
      </c>
      <c r="BE50">
        <v>1.0828943785159857</v>
      </c>
      <c r="BF50">
        <v>2018.86714812225</v>
      </c>
      <c r="BG50">
        <v>5289.1277230421574</v>
      </c>
      <c r="BH50">
        <v>717.74707499480951</v>
      </c>
      <c r="BI50">
        <v>1033.1547831731427</v>
      </c>
      <c r="BJ50">
        <v>1995.0834868304541</v>
      </c>
      <c r="BK50">
        <v>18014.358135618993</v>
      </c>
      <c r="BL50">
        <v>1704.1239906189876</v>
      </c>
      <c r="BM50">
        <v>289.35263454703124</v>
      </c>
      <c r="BN50">
        <v>15237585.198961701</v>
      </c>
      <c r="BO50">
        <v>4.0272858526568998</v>
      </c>
      <c r="BP50">
        <v>188.25144905315244</v>
      </c>
      <c r="BQ50">
        <v>31359.887079062049</v>
      </c>
      <c r="BR50">
        <v>65.329072879130479</v>
      </c>
      <c r="BS50">
        <v>9999999</v>
      </c>
      <c r="BT50">
        <v>2.42856149974333</v>
      </c>
      <c r="BU50">
        <v>0.53706997201423445</v>
      </c>
      <c r="BV50">
        <v>0.86454568207725502</v>
      </c>
      <c r="BW50">
        <v>0.58742377068098317</v>
      </c>
      <c r="BX50">
        <v>0.81705564293471933</v>
      </c>
      <c r="BY50">
        <v>2.3537872569946304E-3</v>
      </c>
      <c r="BZ50">
        <v>0.16176612684207778</v>
      </c>
      <c r="CA50">
        <v>0.35670624427718267</v>
      </c>
      <c r="CB50">
        <v>0.41527456704097271</v>
      </c>
      <c r="CC50">
        <v>0.24504124111627965</v>
      </c>
      <c r="CD50">
        <v>1.1119236475176324</v>
      </c>
      <c r="CE50" t="s">
        <v>152</v>
      </c>
      <c r="CF50">
        <v>0.54938251760051082</v>
      </c>
      <c r="CG50">
        <v>784.34246769448214</v>
      </c>
      <c r="CH50">
        <v>2178.0317983278196</v>
      </c>
      <c r="CI50">
        <v>192.64665931910667</v>
      </c>
      <c r="CJ50">
        <v>382.51298761136366</v>
      </c>
      <c r="CK50">
        <v>701.28895413579721</v>
      </c>
      <c r="CL50">
        <v>2367.9256401945913</v>
      </c>
      <c r="CM50">
        <v>320.30347031709056</v>
      </c>
      <c r="CN50">
        <v>103.92355628628313</v>
      </c>
      <c r="CO50">
        <v>460120.25369865907</v>
      </c>
      <c r="CP50">
        <v>1.8290754947379912</v>
      </c>
      <c r="CQ50">
        <v>59.532833550274731</v>
      </c>
      <c r="CR50">
        <v>23493.566523928381</v>
      </c>
      <c r="CS50">
        <v>97.36947266144567</v>
      </c>
      <c r="CT50">
        <v>9999999</v>
      </c>
      <c r="CU50">
        <v>1.2927285354580638</v>
      </c>
      <c r="CV50">
        <v>0.29623211559264068</v>
      </c>
      <c r="CW50">
        <v>0.92516167463087573</v>
      </c>
      <c r="CX50">
        <v>0.31127363822470133</v>
      </c>
      <c r="CY50">
        <v>0.89316386144200099</v>
      </c>
      <c r="CZ50">
        <v>1.3742486045820231E-3</v>
      </c>
      <c r="DA50">
        <v>0.16657891944256825</v>
      </c>
      <c r="DB50">
        <v>0.23720033137183094</v>
      </c>
      <c r="DC50">
        <v>0.26530036934631174</v>
      </c>
      <c r="DD50">
        <v>0.19959730904933073</v>
      </c>
      <c r="DE50">
        <v>0.51225079380514016</v>
      </c>
    </row>
    <row r="51" spans="1:109">
      <c r="A51">
        <v>43</v>
      </c>
      <c r="B51" t="s">
        <v>149</v>
      </c>
      <c r="C51">
        <v>321885.73122779373</v>
      </c>
      <c r="D51">
        <v>337175.6724408227</v>
      </c>
      <c r="E51">
        <v>594566.2205423268</v>
      </c>
      <c r="F51">
        <v>104768.2510643587</v>
      </c>
      <c r="G51">
        <v>165064.54350962097</v>
      </c>
      <c r="H51">
        <v>201512.54486193103</v>
      </c>
      <c r="I51">
        <v>2513165.9646325461</v>
      </c>
      <c r="J51">
        <v>243354.29439482983</v>
      </c>
      <c r="K51">
        <v>52380.149291641392</v>
      </c>
      <c r="L51">
        <v>408602327.13562274</v>
      </c>
      <c r="M51">
        <v>5347.3261588395389</v>
      </c>
      <c r="N51">
        <v>48187.532149902276</v>
      </c>
      <c r="O51">
        <v>5255723.0420761546</v>
      </c>
      <c r="P51">
        <v>29723.360989502242</v>
      </c>
      <c r="Q51">
        <v>9999999</v>
      </c>
      <c r="R51">
        <v>4854.1097705635921</v>
      </c>
      <c r="S51">
        <v>565.52178217955054</v>
      </c>
      <c r="T51">
        <v>1438.9810225053166</v>
      </c>
      <c r="U51">
        <v>596.44934912037002</v>
      </c>
      <c r="V51">
        <v>949.21609829606905</v>
      </c>
      <c r="W51">
        <v>2.1121476135620281</v>
      </c>
      <c r="X51">
        <v>258.67331169100794</v>
      </c>
      <c r="Y51">
        <v>440.04102399535208</v>
      </c>
      <c r="Z51">
        <v>486.89847772292416</v>
      </c>
      <c r="AA51">
        <v>346.21930109732062</v>
      </c>
      <c r="AB51">
        <v>821.85494311024706</v>
      </c>
      <c r="AC51" t="s">
        <v>150</v>
      </c>
      <c r="AD51">
        <v>42.732780614935393</v>
      </c>
      <c r="AE51">
        <v>62920.759658556672</v>
      </c>
      <c r="AF51">
        <v>246254.53274801731</v>
      </c>
      <c r="AG51">
        <v>12843.899730678941</v>
      </c>
      <c r="AH51">
        <v>29911.386139689996</v>
      </c>
      <c r="AI51">
        <v>72081.626044561446</v>
      </c>
      <c r="AJ51">
        <v>97587.025306099895</v>
      </c>
      <c r="AK51">
        <v>17800.788080453993</v>
      </c>
      <c r="AL51">
        <v>8036.5853990084188</v>
      </c>
      <c r="AM51">
        <v>9732502.5840275474</v>
      </c>
      <c r="AN51">
        <v>85.431523176829842</v>
      </c>
      <c r="AO51">
        <v>3803.8541575669001</v>
      </c>
      <c r="AP51">
        <v>4852831.523226127</v>
      </c>
      <c r="AQ51">
        <v>754.89683096543058</v>
      </c>
      <c r="AR51">
        <v>9999999</v>
      </c>
      <c r="AS51">
        <v>255.40822486405591</v>
      </c>
      <c r="AT51">
        <v>43.20794023075284</v>
      </c>
      <c r="AU51">
        <v>166.84882148779531</v>
      </c>
      <c r="AV51">
        <v>44.980405844803833</v>
      </c>
      <c r="AW51">
        <v>119.20773860668015</v>
      </c>
      <c r="AX51">
        <v>0.43029982161302255</v>
      </c>
      <c r="AY51">
        <v>25.068072955289566</v>
      </c>
      <c r="AZ51">
        <v>35.752916531011408</v>
      </c>
      <c r="BA51">
        <v>39.358470452725022</v>
      </c>
      <c r="BB51">
        <v>30.57959354919134</v>
      </c>
      <c r="BC51">
        <v>71.128353590775347</v>
      </c>
      <c r="BD51" t="s">
        <v>151</v>
      </c>
      <c r="BE51">
        <v>1.8162584066079288</v>
      </c>
      <c r="BF51">
        <v>841.74307246027388</v>
      </c>
      <c r="BG51">
        <v>4968.2672177403192</v>
      </c>
      <c r="BH51">
        <v>296.51254039064548</v>
      </c>
      <c r="BI51">
        <v>420.21583240190336</v>
      </c>
      <c r="BJ51">
        <v>1339.0806906335397</v>
      </c>
      <c r="BK51">
        <v>3464.2987186212831</v>
      </c>
      <c r="BL51">
        <v>592.18915381087606</v>
      </c>
      <c r="BM51">
        <v>123.67463611972158</v>
      </c>
      <c r="BN51">
        <v>23003160.025303297</v>
      </c>
      <c r="BO51">
        <v>2.7268983747569155</v>
      </c>
      <c r="BP51">
        <v>51.68089375533517</v>
      </c>
      <c r="BQ51">
        <v>28350.159152809516</v>
      </c>
      <c r="BR51">
        <v>88.840622801640023</v>
      </c>
      <c r="BS51">
        <v>9999999</v>
      </c>
      <c r="BT51">
        <v>4.9646182395316849</v>
      </c>
      <c r="BU51">
        <v>0.65042120858553731</v>
      </c>
      <c r="BV51">
        <v>1.800234233326272</v>
      </c>
      <c r="BW51">
        <v>0.67074408730912993</v>
      </c>
      <c r="BX51">
        <v>1.0703932197790693</v>
      </c>
      <c r="BY51">
        <v>4.461319590637081E-3</v>
      </c>
      <c r="BZ51">
        <v>0.32664509905286909</v>
      </c>
      <c r="CA51">
        <v>0.55426985326694389</v>
      </c>
      <c r="CB51">
        <v>0.58171264019556412</v>
      </c>
      <c r="CC51">
        <v>0.44929413410332708</v>
      </c>
      <c r="CD51">
        <v>0.75512923084983374</v>
      </c>
      <c r="CE51" t="s">
        <v>152</v>
      </c>
      <c r="CF51">
        <v>0.91274082967832604</v>
      </c>
      <c r="CG51">
        <v>493.03609585413841</v>
      </c>
      <c r="CH51">
        <v>2816.4758788828417</v>
      </c>
      <c r="CI51">
        <v>167.21154605942434</v>
      </c>
      <c r="CJ51">
        <v>262.33831067059805</v>
      </c>
      <c r="CK51">
        <v>840.72250677906754</v>
      </c>
      <c r="CL51">
        <v>1606.3368619402447</v>
      </c>
      <c r="CM51">
        <v>296.92675067208785</v>
      </c>
      <c r="CN51">
        <v>78.469778532993928</v>
      </c>
      <c r="CO51">
        <v>1761589.7359182383</v>
      </c>
      <c r="CP51">
        <v>1.236058742565789</v>
      </c>
      <c r="CQ51">
        <v>31.602117485673563</v>
      </c>
      <c r="CR51">
        <v>23551.251534082723</v>
      </c>
      <c r="CS51">
        <v>96.688029731671875</v>
      </c>
      <c r="CT51">
        <v>9999999</v>
      </c>
      <c r="CU51">
        <v>2.2049057068010538</v>
      </c>
      <c r="CV51">
        <v>0.21707197798117023</v>
      </c>
      <c r="CW51">
        <v>0.87835094161187921</v>
      </c>
      <c r="CX51">
        <v>0.22441561583939235</v>
      </c>
      <c r="CY51">
        <v>0.60725022728290601</v>
      </c>
      <c r="CZ51">
        <v>1.7165889812490883E-3</v>
      </c>
      <c r="DA51">
        <v>0.14859888599815543</v>
      </c>
      <c r="DB51">
        <v>0.18741022411779329</v>
      </c>
      <c r="DC51">
        <v>0.19779318309482954</v>
      </c>
      <c r="DD51">
        <v>0.16853817199453153</v>
      </c>
      <c r="DE51">
        <v>0.32751972420950115</v>
      </c>
    </row>
    <row r="52" spans="1:109">
      <c r="A52">
        <v>44</v>
      </c>
      <c r="B52" t="s">
        <v>149</v>
      </c>
      <c r="C52">
        <v>442969.71568113816</v>
      </c>
      <c r="D52">
        <v>731196.4085119426</v>
      </c>
      <c r="E52">
        <v>2338337.2597368807</v>
      </c>
      <c r="F52">
        <v>390794.73242630652</v>
      </c>
      <c r="G52">
        <v>374706.06928427907</v>
      </c>
      <c r="H52">
        <v>774154.36248613452</v>
      </c>
      <c r="I52">
        <v>29994922.322514445</v>
      </c>
      <c r="J52">
        <v>1722630.9000506261</v>
      </c>
      <c r="K52">
        <v>100211.96449926771</v>
      </c>
      <c r="L52">
        <v>1867526619206.658</v>
      </c>
      <c r="M52">
        <v>4265.6009497969071</v>
      </c>
      <c r="N52">
        <v>99151.802830475048</v>
      </c>
      <c r="O52">
        <v>7299063.7410283322</v>
      </c>
      <c r="P52">
        <v>58947.623730767198</v>
      </c>
      <c r="Q52">
        <v>9999999</v>
      </c>
      <c r="R52">
        <v>8042.3512276887677</v>
      </c>
      <c r="S52">
        <v>953.26184335719176</v>
      </c>
      <c r="T52">
        <v>3265.8757912595679</v>
      </c>
      <c r="U52">
        <v>985.71883757230023</v>
      </c>
      <c r="V52">
        <v>1849.6412481220207</v>
      </c>
      <c r="W52">
        <v>5.2154995809908291</v>
      </c>
      <c r="X52">
        <v>464.87392894861352</v>
      </c>
      <c r="Y52">
        <v>802.10606673558982</v>
      </c>
      <c r="Z52">
        <v>849.06999325945537</v>
      </c>
      <c r="AA52">
        <v>641.22961991840782</v>
      </c>
      <c r="AB52">
        <v>1160.4600372296625</v>
      </c>
      <c r="AC52" t="s">
        <v>150</v>
      </c>
      <c r="AD52">
        <v>492.54840857120729</v>
      </c>
      <c r="AE52">
        <v>81687.404591212355</v>
      </c>
      <c r="AF52">
        <v>243445.01186216396</v>
      </c>
      <c r="AG52">
        <v>21517.885095445039</v>
      </c>
      <c r="AH52">
        <v>44884.442521339297</v>
      </c>
      <c r="AI52">
        <v>79308.895638514354</v>
      </c>
      <c r="AJ52">
        <v>215077.3106118986</v>
      </c>
      <c r="AK52">
        <v>33683.629290358971</v>
      </c>
      <c r="AL52">
        <v>13324.545173228424</v>
      </c>
      <c r="AM52">
        <v>14224014.214708257</v>
      </c>
      <c r="AN52">
        <v>907.4031558630785</v>
      </c>
      <c r="AO52">
        <v>11546.247773798224</v>
      </c>
      <c r="AP52">
        <v>4554487.4409601511</v>
      </c>
      <c r="AQ52">
        <v>3943.6823012765999</v>
      </c>
      <c r="AR52">
        <v>9999999</v>
      </c>
      <c r="AS52">
        <v>947.9251597444221</v>
      </c>
      <c r="AT52">
        <v>67.967036391684616</v>
      </c>
      <c r="AU52">
        <v>316.75095636505654</v>
      </c>
      <c r="AV52">
        <v>70.586354538852333</v>
      </c>
      <c r="AW52">
        <v>212.45592150838007</v>
      </c>
      <c r="AX52">
        <v>0.65992586568473988</v>
      </c>
      <c r="AY52">
        <v>35.899535128570278</v>
      </c>
      <c r="AZ52">
        <v>56.9379835668285</v>
      </c>
      <c r="BA52">
        <v>60.386177164763872</v>
      </c>
      <c r="BB52">
        <v>47.296550290606866</v>
      </c>
      <c r="BC52">
        <v>95.643127264905516</v>
      </c>
      <c r="BD52" t="s">
        <v>151</v>
      </c>
      <c r="BE52">
        <v>0.86475514204938131</v>
      </c>
      <c r="BF52">
        <v>1213.9420537777003</v>
      </c>
      <c r="BG52">
        <v>3574.3437016225294</v>
      </c>
      <c r="BH52">
        <v>330.32394973672058</v>
      </c>
      <c r="BI52">
        <v>596.89465457077074</v>
      </c>
      <c r="BJ52">
        <v>1159.1083597967022</v>
      </c>
      <c r="BK52">
        <v>5289.3381509678775</v>
      </c>
      <c r="BL52">
        <v>628.06837523603917</v>
      </c>
      <c r="BM52">
        <v>156.6822124215139</v>
      </c>
      <c r="BN52">
        <v>2136570.4426577874</v>
      </c>
      <c r="BO52">
        <v>0.71512018853525328</v>
      </c>
      <c r="BP52">
        <v>90.954443516523241</v>
      </c>
      <c r="BQ52">
        <v>30228.863347843126</v>
      </c>
      <c r="BR52">
        <v>67.594426127500753</v>
      </c>
      <c r="BS52">
        <v>9999999</v>
      </c>
      <c r="BT52">
        <v>3.5346095138937299</v>
      </c>
      <c r="BU52">
        <v>1.0921849869871463</v>
      </c>
      <c r="BV52">
        <v>2.6349651665057805</v>
      </c>
      <c r="BW52">
        <v>1.1311770622403214</v>
      </c>
      <c r="BX52">
        <v>2.5988479292829147</v>
      </c>
      <c r="BY52">
        <v>4.5783419195211568E-3</v>
      </c>
      <c r="BZ52">
        <v>0.74417093659708111</v>
      </c>
      <c r="CA52">
        <v>0.94763926664441489</v>
      </c>
      <c r="CB52">
        <v>0.99932098210124098</v>
      </c>
      <c r="CC52">
        <v>0.84684418259534966</v>
      </c>
      <c r="CD52">
        <v>1.6292957336425877</v>
      </c>
      <c r="CE52" t="s">
        <v>152</v>
      </c>
      <c r="CF52">
        <v>5.620148430441712</v>
      </c>
      <c r="CG52">
        <v>649.33938768332143</v>
      </c>
      <c r="CH52">
        <v>2208.8499391766904</v>
      </c>
      <c r="CI52">
        <v>145.56294035638055</v>
      </c>
      <c r="CJ52">
        <v>277.31198843864496</v>
      </c>
      <c r="CK52">
        <v>598.18010975613424</v>
      </c>
      <c r="CL52">
        <v>2083.0989594484449</v>
      </c>
      <c r="CM52">
        <v>270.74430288782582</v>
      </c>
      <c r="CN52">
        <v>71.631494246521314</v>
      </c>
      <c r="CO52">
        <v>1080152.0626977589</v>
      </c>
      <c r="CP52">
        <v>6.6735283512799031</v>
      </c>
      <c r="CQ52">
        <v>51.612024897292223</v>
      </c>
      <c r="CR52">
        <v>21245.212107992022</v>
      </c>
      <c r="CS52">
        <v>42.683336155098246</v>
      </c>
      <c r="CT52">
        <v>9999999</v>
      </c>
      <c r="CU52">
        <v>13.400772954175057</v>
      </c>
      <c r="CV52">
        <v>1.1275418611994177</v>
      </c>
      <c r="CW52">
        <v>6.5127730006605944</v>
      </c>
      <c r="CX52">
        <v>1.1799577460959536</v>
      </c>
      <c r="CY52">
        <v>4.1599849022618915</v>
      </c>
      <c r="CZ52">
        <v>2.4590001461077407E-3</v>
      </c>
      <c r="DA52">
        <v>0.52300054791865114</v>
      </c>
      <c r="DB52">
        <v>0.86396169151520208</v>
      </c>
      <c r="DC52">
        <v>1.0157758875093701</v>
      </c>
      <c r="DD52">
        <v>0.68513494863110747</v>
      </c>
      <c r="DE52">
        <v>1.8313680422053258</v>
      </c>
    </row>
    <row r="53" spans="1:109">
      <c r="A53">
        <v>45</v>
      </c>
      <c r="B53" t="s">
        <v>149</v>
      </c>
      <c r="C53">
        <v>255893.43571863775</v>
      </c>
      <c r="D53">
        <v>429196.78586561547</v>
      </c>
      <c r="E53">
        <v>1046455.9536666166</v>
      </c>
      <c r="F53">
        <v>148190.64763988895</v>
      </c>
      <c r="G53">
        <v>207535.2531703522</v>
      </c>
      <c r="H53">
        <v>369750.09240910562</v>
      </c>
      <c r="I53">
        <v>4626998.0274029048</v>
      </c>
      <c r="J53">
        <v>386020.07252922701</v>
      </c>
      <c r="K53">
        <v>56246.902557282338</v>
      </c>
      <c r="L53">
        <v>8766858933.2823124</v>
      </c>
      <c r="M53">
        <v>404.78681742430365</v>
      </c>
      <c r="N53">
        <v>40413.277198138509</v>
      </c>
      <c r="O53">
        <v>5300212.8091802821</v>
      </c>
      <c r="P53">
        <v>17689.233171442509</v>
      </c>
      <c r="Q53">
        <v>9999999</v>
      </c>
      <c r="R53">
        <v>752.48574126842448</v>
      </c>
      <c r="S53">
        <v>46.197242437848999</v>
      </c>
      <c r="T53">
        <v>205.07901006980029</v>
      </c>
      <c r="U53">
        <v>46.508601907890849</v>
      </c>
      <c r="V53">
        <v>123.62242474236811</v>
      </c>
      <c r="W53">
        <v>0.6631833284123233</v>
      </c>
      <c r="X53">
        <v>45.841705235121054</v>
      </c>
      <c r="Y53">
        <v>46.06562683234381</v>
      </c>
      <c r="Z53">
        <v>44.794344126579304</v>
      </c>
      <c r="AA53">
        <v>47.004982441330426</v>
      </c>
      <c r="AB53">
        <v>57.207509666509466</v>
      </c>
      <c r="AC53" t="s">
        <v>150</v>
      </c>
      <c r="AD53">
        <v>1891.2941812535353</v>
      </c>
      <c r="AE53">
        <v>84860.124544167178</v>
      </c>
      <c r="AF53">
        <v>632191.89033928385</v>
      </c>
      <c r="AG53">
        <v>30964.927093043538</v>
      </c>
      <c r="AH53">
        <v>49460.286454943547</v>
      </c>
      <c r="AI53">
        <v>161997.91365146561</v>
      </c>
      <c r="AJ53">
        <v>330050.60087999766</v>
      </c>
      <c r="AK53">
        <v>57537.016068270612</v>
      </c>
      <c r="AL53">
        <v>14625.397118167382</v>
      </c>
      <c r="AM53">
        <v>410433013.91738075</v>
      </c>
      <c r="AN53">
        <v>2178.793731951705</v>
      </c>
      <c r="AO53">
        <v>10670.94926979455</v>
      </c>
      <c r="AP53">
        <v>5682751.1044000713</v>
      </c>
      <c r="AQ53">
        <v>5927.9248308263022</v>
      </c>
      <c r="AR53">
        <v>9999999</v>
      </c>
      <c r="AS53">
        <v>2967.3412657661424</v>
      </c>
      <c r="AT53">
        <v>88.199836817060984</v>
      </c>
      <c r="AU53">
        <v>771.37906184920735</v>
      </c>
      <c r="AV53">
        <v>93.259297830848737</v>
      </c>
      <c r="AW53">
        <v>426.42877024015684</v>
      </c>
      <c r="AX53">
        <v>1.7017016975882262</v>
      </c>
      <c r="AY53">
        <v>37.939119901512854</v>
      </c>
      <c r="AZ53">
        <v>67.376503073774245</v>
      </c>
      <c r="BA53">
        <v>76.64917598690171</v>
      </c>
      <c r="BB53">
        <v>52.272862187765675</v>
      </c>
      <c r="BC53">
        <v>148.64149786631006</v>
      </c>
      <c r="BD53" t="s">
        <v>151</v>
      </c>
      <c r="BE53">
        <v>1.9524077236899589</v>
      </c>
      <c r="BF53">
        <v>415.85284392384756</v>
      </c>
      <c r="BG53">
        <v>3628.6399099708437</v>
      </c>
      <c r="BH53">
        <v>158.67264900628646</v>
      </c>
      <c r="BI53">
        <v>232.52224591424249</v>
      </c>
      <c r="BJ53">
        <v>915.73316072933858</v>
      </c>
      <c r="BK53">
        <v>1270.3981809704012</v>
      </c>
      <c r="BL53">
        <v>281.02449428282728</v>
      </c>
      <c r="BM53">
        <v>72.336913369070601</v>
      </c>
      <c r="BN53">
        <v>5529946.1431177603</v>
      </c>
      <c r="BO53">
        <v>3.1022506537876482</v>
      </c>
      <c r="BP53">
        <v>24.401542717781645</v>
      </c>
      <c r="BQ53">
        <v>25673.437747795178</v>
      </c>
      <c r="BR53">
        <v>98.167354256202856</v>
      </c>
      <c r="BS53">
        <v>9999999</v>
      </c>
      <c r="BT53">
        <v>5.0851819380222487</v>
      </c>
      <c r="BU53">
        <v>0.52968107723036972</v>
      </c>
      <c r="BV53">
        <v>2.1197067167192736</v>
      </c>
      <c r="BW53">
        <v>0.55926244529920377</v>
      </c>
      <c r="BX53">
        <v>1.3646762436264834</v>
      </c>
      <c r="BY53">
        <v>2.1663239136753627E-3</v>
      </c>
      <c r="BZ53">
        <v>0.25124905080556076</v>
      </c>
      <c r="CA53">
        <v>0.40928399296273971</v>
      </c>
      <c r="CB53">
        <v>0.46369326782547687</v>
      </c>
      <c r="CC53">
        <v>0.32717997570088353</v>
      </c>
      <c r="CD53">
        <v>0.91127384057784855</v>
      </c>
      <c r="CE53" t="s">
        <v>152</v>
      </c>
      <c r="CF53">
        <v>1.2677832823265553</v>
      </c>
      <c r="CG53">
        <v>90.1415564604374</v>
      </c>
      <c r="CH53">
        <v>1209.1279747419667</v>
      </c>
      <c r="CI53">
        <v>30.540823938027849</v>
      </c>
      <c r="CJ53">
        <v>55.072647981204597</v>
      </c>
      <c r="CK53">
        <v>283.6130975337548</v>
      </c>
      <c r="CL53">
        <v>136.43804055263806</v>
      </c>
      <c r="CM53">
        <v>41.423592730456996</v>
      </c>
      <c r="CN53">
        <v>18.872453996850176</v>
      </c>
      <c r="CO53">
        <v>57299.850154710606</v>
      </c>
      <c r="CP53">
        <v>1.7452195009290499</v>
      </c>
      <c r="CQ53">
        <v>8.8171791115471301</v>
      </c>
      <c r="CR53">
        <v>22716.080277293091</v>
      </c>
      <c r="CS53">
        <v>135.12162115712306</v>
      </c>
      <c r="CT53">
        <v>9999999</v>
      </c>
      <c r="CU53">
        <v>1.9934645683217715</v>
      </c>
      <c r="CV53">
        <v>6.1037536460955451E-2</v>
      </c>
      <c r="CW53">
        <v>0.4092697026249652</v>
      </c>
      <c r="CX53">
        <v>6.4118137919736848E-2</v>
      </c>
      <c r="CY53">
        <v>0.20989767409617205</v>
      </c>
      <c r="CZ53">
        <v>8.306341492087713E-5</v>
      </c>
      <c r="DA53">
        <v>3.0982621657995563E-2</v>
      </c>
      <c r="DB53">
        <v>4.9471238422935916E-2</v>
      </c>
      <c r="DC53">
        <v>5.298295859455484E-2</v>
      </c>
      <c r="DD53">
        <v>4.0733083971619635E-2</v>
      </c>
      <c r="DE53">
        <v>9.7888779974133644E-2</v>
      </c>
    </row>
    <row r="54" spans="1:109">
      <c r="A54">
        <v>46</v>
      </c>
      <c r="B54" t="s">
        <v>149</v>
      </c>
      <c r="C54">
        <v>321351.84813324473</v>
      </c>
      <c r="D54">
        <v>500544.17638923362</v>
      </c>
      <c r="E54">
        <v>2666519.2684129709</v>
      </c>
      <c r="F54">
        <v>245598.37622149228</v>
      </c>
      <c r="G54">
        <v>234925.84305663686</v>
      </c>
      <c r="H54">
        <v>773603.81304018025</v>
      </c>
      <c r="I54">
        <v>5152715.8740664581</v>
      </c>
      <c r="J54">
        <v>730369.5602763436</v>
      </c>
      <c r="K54">
        <v>74034.412728569689</v>
      </c>
      <c r="L54">
        <v>1639777744289.4546</v>
      </c>
      <c r="M54">
        <v>2587.3043534310405</v>
      </c>
      <c r="N54">
        <v>34109.350965110243</v>
      </c>
      <c r="O54">
        <v>8408781.0206236746</v>
      </c>
      <c r="P54">
        <v>19694.137511700861</v>
      </c>
      <c r="Q54">
        <v>9999999</v>
      </c>
      <c r="R54">
        <v>1743.9207220979106</v>
      </c>
      <c r="S54">
        <v>214.50587718508618</v>
      </c>
      <c r="T54">
        <v>650.59117191064843</v>
      </c>
      <c r="U54">
        <v>220.71306784775032</v>
      </c>
      <c r="V54">
        <v>407.21199421745069</v>
      </c>
      <c r="W54">
        <v>4.084840810689311</v>
      </c>
      <c r="X54">
        <v>133.79219511060529</v>
      </c>
      <c r="Y54">
        <v>188.66595240561438</v>
      </c>
      <c r="Z54">
        <v>195.47324513669793</v>
      </c>
      <c r="AA54">
        <v>165.45183150042411</v>
      </c>
      <c r="AB54">
        <v>282.89885180445003</v>
      </c>
      <c r="AC54" t="s">
        <v>150</v>
      </c>
      <c r="AD54">
        <v>88.513678922399322</v>
      </c>
      <c r="AE54">
        <v>104319.65716990991</v>
      </c>
      <c r="AF54">
        <v>448013.65868077794</v>
      </c>
      <c r="AG54">
        <v>25850.083399277853</v>
      </c>
      <c r="AH54">
        <v>51830.974271578089</v>
      </c>
      <c r="AI54">
        <v>133503.85513725376</v>
      </c>
      <c r="AJ54">
        <v>224078.80438953749</v>
      </c>
      <c r="AK54">
        <v>39207.22301269156</v>
      </c>
      <c r="AL54">
        <v>14524.917809502769</v>
      </c>
      <c r="AM54">
        <v>52829673.919319972</v>
      </c>
      <c r="AN54">
        <v>224.05198897171041</v>
      </c>
      <c r="AO54">
        <v>5812.2689082312463</v>
      </c>
      <c r="AP54">
        <v>5759195.2354463404</v>
      </c>
      <c r="AQ54">
        <v>1730.0320672450796</v>
      </c>
      <c r="AR54">
        <v>9999999</v>
      </c>
      <c r="AS54">
        <v>362.77116025552897</v>
      </c>
      <c r="AT54">
        <v>93.691609183642555</v>
      </c>
      <c r="AU54">
        <v>260.76802781694181</v>
      </c>
      <c r="AV54">
        <v>97.448386321335278</v>
      </c>
      <c r="AW54">
        <v>187.16091295004168</v>
      </c>
      <c r="AX54">
        <v>0.39477033881564666</v>
      </c>
      <c r="AY54">
        <v>54.392584353132378</v>
      </c>
      <c r="AZ54">
        <v>78.536021354907888</v>
      </c>
      <c r="BA54">
        <v>85.152679869930964</v>
      </c>
      <c r="BB54">
        <v>67.281855840249534</v>
      </c>
      <c r="BC54">
        <v>123.82383192195678</v>
      </c>
      <c r="BD54" t="s">
        <v>151</v>
      </c>
      <c r="BE54">
        <v>0.68302874505129374</v>
      </c>
      <c r="BF54">
        <v>508.91247933406288</v>
      </c>
      <c r="BG54">
        <v>1099.1043465445837</v>
      </c>
      <c r="BH54">
        <v>99.234767077433972</v>
      </c>
      <c r="BI54">
        <v>242.7568220867619</v>
      </c>
      <c r="BJ54">
        <v>438.898695190279</v>
      </c>
      <c r="BK54">
        <v>937.99188583709758</v>
      </c>
      <c r="BL54">
        <v>143.14651980909619</v>
      </c>
      <c r="BM54">
        <v>62.583205527665442</v>
      </c>
      <c r="BN54">
        <v>26403.462445042613</v>
      </c>
      <c r="BO54">
        <v>0.97945596357702525</v>
      </c>
      <c r="BP54">
        <v>43.224652151991961</v>
      </c>
      <c r="BQ54">
        <v>28686.603350750709</v>
      </c>
      <c r="BR54">
        <v>108.3822871845626</v>
      </c>
      <c r="BS54">
        <v>9999999</v>
      </c>
      <c r="BT54">
        <v>2.6924770690359958</v>
      </c>
      <c r="BU54">
        <v>0.63268230380072177</v>
      </c>
      <c r="BV54">
        <v>2.114676054309617</v>
      </c>
      <c r="BW54">
        <v>0.65552678747142601</v>
      </c>
      <c r="BX54">
        <v>1.5644429158431414</v>
      </c>
      <c r="BY54">
        <v>2.0856509404710444E-3</v>
      </c>
      <c r="BZ54">
        <v>0.35277453980507878</v>
      </c>
      <c r="CA54">
        <v>0.52979135930166843</v>
      </c>
      <c r="CB54">
        <v>0.58044324464057762</v>
      </c>
      <c r="CC54">
        <v>0.44761580216251712</v>
      </c>
      <c r="CD54">
        <v>0.93108520938974026</v>
      </c>
      <c r="CE54" t="s">
        <v>152</v>
      </c>
      <c r="CF54">
        <v>1.8275151377601491</v>
      </c>
      <c r="CG54">
        <v>114.50403566717851</v>
      </c>
      <c r="CH54">
        <v>248.69079081677694</v>
      </c>
      <c r="CI54">
        <v>23.161092357406847</v>
      </c>
      <c r="CJ54">
        <v>59.164018350365787</v>
      </c>
      <c r="CK54">
        <v>90.450805837719003</v>
      </c>
      <c r="CL54">
        <v>127.23369483704647</v>
      </c>
      <c r="CM54">
        <v>27.509030629310832</v>
      </c>
      <c r="CN54">
        <v>19.95488561168111</v>
      </c>
      <c r="CO54">
        <v>1418.8785018342787</v>
      </c>
      <c r="CP54">
        <v>5.7452751982624299</v>
      </c>
      <c r="CQ54">
        <v>36.201461077894145</v>
      </c>
      <c r="CR54">
        <v>26050.215308938899</v>
      </c>
      <c r="CS54">
        <v>120.94181755399354</v>
      </c>
      <c r="CT54">
        <v>9999999</v>
      </c>
      <c r="CU54">
        <v>5.299062876594113</v>
      </c>
      <c r="CV54">
        <v>0.19692154669881387</v>
      </c>
      <c r="CW54">
        <v>1.5023629823544102</v>
      </c>
      <c r="CX54">
        <v>0.20880035142682632</v>
      </c>
      <c r="CY54">
        <v>0.860301640530586</v>
      </c>
      <c r="CZ54">
        <v>1.3288934606512609E-3</v>
      </c>
      <c r="DA54">
        <v>8.5655926409784949E-2</v>
      </c>
      <c r="DB54">
        <v>0.14907943192076814</v>
      </c>
      <c r="DC54">
        <v>0.16813626045866695</v>
      </c>
      <c r="DD54">
        <v>0.11651485916372416</v>
      </c>
      <c r="DE54">
        <v>0.36350458242932671</v>
      </c>
    </row>
    <row r="55" spans="1:109">
      <c r="A55">
        <v>47</v>
      </c>
      <c r="B55" t="s">
        <v>149</v>
      </c>
      <c r="C55">
        <v>332886.71914593375</v>
      </c>
      <c r="D55">
        <v>220374.30221153441</v>
      </c>
      <c r="E55">
        <v>722134.15999453177</v>
      </c>
      <c r="F55">
        <v>48873.792727595923</v>
      </c>
      <c r="G55">
        <v>104041.59203532705</v>
      </c>
      <c r="H55">
        <v>205921.85822390756</v>
      </c>
      <c r="I55">
        <v>516910.30387419852</v>
      </c>
      <c r="J55">
        <v>77194.849977584294</v>
      </c>
      <c r="K55">
        <v>27388.963411384782</v>
      </c>
      <c r="L55">
        <v>113087688.34761609</v>
      </c>
      <c r="M55">
        <v>304.27599687691043</v>
      </c>
      <c r="N55">
        <v>15928.140372067102</v>
      </c>
      <c r="O55">
        <v>8751798.0502884407</v>
      </c>
      <c r="P55">
        <v>5449.678231903983</v>
      </c>
      <c r="Q55">
        <v>9999999</v>
      </c>
      <c r="R55">
        <v>806.81222775150331</v>
      </c>
      <c r="S55">
        <v>187.10723457881872</v>
      </c>
      <c r="T55">
        <v>622.82479566260076</v>
      </c>
      <c r="U55">
        <v>193.77610821308022</v>
      </c>
      <c r="V55">
        <v>489.35622890163103</v>
      </c>
      <c r="W55">
        <v>0.82047021613291315</v>
      </c>
      <c r="X55">
        <v>116.82225539474547</v>
      </c>
      <c r="Y55">
        <v>160.60231225180829</v>
      </c>
      <c r="Z55">
        <v>171.17930310420709</v>
      </c>
      <c r="AA55">
        <v>140.67782840837518</v>
      </c>
      <c r="AB55">
        <v>277.91712993966496</v>
      </c>
      <c r="AC55" t="s">
        <v>150</v>
      </c>
      <c r="AD55">
        <v>378.13320603321768</v>
      </c>
      <c r="AE55">
        <v>47860.899184935472</v>
      </c>
      <c r="AF55">
        <v>110829.51892784348</v>
      </c>
      <c r="AG55">
        <v>9417.0703991232276</v>
      </c>
      <c r="AH55">
        <v>22615.1678700017</v>
      </c>
      <c r="AI55">
        <v>44788.52934513137</v>
      </c>
      <c r="AJ55">
        <v>95541.797202147049</v>
      </c>
      <c r="AK55">
        <v>13808.176571085702</v>
      </c>
      <c r="AL55">
        <v>5960.5458098430381</v>
      </c>
      <c r="AM55">
        <v>2627600.0069094226</v>
      </c>
      <c r="AN55">
        <v>632.47133472140092</v>
      </c>
      <c r="AO55">
        <v>5023.8537827336322</v>
      </c>
      <c r="AP55">
        <v>3147830.1994432933</v>
      </c>
      <c r="AQ55">
        <v>635.79945014408565</v>
      </c>
      <c r="AR55">
        <v>9999999</v>
      </c>
      <c r="AS55">
        <v>973.23394888067958</v>
      </c>
      <c r="AT55">
        <v>112.43209428867236</v>
      </c>
      <c r="AU55">
        <v>581.97384170532587</v>
      </c>
      <c r="AV55">
        <v>118.24060472055589</v>
      </c>
      <c r="AW55">
        <v>377.04809925119395</v>
      </c>
      <c r="AX55">
        <v>0.36242783240953963</v>
      </c>
      <c r="AY55">
        <v>48.084187452505923</v>
      </c>
      <c r="AZ55">
        <v>84.159576263555877</v>
      </c>
      <c r="BA55">
        <v>101.48043654476207</v>
      </c>
      <c r="BB55">
        <v>64.604725540733213</v>
      </c>
      <c r="BC55">
        <v>189.50638999715619</v>
      </c>
      <c r="BD55" t="s">
        <v>151</v>
      </c>
      <c r="BE55">
        <v>1.9028298945535065</v>
      </c>
      <c r="BF55">
        <v>1268.1139168761661</v>
      </c>
      <c r="BG55">
        <v>4446.3818970642687</v>
      </c>
      <c r="BH55">
        <v>381.0430094028402</v>
      </c>
      <c r="BI55">
        <v>609.56256587941471</v>
      </c>
      <c r="BJ55">
        <v>1429.4620153293404</v>
      </c>
      <c r="BK55">
        <v>6577.8001687085407</v>
      </c>
      <c r="BL55">
        <v>787.60650362625097</v>
      </c>
      <c r="BM55">
        <v>161.1720937332141</v>
      </c>
      <c r="BN55">
        <v>7022740.84068326</v>
      </c>
      <c r="BO55">
        <v>1.0435645232093291</v>
      </c>
      <c r="BP55">
        <v>81.040690870785667</v>
      </c>
      <c r="BQ55">
        <v>30324.397911734533</v>
      </c>
      <c r="BR55">
        <v>60.874902162135889</v>
      </c>
      <c r="BS55">
        <v>9999999</v>
      </c>
      <c r="BT55">
        <v>6.5946384965368168</v>
      </c>
      <c r="BU55">
        <v>1.4719765620989096</v>
      </c>
      <c r="BV55">
        <v>4.8288265255880152</v>
      </c>
      <c r="BW55">
        <v>1.5234539289401574</v>
      </c>
      <c r="BX55">
        <v>4.3072055815483905</v>
      </c>
      <c r="BY55">
        <v>5.9689881221721185E-3</v>
      </c>
      <c r="BZ55">
        <v>0.91675769927600426</v>
      </c>
      <c r="CA55">
        <v>1.2493702878790522</v>
      </c>
      <c r="CB55">
        <v>1.3641166298182594</v>
      </c>
      <c r="CC55">
        <v>1.0889048163664492</v>
      </c>
      <c r="CD55">
        <v>2.2293753058539076</v>
      </c>
      <c r="CE55" t="s">
        <v>152</v>
      </c>
      <c r="CF55">
        <v>1.5672238740813291</v>
      </c>
      <c r="CG55">
        <v>567.98997531596513</v>
      </c>
      <c r="CH55">
        <v>1323.6540440929787</v>
      </c>
      <c r="CI55">
        <v>138.19859716831348</v>
      </c>
      <c r="CJ55">
        <v>282.86218535919164</v>
      </c>
      <c r="CK55">
        <v>584.0771989628106</v>
      </c>
      <c r="CL55">
        <v>1780.8383370685506</v>
      </c>
      <c r="CM55">
        <v>234.00806667979768</v>
      </c>
      <c r="CN55">
        <v>73.973760483048977</v>
      </c>
      <c r="CO55">
        <v>84278.91336876023</v>
      </c>
      <c r="CP55">
        <v>2.5897265972902348</v>
      </c>
      <c r="CQ55">
        <v>45.954443910256096</v>
      </c>
      <c r="CR55">
        <v>22402.062179714383</v>
      </c>
      <c r="CS55">
        <v>73.304257728093859</v>
      </c>
      <c r="CT55">
        <v>9999999</v>
      </c>
      <c r="CU55">
        <v>5.0026992714717124</v>
      </c>
      <c r="CV55">
        <v>0.65466671030310708</v>
      </c>
      <c r="CW55">
        <v>3.3806257981709105</v>
      </c>
      <c r="CX55">
        <v>0.67744230454082155</v>
      </c>
      <c r="CY55">
        <v>2.1184694224780749</v>
      </c>
      <c r="CZ55">
        <v>1.2573907194957006E-3</v>
      </c>
      <c r="DA55">
        <v>0.32799475446993009</v>
      </c>
      <c r="DB55">
        <v>0.54784709729717851</v>
      </c>
      <c r="DC55">
        <v>0.59027652548321785</v>
      </c>
      <c r="DD55">
        <v>0.44468081565701939</v>
      </c>
      <c r="DE55">
        <v>0.90564248448321638</v>
      </c>
    </row>
    <row r="56" spans="1:109">
      <c r="A56">
        <v>48</v>
      </c>
      <c r="B56" t="s">
        <v>149</v>
      </c>
      <c r="C56">
        <v>274104.53444160614</v>
      </c>
      <c r="D56">
        <v>710988.57241728983</v>
      </c>
      <c r="E56">
        <v>2820054.3178078025</v>
      </c>
      <c r="F56">
        <v>384886.27382250078</v>
      </c>
      <c r="G56">
        <v>320962.74426180235</v>
      </c>
      <c r="H56">
        <v>818932.58221285837</v>
      </c>
      <c r="I56">
        <v>23671933.613958355</v>
      </c>
      <c r="J56">
        <v>1782602.8406175158</v>
      </c>
      <c r="K56">
        <v>89797.002246933742</v>
      </c>
      <c r="L56">
        <v>308070497298042.69</v>
      </c>
      <c r="M56">
        <v>1766.912952064984</v>
      </c>
      <c r="N56">
        <v>65983.265608379763</v>
      </c>
      <c r="O56">
        <v>6210285.5506430538</v>
      </c>
      <c r="P56">
        <v>25400.239741444559</v>
      </c>
      <c r="Q56">
        <v>9999999</v>
      </c>
      <c r="R56">
        <v>2297.5690985641672</v>
      </c>
      <c r="S56">
        <v>571.32884457649834</v>
      </c>
      <c r="T56">
        <v>1582.6879358977478</v>
      </c>
      <c r="U56">
        <v>583.38805510625821</v>
      </c>
      <c r="V56">
        <v>1094.5700173303444</v>
      </c>
      <c r="W56">
        <v>1.4316565021738177</v>
      </c>
      <c r="X56">
        <v>308.47326515697557</v>
      </c>
      <c r="Y56">
        <v>482.88299287620794</v>
      </c>
      <c r="Z56">
        <v>525.67958195415804</v>
      </c>
      <c r="AA56">
        <v>398.98555882167176</v>
      </c>
      <c r="AB56">
        <v>712.16290790581149</v>
      </c>
      <c r="AC56" t="s">
        <v>150</v>
      </c>
      <c r="AD56">
        <v>402.15221489747353</v>
      </c>
      <c r="AE56">
        <v>76490.902202708341</v>
      </c>
      <c r="AF56">
        <v>255086.62790551735</v>
      </c>
      <c r="AG56">
        <v>17301.235840652473</v>
      </c>
      <c r="AH56">
        <v>37992.060897972675</v>
      </c>
      <c r="AI56">
        <v>82981.309182483179</v>
      </c>
      <c r="AJ56">
        <v>160735.11935279644</v>
      </c>
      <c r="AK56">
        <v>26271.089982690148</v>
      </c>
      <c r="AL56">
        <v>10530.047404946132</v>
      </c>
      <c r="AM56">
        <v>12069536.164196581</v>
      </c>
      <c r="AN56">
        <v>692.65003036791211</v>
      </c>
      <c r="AO56">
        <v>8836.550386646175</v>
      </c>
      <c r="AP56">
        <v>5178439.3017858211</v>
      </c>
      <c r="AQ56">
        <v>2490.7889277976669</v>
      </c>
      <c r="AR56">
        <v>9999999</v>
      </c>
      <c r="AS56">
        <v>942.55674400087958</v>
      </c>
      <c r="AT56">
        <v>81.315306394793808</v>
      </c>
      <c r="AU56">
        <v>281.51630938344994</v>
      </c>
      <c r="AV56">
        <v>87.120959874336592</v>
      </c>
      <c r="AW56">
        <v>190.79487636579094</v>
      </c>
      <c r="AX56">
        <v>0.67645108922508146</v>
      </c>
      <c r="AY56">
        <v>31.237888184651453</v>
      </c>
      <c r="AZ56">
        <v>58.652827589037912</v>
      </c>
      <c r="BA56">
        <v>69.368722875439218</v>
      </c>
      <c r="BB56">
        <v>44.033584671083631</v>
      </c>
      <c r="BC56">
        <v>153.47126669876286</v>
      </c>
      <c r="BD56" t="s">
        <v>151</v>
      </c>
      <c r="BE56">
        <v>10.871142638779432</v>
      </c>
      <c r="BF56">
        <v>992.18279965756381</v>
      </c>
      <c r="BG56">
        <v>8402.737566935175</v>
      </c>
      <c r="BH56">
        <v>539.82165786908695</v>
      </c>
      <c r="BI56">
        <v>502.00923956785766</v>
      </c>
      <c r="BJ56">
        <v>2018.899646311881</v>
      </c>
      <c r="BK56">
        <v>8252.0223374926391</v>
      </c>
      <c r="BL56">
        <v>1613.2595747807156</v>
      </c>
      <c r="BM56">
        <v>153.08464354668027</v>
      </c>
      <c r="BN56">
        <v>12828631565.886061</v>
      </c>
      <c r="BO56">
        <v>9.0442754995250727</v>
      </c>
      <c r="BP56">
        <v>75.371724122062105</v>
      </c>
      <c r="BQ56">
        <v>25963.662819381545</v>
      </c>
      <c r="BR56">
        <v>53.077593524964797</v>
      </c>
      <c r="BS56">
        <v>9999999</v>
      </c>
      <c r="BT56">
        <v>17.795424105121626</v>
      </c>
      <c r="BU56">
        <v>1.1513832426579014</v>
      </c>
      <c r="BV56">
        <v>6.7852908533914027</v>
      </c>
      <c r="BW56">
        <v>1.2078258430407784</v>
      </c>
      <c r="BX56">
        <v>4.1174066213127576</v>
      </c>
      <c r="BY56">
        <v>9.7560557036848478E-3</v>
      </c>
      <c r="BZ56">
        <v>0.53012780130295933</v>
      </c>
      <c r="CA56">
        <v>0.88154851556893188</v>
      </c>
      <c r="CB56">
        <v>1.0300973570367076</v>
      </c>
      <c r="CC56">
        <v>0.6937790806104065</v>
      </c>
      <c r="CD56">
        <v>1.8158874972268984</v>
      </c>
      <c r="CE56" t="s">
        <v>152</v>
      </c>
      <c r="CF56">
        <v>1.2514100852963741</v>
      </c>
      <c r="CG56">
        <v>386.22166035875455</v>
      </c>
      <c r="CH56">
        <v>2597.7954267491159</v>
      </c>
      <c r="CI56">
        <v>125.90626019195633</v>
      </c>
      <c r="CJ56">
        <v>199.07827052440283</v>
      </c>
      <c r="CK56">
        <v>708.34667208858116</v>
      </c>
      <c r="CL56">
        <v>1093.4440681677538</v>
      </c>
      <c r="CM56">
        <v>216.62633608615616</v>
      </c>
      <c r="CN56">
        <v>59.623562193973562</v>
      </c>
      <c r="CO56">
        <v>1682955.6659322721</v>
      </c>
      <c r="CP56">
        <v>1.1871150641510957</v>
      </c>
      <c r="CQ56">
        <v>19.781095353330628</v>
      </c>
      <c r="CR56">
        <v>21596.287513398733</v>
      </c>
      <c r="CS56">
        <v>95.138241914848109</v>
      </c>
      <c r="CT56">
        <v>9999999</v>
      </c>
      <c r="CU56">
        <v>3.4953462545376346</v>
      </c>
      <c r="CV56">
        <v>0.56514839364405944</v>
      </c>
      <c r="CW56">
        <v>1.9752063774733406</v>
      </c>
      <c r="CX56">
        <v>0.58432185978109008</v>
      </c>
      <c r="CY56">
        <v>1.5910531771322787</v>
      </c>
      <c r="CZ56">
        <v>1.7861992135106224E-3</v>
      </c>
      <c r="DA56">
        <v>0.30352306009645286</v>
      </c>
      <c r="DB56">
        <v>0.47447170795736515</v>
      </c>
      <c r="DC56">
        <v>0.51555055317837539</v>
      </c>
      <c r="DD56">
        <v>0.3946309758318583</v>
      </c>
      <c r="DE56">
        <v>0.7766667040075329</v>
      </c>
    </row>
    <row r="57" spans="1:109">
      <c r="A57">
        <v>49</v>
      </c>
      <c r="B57" t="s">
        <v>149</v>
      </c>
      <c r="C57">
        <v>328150.34692048194</v>
      </c>
      <c r="D57">
        <v>396397.8792154878</v>
      </c>
      <c r="E57">
        <v>4306896.3616934195</v>
      </c>
      <c r="F57">
        <v>397677.18633591686</v>
      </c>
      <c r="G57">
        <v>208048.14121663183</v>
      </c>
      <c r="H57">
        <v>1055110.0037457969</v>
      </c>
      <c r="I57">
        <v>8052328.2581291972</v>
      </c>
      <c r="J57">
        <v>2097775.8402933963</v>
      </c>
      <c r="K57">
        <v>73550.941505372321</v>
      </c>
      <c r="L57">
        <v>2.3757560145511396E+16</v>
      </c>
      <c r="M57">
        <v>6426.3833884593869</v>
      </c>
      <c r="N57">
        <v>36516.131352949815</v>
      </c>
      <c r="O57">
        <v>8105880.9162350092</v>
      </c>
      <c r="P57">
        <v>26984.344671697068</v>
      </c>
      <c r="Q57">
        <v>9999999</v>
      </c>
      <c r="R57">
        <v>6953.6354855128693</v>
      </c>
      <c r="S57">
        <v>270.48856037390033</v>
      </c>
      <c r="T57">
        <v>2029.6830388804269</v>
      </c>
      <c r="U57">
        <v>286.87426197408814</v>
      </c>
      <c r="V57">
        <v>1212.1862309643614</v>
      </c>
      <c r="W57">
        <v>1.5772581391500382</v>
      </c>
      <c r="X57">
        <v>130.33690763414972</v>
      </c>
      <c r="Y57">
        <v>207.07128871087497</v>
      </c>
      <c r="Z57">
        <v>234.52066263390591</v>
      </c>
      <c r="AA57">
        <v>166.33449693552743</v>
      </c>
      <c r="AB57">
        <v>504.36229046445476</v>
      </c>
      <c r="AC57" t="s">
        <v>150</v>
      </c>
      <c r="AD57">
        <v>409.42292079005466</v>
      </c>
      <c r="AE57">
        <v>123725.64022951241</v>
      </c>
      <c r="AF57">
        <v>165644.6954178921</v>
      </c>
      <c r="AG57">
        <v>22868.598469377164</v>
      </c>
      <c r="AH57">
        <v>54974.948362340816</v>
      </c>
      <c r="AI57">
        <v>74224.767597517421</v>
      </c>
      <c r="AJ57">
        <v>254271.81222541089</v>
      </c>
      <c r="AK57">
        <v>34718.340652888539</v>
      </c>
      <c r="AL57">
        <v>15015.087273133673</v>
      </c>
      <c r="AM57">
        <v>3530575.7324201213</v>
      </c>
      <c r="AN57">
        <v>1159.5921899788675</v>
      </c>
      <c r="AO57">
        <v>13566.6616628828</v>
      </c>
      <c r="AP57">
        <v>5185107.8056194689</v>
      </c>
      <c r="AQ57">
        <v>3702.9177748648044</v>
      </c>
      <c r="AR57">
        <v>9999999</v>
      </c>
      <c r="AS57">
        <v>1568.7189216923093</v>
      </c>
      <c r="AT57">
        <v>262.93251729856655</v>
      </c>
      <c r="AU57">
        <v>822.5070807861232</v>
      </c>
      <c r="AV57">
        <v>274.55087661016165</v>
      </c>
      <c r="AW57">
        <v>507.01159657311922</v>
      </c>
      <c r="AX57">
        <v>0.53789861622994184</v>
      </c>
      <c r="AY57">
        <v>113.42505274945724</v>
      </c>
      <c r="AZ57">
        <v>203.56816249653747</v>
      </c>
      <c r="BA57">
        <v>236.53430658358641</v>
      </c>
      <c r="BB57">
        <v>156.14407785873195</v>
      </c>
      <c r="BC57">
        <v>356.41653490131193</v>
      </c>
      <c r="BD57" t="s">
        <v>151</v>
      </c>
      <c r="BE57">
        <v>5.583781553095899</v>
      </c>
      <c r="BF57">
        <v>796.31353190016216</v>
      </c>
      <c r="BG57">
        <v>6040.5390267597049</v>
      </c>
      <c r="BH57">
        <v>251.39469843703586</v>
      </c>
      <c r="BI57">
        <v>369.1848429675839</v>
      </c>
      <c r="BJ57">
        <v>1469.2216870880195</v>
      </c>
      <c r="BK57">
        <v>2121.9603530245167</v>
      </c>
      <c r="BL57">
        <v>460.85817405638028</v>
      </c>
      <c r="BM57">
        <v>110.01332421897912</v>
      </c>
      <c r="BN57">
        <v>13419230.486658473</v>
      </c>
      <c r="BO57">
        <v>6.047458549642184</v>
      </c>
      <c r="BP57">
        <v>41.109851027055761</v>
      </c>
      <c r="BQ57">
        <v>40343.715248293396</v>
      </c>
      <c r="BR57">
        <v>90.139695915547165</v>
      </c>
      <c r="BS57">
        <v>9999999</v>
      </c>
      <c r="BT57">
        <v>12.108951549672735</v>
      </c>
      <c r="BU57">
        <v>1.1199196362140027</v>
      </c>
      <c r="BV57">
        <v>5.9287072614696044</v>
      </c>
      <c r="BW57">
        <v>1.1681997171857512</v>
      </c>
      <c r="BX57">
        <v>3.7290261733794492</v>
      </c>
      <c r="BY57">
        <v>6.8477592004299514E-3</v>
      </c>
      <c r="BZ57">
        <v>0.61450786730220119</v>
      </c>
      <c r="CA57">
        <v>0.9233033639733248</v>
      </c>
      <c r="CB57">
        <v>1.0124082279192617</v>
      </c>
      <c r="CC57">
        <v>0.77725304093156256</v>
      </c>
      <c r="CD57">
        <v>1.7775424020787773</v>
      </c>
      <c r="CE57" t="s">
        <v>152</v>
      </c>
      <c r="CF57">
        <v>7.2563269821940904E-2</v>
      </c>
      <c r="CG57">
        <v>185.58238287368016</v>
      </c>
      <c r="CH57">
        <v>734.42846948299609</v>
      </c>
      <c r="CI57">
        <v>37.940993543942184</v>
      </c>
      <c r="CJ57">
        <v>91.779603927339764</v>
      </c>
      <c r="CK57">
        <v>233.15655215528972</v>
      </c>
      <c r="CL57">
        <v>217.00769124641263</v>
      </c>
      <c r="CM57">
        <v>47.605829252592834</v>
      </c>
      <c r="CN57">
        <v>26.766142556932575</v>
      </c>
      <c r="CO57">
        <v>9823.6295840106304</v>
      </c>
      <c r="CP57">
        <v>0.56672919916328124</v>
      </c>
      <c r="CQ57">
        <v>12.030463216663506</v>
      </c>
      <c r="CR57">
        <v>24746.789705772673</v>
      </c>
      <c r="CS57">
        <v>152.02546759503917</v>
      </c>
      <c r="CT57">
        <v>9999999</v>
      </c>
      <c r="CU57">
        <v>0.27194835053055277</v>
      </c>
      <c r="CV57">
        <v>4.128754242029669E-2</v>
      </c>
      <c r="CW57">
        <v>0.17533015678198882</v>
      </c>
      <c r="CX57">
        <v>4.191379785761018E-2</v>
      </c>
      <c r="CY57">
        <v>0.10072208390471193</v>
      </c>
      <c r="CZ57">
        <v>4.6887617798507103E-4</v>
      </c>
      <c r="DA57">
        <v>3.4364344637496907E-2</v>
      </c>
      <c r="DB57">
        <v>3.8840914543363241E-2</v>
      </c>
      <c r="DC57">
        <v>3.8926781628987508E-2</v>
      </c>
      <c r="DD57">
        <v>3.705260452911617E-2</v>
      </c>
      <c r="DE57">
        <v>5.2404572890054346E-2</v>
      </c>
    </row>
    <row r="58" spans="1:109">
      <c r="A58">
        <v>50</v>
      </c>
      <c r="B58" t="s">
        <v>149</v>
      </c>
      <c r="C58">
        <v>177300.81630877004</v>
      </c>
      <c r="D58">
        <v>326781.76810487977</v>
      </c>
      <c r="E58">
        <v>424195.33996395441</v>
      </c>
      <c r="F58">
        <v>88403.512456577228</v>
      </c>
      <c r="G58">
        <v>138561.72543285726</v>
      </c>
      <c r="H58">
        <v>206321.09959988724</v>
      </c>
      <c r="I58">
        <v>3302543.772580361</v>
      </c>
      <c r="J58">
        <v>226875.44048867925</v>
      </c>
      <c r="K58">
        <v>35631.200050101732</v>
      </c>
      <c r="L58">
        <v>274999423.93036574</v>
      </c>
      <c r="M58">
        <v>780.7815969502434</v>
      </c>
      <c r="N58">
        <v>26408.031270578831</v>
      </c>
      <c r="O58">
        <v>3426693.5643305145</v>
      </c>
      <c r="P58">
        <v>10836.437175360154</v>
      </c>
      <c r="Q58">
        <v>9999999</v>
      </c>
      <c r="R58">
        <v>1507.2519750454865</v>
      </c>
      <c r="S58">
        <v>192.89501566222657</v>
      </c>
      <c r="T58">
        <v>974.75611624614328</v>
      </c>
      <c r="U58">
        <v>196.33397363909938</v>
      </c>
      <c r="V58">
        <v>589.53398628625757</v>
      </c>
      <c r="W58">
        <v>1.782809561010499</v>
      </c>
      <c r="X58">
        <v>143.99342448810518</v>
      </c>
      <c r="Y58">
        <v>179.30479602270844</v>
      </c>
      <c r="Z58">
        <v>179.37483221267996</v>
      </c>
      <c r="AA58">
        <v>166.6880789439152</v>
      </c>
      <c r="AB58">
        <v>247.88371565285328</v>
      </c>
      <c r="AC58" t="s">
        <v>150</v>
      </c>
      <c r="AD58">
        <v>709.39765370791361</v>
      </c>
      <c r="AE58">
        <v>67403.679963162431</v>
      </c>
      <c r="AF58">
        <v>106432.68040633887</v>
      </c>
      <c r="AG58">
        <v>16828.035578119903</v>
      </c>
      <c r="AH58">
        <v>39616.705731359856</v>
      </c>
      <c r="AI58">
        <v>40295.581153168008</v>
      </c>
      <c r="AJ58">
        <v>125748.61679786679</v>
      </c>
      <c r="AK58">
        <v>22925.386781258978</v>
      </c>
      <c r="AL58">
        <v>13350.628295549133</v>
      </c>
      <c r="AM58">
        <v>1218257.4626951693</v>
      </c>
      <c r="AN58">
        <v>2491.0085486006406</v>
      </c>
      <c r="AO58">
        <v>16199.439351784646</v>
      </c>
      <c r="AP58">
        <v>5801140.2796442583</v>
      </c>
      <c r="AQ58">
        <v>4270.8263230605817</v>
      </c>
      <c r="AR58">
        <v>9999999</v>
      </c>
      <c r="AS58">
        <v>2333.8279131180311</v>
      </c>
      <c r="AT58">
        <v>153.46820185452529</v>
      </c>
      <c r="AU58">
        <v>774.81703727905767</v>
      </c>
      <c r="AV58">
        <v>163.40330988012579</v>
      </c>
      <c r="AW58">
        <v>504.33084647703879</v>
      </c>
      <c r="AX58">
        <v>0.97397079695392585</v>
      </c>
      <c r="AY58">
        <v>64.34448157746732</v>
      </c>
      <c r="AZ58">
        <v>113.32482731258017</v>
      </c>
      <c r="BA58">
        <v>133.1637525095378</v>
      </c>
      <c r="BB58">
        <v>87.333036049577458</v>
      </c>
      <c r="BC58">
        <v>287.66467212468541</v>
      </c>
      <c r="BD58" t="s">
        <v>151</v>
      </c>
      <c r="BE58">
        <v>31.156896529214251</v>
      </c>
      <c r="BF58">
        <v>1399.9782512012164</v>
      </c>
      <c r="BG58">
        <v>6867.191355449736</v>
      </c>
      <c r="BH58">
        <v>532.84201874069538</v>
      </c>
      <c r="BI58">
        <v>695.97772153501035</v>
      </c>
      <c r="BJ58">
        <v>1856.1031691218645</v>
      </c>
      <c r="BK58">
        <v>10722.317459274787</v>
      </c>
      <c r="BL58">
        <v>1335.0862699974853</v>
      </c>
      <c r="BM58">
        <v>206.62295099673727</v>
      </c>
      <c r="BN58">
        <v>53368458.106057599</v>
      </c>
      <c r="BO58">
        <v>40.172308615368308</v>
      </c>
      <c r="BP58">
        <v>164.11416007276469</v>
      </c>
      <c r="BQ58">
        <v>38724.00358998662</v>
      </c>
      <c r="BR58">
        <v>7.2541366750858733</v>
      </c>
      <c r="BS58">
        <v>9999999</v>
      </c>
      <c r="BT58">
        <v>44.551411006566518</v>
      </c>
      <c r="BU58">
        <v>1.1891093716439747</v>
      </c>
      <c r="BV58">
        <v>10.949568662901392</v>
      </c>
      <c r="BW58">
        <v>1.2551756826934837</v>
      </c>
      <c r="BX58">
        <v>5.8503374143006583</v>
      </c>
      <c r="BY58">
        <v>4.076956192458926E-3</v>
      </c>
      <c r="BZ58">
        <v>0.55979451602704555</v>
      </c>
      <c r="CA58">
        <v>0.91475611170401272</v>
      </c>
      <c r="CB58">
        <v>1.0273505568056431</v>
      </c>
      <c r="CC58">
        <v>0.73027944384713439</v>
      </c>
      <c r="CD58">
        <v>2.1107871504791449</v>
      </c>
      <c r="CE58" t="s">
        <v>152</v>
      </c>
      <c r="CF58">
        <v>0.31352468349985274</v>
      </c>
      <c r="CG58">
        <v>332.65486361867073</v>
      </c>
      <c r="CH58">
        <v>580.71886278265902</v>
      </c>
      <c r="CI58">
        <v>63.489068456413051</v>
      </c>
      <c r="CJ58">
        <v>159.58588553065781</v>
      </c>
      <c r="CK58">
        <v>294.75352554367663</v>
      </c>
      <c r="CL58">
        <v>542.432591796216</v>
      </c>
      <c r="CM58">
        <v>86.864784458865557</v>
      </c>
      <c r="CN58">
        <v>41.889833162274215</v>
      </c>
      <c r="CO58">
        <v>7134.8343243873887</v>
      </c>
      <c r="CP58">
        <v>0.50606191160759129</v>
      </c>
      <c r="CQ58">
        <v>25.306511568785435</v>
      </c>
      <c r="CR58">
        <v>21923.478607287463</v>
      </c>
      <c r="CS58">
        <v>116.86991628984798</v>
      </c>
      <c r="CT58">
        <v>9999999</v>
      </c>
      <c r="CU58">
        <v>1.068485955036427</v>
      </c>
      <c r="CV58">
        <v>0.21479144922201995</v>
      </c>
      <c r="CW58">
        <v>0.74642590138021114</v>
      </c>
      <c r="CX58">
        <v>0.22435266719808739</v>
      </c>
      <c r="CY58">
        <v>0.7312936494820107</v>
      </c>
      <c r="CZ58">
        <v>5.5855190142101207E-4</v>
      </c>
      <c r="DA58">
        <v>0.12487005977970835</v>
      </c>
      <c r="DB58">
        <v>0.17478951607727039</v>
      </c>
      <c r="DC58">
        <v>0.1952066289622687</v>
      </c>
      <c r="DD58">
        <v>0.14850136946196657</v>
      </c>
      <c r="DE58">
        <v>0.36443419220423062</v>
      </c>
    </row>
    <row r="59" spans="1:109">
      <c r="A59">
        <v>51</v>
      </c>
      <c r="B59" t="s">
        <v>149</v>
      </c>
      <c r="C59">
        <v>332055.7723849499</v>
      </c>
      <c r="D59">
        <v>79915.712745860001</v>
      </c>
      <c r="E59">
        <v>414344.32261444128</v>
      </c>
      <c r="F59">
        <v>20554.939900927653</v>
      </c>
      <c r="G59">
        <v>44403.842191642012</v>
      </c>
      <c r="H59">
        <v>102642.62292335188</v>
      </c>
      <c r="I59">
        <v>163477.75953192872</v>
      </c>
      <c r="J59">
        <v>30470.312749891065</v>
      </c>
      <c r="K59">
        <v>13313.843964573087</v>
      </c>
      <c r="L59">
        <v>22755608.678718857</v>
      </c>
      <c r="M59">
        <v>2526.8214773662089</v>
      </c>
      <c r="N59">
        <v>14609.530569382341</v>
      </c>
      <c r="O59">
        <v>8320108.5143777318</v>
      </c>
      <c r="P59">
        <v>5021.4417153775476</v>
      </c>
      <c r="Q59">
        <v>9999999</v>
      </c>
      <c r="R59">
        <v>2595.7503683045111</v>
      </c>
      <c r="S59">
        <v>117.56748727952102</v>
      </c>
      <c r="T59">
        <v>629.12884454989808</v>
      </c>
      <c r="U59">
        <v>124.38942889827891</v>
      </c>
      <c r="V59">
        <v>388.45481861091378</v>
      </c>
      <c r="W59">
        <v>1.2865866337897494</v>
      </c>
      <c r="X59">
        <v>50.671577772328497</v>
      </c>
      <c r="Y59">
        <v>90.213811921328301</v>
      </c>
      <c r="Z59">
        <v>101.10231349958306</v>
      </c>
      <c r="AA59">
        <v>70.490783697807174</v>
      </c>
      <c r="AB59">
        <v>203.57724152508811</v>
      </c>
      <c r="AC59" t="s">
        <v>150</v>
      </c>
      <c r="AD59">
        <v>144.5959881001051</v>
      </c>
      <c r="AE59">
        <v>114389.52861091452</v>
      </c>
      <c r="AF59">
        <v>439958.63512289932</v>
      </c>
      <c r="AG59">
        <v>29757.101739935486</v>
      </c>
      <c r="AH59">
        <v>57872.70133839349</v>
      </c>
      <c r="AI59">
        <v>141966.19376099209</v>
      </c>
      <c r="AJ59">
        <v>292186.33566061733</v>
      </c>
      <c r="AK59">
        <v>47434.918642110431</v>
      </c>
      <c r="AL59">
        <v>16146.269566855288</v>
      </c>
      <c r="AM59">
        <v>56699485.27520173</v>
      </c>
      <c r="AN59">
        <v>144.64622352819487</v>
      </c>
      <c r="AO59">
        <v>8077.7112686759792</v>
      </c>
      <c r="AP59">
        <v>5600574.6819525715</v>
      </c>
      <c r="AQ59">
        <v>2655.8425311072569</v>
      </c>
      <c r="AR59">
        <v>9999999</v>
      </c>
      <c r="AS59">
        <v>550.26018013940927</v>
      </c>
      <c r="AT59">
        <v>117.99699841483267</v>
      </c>
      <c r="AU59">
        <v>306.78373041695988</v>
      </c>
      <c r="AV59">
        <v>121.81659885437371</v>
      </c>
      <c r="AW59">
        <v>241.27068611034113</v>
      </c>
      <c r="AX59">
        <v>1.1592329225102702</v>
      </c>
      <c r="AY59">
        <v>70.095594912768235</v>
      </c>
      <c r="AZ59">
        <v>102.20018721184425</v>
      </c>
      <c r="BA59">
        <v>108.10070597874389</v>
      </c>
      <c r="BB59">
        <v>87.807820832113165</v>
      </c>
      <c r="BC59">
        <v>163.43874800044148</v>
      </c>
      <c r="BD59" t="s">
        <v>151</v>
      </c>
      <c r="BE59">
        <v>1.2751499270061437</v>
      </c>
      <c r="BF59">
        <v>734.73536355526824</v>
      </c>
      <c r="BG59">
        <v>1903.1281411158166</v>
      </c>
      <c r="BH59">
        <v>187.96073789583423</v>
      </c>
      <c r="BI59">
        <v>371.00271390431948</v>
      </c>
      <c r="BJ59">
        <v>638.78018432442855</v>
      </c>
      <c r="BK59">
        <v>2391.9926098089454</v>
      </c>
      <c r="BL59">
        <v>321.66345153738916</v>
      </c>
      <c r="BM59">
        <v>103.93027354219801</v>
      </c>
      <c r="BN59">
        <v>268774.38457248802</v>
      </c>
      <c r="BO59">
        <v>1.7854232272867985</v>
      </c>
      <c r="BP59">
        <v>75.869333423583129</v>
      </c>
      <c r="BQ59">
        <v>24851.26393223165</v>
      </c>
      <c r="BR59">
        <v>63.961000190732939</v>
      </c>
      <c r="BS59">
        <v>9999999</v>
      </c>
      <c r="BT59">
        <v>3.7692479084259185</v>
      </c>
      <c r="BU59">
        <v>0.39458489122019835</v>
      </c>
      <c r="BV59">
        <v>1.5465655765450201</v>
      </c>
      <c r="BW59">
        <v>0.41861461947583734</v>
      </c>
      <c r="BX59">
        <v>0.95238604782428216</v>
      </c>
      <c r="BY59">
        <v>8.9543099366444696E-4</v>
      </c>
      <c r="BZ59">
        <v>0.19765589951422086</v>
      </c>
      <c r="CA59">
        <v>0.30585651003158865</v>
      </c>
      <c r="CB59">
        <v>0.33146091682393564</v>
      </c>
      <c r="CC59">
        <v>0.24868392716161236</v>
      </c>
      <c r="CD59">
        <v>0.64590847274117191</v>
      </c>
      <c r="CE59" t="s">
        <v>152</v>
      </c>
      <c r="CF59">
        <v>0.12971073059339383</v>
      </c>
      <c r="CG59">
        <v>533.70644005009831</v>
      </c>
      <c r="CH59">
        <v>1000.8606632188427</v>
      </c>
      <c r="CI59">
        <v>98.270189950896352</v>
      </c>
      <c r="CJ59">
        <v>237.72956228225746</v>
      </c>
      <c r="CK59">
        <v>379.49997360537225</v>
      </c>
      <c r="CL59">
        <v>1034.4183865362643</v>
      </c>
      <c r="CM59">
        <v>146.15174104490262</v>
      </c>
      <c r="CN59">
        <v>61.072237610678663</v>
      </c>
      <c r="CO59">
        <v>31392.327994842275</v>
      </c>
      <c r="CP59">
        <v>0.40551004068804614</v>
      </c>
      <c r="CQ59">
        <v>43.861868958849293</v>
      </c>
      <c r="CR59">
        <v>23395.440516784856</v>
      </c>
      <c r="CS59">
        <v>94.884083988438576</v>
      </c>
      <c r="CT59">
        <v>9999999</v>
      </c>
      <c r="CU59">
        <v>1.785971612560681</v>
      </c>
      <c r="CV59">
        <v>0.27510811172557964</v>
      </c>
      <c r="CW59">
        <v>1.1782576962163431</v>
      </c>
      <c r="CX59">
        <v>0.28415759913075378</v>
      </c>
      <c r="CY59">
        <v>0.76622060869841224</v>
      </c>
      <c r="CZ59">
        <v>3.5798969310876436E-3</v>
      </c>
      <c r="DA59">
        <v>0.18777349262846707</v>
      </c>
      <c r="DB59">
        <v>0.23580895735984828</v>
      </c>
      <c r="DC59">
        <v>0.25238546327961026</v>
      </c>
      <c r="DD59">
        <v>0.21126859238279727</v>
      </c>
      <c r="DE59">
        <v>0.37813216233072594</v>
      </c>
    </row>
    <row r="60" spans="1:109">
      <c r="A60">
        <v>52</v>
      </c>
      <c r="B60" t="s">
        <v>149</v>
      </c>
      <c r="C60">
        <v>367745.33593622094</v>
      </c>
      <c r="D60">
        <v>364634.92967340199</v>
      </c>
      <c r="E60">
        <v>1736942.7591131092</v>
      </c>
      <c r="F60">
        <v>156206.8805547271</v>
      </c>
      <c r="G60">
        <v>199786.82974588874</v>
      </c>
      <c r="H60">
        <v>435197.96589564392</v>
      </c>
      <c r="I60">
        <v>4406859.002985483</v>
      </c>
      <c r="J60">
        <v>447618.27363152592</v>
      </c>
      <c r="K60">
        <v>53464.536911832445</v>
      </c>
      <c r="L60">
        <v>174688696471.38556</v>
      </c>
      <c r="M60">
        <v>2302.0451558040172</v>
      </c>
      <c r="N60">
        <v>42380.028706915597</v>
      </c>
      <c r="O60">
        <v>6906360.5573299006</v>
      </c>
      <c r="P60">
        <v>31183.59144626436</v>
      </c>
      <c r="Q60">
        <v>9999999</v>
      </c>
      <c r="R60">
        <v>5903.5918649367595</v>
      </c>
      <c r="S60">
        <v>804.41348065139118</v>
      </c>
      <c r="T60">
        <v>2692.1798913425059</v>
      </c>
      <c r="U60">
        <v>832.49728784012314</v>
      </c>
      <c r="V60">
        <v>1523.6416842267001</v>
      </c>
      <c r="W60">
        <v>3.8173166224642969</v>
      </c>
      <c r="X60">
        <v>386.85430311694205</v>
      </c>
      <c r="Y60">
        <v>669.31323450039974</v>
      </c>
      <c r="Z60">
        <v>721.37489578676991</v>
      </c>
      <c r="AA60">
        <v>533.93547528241322</v>
      </c>
      <c r="AB60">
        <v>996.94191164837923</v>
      </c>
      <c r="AC60" t="s">
        <v>150</v>
      </c>
      <c r="AD60">
        <v>350.73574411310443</v>
      </c>
      <c r="AE60">
        <v>147240.79112063939</v>
      </c>
      <c r="AF60">
        <v>384891.77021490288</v>
      </c>
      <c r="AG60">
        <v>32838.288516595669</v>
      </c>
      <c r="AH60">
        <v>67776.403669602398</v>
      </c>
      <c r="AI60">
        <v>125190.95793770481</v>
      </c>
      <c r="AJ60">
        <v>481544.2237441747</v>
      </c>
      <c r="AK60">
        <v>56912.18120602073</v>
      </c>
      <c r="AL60">
        <v>17530.046302522493</v>
      </c>
      <c r="AM60">
        <v>57432257.170495495</v>
      </c>
      <c r="AN60">
        <v>549.63925166313118</v>
      </c>
      <c r="AO60">
        <v>12250.679995111632</v>
      </c>
      <c r="AP60">
        <v>4988659.2736373097</v>
      </c>
      <c r="AQ60">
        <v>4775.9604560304206</v>
      </c>
      <c r="AR60">
        <v>9999999</v>
      </c>
      <c r="AS60">
        <v>1337.6731712489257</v>
      </c>
      <c r="AT60">
        <v>192.52447885024796</v>
      </c>
      <c r="AU60">
        <v>694.25192899320894</v>
      </c>
      <c r="AV60">
        <v>197.79085451416222</v>
      </c>
      <c r="AW60">
        <v>430.26721918820175</v>
      </c>
      <c r="AX60">
        <v>0.7691613409011776</v>
      </c>
      <c r="AY60">
        <v>116.56724703294084</v>
      </c>
      <c r="AZ60">
        <v>169.82375467807444</v>
      </c>
      <c r="BA60">
        <v>176.37318912359353</v>
      </c>
      <c r="BB60">
        <v>147.2744536880887</v>
      </c>
      <c r="BC60">
        <v>250.45000744198671</v>
      </c>
      <c r="BD60" t="s">
        <v>151</v>
      </c>
      <c r="BE60">
        <v>2.028574254389953</v>
      </c>
      <c r="BF60">
        <v>377.54282632729837</v>
      </c>
      <c r="BG60">
        <v>1259.6719689230783</v>
      </c>
      <c r="BH60">
        <v>92.488418221399826</v>
      </c>
      <c r="BI60">
        <v>209.06065362522341</v>
      </c>
      <c r="BJ60">
        <v>387.09545930023791</v>
      </c>
      <c r="BK60">
        <v>809.61632624163883</v>
      </c>
      <c r="BL60">
        <v>135.60280626033219</v>
      </c>
      <c r="BM60">
        <v>60.231071390055114</v>
      </c>
      <c r="BN60">
        <v>46221.640237638261</v>
      </c>
      <c r="BO60">
        <v>4.2076086671629271</v>
      </c>
      <c r="BP60">
        <v>56.350978739459094</v>
      </c>
      <c r="BQ60">
        <v>29203.354617853605</v>
      </c>
      <c r="BR60">
        <v>74.378450472964502</v>
      </c>
      <c r="BS60">
        <v>9999999</v>
      </c>
      <c r="BT60">
        <v>5.0156932006933177</v>
      </c>
      <c r="BU60">
        <v>0.43384469227293265</v>
      </c>
      <c r="BV60">
        <v>1.5742150018448935</v>
      </c>
      <c r="BW60">
        <v>0.45554696082226109</v>
      </c>
      <c r="BX60">
        <v>1.0152359317730566</v>
      </c>
      <c r="BY60">
        <v>2.2265757354008489E-3</v>
      </c>
      <c r="BZ60">
        <v>0.19378082401631799</v>
      </c>
      <c r="CA60">
        <v>0.33852495714361713</v>
      </c>
      <c r="CB60">
        <v>0.3756916845597344</v>
      </c>
      <c r="CC60">
        <v>0.26307006759405593</v>
      </c>
      <c r="CD60">
        <v>0.63336202862196056</v>
      </c>
      <c r="CE60" t="s">
        <v>152</v>
      </c>
      <c r="CF60">
        <v>8.0539043466113333E-2</v>
      </c>
      <c r="CG60">
        <v>114.69836855908284</v>
      </c>
      <c r="CH60">
        <v>246.14479982235176</v>
      </c>
      <c r="CI60">
        <v>16.350371743192802</v>
      </c>
      <c r="CJ60">
        <v>50.496588894742906</v>
      </c>
      <c r="CK60">
        <v>80.318602737100321</v>
      </c>
      <c r="CL60">
        <v>91.419710595930653</v>
      </c>
      <c r="CM60">
        <v>18.803304599793016</v>
      </c>
      <c r="CN60">
        <v>13.371378093623694</v>
      </c>
      <c r="CO60">
        <v>1106.3858390509126</v>
      </c>
      <c r="CP60">
        <v>0.1051350841709342</v>
      </c>
      <c r="CQ60">
        <v>14.908660442676759</v>
      </c>
      <c r="CR60">
        <v>25118.486594736474</v>
      </c>
      <c r="CS60">
        <v>150.50785638579887</v>
      </c>
      <c r="CT60">
        <v>9999999</v>
      </c>
      <c r="CU60">
        <v>0.48459115207120912</v>
      </c>
      <c r="CV60">
        <v>7.6961505894506288E-2</v>
      </c>
      <c r="CW60">
        <v>0.2397942276121153</v>
      </c>
      <c r="CX60">
        <v>8.0024886986634153E-2</v>
      </c>
      <c r="CY60">
        <v>0.1766940057494957</v>
      </c>
      <c r="CZ60">
        <v>4.901105292978539E-4</v>
      </c>
      <c r="DA60">
        <v>4.3850074786961443E-2</v>
      </c>
      <c r="DB60">
        <v>6.3722066160032731E-2</v>
      </c>
      <c r="DC60">
        <v>6.9409426168793531E-2</v>
      </c>
      <c r="DD60">
        <v>5.3571746407332699E-2</v>
      </c>
      <c r="DE60">
        <v>0.11779312531922309</v>
      </c>
    </row>
    <row r="61" spans="1:109">
      <c r="A61">
        <v>53</v>
      </c>
      <c r="B61" t="s">
        <v>149</v>
      </c>
      <c r="C61">
        <v>272226.59511808347</v>
      </c>
      <c r="D61">
        <v>242689.93651663006</v>
      </c>
      <c r="E61">
        <v>1366838.8660847794</v>
      </c>
      <c r="F61">
        <v>85638.885992932366</v>
      </c>
      <c r="G61">
        <v>118994.25065695134</v>
      </c>
      <c r="H61">
        <v>367575.73542839743</v>
      </c>
      <c r="I61">
        <v>1170115.3144328205</v>
      </c>
      <c r="J61">
        <v>181719.11660981784</v>
      </c>
      <c r="K61">
        <v>33604.515699874413</v>
      </c>
      <c r="L61">
        <v>11796363476.378939</v>
      </c>
      <c r="M61">
        <v>506.33644056458115</v>
      </c>
      <c r="N61">
        <v>13940.015141796479</v>
      </c>
      <c r="O61">
        <v>7145368.5664307112</v>
      </c>
      <c r="P61">
        <v>8922.7444454686156</v>
      </c>
      <c r="Q61">
        <v>9999999</v>
      </c>
      <c r="R61">
        <v>1649.2616493524586</v>
      </c>
      <c r="S61">
        <v>199.9364355777343</v>
      </c>
      <c r="T61">
        <v>849.42415673726384</v>
      </c>
      <c r="U61">
        <v>205.69288696739454</v>
      </c>
      <c r="V61">
        <v>571.09704736893525</v>
      </c>
      <c r="W61">
        <v>1.9281134414505507</v>
      </c>
      <c r="X61">
        <v>121.79646030843966</v>
      </c>
      <c r="Y61">
        <v>173.36292792249958</v>
      </c>
      <c r="Z61">
        <v>183.88723011654039</v>
      </c>
      <c r="AA61">
        <v>148.91112919485437</v>
      </c>
      <c r="AB61">
        <v>274.01346013513819</v>
      </c>
      <c r="AC61" t="s">
        <v>150</v>
      </c>
      <c r="AD61">
        <v>129.64281041577817</v>
      </c>
      <c r="AE61">
        <v>99595.994374135422</v>
      </c>
      <c r="AF61">
        <v>358692.50743299461</v>
      </c>
      <c r="AG61">
        <v>26553.313909067896</v>
      </c>
      <c r="AH61">
        <v>53305.788440199198</v>
      </c>
      <c r="AI61">
        <v>110943.01278955411</v>
      </c>
      <c r="AJ61">
        <v>336090.37097027345</v>
      </c>
      <c r="AK61">
        <v>45777.806473972836</v>
      </c>
      <c r="AL61">
        <v>13758.418771902716</v>
      </c>
      <c r="AM61">
        <v>73557870.862303153</v>
      </c>
      <c r="AN61">
        <v>115.06727089132433</v>
      </c>
      <c r="AO61">
        <v>8567.551948051585</v>
      </c>
      <c r="AP61">
        <v>4147873.2807209911</v>
      </c>
      <c r="AQ61">
        <v>3096.8843119497315</v>
      </c>
      <c r="AR61">
        <v>9999999</v>
      </c>
      <c r="AS61">
        <v>737.30841624685445</v>
      </c>
      <c r="AT61">
        <v>97.408880013460887</v>
      </c>
      <c r="AU61">
        <v>467.2416793033446</v>
      </c>
      <c r="AV61">
        <v>99.666753482828724</v>
      </c>
      <c r="AW61">
        <v>284.43352553742318</v>
      </c>
      <c r="AX61">
        <v>0.34912583727224472</v>
      </c>
      <c r="AY61">
        <v>69.945716340474462</v>
      </c>
      <c r="AZ61">
        <v>88.38608426771485</v>
      </c>
      <c r="BA61">
        <v>89.791950004455941</v>
      </c>
      <c r="BB61">
        <v>80.899308033939676</v>
      </c>
      <c r="BC61">
        <v>128.43010320207168</v>
      </c>
      <c r="BD61" t="s">
        <v>151</v>
      </c>
      <c r="BE61">
        <v>6.8774083147120209</v>
      </c>
      <c r="BF61">
        <v>1144.9433287507729</v>
      </c>
      <c r="BG61">
        <v>8126.4732816172491</v>
      </c>
      <c r="BH61">
        <v>644.30376418166531</v>
      </c>
      <c r="BI61">
        <v>637.22088258123438</v>
      </c>
      <c r="BJ61">
        <v>2024.0870771021184</v>
      </c>
      <c r="BK61">
        <v>14333.643542748985</v>
      </c>
      <c r="BL61">
        <v>2069.4444189639516</v>
      </c>
      <c r="BM61">
        <v>181.23697258015886</v>
      </c>
      <c r="BN61">
        <v>21717001806.986282</v>
      </c>
      <c r="BO61">
        <v>5.5433030021782583</v>
      </c>
      <c r="BP61">
        <v>105.91859444142835</v>
      </c>
      <c r="BQ61">
        <v>23444.781255168593</v>
      </c>
      <c r="BR61">
        <v>44.258124273538854</v>
      </c>
      <c r="BS61">
        <v>9999999</v>
      </c>
      <c r="BT61">
        <v>13.356231293017247</v>
      </c>
      <c r="BU61">
        <v>2.0517369678577153</v>
      </c>
      <c r="BV61">
        <v>7.5661150457377024</v>
      </c>
      <c r="BW61">
        <v>2.1536682767090594</v>
      </c>
      <c r="BX61">
        <v>5.1595635897475995</v>
      </c>
      <c r="BY61">
        <v>5.1429614570859573E-3</v>
      </c>
      <c r="BZ61">
        <v>1.0044133298492379</v>
      </c>
      <c r="CA61">
        <v>1.5949085361524262</v>
      </c>
      <c r="CB61">
        <v>1.814544936716169</v>
      </c>
      <c r="CC61">
        <v>1.2793346204287435</v>
      </c>
      <c r="CD61">
        <v>3.0821383488260632</v>
      </c>
      <c r="CE61" t="s">
        <v>152</v>
      </c>
      <c r="CF61">
        <v>0.10607490104857953</v>
      </c>
      <c r="CG61">
        <v>117.35007853884703</v>
      </c>
      <c r="CH61">
        <v>335.77764188335681</v>
      </c>
      <c r="CI61">
        <v>21.831794193245262</v>
      </c>
      <c r="CJ61">
        <v>60.199322736759171</v>
      </c>
      <c r="CK61">
        <v>133.90470222495429</v>
      </c>
      <c r="CL61">
        <v>113.28644668420623</v>
      </c>
      <c r="CM61">
        <v>25.55534864217292</v>
      </c>
      <c r="CN61">
        <v>17.069917993859637</v>
      </c>
      <c r="CO61">
        <v>1682.0539945060807</v>
      </c>
      <c r="CP61">
        <v>0.24722092474624413</v>
      </c>
      <c r="CQ61">
        <v>11.070057825330419</v>
      </c>
      <c r="CR61">
        <v>27064.898402791339</v>
      </c>
      <c r="CS61">
        <v>178.02601390149511</v>
      </c>
      <c r="CT61">
        <v>9999999</v>
      </c>
      <c r="CU61">
        <v>9.3765014078805303E-2</v>
      </c>
      <c r="CV61">
        <v>2.6295844077468929E-2</v>
      </c>
      <c r="CW61">
        <v>3.0493389535767093E-2</v>
      </c>
      <c r="CX61">
        <v>2.6788979929530752E-2</v>
      </c>
      <c r="CY61">
        <v>2.6124667903023625E-2</v>
      </c>
      <c r="CZ61">
        <v>1.3418127106440203E-4</v>
      </c>
      <c r="DA61">
        <v>1.9248352772426387E-2</v>
      </c>
      <c r="DB61">
        <v>2.4751096162211616E-2</v>
      </c>
      <c r="DC61">
        <v>2.4153923398654378E-2</v>
      </c>
      <c r="DD61">
        <v>2.2593948347562291E-2</v>
      </c>
      <c r="DE61">
        <v>3.275951344803766E-2</v>
      </c>
    </row>
    <row r="62" spans="1:109">
      <c r="A62">
        <v>54</v>
      </c>
      <c r="B62" t="s">
        <v>149</v>
      </c>
      <c r="C62">
        <v>293498.8120208538</v>
      </c>
      <c r="D62">
        <v>83158.843798489601</v>
      </c>
      <c r="E62">
        <v>491763.88068607758</v>
      </c>
      <c r="F62">
        <v>19425.280329746784</v>
      </c>
      <c r="G62">
        <v>41184.341803675401</v>
      </c>
      <c r="H62">
        <v>115911.02777633462</v>
      </c>
      <c r="I62">
        <v>157343.32598071097</v>
      </c>
      <c r="J62">
        <v>29613.64665177737</v>
      </c>
      <c r="K62">
        <v>11426.892245064242</v>
      </c>
      <c r="L62">
        <v>47509053.724878415</v>
      </c>
      <c r="M62">
        <v>1524.4902689486571</v>
      </c>
      <c r="N62">
        <v>10398.904045227515</v>
      </c>
      <c r="O62">
        <v>7649105.2654853975</v>
      </c>
      <c r="P62">
        <v>3368.0409009346567</v>
      </c>
      <c r="Q62">
        <v>9999999</v>
      </c>
      <c r="R62">
        <v>2751.0306076123052</v>
      </c>
      <c r="S62">
        <v>159.48159149166679</v>
      </c>
      <c r="T62">
        <v>1020.6954888423205</v>
      </c>
      <c r="U62">
        <v>169.07269944999436</v>
      </c>
      <c r="V62">
        <v>591.32599959985328</v>
      </c>
      <c r="W62">
        <v>1.2277198376247012</v>
      </c>
      <c r="X62">
        <v>66.346466006197701</v>
      </c>
      <c r="Y62">
        <v>118.17335643179611</v>
      </c>
      <c r="Z62">
        <v>138.63083686653627</v>
      </c>
      <c r="AA62">
        <v>90.627818621604675</v>
      </c>
      <c r="AB62">
        <v>275.93183998496335</v>
      </c>
      <c r="AC62" t="s">
        <v>150</v>
      </c>
      <c r="AD62">
        <v>282.64156492552928</v>
      </c>
      <c r="AE62">
        <v>120044.78525592772</v>
      </c>
      <c r="AF62">
        <v>283863.52552080638</v>
      </c>
      <c r="AG62">
        <v>25916.345622806577</v>
      </c>
      <c r="AH62">
        <v>52956.173430913863</v>
      </c>
      <c r="AI62">
        <v>105257.74682252188</v>
      </c>
      <c r="AJ62">
        <v>338637.59300980065</v>
      </c>
      <c r="AK62">
        <v>44725.460887547313</v>
      </c>
      <c r="AL62">
        <v>13766.456247643349</v>
      </c>
      <c r="AM62">
        <v>30532269.664954431</v>
      </c>
      <c r="AN62">
        <v>401.55729189494025</v>
      </c>
      <c r="AO62">
        <v>9245.8077690109731</v>
      </c>
      <c r="AP62">
        <v>4062681.5260603805</v>
      </c>
      <c r="AQ62">
        <v>3193.6326942674409</v>
      </c>
      <c r="AR62">
        <v>9999999</v>
      </c>
      <c r="AS62">
        <v>931.31308131343326</v>
      </c>
      <c r="AT62">
        <v>123.50987984477415</v>
      </c>
      <c r="AU62">
        <v>434.69190801665292</v>
      </c>
      <c r="AV62">
        <v>127.32069633898104</v>
      </c>
      <c r="AW62">
        <v>257.01793278945229</v>
      </c>
      <c r="AX62">
        <v>0.38506199768023397</v>
      </c>
      <c r="AY62">
        <v>64.853639635882544</v>
      </c>
      <c r="AZ62">
        <v>106.20422762510189</v>
      </c>
      <c r="BA62">
        <v>110.85319442367194</v>
      </c>
      <c r="BB62">
        <v>87.460951760451266</v>
      </c>
      <c r="BC62">
        <v>150.00273117000401</v>
      </c>
      <c r="BD62" t="s">
        <v>151</v>
      </c>
      <c r="BE62">
        <v>1.5682598371340408</v>
      </c>
      <c r="BF62">
        <v>534.14156689008598</v>
      </c>
      <c r="BG62">
        <v>1943.6221644523739</v>
      </c>
      <c r="BH62">
        <v>133.56183324349897</v>
      </c>
      <c r="BI62">
        <v>282.82740984828791</v>
      </c>
      <c r="BJ62">
        <v>537.91381896316852</v>
      </c>
      <c r="BK62">
        <v>1358.8972748945596</v>
      </c>
      <c r="BL62">
        <v>209.3408940869387</v>
      </c>
      <c r="BM62">
        <v>78.819638867476925</v>
      </c>
      <c r="BN62">
        <v>207449.8311223409</v>
      </c>
      <c r="BO62">
        <v>1.5639942687210762</v>
      </c>
      <c r="BP62">
        <v>60.516164001831299</v>
      </c>
      <c r="BQ62">
        <v>28057.239929694013</v>
      </c>
      <c r="BR62">
        <v>80.970960340092716</v>
      </c>
      <c r="BS62">
        <v>9999999</v>
      </c>
      <c r="BT62">
        <v>4.2787513124516217</v>
      </c>
      <c r="BU62">
        <v>0.47414200655954053</v>
      </c>
      <c r="BV62">
        <v>2.1336786570619655</v>
      </c>
      <c r="BW62">
        <v>0.49289355656784029</v>
      </c>
      <c r="BX62">
        <v>1.294997998128107</v>
      </c>
      <c r="BY62">
        <v>4.5757001095524446E-3</v>
      </c>
      <c r="BZ62">
        <v>0.28428559574701473</v>
      </c>
      <c r="CA62">
        <v>0.39543071239474709</v>
      </c>
      <c r="CB62">
        <v>0.42661626852660278</v>
      </c>
      <c r="CC62">
        <v>0.34095823438724127</v>
      </c>
      <c r="CD62">
        <v>0.74020938963775285</v>
      </c>
      <c r="CE62" t="s">
        <v>152</v>
      </c>
      <c r="CF62">
        <v>4.5182147132968291</v>
      </c>
      <c r="CG62">
        <v>214.9397539117038</v>
      </c>
      <c r="CH62">
        <v>3072.8914510651944</v>
      </c>
      <c r="CI62">
        <v>89.938885722536483</v>
      </c>
      <c r="CJ62">
        <v>122.7779844152851</v>
      </c>
      <c r="CK62">
        <v>732.31070559553984</v>
      </c>
      <c r="CL62">
        <v>391.03872673293893</v>
      </c>
      <c r="CM62">
        <v>137.02866837965232</v>
      </c>
      <c r="CN62">
        <v>47.515146477944327</v>
      </c>
      <c r="CO62">
        <v>914902.4960702653</v>
      </c>
      <c r="CP62">
        <v>7.0557854164303002</v>
      </c>
      <c r="CQ62">
        <v>13.724039517060602</v>
      </c>
      <c r="CR62">
        <v>30425.303270553093</v>
      </c>
      <c r="CS62">
        <v>136.24639887085016</v>
      </c>
      <c r="CT62">
        <v>9999999</v>
      </c>
      <c r="CU62">
        <v>7.7259256899455941</v>
      </c>
      <c r="CV62">
        <v>0.29337605635265834</v>
      </c>
      <c r="CW62">
        <v>2.6712286567031791</v>
      </c>
      <c r="CX62">
        <v>0.30958408944262983</v>
      </c>
      <c r="CY62">
        <v>1.5367758129875173</v>
      </c>
      <c r="CZ62">
        <v>2.3245864753150157E-3</v>
      </c>
      <c r="DA62">
        <v>0.13007968529907207</v>
      </c>
      <c r="DB62">
        <v>0.22000837119697428</v>
      </c>
      <c r="DC62">
        <v>0.26217462677513897</v>
      </c>
      <c r="DD62">
        <v>0.17157362203511278</v>
      </c>
      <c r="DE62">
        <v>0.50323004954201689</v>
      </c>
    </row>
    <row r="63" spans="1:109">
      <c r="A63">
        <v>55</v>
      </c>
      <c r="B63" t="s">
        <v>149</v>
      </c>
      <c r="C63">
        <v>358270.99484453147</v>
      </c>
      <c r="D63">
        <v>478064.5082749612</v>
      </c>
      <c r="E63">
        <v>1020546.9463128084</v>
      </c>
      <c r="F63">
        <v>183710.66789089385</v>
      </c>
      <c r="G63">
        <v>213894.66864254227</v>
      </c>
      <c r="H63">
        <v>363060.20528991416</v>
      </c>
      <c r="I63">
        <v>9964627.613117341</v>
      </c>
      <c r="J63">
        <v>640136.88084299257</v>
      </c>
      <c r="K63">
        <v>66043.551512758218</v>
      </c>
      <c r="L63">
        <v>12888945521.580359</v>
      </c>
      <c r="M63">
        <v>17904.235847808399</v>
      </c>
      <c r="N63">
        <v>68689.42473614066</v>
      </c>
      <c r="O63">
        <v>5305444.95039366</v>
      </c>
      <c r="P63">
        <v>48726.88347554639</v>
      </c>
      <c r="Q63">
        <v>9999999</v>
      </c>
      <c r="R63">
        <v>19672.097811919422</v>
      </c>
      <c r="S63">
        <v>813.25945191092512</v>
      </c>
      <c r="T63">
        <v>7048.4731679929737</v>
      </c>
      <c r="U63">
        <v>865.53260433335026</v>
      </c>
      <c r="V63">
        <v>4121.7144660466329</v>
      </c>
      <c r="W63">
        <v>0.96318409834399976</v>
      </c>
      <c r="X63">
        <v>354.86865316760418</v>
      </c>
      <c r="Y63">
        <v>610.65006240742548</v>
      </c>
      <c r="Z63">
        <v>703.10291556644472</v>
      </c>
      <c r="AA63">
        <v>476.87386097134157</v>
      </c>
      <c r="AB63">
        <v>1534.500494038545</v>
      </c>
      <c r="AC63" t="s">
        <v>150</v>
      </c>
      <c r="AD63">
        <v>133.97652886103174</v>
      </c>
      <c r="AE63">
        <v>71573.691007435817</v>
      </c>
      <c r="AF63">
        <v>328943.35247010988</v>
      </c>
      <c r="AG63">
        <v>17881.552410613152</v>
      </c>
      <c r="AH63">
        <v>39910.943471497325</v>
      </c>
      <c r="AI63">
        <v>90834.987157963667</v>
      </c>
      <c r="AJ63">
        <v>136302.4971493879</v>
      </c>
      <c r="AK63">
        <v>25432.56200094059</v>
      </c>
      <c r="AL63">
        <v>11170.110287162179</v>
      </c>
      <c r="AM63">
        <v>17544019.802482929</v>
      </c>
      <c r="AN63">
        <v>134.16401298443239</v>
      </c>
      <c r="AO63">
        <v>7526.4075124558694</v>
      </c>
      <c r="AP63">
        <v>5914928.302052848</v>
      </c>
      <c r="AQ63">
        <v>1880.0508936416945</v>
      </c>
      <c r="AR63">
        <v>9999999</v>
      </c>
      <c r="AS63">
        <v>389.35327874457198</v>
      </c>
      <c r="AT63">
        <v>48.132192400751549</v>
      </c>
      <c r="AU63">
        <v>198.62120738877769</v>
      </c>
      <c r="AV63">
        <v>49.120778969332505</v>
      </c>
      <c r="AW63">
        <v>114.62952633850962</v>
      </c>
      <c r="AX63">
        <v>0.10158501942214943</v>
      </c>
      <c r="AY63">
        <v>31.799378363116599</v>
      </c>
      <c r="AZ63">
        <v>43.902131901422251</v>
      </c>
      <c r="BA63">
        <v>43.8521126406402</v>
      </c>
      <c r="BB63">
        <v>39.124035678102643</v>
      </c>
      <c r="BC63">
        <v>56.479475333428155</v>
      </c>
      <c r="BD63" t="s">
        <v>151</v>
      </c>
      <c r="BE63">
        <v>15.777501677097041</v>
      </c>
      <c r="BF63">
        <v>675.74827858923277</v>
      </c>
      <c r="BG63">
        <v>9194.1646842587434</v>
      </c>
      <c r="BH63">
        <v>415.43525579870857</v>
      </c>
      <c r="BI63">
        <v>368.77098050515127</v>
      </c>
      <c r="BJ63">
        <v>2142.1837555599395</v>
      </c>
      <c r="BK63">
        <v>3440.5858036087302</v>
      </c>
      <c r="BL63">
        <v>1024.9658673759855</v>
      </c>
      <c r="BM63">
        <v>130.27757380866669</v>
      </c>
      <c r="BN63">
        <v>1316910792.6313167</v>
      </c>
      <c r="BO63">
        <v>14.710397988198817</v>
      </c>
      <c r="BP63">
        <v>47.667603047386152</v>
      </c>
      <c r="BQ63">
        <v>34827.030860177045</v>
      </c>
      <c r="BR63">
        <v>62.381311478798004</v>
      </c>
      <c r="BS63">
        <v>9999999</v>
      </c>
      <c r="BT63">
        <v>18.461856845210519</v>
      </c>
      <c r="BU63">
        <v>0.6798120373951555</v>
      </c>
      <c r="BV63">
        <v>4.1117365918043252</v>
      </c>
      <c r="BW63">
        <v>0.72508464045607413</v>
      </c>
      <c r="BX63">
        <v>2.024080473780888</v>
      </c>
      <c r="BY63">
        <v>7.4228669110475796E-3</v>
      </c>
      <c r="BZ63">
        <v>0.27213330423596394</v>
      </c>
      <c r="CA63">
        <v>0.50072770103071074</v>
      </c>
      <c r="CB63">
        <v>0.57815114894520203</v>
      </c>
      <c r="CC63">
        <v>0.3805474668491024</v>
      </c>
      <c r="CD63">
        <v>1.1895686064953159</v>
      </c>
      <c r="CE63" t="s">
        <v>152</v>
      </c>
      <c r="CF63">
        <v>1.2000192128165417</v>
      </c>
      <c r="CG63">
        <v>498.3772656669978</v>
      </c>
      <c r="CH63">
        <v>2614.2838381312599</v>
      </c>
      <c r="CI63">
        <v>142.15881954445487</v>
      </c>
      <c r="CJ63">
        <v>255.06883845523288</v>
      </c>
      <c r="CK63">
        <v>696.3772883483125</v>
      </c>
      <c r="CL63">
        <v>1509.6652890005876</v>
      </c>
      <c r="CM63">
        <v>248.84040141435199</v>
      </c>
      <c r="CN63">
        <v>69.515796869122141</v>
      </c>
      <c r="CO63">
        <v>1373271.7992744585</v>
      </c>
      <c r="CP63">
        <v>0.68375231811282156</v>
      </c>
      <c r="CQ63">
        <v>38.664618444466612</v>
      </c>
      <c r="CR63">
        <v>23504.057267136948</v>
      </c>
      <c r="CS63">
        <v>73.397133725937195</v>
      </c>
      <c r="CT63">
        <v>9999999</v>
      </c>
      <c r="CU63">
        <v>3.5818343254684923</v>
      </c>
      <c r="CV63">
        <v>0.42098423408420088</v>
      </c>
      <c r="CW63">
        <v>1.3913599501748666</v>
      </c>
      <c r="CX63">
        <v>0.43102878732351835</v>
      </c>
      <c r="CY63">
        <v>0.73728646885853721</v>
      </c>
      <c r="CZ63">
        <v>6.2829600271386505E-3</v>
      </c>
      <c r="DA63">
        <v>0.25664670448292048</v>
      </c>
      <c r="DB63">
        <v>0.37361210292176994</v>
      </c>
      <c r="DC63">
        <v>0.38005118871270271</v>
      </c>
      <c r="DD63">
        <v>0.32250478238277591</v>
      </c>
      <c r="DE63">
        <v>0.46580570410701638</v>
      </c>
    </row>
    <row r="64" spans="1:109">
      <c r="A64">
        <v>56</v>
      </c>
      <c r="B64" t="s">
        <v>149</v>
      </c>
      <c r="C64">
        <v>318976.4502810603</v>
      </c>
      <c r="D64">
        <v>451131.75705663086</v>
      </c>
      <c r="E64">
        <v>1366636.1388552843</v>
      </c>
      <c r="F64">
        <v>212788.14178693612</v>
      </c>
      <c r="G64">
        <v>260436.52079489926</v>
      </c>
      <c r="H64">
        <v>449173.96633908252</v>
      </c>
      <c r="I64">
        <v>9685138.2798557058</v>
      </c>
      <c r="J64">
        <v>687055.59389776806</v>
      </c>
      <c r="K64">
        <v>71301.759481757035</v>
      </c>
      <c r="L64">
        <v>72840130278.160553</v>
      </c>
      <c r="M64">
        <v>1337.1386435674997</v>
      </c>
      <c r="N64">
        <v>63876.897667122052</v>
      </c>
      <c r="O64">
        <v>5568402.1619614512</v>
      </c>
      <c r="P64">
        <v>32999.76410574466</v>
      </c>
      <c r="Q64">
        <v>9999999</v>
      </c>
      <c r="R64">
        <v>3562.5254621396803</v>
      </c>
      <c r="S64">
        <v>767.90221663469549</v>
      </c>
      <c r="T64">
        <v>2425.1648670867271</v>
      </c>
      <c r="U64">
        <v>794.93242820325599</v>
      </c>
      <c r="V64">
        <v>1741.740862572907</v>
      </c>
      <c r="W64">
        <v>2.1446629697099708</v>
      </c>
      <c r="X64">
        <v>486.70006069299961</v>
      </c>
      <c r="Y64">
        <v>659.66786251765097</v>
      </c>
      <c r="Z64">
        <v>701.94267457425644</v>
      </c>
      <c r="AA64">
        <v>579.53590781560615</v>
      </c>
      <c r="AB64">
        <v>1143.5451264871647</v>
      </c>
      <c r="AC64" t="s">
        <v>150</v>
      </c>
      <c r="AD64">
        <v>184.4333362390816</v>
      </c>
      <c r="AE64">
        <v>180252.71375312543</v>
      </c>
      <c r="AF64">
        <v>906395.0125385694</v>
      </c>
      <c r="AG64">
        <v>64034.640237919521</v>
      </c>
      <c r="AH64">
        <v>86812.042081831314</v>
      </c>
      <c r="AI64">
        <v>265696.20667190442</v>
      </c>
      <c r="AJ64">
        <v>810352.31695225567</v>
      </c>
      <c r="AK64">
        <v>130810.88870487404</v>
      </c>
      <c r="AL64">
        <v>26412.226878573354</v>
      </c>
      <c r="AM64">
        <v>4752482887.5918179</v>
      </c>
      <c r="AN64">
        <v>667.8984820423658</v>
      </c>
      <c r="AO64">
        <v>10128.4749339269</v>
      </c>
      <c r="AP64">
        <v>4988931.5178428655</v>
      </c>
      <c r="AQ64">
        <v>5057.5308633414497</v>
      </c>
      <c r="AR64">
        <v>9999999</v>
      </c>
      <c r="AS64">
        <v>530.13088730722825</v>
      </c>
      <c r="AT64">
        <v>77.682709035490376</v>
      </c>
      <c r="AU64">
        <v>258.51810775907916</v>
      </c>
      <c r="AV64">
        <v>78.571675738257753</v>
      </c>
      <c r="AW64">
        <v>144.20418515596793</v>
      </c>
      <c r="AX64">
        <v>0.21551140569262023</v>
      </c>
      <c r="AY64">
        <v>58.003865551654791</v>
      </c>
      <c r="AZ64">
        <v>74.478313364421254</v>
      </c>
      <c r="BA64">
        <v>72.19226218170148</v>
      </c>
      <c r="BB64">
        <v>69.227057926776808</v>
      </c>
      <c r="BC64">
        <v>81.381268900686109</v>
      </c>
      <c r="BD64" t="s">
        <v>151</v>
      </c>
      <c r="BE64">
        <v>2.1528009425425112</v>
      </c>
      <c r="BF64">
        <v>489.20968983037233</v>
      </c>
      <c r="BG64">
        <v>3762.9266724491758</v>
      </c>
      <c r="BH64">
        <v>205.39536964964924</v>
      </c>
      <c r="BI64">
        <v>265.46010856496849</v>
      </c>
      <c r="BJ64">
        <v>1024.4371548470178</v>
      </c>
      <c r="BK64">
        <v>1983.3401820471163</v>
      </c>
      <c r="BL64">
        <v>405.72677381262378</v>
      </c>
      <c r="BM64">
        <v>84.324278179184759</v>
      </c>
      <c r="BN64">
        <v>15034552.175118888</v>
      </c>
      <c r="BO64">
        <v>2.8684508823182422</v>
      </c>
      <c r="BP64">
        <v>28.79846085289957</v>
      </c>
      <c r="BQ64">
        <v>22180.270064719272</v>
      </c>
      <c r="BR64">
        <v>90.465839836988522</v>
      </c>
      <c r="BS64">
        <v>9999999</v>
      </c>
      <c r="BT64">
        <v>3.8171505649522532</v>
      </c>
      <c r="BU64">
        <v>0.44560832541078532</v>
      </c>
      <c r="BV64">
        <v>1.6094910989494327</v>
      </c>
      <c r="BW64">
        <v>0.46617065137745095</v>
      </c>
      <c r="BX64">
        <v>1.15606214698791</v>
      </c>
      <c r="BY64">
        <v>4.100188978808616E-3</v>
      </c>
      <c r="BZ64">
        <v>0.22677481050616122</v>
      </c>
      <c r="CA64">
        <v>0.35551533907286498</v>
      </c>
      <c r="CB64">
        <v>0.39700158478424824</v>
      </c>
      <c r="CC64">
        <v>0.29042243049313415</v>
      </c>
      <c r="CD64">
        <v>0.6600839979782942</v>
      </c>
      <c r="CE64" t="s">
        <v>152</v>
      </c>
      <c r="CF64">
        <v>0.42732013250319373</v>
      </c>
      <c r="CG64">
        <v>217.59546331645802</v>
      </c>
      <c r="CH64">
        <v>1056.5875575057303</v>
      </c>
      <c r="CI64">
        <v>47.524329462466554</v>
      </c>
      <c r="CJ64">
        <v>108.45547785064862</v>
      </c>
      <c r="CK64">
        <v>294.32955556442465</v>
      </c>
      <c r="CL64">
        <v>340.5295035559123</v>
      </c>
      <c r="CM64">
        <v>66.447870909207339</v>
      </c>
      <c r="CN64">
        <v>29.527203057510118</v>
      </c>
      <c r="CO64">
        <v>42401.937751704463</v>
      </c>
      <c r="CP64">
        <v>0.35308110047698005</v>
      </c>
      <c r="CQ64">
        <v>17.924464351562733</v>
      </c>
      <c r="CR64">
        <v>21431.984067522608</v>
      </c>
      <c r="CS64">
        <v>114.30534998267021</v>
      </c>
      <c r="CT64">
        <v>9999999</v>
      </c>
      <c r="CU64">
        <v>1.6465700423566154</v>
      </c>
      <c r="CV64">
        <v>0.33451493948486305</v>
      </c>
      <c r="CW64">
        <v>1.0539160699938601</v>
      </c>
      <c r="CX64">
        <v>0.34400347095482253</v>
      </c>
      <c r="CY64">
        <v>0.65549203535449951</v>
      </c>
      <c r="CZ64">
        <v>4.3992118398775062E-4</v>
      </c>
      <c r="DA64">
        <v>0.20939847445630436</v>
      </c>
      <c r="DB64">
        <v>0.29240575894364323</v>
      </c>
      <c r="DC64">
        <v>0.30713379591748663</v>
      </c>
      <c r="DD64">
        <v>0.25507027193468101</v>
      </c>
      <c r="DE64">
        <v>0.42893128265136266</v>
      </c>
    </row>
    <row r="65" spans="1:109">
      <c r="A65">
        <v>57</v>
      </c>
      <c r="B65" t="s">
        <v>149</v>
      </c>
      <c r="C65">
        <v>343439.8091647235</v>
      </c>
      <c r="D65">
        <v>809121.64915536228</v>
      </c>
      <c r="E65">
        <v>4460339.0682805041</v>
      </c>
      <c r="F65">
        <v>832037.71551051701</v>
      </c>
      <c r="G65">
        <v>380245.51009656832</v>
      </c>
      <c r="H65">
        <v>1178101.0787658233</v>
      </c>
      <c r="I65">
        <v>133811308.84684016</v>
      </c>
      <c r="J65">
        <v>10591482.196880562</v>
      </c>
      <c r="K65">
        <v>103996.27773535243</v>
      </c>
      <c r="L65">
        <v>1.2929389352635014E+20</v>
      </c>
      <c r="M65">
        <v>1771.0495361089204</v>
      </c>
      <c r="N65">
        <v>127251.57129271896</v>
      </c>
      <c r="O65">
        <v>6456918.3144789841</v>
      </c>
      <c r="P65">
        <v>49309.993765410269</v>
      </c>
      <c r="Q65">
        <v>9999999</v>
      </c>
      <c r="R65">
        <v>8015.6319240974553</v>
      </c>
      <c r="S65">
        <v>1159.2201050880858</v>
      </c>
      <c r="T65">
        <v>5221.1359274635006</v>
      </c>
      <c r="U65">
        <v>1189.4828949219914</v>
      </c>
      <c r="V65">
        <v>3351.9674027201518</v>
      </c>
      <c r="W65">
        <v>2.0801641984427497</v>
      </c>
      <c r="X65">
        <v>685.11903586863536</v>
      </c>
      <c r="Y65">
        <v>1018.621523533352</v>
      </c>
      <c r="Z65">
        <v>1072.5395053705031</v>
      </c>
      <c r="AA65">
        <v>874.40862572318918</v>
      </c>
      <c r="AB65">
        <v>1496.2110439210524</v>
      </c>
      <c r="AC65" t="s">
        <v>150</v>
      </c>
      <c r="AD65">
        <v>903.46837164810529</v>
      </c>
      <c r="AE65">
        <v>57268.79830243843</v>
      </c>
      <c r="AF65">
        <v>233499.22862898253</v>
      </c>
      <c r="AG65">
        <v>14458.215119367251</v>
      </c>
      <c r="AH65">
        <v>30620.723374442503</v>
      </c>
      <c r="AI65">
        <v>73862.664911171814</v>
      </c>
      <c r="AJ65">
        <v>126873.18478841633</v>
      </c>
      <c r="AK65">
        <v>21805.591593744852</v>
      </c>
      <c r="AL65">
        <v>9133.2152846234985</v>
      </c>
      <c r="AM65">
        <v>9817152.6324597914</v>
      </c>
      <c r="AN65">
        <v>1588.9849723067421</v>
      </c>
      <c r="AO65">
        <v>9317.1273985241642</v>
      </c>
      <c r="AP65">
        <v>5229011.7908691196</v>
      </c>
      <c r="AQ65">
        <v>2587.5272696413531</v>
      </c>
      <c r="AR65">
        <v>9999999</v>
      </c>
      <c r="AS65">
        <v>1662.8629582089163</v>
      </c>
      <c r="AT65">
        <v>49.009679656649752</v>
      </c>
      <c r="AU65">
        <v>407.34310885938413</v>
      </c>
      <c r="AV65">
        <v>52.054934077753828</v>
      </c>
      <c r="AW65">
        <v>242.12417637287834</v>
      </c>
      <c r="AX65">
        <v>0.70007299748854102</v>
      </c>
      <c r="AY65">
        <v>20.732730796479519</v>
      </c>
      <c r="AZ65">
        <v>36.794135658797458</v>
      </c>
      <c r="BA65">
        <v>41.659027861179027</v>
      </c>
      <c r="BB65">
        <v>28.479455623298044</v>
      </c>
      <c r="BC65">
        <v>90.943241963353799</v>
      </c>
      <c r="BD65" t="s">
        <v>151</v>
      </c>
      <c r="BE65">
        <v>2.7555602587492762</v>
      </c>
      <c r="BF65">
        <v>856.11540277873428</v>
      </c>
      <c r="BG65">
        <v>4653.954672638286</v>
      </c>
      <c r="BH65">
        <v>277.2249374026012</v>
      </c>
      <c r="BI65">
        <v>408.76025746924859</v>
      </c>
      <c r="BJ65">
        <v>1212.9156039255276</v>
      </c>
      <c r="BK65">
        <v>3285.967700906177</v>
      </c>
      <c r="BL65">
        <v>548.70959942541151</v>
      </c>
      <c r="BM65">
        <v>117.98169928052067</v>
      </c>
      <c r="BN65">
        <v>27934797.915347651</v>
      </c>
      <c r="BO65">
        <v>4.8824467544416743</v>
      </c>
      <c r="BP65">
        <v>51.462717220061627</v>
      </c>
      <c r="BQ65">
        <v>25744.639966058578</v>
      </c>
      <c r="BR65">
        <v>93.228478185109779</v>
      </c>
      <c r="BS65">
        <v>9999999</v>
      </c>
      <c r="BT65">
        <v>5.9287472377577348</v>
      </c>
      <c r="BU65">
        <v>1.039932358244618</v>
      </c>
      <c r="BV65">
        <v>3.3468322546484517</v>
      </c>
      <c r="BW65">
        <v>1.0835544908571497</v>
      </c>
      <c r="BX65">
        <v>2.1418915895032837</v>
      </c>
      <c r="BY65">
        <v>8.2316057952156272E-3</v>
      </c>
      <c r="BZ65">
        <v>0.4688095801406239</v>
      </c>
      <c r="CA65">
        <v>0.80851585297077544</v>
      </c>
      <c r="CB65">
        <v>0.94056024922444226</v>
      </c>
      <c r="CC65">
        <v>0.63070479845109861</v>
      </c>
      <c r="CD65">
        <v>1.4293655732883581</v>
      </c>
      <c r="CE65" t="s">
        <v>152</v>
      </c>
      <c r="CF65">
        <v>0.10176631268263206</v>
      </c>
      <c r="CG65">
        <v>276.26444353363632</v>
      </c>
      <c r="CH65">
        <v>540.67445582427183</v>
      </c>
      <c r="CI65">
        <v>47.659703756785191</v>
      </c>
      <c r="CJ65">
        <v>126.38590795821986</v>
      </c>
      <c r="CK65">
        <v>220.02200524205358</v>
      </c>
      <c r="CL65">
        <v>336.58462680664246</v>
      </c>
      <c r="CM65">
        <v>60.840277730444349</v>
      </c>
      <c r="CN65">
        <v>34.077490292147388</v>
      </c>
      <c r="CO65">
        <v>5342.706538792163</v>
      </c>
      <c r="CP65">
        <v>0.33069150584513107</v>
      </c>
      <c r="CQ65">
        <v>24.091926467769827</v>
      </c>
      <c r="CR65">
        <v>23863.55999164348</v>
      </c>
      <c r="CS65">
        <v>141.34996295597853</v>
      </c>
      <c r="CT65">
        <v>9999999</v>
      </c>
      <c r="CU65">
        <v>0.32921813575479375</v>
      </c>
      <c r="CV65">
        <v>5.5105122577630158E-2</v>
      </c>
      <c r="CW65">
        <v>0.1050904993539571</v>
      </c>
      <c r="CX65">
        <v>5.6699218919291319E-2</v>
      </c>
      <c r="CY65">
        <v>7.5601491771849244E-2</v>
      </c>
      <c r="CZ65">
        <v>3.1986140564994214E-4</v>
      </c>
      <c r="DA65">
        <v>3.7408084068622817E-2</v>
      </c>
      <c r="DB65">
        <v>4.7963421476790051E-2</v>
      </c>
      <c r="DC65">
        <v>4.9952895715666072E-2</v>
      </c>
      <c r="DD65">
        <v>4.2544459063720334E-2</v>
      </c>
      <c r="DE65">
        <v>6.5252463572373035E-2</v>
      </c>
    </row>
    <row r="66" spans="1:109">
      <c r="A66">
        <v>58</v>
      </c>
      <c r="B66" t="s">
        <v>149</v>
      </c>
      <c r="C66">
        <v>447010.71464653412</v>
      </c>
      <c r="D66">
        <v>995239.91067957832</v>
      </c>
      <c r="E66">
        <v>1798605.1427204569</v>
      </c>
      <c r="F66">
        <v>344189.96601565665</v>
      </c>
      <c r="G66">
        <v>430705.69898053276</v>
      </c>
      <c r="H66">
        <v>635777.0028747567</v>
      </c>
      <c r="I66">
        <v>22903529.833341908</v>
      </c>
      <c r="J66">
        <v>1194061.8385386106</v>
      </c>
      <c r="K66">
        <v>111153.87417549835</v>
      </c>
      <c r="L66">
        <v>91302593650.572357</v>
      </c>
      <c r="M66">
        <v>1484.1683147692272</v>
      </c>
      <c r="N66">
        <v>107534.15246977708</v>
      </c>
      <c r="O66">
        <v>7267487.0731284712</v>
      </c>
      <c r="P66">
        <v>52009.557405672997</v>
      </c>
      <c r="Q66">
        <v>9999999</v>
      </c>
      <c r="R66">
        <v>5230.5093731287061</v>
      </c>
      <c r="S66">
        <v>738.04105927752653</v>
      </c>
      <c r="T66">
        <v>2869.2579568694232</v>
      </c>
      <c r="U66">
        <v>758.71025476750469</v>
      </c>
      <c r="V66">
        <v>1678.9222987690725</v>
      </c>
      <c r="W66">
        <v>6.9849555896204665</v>
      </c>
      <c r="X66">
        <v>518.05942983446744</v>
      </c>
      <c r="Y66">
        <v>657.74390323797286</v>
      </c>
      <c r="Z66">
        <v>675.12861236002209</v>
      </c>
      <c r="AA66">
        <v>596.9562910577248</v>
      </c>
      <c r="AB66">
        <v>929.97162697419856</v>
      </c>
      <c r="AC66" t="s">
        <v>150</v>
      </c>
      <c r="AD66">
        <v>567.91686175248299</v>
      </c>
      <c r="AE66">
        <v>85755.406674210273</v>
      </c>
      <c r="AF66">
        <v>386533.79253426899</v>
      </c>
      <c r="AG66">
        <v>20969.520238885343</v>
      </c>
      <c r="AH66">
        <v>41033.478745795284</v>
      </c>
      <c r="AI66">
        <v>94720.481408232197</v>
      </c>
      <c r="AJ66">
        <v>200028.75027038684</v>
      </c>
      <c r="AK66">
        <v>34117.162977418004</v>
      </c>
      <c r="AL66">
        <v>11595.788850837211</v>
      </c>
      <c r="AM66">
        <v>108889314.12770098</v>
      </c>
      <c r="AN66">
        <v>444.75520282957109</v>
      </c>
      <c r="AO66">
        <v>8315.3038390424754</v>
      </c>
      <c r="AP66">
        <v>4140157.3961290894</v>
      </c>
      <c r="AQ66">
        <v>2827.0095176647374</v>
      </c>
      <c r="AR66">
        <v>9999999</v>
      </c>
      <c r="AS66">
        <v>1021.0862935517321</v>
      </c>
      <c r="AT66">
        <v>89.893169913390807</v>
      </c>
      <c r="AU66">
        <v>472.34116170963023</v>
      </c>
      <c r="AV66">
        <v>94.677084001414016</v>
      </c>
      <c r="AW66">
        <v>323.62757609657382</v>
      </c>
      <c r="AX66">
        <v>0.46202644304669743</v>
      </c>
      <c r="AY66">
        <v>40.381659585976038</v>
      </c>
      <c r="AZ66">
        <v>67.737466586469452</v>
      </c>
      <c r="BA66">
        <v>80.242929966484951</v>
      </c>
      <c r="BB66">
        <v>53.047082066401259</v>
      </c>
      <c r="BC66">
        <v>153.96939218018073</v>
      </c>
      <c r="BD66" t="s">
        <v>151</v>
      </c>
      <c r="BE66">
        <v>0.36783562159722411</v>
      </c>
      <c r="BF66">
        <v>923.59824594976931</v>
      </c>
      <c r="BG66">
        <v>2982.1592002321217</v>
      </c>
      <c r="BH66">
        <v>305.18571142548848</v>
      </c>
      <c r="BI66">
        <v>475.1212253730057</v>
      </c>
      <c r="BJ66">
        <v>1021.0302082853169</v>
      </c>
      <c r="BK66">
        <v>5284.43212917455</v>
      </c>
      <c r="BL66">
        <v>626.13325644715496</v>
      </c>
      <c r="BM66">
        <v>133.81863526371404</v>
      </c>
      <c r="BN66">
        <v>4929756.6245101001</v>
      </c>
      <c r="BO66">
        <v>2.4472072615331091</v>
      </c>
      <c r="BP66">
        <v>72.16901558332961</v>
      </c>
      <c r="BQ66">
        <v>19730.788017891286</v>
      </c>
      <c r="BR66">
        <v>81.65887268144786</v>
      </c>
      <c r="BS66">
        <v>9999999</v>
      </c>
      <c r="BT66">
        <v>0.7780554801975117</v>
      </c>
      <c r="BU66">
        <v>0.16340304543824893</v>
      </c>
      <c r="BV66">
        <v>0.41307458773138689</v>
      </c>
      <c r="BW66">
        <v>0.17347614414556936</v>
      </c>
      <c r="BX66">
        <v>0.39317841172918333</v>
      </c>
      <c r="BY66">
        <v>5.2951399882016394E-3</v>
      </c>
      <c r="BZ66">
        <v>9.0522776490582851E-2</v>
      </c>
      <c r="CA66">
        <v>0.12671083851320344</v>
      </c>
      <c r="CB66">
        <v>0.13872730957515811</v>
      </c>
      <c r="CC66">
        <v>0.10572593907323359</v>
      </c>
      <c r="CD66">
        <v>0.31647530351041814</v>
      </c>
      <c r="CE66" t="s">
        <v>152</v>
      </c>
      <c r="CF66">
        <v>2.3402198382178581</v>
      </c>
      <c r="CG66">
        <v>161.53509004423782</v>
      </c>
      <c r="CH66">
        <v>1184.0867752269821</v>
      </c>
      <c r="CI66">
        <v>37.147512284677397</v>
      </c>
      <c r="CJ66">
        <v>78.074021705136204</v>
      </c>
      <c r="CK66">
        <v>281.23602415960005</v>
      </c>
      <c r="CL66">
        <v>249.95226265677334</v>
      </c>
      <c r="CM66">
        <v>53.274718917100131</v>
      </c>
      <c r="CN66">
        <v>22.269194336176508</v>
      </c>
      <c r="CO66">
        <v>69885.05887950855</v>
      </c>
      <c r="CP66">
        <v>2.6735167990479889</v>
      </c>
      <c r="CQ66">
        <v>17.663212490214093</v>
      </c>
      <c r="CR66">
        <v>21412.82133490689</v>
      </c>
      <c r="CS66">
        <v>99.590446008288183</v>
      </c>
      <c r="CT66">
        <v>9999999</v>
      </c>
      <c r="CU66">
        <v>5.2500051017877531</v>
      </c>
      <c r="CV66">
        <v>0.24508263856641904</v>
      </c>
      <c r="CW66">
        <v>1.8878040835465781</v>
      </c>
      <c r="CX66">
        <v>0.26132516486318846</v>
      </c>
      <c r="CY66">
        <v>1.13907997379879</v>
      </c>
      <c r="CZ66">
        <v>9.1636295626907542E-4</v>
      </c>
      <c r="DA66">
        <v>0.10378023185400373</v>
      </c>
      <c r="DB66">
        <v>0.18240789469705132</v>
      </c>
      <c r="DC66">
        <v>0.21179792918824861</v>
      </c>
      <c r="DD66">
        <v>0.14118430661247011</v>
      </c>
      <c r="DE66">
        <v>0.46443124401713187</v>
      </c>
    </row>
    <row r="67" spans="1:109">
      <c r="A67">
        <v>59</v>
      </c>
      <c r="B67" t="s">
        <v>149</v>
      </c>
      <c r="C67">
        <v>244695.02649239142</v>
      </c>
      <c r="D67">
        <v>582032.96845164814</v>
      </c>
      <c r="E67">
        <v>2526648.0467690066</v>
      </c>
      <c r="F67">
        <v>488244.39942161646</v>
      </c>
      <c r="G67">
        <v>323807.53189971438</v>
      </c>
      <c r="H67">
        <v>883617.57634365419</v>
      </c>
      <c r="I67">
        <v>59083329.577981599</v>
      </c>
      <c r="J67">
        <v>3002452.7947214921</v>
      </c>
      <c r="K67">
        <v>95786.105145800466</v>
      </c>
      <c r="L67">
        <v>348908227831410.19</v>
      </c>
      <c r="M67">
        <v>926.11156540647369</v>
      </c>
      <c r="N67">
        <v>80842.305740701049</v>
      </c>
      <c r="O67">
        <v>5362015.0803851923</v>
      </c>
      <c r="P67">
        <v>27848.320182801523</v>
      </c>
      <c r="Q67">
        <v>9999999</v>
      </c>
      <c r="R67">
        <v>1509.3515432935408</v>
      </c>
      <c r="S67">
        <v>210.45816853428946</v>
      </c>
      <c r="T67">
        <v>884.25141845273424</v>
      </c>
      <c r="U67">
        <v>219.71621655543808</v>
      </c>
      <c r="V67">
        <v>725.0075656622148</v>
      </c>
      <c r="W67">
        <v>2.9868280292095681</v>
      </c>
      <c r="X67">
        <v>140.45107237528381</v>
      </c>
      <c r="Y67">
        <v>175.69612214199728</v>
      </c>
      <c r="Z67">
        <v>192.27441282469906</v>
      </c>
      <c r="AA67">
        <v>156.68438664680161</v>
      </c>
      <c r="AB67">
        <v>371.05651123976043</v>
      </c>
      <c r="AC67" t="s">
        <v>150</v>
      </c>
      <c r="AD67">
        <v>1432.3335177942272</v>
      </c>
      <c r="AE67">
        <v>64734.986145711337</v>
      </c>
      <c r="AF67">
        <v>723981.76292044437</v>
      </c>
      <c r="AG67">
        <v>25570.014356137915</v>
      </c>
      <c r="AH67">
        <v>36040.333877563957</v>
      </c>
      <c r="AI67">
        <v>167402.3249355116</v>
      </c>
      <c r="AJ67">
        <v>199509.01649952735</v>
      </c>
      <c r="AK67">
        <v>46735.976157131234</v>
      </c>
      <c r="AL67">
        <v>11262.007877034741</v>
      </c>
      <c r="AM67">
        <v>970934207.34654677</v>
      </c>
      <c r="AN67">
        <v>1291.0605645409537</v>
      </c>
      <c r="AO67">
        <v>6124.9236306953726</v>
      </c>
      <c r="AP67">
        <v>5447952.4200385856</v>
      </c>
      <c r="AQ67">
        <v>3454.5294355188639</v>
      </c>
      <c r="AR67">
        <v>9999999</v>
      </c>
      <c r="AS67">
        <v>1848.1277209051823</v>
      </c>
      <c r="AT67">
        <v>60.847870701737996</v>
      </c>
      <c r="AU67">
        <v>410.45176161386445</v>
      </c>
      <c r="AV67">
        <v>64.816007511312392</v>
      </c>
      <c r="AW67">
        <v>252.49197555514732</v>
      </c>
      <c r="AX67">
        <v>0.91732514949161681</v>
      </c>
      <c r="AY67">
        <v>24.776107349963517</v>
      </c>
      <c r="AZ67">
        <v>45.387166895172292</v>
      </c>
      <c r="BA67">
        <v>52.196120995185424</v>
      </c>
      <c r="BB67">
        <v>34.118982269739035</v>
      </c>
      <c r="BC67">
        <v>110.80198523875318</v>
      </c>
      <c r="BD67" t="s">
        <v>151</v>
      </c>
      <c r="BE67">
        <v>3.0460537450844192</v>
      </c>
      <c r="BF67">
        <v>790.14503694783696</v>
      </c>
      <c r="BG67">
        <v>2727.6217221294296</v>
      </c>
      <c r="BH67">
        <v>185.14125941141694</v>
      </c>
      <c r="BI67">
        <v>368.94258147632308</v>
      </c>
      <c r="BJ67">
        <v>755.27875305899533</v>
      </c>
      <c r="BK67">
        <v>2501.9997969766782</v>
      </c>
      <c r="BL67">
        <v>329.43662339072506</v>
      </c>
      <c r="BM67">
        <v>93.066707056380778</v>
      </c>
      <c r="BN67">
        <v>1060565.6902914371</v>
      </c>
      <c r="BO67">
        <v>2.5850521862585696</v>
      </c>
      <c r="BP67">
        <v>59.237329827835289</v>
      </c>
      <c r="BQ67">
        <v>26888.20832113146</v>
      </c>
      <c r="BR67">
        <v>62.232920483033006</v>
      </c>
      <c r="BS67">
        <v>9999999</v>
      </c>
      <c r="BT67">
        <v>9.2370766611441262</v>
      </c>
      <c r="BU67">
        <v>1.8425494550690518</v>
      </c>
      <c r="BV67">
        <v>6.7613089894670475</v>
      </c>
      <c r="BW67">
        <v>1.9015940156079807</v>
      </c>
      <c r="BX67">
        <v>4.630789745930266</v>
      </c>
      <c r="BY67">
        <v>4.1292414399395922E-3</v>
      </c>
      <c r="BZ67">
        <v>0.95972210738609365</v>
      </c>
      <c r="CA67">
        <v>1.541271823597038</v>
      </c>
      <c r="CB67">
        <v>1.7108766592984228</v>
      </c>
      <c r="CC67">
        <v>1.2629898788138358</v>
      </c>
      <c r="CD67">
        <v>2.5421322786858851</v>
      </c>
      <c r="CE67" t="s">
        <v>152</v>
      </c>
      <c r="CF67">
        <v>1.6160398435695065</v>
      </c>
      <c r="CG67">
        <v>199.98497726557579</v>
      </c>
      <c r="CH67">
        <v>970.60582966036213</v>
      </c>
      <c r="CI67">
        <v>36.261306078471215</v>
      </c>
      <c r="CJ67">
        <v>91.04972512963721</v>
      </c>
      <c r="CK67">
        <v>235.62126444502513</v>
      </c>
      <c r="CL67">
        <v>263.93183148448617</v>
      </c>
      <c r="CM67">
        <v>49.180731605136238</v>
      </c>
      <c r="CN67">
        <v>24.049577275959031</v>
      </c>
      <c r="CO67">
        <v>27314.666136781841</v>
      </c>
      <c r="CP67">
        <v>2.2242026736478291</v>
      </c>
      <c r="CQ67">
        <v>23.753623741495694</v>
      </c>
      <c r="CR67">
        <v>24979.321436758109</v>
      </c>
      <c r="CS67">
        <v>108.41231127452853</v>
      </c>
      <c r="CT67">
        <v>9999999</v>
      </c>
      <c r="CU67">
        <v>4.8735431191747134</v>
      </c>
      <c r="CV67">
        <v>0.4143551975097402</v>
      </c>
      <c r="CW67">
        <v>2.3121577461667475</v>
      </c>
      <c r="CX67">
        <v>0.43685764395961152</v>
      </c>
      <c r="CY67">
        <v>1.3821528931673515</v>
      </c>
      <c r="CZ67">
        <v>7.3848395476500735E-4</v>
      </c>
      <c r="DA67">
        <v>0.17016807070651044</v>
      </c>
      <c r="DB67">
        <v>0.31038844690092543</v>
      </c>
      <c r="DC67">
        <v>0.36798675284919663</v>
      </c>
      <c r="DD67">
        <v>0.23535250025524398</v>
      </c>
      <c r="DE67">
        <v>0.69548527801542903</v>
      </c>
    </row>
    <row r="68" spans="1:109">
      <c r="A68">
        <v>60</v>
      </c>
      <c r="B68" t="s">
        <v>149</v>
      </c>
      <c r="C68">
        <v>222624.26671177879</v>
      </c>
      <c r="D68">
        <v>251612.47811913781</v>
      </c>
      <c r="E68">
        <v>1398620.6519404731</v>
      </c>
      <c r="F68">
        <v>130395.22287774265</v>
      </c>
      <c r="G68">
        <v>120459.97754582156</v>
      </c>
      <c r="H68">
        <v>328343.54214917595</v>
      </c>
      <c r="I68">
        <v>4967859.9821738917</v>
      </c>
      <c r="J68">
        <v>522132.15734441433</v>
      </c>
      <c r="K68">
        <v>33601.558061101561</v>
      </c>
      <c r="L68">
        <v>10029235244139.771</v>
      </c>
      <c r="M68">
        <v>4607.9305792926243</v>
      </c>
      <c r="N68">
        <v>31108.68167323848</v>
      </c>
      <c r="O68">
        <v>3859580.0877118171</v>
      </c>
      <c r="P68">
        <v>23203.775220122723</v>
      </c>
      <c r="Q68">
        <v>9999999</v>
      </c>
      <c r="R68">
        <v>7601.8397470875043</v>
      </c>
      <c r="S68">
        <v>377.9909833703735</v>
      </c>
      <c r="T68">
        <v>2307.9794393012412</v>
      </c>
      <c r="U68">
        <v>401.74068315592336</v>
      </c>
      <c r="V68">
        <v>1377.3933572785629</v>
      </c>
      <c r="W68">
        <v>1.8390475035926055</v>
      </c>
      <c r="X68">
        <v>160.49200931037637</v>
      </c>
      <c r="Y68">
        <v>284.02588506253608</v>
      </c>
      <c r="Z68">
        <v>325.07839521413024</v>
      </c>
      <c r="AA68">
        <v>220.76186852784485</v>
      </c>
      <c r="AB68">
        <v>664.0609146928582</v>
      </c>
      <c r="AC68" t="s">
        <v>150</v>
      </c>
      <c r="AD68">
        <v>211.21451271047687</v>
      </c>
      <c r="AE68">
        <v>81131.295374070716</v>
      </c>
      <c r="AF68">
        <v>395181.98841778823</v>
      </c>
      <c r="AG68">
        <v>20212.999885957212</v>
      </c>
      <c r="AH68">
        <v>39734.780860377512</v>
      </c>
      <c r="AI68">
        <v>101263.86691713412</v>
      </c>
      <c r="AJ68">
        <v>206287.03768533675</v>
      </c>
      <c r="AK68">
        <v>33500.44445844445</v>
      </c>
      <c r="AL68">
        <v>10524.976709339926</v>
      </c>
      <c r="AM68">
        <v>122575517.67484738</v>
      </c>
      <c r="AN68">
        <v>139.09974028757298</v>
      </c>
      <c r="AO68">
        <v>6188.1143738449364</v>
      </c>
      <c r="AP68">
        <v>4076093.2284895694</v>
      </c>
      <c r="AQ68">
        <v>2146.5031474208376</v>
      </c>
      <c r="AR68">
        <v>9999999</v>
      </c>
      <c r="AS68">
        <v>764.13119343654512</v>
      </c>
      <c r="AT68">
        <v>116.23895682409974</v>
      </c>
      <c r="AU68">
        <v>512.67961804012623</v>
      </c>
      <c r="AV68">
        <v>119.45665715335954</v>
      </c>
      <c r="AW68">
        <v>299.05625159391815</v>
      </c>
      <c r="AX68">
        <v>0.48724767219752874</v>
      </c>
      <c r="AY68">
        <v>69.85542787920302</v>
      </c>
      <c r="AZ68">
        <v>101.2418304307249</v>
      </c>
      <c r="BA68">
        <v>107.38325359857943</v>
      </c>
      <c r="BB68">
        <v>87.05130731486588</v>
      </c>
      <c r="BC68">
        <v>153.18486551339265</v>
      </c>
      <c r="BD68" t="s">
        <v>151</v>
      </c>
      <c r="BF68">
        <v>1111.8828088802804</v>
      </c>
      <c r="BG68">
        <v>10487.472719053767</v>
      </c>
      <c r="BH68">
        <v>779.49151422786736</v>
      </c>
      <c r="BI68">
        <v>534.4348491898088</v>
      </c>
      <c r="BJ68">
        <v>2310.5763763823429</v>
      </c>
      <c r="BK68">
        <v>18324.280881764014</v>
      </c>
      <c r="BL68">
        <v>3390.7581015043884</v>
      </c>
      <c r="BM68">
        <v>170.67744987949914</v>
      </c>
      <c r="BN68">
        <v>735169277739.35193</v>
      </c>
      <c r="BO68">
        <v>38.736660347705623</v>
      </c>
      <c r="BP68">
        <v>140.67176248535989</v>
      </c>
      <c r="BQ68">
        <v>25131.882508965362</v>
      </c>
      <c r="BR68">
        <v>8.4454850949657345</v>
      </c>
      <c r="BS68">
        <v>9999999</v>
      </c>
      <c r="BT68">
        <v>61.898325057445355</v>
      </c>
      <c r="BU68">
        <v>1.8250745067514647</v>
      </c>
      <c r="BV68">
        <v>19.720617980935657</v>
      </c>
      <c r="BW68">
        <v>1.9254793218105868</v>
      </c>
      <c r="BX68">
        <v>11.337618041356272</v>
      </c>
      <c r="BY68">
        <v>1.184806525318547E-2</v>
      </c>
      <c r="BZ68">
        <v>0.74993202584311847</v>
      </c>
      <c r="CA68">
        <v>1.3367072046167803</v>
      </c>
      <c r="CB68">
        <v>1.6080514632633067</v>
      </c>
      <c r="CC68">
        <v>1.0154010695459457</v>
      </c>
      <c r="CD68">
        <v>3.2485752557789991</v>
      </c>
      <c r="CE68" t="s">
        <v>152</v>
      </c>
      <c r="CF68">
        <v>0.51361784965652457</v>
      </c>
      <c r="CG68">
        <v>257.72480067239377</v>
      </c>
      <c r="CH68">
        <v>790.03951130544192</v>
      </c>
      <c r="CI68">
        <v>52.249932860885423</v>
      </c>
      <c r="CJ68">
        <v>131.70369590307638</v>
      </c>
      <c r="CK68">
        <v>282.42754411909414</v>
      </c>
      <c r="CL68">
        <v>418.4569683982362</v>
      </c>
      <c r="CM68">
        <v>71.834902585546814</v>
      </c>
      <c r="CN68">
        <v>34.359518270771936</v>
      </c>
      <c r="CO68">
        <v>14605.379913812894</v>
      </c>
      <c r="CP68">
        <v>1.0120320067312576</v>
      </c>
      <c r="CQ68">
        <v>27.313012866322257</v>
      </c>
      <c r="CR68">
        <v>25184.452770922158</v>
      </c>
      <c r="CS68">
        <v>111.33242508158585</v>
      </c>
      <c r="CT68">
        <v>9999999</v>
      </c>
      <c r="CU68">
        <v>2.552798938605791</v>
      </c>
      <c r="CV68">
        <v>0.30423814083350958</v>
      </c>
      <c r="CW68">
        <v>1.5049874414715083</v>
      </c>
      <c r="CX68">
        <v>0.31304563534247359</v>
      </c>
      <c r="CY68">
        <v>0.85509978739133286</v>
      </c>
      <c r="CZ68">
        <v>2.3562798355317707E-3</v>
      </c>
      <c r="DA68">
        <v>0.1622621690395101</v>
      </c>
      <c r="DB68">
        <v>0.26032514231096976</v>
      </c>
      <c r="DC68">
        <v>0.27883349644670125</v>
      </c>
      <c r="DD68">
        <v>0.21521350086566512</v>
      </c>
      <c r="DE68">
        <v>0.39486092729496219</v>
      </c>
    </row>
    <row r="69" spans="1:109">
      <c r="A69">
        <v>61</v>
      </c>
      <c r="B69" t="s">
        <v>149</v>
      </c>
      <c r="C69">
        <v>328445.05446111393</v>
      </c>
      <c r="D69">
        <v>109277.75434935128</v>
      </c>
      <c r="E69">
        <v>549430.95286019286</v>
      </c>
      <c r="F69">
        <v>26275.664918506929</v>
      </c>
      <c r="G69">
        <v>55203.691084366903</v>
      </c>
      <c r="H69">
        <v>145600.65343057353</v>
      </c>
      <c r="I69">
        <v>246786.73467398784</v>
      </c>
      <c r="J69">
        <v>41019.351484924686</v>
      </c>
      <c r="K69">
        <v>15087.778135423903</v>
      </c>
      <c r="L69">
        <v>51408772.92688515</v>
      </c>
      <c r="M69">
        <v>1905.1564373521169</v>
      </c>
      <c r="N69">
        <v>12540.304451984242</v>
      </c>
      <c r="O69">
        <v>8586236.0014826693</v>
      </c>
      <c r="P69">
        <v>4526.7905412225527</v>
      </c>
      <c r="Q69">
        <v>9999999</v>
      </c>
      <c r="R69">
        <v>3168.3052661082138</v>
      </c>
      <c r="S69">
        <v>220.37330888706546</v>
      </c>
      <c r="T69">
        <v>1258.6482479682779</v>
      </c>
      <c r="U69">
        <v>231.88348286110357</v>
      </c>
      <c r="V69">
        <v>760.76901789427575</v>
      </c>
      <c r="W69">
        <v>0.55239991030283542</v>
      </c>
      <c r="X69">
        <v>105.76430835030678</v>
      </c>
      <c r="Y69">
        <v>173.48475776326214</v>
      </c>
      <c r="Z69">
        <v>194.02482142728965</v>
      </c>
      <c r="AA69">
        <v>139.9483175906127</v>
      </c>
      <c r="AB69">
        <v>379.29450667427903</v>
      </c>
      <c r="AC69" t="s">
        <v>150</v>
      </c>
      <c r="AD69">
        <v>624.45468494317231</v>
      </c>
      <c r="AE69">
        <v>80433.710355967865</v>
      </c>
      <c r="AF69">
        <v>191604.4051750561</v>
      </c>
      <c r="AG69">
        <v>14325.592386269193</v>
      </c>
      <c r="AH69">
        <v>34934.480361250891</v>
      </c>
      <c r="AI69">
        <v>62679.703986040469</v>
      </c>
      <c r="AJ69">
        <v>143328.7123370624</v>
      </c>
      <c r="AK69">
        <v>21020.734209692349</v>
      </c>
      <c r="AL69">
        <v>9352.1226980873234</v>
      </c>
      <c r="AM69">
        <v>5705247.1051800763</v>
      </c>
      <c r="AN69">
        <v>1224.446303743279</v>
      </c>
      <c r="AO69">
        <v>9173.4815571667914</v>
      </c>
      <c r="AP69">
        <v>5033518.796970251</v>
      </c>
      <c r="AQ69">
        <v>1975.6847785489692</v>
      </c>
      <c r="AR69">
        <v>9999999</v>
      </c>
      <c r="AS69">
        <v>1826.3726050905111</v>
      </c>
      <c r="AT69">
        <v>123.98738150152954</v>
      </c>
      <c r="AU69">
        <v>822.82356330630591</v>
      </c>
      <c r="AV69">
        <v>131.73006046854331</v>
      </c>
      <c r="AW69">
        <v>502.69145361024664</v>
      </c>
      <c r="AX69">
        <v>0.1273204067330127</v>
      </c>
      <c r="AY69">
        <v>51.125518490616024</v>
      </c>
      <c r="AZ69">
        <v>90.995890038435718</v>
      </c>
      <c r="BA69">
        <v>108.82716270185396</v>
      </c>
      <c r="BB69">
        <v>69.451124564835979</v>
      </c>
      <c r="BC69">
        <v>231.19009452797374</v>
      </c>
      <c r="BD69" t="s">
        <v>151</v>
      </c>
      <c r="BE69">
        <v>4.6390047137949386</v>
      </c>
      <c r="BF69">
        <v>923.61944870378613</v>
      </c>
      <c r="BG69">
        <v>9850.1624162812641</v>
      </c>
      <c r="BH69">
        <v>829.4438232122402</v>
      </c>
      <c r="BI69">
        <v>593.76514214798817</v>
      </c>
      <c r="BJ69">
        <v>2727.698342715632</v>
      </c>
      <c r="BK69">
        <v>13006.912415800944</v>
      </c>
      <c r="BL69">
        <v>2646.5687468230385</v>
      </c>
      <c r="BM69">
        <v>228.82425014617453</v>
      </c>
      <c r="BN69">
        <v>44223908797.161552</v>
      </c>
      <c r="BO69">
        <v>11.692606161094798</v>
      </c>
      <c r="BP69">
        <v>77.62718712593454</v>
      </c>
      <c r="BQ69">
        <v>26863.492002583265</v>
      </c>
      <c r="BR69">
        <v>99.591947997319338</v>
      </c>
      <c r="BS69">
        <v>9999999</v>
      </c>
      <c r="BT69">
        <v>6.3479782528994253</v>
      </c>
      <c r="BU69">
        <v>0.60725805376178787</v>
      </c>
      <c r="BV69">
        <v>1.5489698571578792</v>
      </c>
      <c r="BW69">
        <v>0.64236408287572055</v>
      </c>
      <c r="BX69">
        <v>1.2001064346467623</v>
      </c>
      <c r="BY69">
        <v>3.955328940123657E-3</v>
      </c>
      <c r="BZ69">
        <v>0.26151166717784724</v>
      </c>
      <c r="CA69">
        <v>0.46649771614909863</v>
      </c>
      <c r="CB69">
        <v>0.52667217110248077</v>
      </c>
      <c r="CC69">
        <v>0.35994185487239649</v>
      </c>
      <c r="CD69">
        <v>1.0920061536570442</v>
      </c>
      <c r="CE69" t="s">
        <v>152</v>
      </c>
      <c r="CF69">
        <v>1.3420175581654306</v>
      </c>
      <c r="CG69">
        <v>139.4245218629022</v>
      </c>
      <c r="CH69">
        <v>1041.5496007517311</v>
      </c>
      <c r="CI69">
        <v>33.707750271950836</v>
      </c>
      <c r="CJ69">
        <v>78.481142140344147</v>
      </c>
      <c r="CK69">
        <v>238.21453829340638</v>
      </c>
      <c r="CL69">
        <v>201.62958399332567</v>
      </c>
      <c r="CM69">
        <v>45.639146608151719</v>
      </c>
      <c r="CN69">
        <v>22.074483444871646</v>
      </c>
      <c r="CO69">
        <v>36367.448403940405</v>
      </c>
      <c r="CP69">
        <v>1.5129937608753798</v>
      </c>
      <c r="CQ69">
        <v>20.178009771783856</v>
      </c>
      <c r="CR69">
        <v>23860.923662450135</v>
      </c>
      <c r="CS69">
        <v>113.61720299653612</v>
      </c>
      <c r="CT69">
        <v>9999999</v>
      </c>
      <c r="CU69">
        <v>3.5830570720808881</v>
      </c>
      <c r="CV69">
        <v>0.31471208863130473</v>
      </c>
      <c r="CW69">
        <v>1.4861950660718823</v>
      </c>
      <c r="CX69">
        <v>0.33285059524529681</v>
      </c>
      <c r="CY69">
        <v>0.89292120918965201</v>
      </c>
      <c r="CZ69">
        <v>1.9099378507568363E-3</v>
      </c>
      <c r="DA69">
        <v>0.12906098066378593</v>
      </c>
      <c r="DB69">
        <v>0.23387019039176296</v>
      </c>
      <c r="DC69">
        <v>0.27370610206818846</v>
      </c>
      <c r="DD69">
        <v>0.17860714994928234</v>
      </c>
      <c r="DE69">
        <v>0.49891472235758755</v>
      </c>
    </row>
    <row r="70" spans="1:109">
      <c r="A70">
        <v>62</v>
      </c>
      <c r="B70" t="s">
        <v>149</v>
      </c>
      <c r="C70">
        <v>276634.8245336407</v>
      </c>
      <c r="D70">
        <v>139520.90023955796</v>
      </c>
      <c r="E70">
        <v>726155.70843081956</v>
      </c>
      <c r="F70">
        <v>40647.61954628754</v>
      </c>
      <c r="G70">
        <v>73708.638043062572</v>
      </c>
      <c r="H70">
        <v>169755.8123456281</v>
      </c>
      <c r="I70">
        <v>522912.86047669372</v>
      </c>
      <c r="J70">
        <v>75937.871182638817</v>
      </c>
      <c r="K70">
        <v>20235.752324275752</v>
      </c>
      <c r="L70">
        <v>609363603.35594678</v>
      </c>
      <c r="M70">
        <v>2068.9298141288045</v>
      </c>
      <c r="N70">
        <v>16028.11345122431</v>
      </c>
      <c r="O70">
        <v>6217963.3953946605</v>
      </c>
      <c r="P70">
        <v>9279.608392384258</v>
      </c>
      <c r="Q70">
        <v>9999999</v>
      </c>
      <c r="R70">
        <v>4209.335617888054</v>
      </c>
      <c r="S70">
        <v>444.24910181532414</v>
      </c>
      <c r="T70">
        <v>2062.8577609980161</v>
      </c>
      <c r="U70">
        <v>466.98189702195356</v>
      </c>
      <c r="V70">
        <v>1260.1544480047824</v>
      </c>
      <c r="W70">
        <v>2.0326080782573319</v>
      </c>
      <c r="X70">
        <v>180.37575496115181</v>
      </c>
      <c r="Y70">
        <v>333.8823333470587</v>
      </c>
      <c r="Z70">
        <v>397.96496593921142</v>
      </c>
      <c r="AA70">
        <v>252.38474043777063</v>
      </c>
      <c r="AB70">
        <v>721.10609424226459</v>
      </c>
      <c r="AC70" t="s">
        <v>150</v>
      </c>
      <c r="AD70">
        <v>288.34564113760996</v>
      </c>
      <c r="AE70">
        <v>111944.01744384668</v>
      </c>
      <c r="AF70">
        <v>597318.51278886711</v>
      </c>
      <c r="AG70">
        <v>36755.448400589288</v>
      </c>
      <c r="AH70">
        <v>60340.326220475712</v>
      </c>
      <c r="AI70">
        <v>161109.90180293759</v>
      </c>
      <c r="AJ70">
        <v>402900.51210361673</v>
      </c>
      <c r="AK70">
        <v>66935.884067358173</v>
      </c>
      <c r="AL70">
        <v>17382.987076437155</v>
      </c>
      <c r="AM70">
        <v>791477692.77293122</v>
      </c>
      <c r="AN70">
        <v>444.23977011982134</v>
      </c>
      <c r="AO70">
        <v>9051.0030992716511</v>
      </c>
      <c r="AP70">
        <v>4287595.4160677511</v>
      </c>
      <c r="AQ70">
        <v>3839.452285468335</v>
      </c>
      <c r="AR70">
        <v>9999999</v>
      </c>
      <c r="AS70">
        <v>614.46765665957832</v>
      </c>
      <c r="AT70">
        <v>107.73159898033937</v>
      </c>
      <c r="AU70">
        <v>324.47730938801459</v>
      </c>
      <c r="AV70">
        <v>112.44805429760845</v>
      </c>
      <c r="AW70">
        <v>215.74161778046903</v>
      </c>
      <c r="AX70">
        <v>0.66468687548998884</v>
      </c>
      <c r="AY70">
        <v>56.326566537552935</v>
      </c>
      <c r="AZ70">
        <v>89.621144171604229</v>
      </c>
      <c r="BA70">
        <v>93.965940919831084</v>
      </c>
      <c r="BB70">
        <v>74.428511301063637</v>
      </c>
      <c r="BC70">
        <v>162.58192793272235</v>
      </c>
      <c r="BD70" t="s">
        <v>151</v>
      </c>
      <c r="BE70">
        <v>27.949798282921549</v>
      </c>
      <c r="BF70">
        <v>582.90917087809476</v>
      </c>
      <c r="BG70">
        <v>4610.8207270361982</v>
      </c>
      <c r="BH70">
        <v>210.25695514049931</v>
      </c>
      <c r="BI70">
        <v>297.67858068099486</v>
      </c>
      <c r="BJ70">
        <v>956.69705779427579</v>
      </c>
      <c r="BK70">
        <v>2296.8395653804059</v>
      </c>
      <c r="BL70">
        <v>413.94920698149338</v>
      </c>
      <c r="BM70">
        <v>105.1754560099566</v>
      </c>
      <c r="BN70">
        <v>8934682.3307137173</v>
      </c>
      <c r="BO70">
        <v>36.410380718328952</v>
      </c>
      <c r="BP70">
        <v>101.3413104714551</v>
      </c>
      <c r="BQ70">
        <v>34390.917265941433</v>
      </c>
      <c r="BR70">
        <v>17.541376232842502</v>
      </c>
      <c r="BS70">
        <v>9999999</v>
      </c>
      <c r="BT70">
        <v>33.187790778259732</v>
      </c>
      <c r="BU70">
        <v>0.74127192985962631</v>
      </c>
      <c r="BV70">
        <v>6.5162144933062303</v>
      </c>
      <c r="BW70">
        <v>0.79037733878027672</v>
      </c>
      <c r="BX70">
        <v>3.5470779036688729</v>
      </c>
      <c r="BY70">
        <v>9.747402610529813E-3</v>
      </c>
      <c r="BZ70">
        <v>0.29131989117784329</v>
      </c>
      <c r="CA70">
        <v>0.53951446525587532</v>
      </c>
      <c r="CB70">
        <v>0.63778913088251998</v>
      </c>
      <c r="CC70">
        <v>0.40682813107097138</v>
      </c>
      <c r="CD70">
        <v>1.4296680290419759</v>
      </c>
      <c r="CE70" t="s">
        <v>152</v>
      </c>
      <c r="CF70">
        <v>0.66795555156302588</v>
      </c>
      <c r="CG70">
        <v>92.94640195222226</v>
      </c>
      <c r="CH70">
        <v>273.78710090957713</v>
      </c>
      <c r="CI70">
        <v>15.166743624021001</v>
      </c>
      <c r="CJ70">
        <v>45.051973098146057</v>
      </c>
      <c r="CK70">
        <v>95.446319062199876</v>
      </c>
      <c r="CL70">
        <v>89.533732814455988</v>
      </c>
      <c r="CM70">
        <v>17.865053204235871</v>
      </c>
      <c r="CN70">
        <v>12.120031485770589</v>
      </c>
      <c r="CO70">
        <v>1409.5637468443904</v>
      </c>
      <c r="CP70">
        <v>1.5571047739214796</v>
      </c>
      <c r="CQ70">
        <v>17.004835832947421</v>
      </c>
      <c r="CR70">
        <v>26220.66000350047</v>
      </c>
      <c r="CS70">
        <v>143.34063341846044</v>
      </c>
      <c r="CT70">
        <v>9999999</v>
      </c>
      <c r="CU70">
        <v>2.316383544618648</v>
      </c>
      <c r="CV70">
        <v>0.16019822679614232</v>
      </c>
      <c r="CW70">
        <v>1.1251079444820535</v>
      </c>
      <c r="CX70">
        <v>0.170412540827066</v>
      </c>
      <c r="CY70">
        <v>0.68556095550006491</v>
      </c>
      <c r="CZ70">
        <v>1.8354358578505055E-4</v>
      </c>
      <c r="DA70">
        <v>6.2532991123764869E-2</v>
      </c>
      <c r="DB70">
        <v>0.11562223276872918</v>
      </c>
      <c r="DC70">
        <v>0.13934736196112787</v>
      </c>
      <c r="DD70">
        <v>8.6801483248189829E-2</v>
      </c>
      <c r="DE70">
        <v>0.30241113891727534</v>
      </c>
    </row>
    <row r="71" spans="1:109">
      <c r="A71">
        <v>63</v>
      </c>
      <c r="B71" t="s">
        <v>149</v>
      </c>
      <c r="C71">
        <v>433793.02908664616</v>
      </c>
      <c r="D71">
        <v>780410.04271410382</v>
      </c>
      <c r="E71">
        <v>2292525.1747882031</v>
      </c>
      <c r="F71">
        <v>265436.5301162313</v>
      </c>
      <c r="G71">
        <v>349539.49171179091</v>
      </c>
      <c r="H71">
        <v>664908.05875272991</v>
      </c>
      <c r="I71">
        <v>8925793.6772989947</v>
      </c>
      <c r="J71">
        <v>746243.14747709292</v>
      </c>
      <c r="K71">
        <v>92688.777024096911</v>
      </c>
      <c r="L71">
        <v>200690038155.78339</v>
      </c>
      <c r="M71">
        <v>817.97712597093152</v>
      </c>
      <c r="N71">
        <v>67941.649126971388</v>
      </c>
      <c r="O71">
        <v>8818024.6612350568</v>
      </c>
      <c r="P71">
        <v>34438.545984194076</v>
      </c>
      <c r="Q71">
        <v>9999999</v>
      </c>
      <c r="R71">
        <v>3117.9901548083408</v>
      </c>
      <c r="S71">
        <v>506.40778056008048</v>
      </c>
      <c r="T71">
        <v>1852.4449698772885</v>
      </c>
      <c r="U71">
        <v>519.69678334986361</v>
      </c>
      <c r="V71">
        <v>1412.2038366010167</v>
      </c>
      <c r="W71">
        <v>4.9365838222310252</v>
      </c>
      <c r="X71">
        <v>321.73133460885566</v>
      </c>
      <c r="Y71">
        <v>447.27320582378923</v>
      </c>
      <c r="Z71">
        <v>470.41742189950253</v>
      </c>
      <c r="AA71">
        <v>394.40950089305295</v>
      </c>
      <c r="AB71">
        <v>671.91882555846109</v>
      </c>
      <c r="AC71" t="s">
        <v>150</v>
      </c>
      <c r="AD71">
        <v>169.06067884193575</v>
      </c>
      <c r="AE71">
        <v>98324.326802563664</v>
      </c>
      <c r="AF71">
        <v>229974.8838460641</v>
      </c>
      <c r="AG71">
        <v>23850.316340312398</v>
      </c>
      <c r="AH71">
        <v>54600.579982060721</v>
      </c>
      <c r="AI71">
        <v>84349.134067989289</v>
      </c>
      <c r="AJ71">
        <v>242575.90730322609</v>
      </c>
      <c r="AK71">
        <v>36163.00260628877</v>
      </c>
      <c r="AL71">
        <v>15225.584728484344</v>
      </c>
      <c r="AM71">
        <v>7704951.2943369616</v>
      </c>
      <c r="AN71">
        <v>603.58388001324943</v>
      </c>
      <c r="AO71">
        <v>13079.613584555651</v>
      </c>
      <c r="AP71">
        <v>5483656.43544361</v>
      </c>
      <c r="AQ71">
        <v>3977.5354113933813</v>
      </c>
      <c r="AR71">
        <v>9999999</v>
      </c>
      <c r="AS71">
        <v>879.1633722777658</v>
      </c>
      <c r="AT71">
        <v>104.40033225786715</v>
      </c>
      <c r="AU71">
        <v>402.58359712891212</v>
      </c>
      <c r="AV71">
        <v>105.67847421153286</v>
      </c>
      <c r="AW71">
        <v>209.51545907773263</v>
      </c>
      <c r="AX71">
        <v>0.73902309311467584</v>
      </c>
      <c r="AY71">
        <v>74.169187918120713</v>
      </c>
      <c r="AZ71">
        <v>98.159838031229341</v>
      </c>
      <c r="BA71">
        <v>95.538476026072445</v>
      </c>
      <c r="BB71">
        <v>89.641072442071334</v>
      </c>
      <c r="BC71">
        <v>107.78068514059386</v>
      </c>
      <c r="BD71" t="s">
        <v>151</v>
      </c>
      <c r="BE71">
        <v>25.870943442259829</v>
      </c>
      <c r="BF71">
        <v>516.24230282566589</v>
      </c>
      <c r="BG71">
        <v>904.67613903884558</v>
      </c>
      <c r="BH71">
        <v>118.44757930823566</v>
      </c>
      <c r="BI71">
        <v>208.46745666482843</v>
      </c>
      <c r="BJ71">
        <v>279.23957229959416</v>
      </c>
      <c r="BK71">
        <v>1075.1079896711503</v>
      </c>
      <c r="BL71">
        <v>183.3083933170615</v>
      </c>
      <c r="BM71">
        <v>95.88259459669284</v>
      </c>
      <c r="BN71">
        <v>33890.13211083573</v>
      </c>
      <c r="BO71">
        <v>54.164476205154706</v>
      </c>
      <c r="BP71">
        <v>114.69308446579916</v>
      </c>
      <c r="BQ71">
        <v>25912.636619349276</v>
      </c>
      <c r="BR71">
        <v>26.339692576434135</v>
      </c>
      <c r="BS71">
        <v>9999999</v>
      </c>
      <c r="BT71">
        <v>43.466124031012932</v>
      </c>
      <c r="BU71">
        <v>0.78061358262719016</v>
      </c>
      <c r="BV71">
        <v>11.70893818176188</v>
      </c>
      <c r="BW71">
        <v>0.82366676558821905</v>
      </c>
      <c r="BX71">
        <v>5.5323283131286347</v>
      </c>
      <c r="BY71">
        <v>4.0515828847743083E-3</v>
      </c>
      <c r="BZ71">
        <v>0.31528353041276008</v>
      </c>
      <c r="CA71">
        <v>0.57316468559521305</v>
      </c>
      <c r="CB71">
        <v>0.68355563392536667</v>
      </c>
      <c r="CC71">
        <v>0.43202958619738968</v>
      </c>
      <c r="CD71">
        <v>1.4084642959561173</v>
      </c>
      <c r="CE71" t="s">
        <v>152</v>
      </c>
      <c r="CF71">
        <v>0.11316469721061403</v>
      </c>
      <c r="CG71">
        <v>171.808600351455</v>
      </c>
      <c r="CH71">
        <v>616.66108400923622</v>
      </c>
      <c r="CI71">
        <v>29.492985350867372</v>
      </c>
      <c r="CJ71">
        <v>77.750670253586449</v>
      </c>
      <c r="CK71">
        <v>180.28527739959767</v>
      </c>
      <c r="CL71">
        <v>196.360614418712</v>
      </c>
      <c r="CM71">
        <v>38.024466964125274</v>
      </c>
      <c r="CN71">
        <v>20.395799976626538</v>
      </c>
      <c r="CO71">
        <v>9510.3151100770338</v>
      </c>
      <c r="CP71">
        <v>8.8536190619333044E-2</v>
      </c>
      <c r="CQ71">
        <v>14.432521388748121</v>
      </c>
      <c r="CR71">
        <v>21215.209305069522</v>
      </c>
      <c r="CS71">
        <v>124.93772705538282</v>
      </c>
      <c r="CT71">
        <v>9999999</v>
      </c>
      <c r="CU71">
        <v>0.90290023433646016</v>
      </c>
      <c r="CV71">
        <v>0.1195848214778617</v>
      </c>
      <c r="CW71">
        <v>0.50822459926605223</v>
      </c>
      <c r="CX71">
        <v>0.1214688835878401</v>
      </c>
      <c r="CY71">
        <v>0.29515881215540613</v>
      </c>
      <c r="CZ71">
        <v>4.7736101881591582E-4</v>
      </c>
      <c r="DA71">
        <v>8.7609559517828464E-2</v>
      </c>
      <c r="DB71">
        <v>0.11073223055925181</v>
      </c>
      <c r="DC71">
        <v>0.11223187802018715</v>
      </c>
      <c r="DD71">
        <v>0.10153389291667801</v>
      </c>
      <c r="DE71">
        <v>0.14412748540672898</v>
      </c>
    </row>
    <row r="72" spans="1:109">
      <c r="A72">
        <v>64</v>
      </c>
      <c r="B72" t="s">
        <v>149</v>
      </c>
      <c r="C72">
        <v>332785.07364092261</v>
      </c>
      <c r="D72">
        <v>247996.73222324392</v>
      </c>
      <c r="E72">
        <v>293217.12679877621</v>
      </c>
      <c r="F72">
        <v>70987.511323758634</v>
      </c>
      <c r="G72">
        <v>140910.4762578425</v>
      </c>
      <c r="H72">
        <v>158199.51692890556</v>
      </c>
      <c r="I72">
        <v>921820.97442665068</v>
      </c>
      <c r="J72">
        <v>119843.67915827896</v>
      </c>
      <c r="K72">
        <v>44107.004629040712</v>
      </c>
      <c r="L72">
        <v>8784138.7803754751</v>
      </c>
      <c r="M72">
        <v>1795.897414611178</v>
      </c>
      <c r="N72">
        <v>36983.155454616943</v>
      </c>
      <c r="O72">
        <v>6893161.8484695852</v>
      </c>
      <c r="P72">
        <v>14404.177835261486</v>
      </c>
      <c r="Q72">
        <v>9999999</v>
      </c>
      <c r="R72">
        <v>1468.2898728800787</v>
      </c>
      <c r="S72">
        <v>150.69987056632004</v>
      </c>
      <c r="T72">
        <v>539.05083500036471</v>
      </c>
      <c r="U72">
        <v>163.0229136929922</v>
      </c>
      <c r="V72">
        <v>351.79436923736114</v>
      </c>
      <c r="W72">
        <v>0.35239588823131768</v>
      </c>
      <c r="X72">
        <v>49.025877666884554</v>
      </c>
      <c r="Y72">
        <v>102.77100354705739</v>
      </c>
      <c r="Z72">
        <v>123.53139306659108</v>
      </c>
      <c r="AA72">
        <v>73.009875043907698</v>
      </c>
      <c r="AB72">
        <v>325.18621340849626</v>
      </c>
      <c r="AC72" t="s">
        <v>150</v>
      </c>
      <c r="AD72">
        <v>88.527504263201578</v>
      </c>
      <c r="AE72">
        <v>55988.711868724327</v>
      </c>
      <c r="AF72">
        <v>214480.65367171768</v>
      </c>
      <c r="AG72">
        <v>12198.91524765175</v>
      </c>
      <c r="AH72">
        <v>28994.488263370426</v>
      </c>
      <c r="AI72">
        <v>73408.00125830702</v>
      </c>
      <c r="AJ72">
        <v>88647.240828676862</v>
      </c>
      <c r="AK72">
        <v>16674.228411813987</v>
      </c>
      <c r="AL72">
        <v>7867.3221080930334</v>
      </c>
      <c r="AM72">
        <v>4521457.1629712805</v>
      </c>
      <c r="AN72">
        <v>94.515237492427204</v>
      </c>
      <c r="AO72">
        <v>5071.7345993942481</v>
      </c>
      <c r="AP72">
        <v>6049507.5491434652</v>
      </c>
      <c r="AQ72">
        <v>817.29508052236167</v>
      </c>
      <c r="AR72">
        <v>9999999</v>
      </c>
      <c r="AS72">
        <v>377.20539905780123</v>
      </c>
      <c r="AT72">
        <v>49.077928847514848</v>
      </c>
      <c r="AU72">
        <v>202.81525357762118</v>
      </c>
      <c r="AV72">
        <v>50.084905646209393</v>
      </c>
      <c r="AW72">
        <v>119.73409240817195</v>
      </c>
      <c r="AX72">
        <v>0.47788224139504204</v>
      </c>
      <c r="AY72">
        <v>32.422941803741928</v>
      </c>
      <c r="AZ72">
        <v>44.777727695839729</v>
      </c>
      <c r="BA72">
        <v>45.331534288740208</v>
      </c>
      <c r="BB72">
        <v>39.957810888933807</v>
      </c>
      <c r="BC72">
        <v>58.427935404384115</v>
      </c>
      <c r="BD72" t="s">
        <v>151</v>
      </c>
      <c r="BE72">
        <v>0.87602330830212494</v>
      </c>
      <c r="BF72">
        <v>415.35858786642694</v>
      </c>
      <c r="BG72">
        <v>1687.4971792279741</v>
      </c>
      <c r="BH72">
        <v>88.610350801978342</v>
      </c>
      <c r="BI72">
        <v>211.16187088164463</v>
      </c>
      <c r="BJ72">
        <v>442.61328373238831</v>
      </c>
      <c r="BK72">
        <v>700.23267868793664</v>
      </c>
      <c r="BL72">
        <v>124.76524313113872</v>
      </c>
      <c r="BM72">
        <v>56.359270430802205</v>
      </c>
      <c r="BN72">
        <v>79951.014991208664</v>
      </c>
      <c r="BO72">
        <v>0.67660579670344345</v>
      </c>
      <c r="BP72">
        <v>40.821268592858125</v>
      </c>
      <c r="BQ72">
        <v>32597.066135237324</v>
      </c>
      <c r="BR72">
        <v>108.30701055860099</v>
      </c>
      <c r="BS72">
        <v>9999999</v>
      </c>
      <c r="BT72">
        <v>3.1747352089952123</v>
      </c>
      <c r="BU72">
        <v>0.4957524162578904</v>
      </c>
      <c r="BV72">
        <v>2.1180839832032925</v>
      </c>
      <c r="BW72">
        <v>0.50788597630193899</v>
      </c>
      <c r="BX72">
        <v>1.3842236118646529</v>
      </c>
      <c r="BY72">
        <v>3.4662601905655083E-3</v>
      </c>
      <c r="BZ72">
        <v>0.29879871968031824</v>
      </c>
      <c r="CA72">
        <v>0.43275843309088285</v>
      </c>
      <c r="CB72">
        <v>0.46674756417156738</v>
      </c>
      <c r="CC72">
        <v>0.37306449089681848</v>
      </c>
      <c r="CD72">
        <v>0.65815497382515065</v>
      </c>
      <c r="CE72" t="s">
        <v>152</v>
      </c>
      <c r="CF72">
        <v>0.73739554340866098</v>
      </c>
      <c r="CG72">
        <v>457.97307413457571</v>
      </c>
      <c r="CH72">
        <v>2023.63740558264</v>
      </c>
      <c r="CI72">
        <v>101.56837788098956</v>
      </c>
      <c r="CJ72">
        <v>202.49022096252676</v>
      </c>
      <c r="CK72">
        <v>537.35006851656794</v>
      </c>
      <c r="CL72">
        <v>889.0328106745477</v>
      </c>
      <c r="CM72">
        <v>158.09351905765209</v>
      </c>
      <c r="CN72">
        <v>55.462276089530988</v>
      </c>
      <c r="CO72">
        <v>425981.48031881353</v>
      </c>
      <c r="CP72">
        <v>1.3464440955865442</v>
      </c>
      <c r="CQ72">
        <v>25.488135466939418</v>
      </c>
      <c r="CR72">
        <v>22403.429357422017</v>
      </c>
      <c r="CS72">
        <v>108.28834950960393</v>
      </c>
      <c r="CT72">
        <v>9999999</v>
      </c>
      <c r="CU72">
        <v>2.4383371759642825</v>
      </c>
      <c r="CV72">
        <v>0.33869390951329809</v>
      </c>
      <c r="CW72">
        <v>1.378512471126756</v>
      </c>
      <c r="CX72">
        <v>0.35277253011050752</v>
      </c>
      <c r="CY72">
        <v>0.87344427979563666</v>
      </c>
      <c r="CZ72">
        <v>9.6288351210085043E-4</v>
      </c>
      <c r="DA72">
        <v>0.16430476565380159</v>
      </c>
      <c r="DB72">
        <v>0.27325419510839527</v>
      </c>
      <c r="DC72">
        <v>0.30240678484130923</v>
      </c>
      <c r="DD72">
        <v>0.21739482814522273</v>
      </c>
      <c r="DE72">
        <v>0.47919587266256902</v>
      </c>
    </row>
    <row r="73" spans="1:109">
      <c r="A73">
        <v>65</v>
      </c>
      <c r="B73" t="s">
        <v>149</v>
      </c>
      <c r="C73">
        <v>437510.47260887048</v>
      </c>
      <c r="D73">
        <v>607115.65831022523</v>
      </c>
      <c r="E73">
        <v>1729008.8325683065</v>
      </c>
      <c r="F73">
        <v>196096.47280879755</v>
      </c>
      <c r="G73">
        <v>290171.80554719205</v>
      </c>
      <c r="H73">
        <v>575224.65365039534</v>
      </c>
      <c r="I73">
        <v>4628297.8695664406</v>
      </c>
      <c r="J73">
        <v>457593.90921878233</v>
      </c>
      <c r="K73">
        <v>78843.057223818323</v>
      </c>
      <c r="L73">
        <v>7811962078.6449289</v>
      </c>
      <c r="M73">
        <v>583.43829710338218</v>
      </c>
      <c r="N73">
        <v>50313.979572191834</v>
      </c>
      <c r="O73">
        <v>9774905.55707906</v>
      </c>
      <c r="P73">
        <v>26329.816727262187</v>
      </c>
      <c r="Q73">
        <v>9999999</v>
      </c>
      <c r="R73">
        <v>1742.8849332176394</v>
      </c>
      <c r="S73">
        <v>199.7916710800371</v>
      </c>
      <c r="T73">
        <v>629.1043188444005</v>
      </c>
      <c r="U73">
        <v>203.63454760673613</v>
      </c>
      <c r="V73">
        <v>413.79275991994291</v>
      </c>
      <c r="W73">
        <v>1.3752261146333951</v>
      </c>
      <c r="X73">
        <v>126.91894511112366</v>
      </c>
      <c r="Y73">
        <v>183.91092140106585</v>
      </c>
      <c r="Z73">
        <v>180.75640479204111</v>
      </c>
      <c r="AA73">
        <v>161.29213360702988</v>
      </c>
      <c r="AB73">
        <v>209.31554045454868</v>
      </c>
      <c r="AC73" t="s">
        <v>150</v>
      </c>
      <c r="AD73">
        <v>157.218235492438</v>
      </c>
      <c r="AE73">
        <v>80984.211589708983</v>
      </c>
      <c r="AF73">
        <v>540083.67517765821</v>
      </c>
      <c r="AG73">
        <v>23388.625783633794</v>
      </c>
      <c r="AH73">
        <v>42303.942759324185</v>
      </c>
      <c r="AI73">
        <v>141429.97391829005</v>
      </c>
      <c r="AJ73">
        <v>174043.10031038761</v>
      </c>
      <c r="AK73">
        <v>36366.049330942682</v>
      </c>
      <c r="AL73">
        <v>12510.755768155579</v>
      </c>
      <c r="AM73">
        <v>122597807.66412081</v>
      </c>
      <c r="AN73">
        <v>333.29903993275263</v>
      </c>
      <c r="AO73">
        <v>4951.7211935063197</v>
      </c>
      <c r="AP73">
        <v>5833012.3213977041</v>
      </c>
      <c r="AQ73">
        <v>2032.3581445207933</v>
      </c>
      <c r="AR73">
        <v>9999999</v>
      </c>
      <c r="AS73">
        <v>585.86501142627901</v>
      </c>
      <c r="AT73">
        <v>62.571476907358758</v>
      </c>
      <c r="AU73">
        <v>241.81036700445276</v>
      </c>
      <c r="AV73">
        <v>65.439397833878161</v>
      </c>
      <c r="AW73">
        <v>137.47340800334538</v>
      </c>
      <c r="AX73">
        <v>8.9084995650098878E-2</v>
      </c>
      <c r="AY73">
        <v>30.5743734106535</v>
      </c>
      <c r="AZ73">
        <v>50.044394265130421</v>
      </c>
      <c r="BA73">
        <v>55.080798776426853</v>
      </c>
      <c r="BB73">
        <v>39.924701587866622</v>
      </c>
      <c r="BC73">
        <v>84.32197493009599</v>
      </c>
      <c r="BD73" t="s">
        <v>151</v>
      </c>
      <c r="BE73">
        <v>14.138430951443937</v>
      </c>
      <c r="BF73">
        <v>1528.0989341133652</v>
      </c>
      <c r="BG73">
        <v>5258.9544388617414</v>
      </c>
      <c r="BH73">
        <v>479.57336901673796</v>
      </c>
      <c r="BI73">
        <v>679.87707380733377</v>
      </c>
      <c r="BJ73">
        <v>1501.4348693057989</v>
      </c>
      <c r="BK73">
        <v>12482.974552183436</v>
      </c>
      <c r="BL73">
        <v>1232.6360568466455</v>
      </c>
      <c r="BM73">
        <v>177.04037837174963</v>
      </c>
      <c r="BN73">
        <v>57376623.429486439</v>
      </c>
      <c r="BO73">
        <v>15.696611956465174</v>
      </c>
      <c r="BP73">
        <v>126.35655682784827</v>
      </c>
      <c r="BQ73">
        <v>27306.343576092695</v>
      </c>
      <c r="BR73">
        <v>15.801186970077605</v>
      </c>
      <c r="BS73">
        <v>9999999</v>
      </c>
      <c r="BT73">
        <v>31.444606136463829</v>
      </c>
      <c r="BU73">
        <v>2.9735328882897778</v>
      </c>
      <c r="BV73">
        <v>16.337204303072205</v>
      </c>
      <c r="BW73">
        <v>3.1148109016804395</v>
      </c>
      <c r="BX73">
        <v>10.375298044355926</v>
      </c>
      <c r="BY73">
        <v>1.0411099093685643E-2</v>
      </c>
      <c r="BZ73">
        <v>1.3152055275669283</v>
      </c>
      <c r="CA73">
        <v>2.2295842817537226</v>
      </c>
      <c r="CB73">
        <v>2.6859354636881685</v>
      </c>
      <c r="CC73">
        <v>1.7398597747926445</v>
      </c>
      <c r="CD73">
        <v>4.9261378133047895</v>
      </c>
      <c r="CE73" t="s">
        <v>152</v>
      </c>
      <c r="CF73">
        <v>0.47117409558337192</v>
      </c>
      <c r="CG73">
        <v>315.27269432447304</v>
      </c>
      <c r="CH73">
        <v>557.83011404584749</v>
      </c>
      <c r="CI73">
        <v>59.118104349941362</v>
      </c>
      <c r="CJ73">
        <v>153.32178386722583</v>
      </c>
      <c r="CK73">
        <v>210.89378785388871</v>
      </c>
      <c r="CL73">
        <v>570.86797719729555</v>
      </c>
      <c r="CM73">
        <v>83.896401384327547</v>
      </c>
      <c r="CN73">
        <v>39.858174458354377</v>
      </c>
      <c r="CO73">
        <v>10431.909766991996</v>
      </c>
      <c r="CP73">
        <v>1.2566970868619498</v>
      </c>
      <c r="CQ73">
        <v>35.062483584802322</v>
      </c>
      <c r="CR73">
        <v>18307.0317789162</v>
      </c>
      <c r="CS73">
        <v>83.262465455332162</v>
      </c>
      <c r="CT73">
        <v>9999999</v>
      </c>
      <c r="CU73">
        <v>2.628527172692523</v>
      </c>
      <c r="CV73">
        <v>0.43736620884976524</v>
      </c>
      <c r="CW73">
        <v>1.5832754941138603</v>
      </c>
      <c r="CX73">
        <v>0.45205512586465446</v>
      </c>
      <c r="CY73">
        <v>1.0108515944625456</v>
      </c>
      <c r="CZ73">
        <v>1.1638591424223514E-3</v>
      </c>
      <c r="DA73">
        <v>0.21804447105070537</v>
      </c>
      <c r="DB73">
        <v>0.3654563516540239</v>
      </c>
      <c r="DC73">
        <v>0.40041612498443802</v>
      </c>
      <c r="DD73">
        <v>0.29519029067266017</v>
      </c>
      <c r="DE73">
        <v>0.58170921302288292</v>
      </c>
    </row>
    <row r="74" spans="1:109">
      <c r="A74">
        <v>66</v>
      </c>
      <c r="B74" t="s">
        <v>149</v>
      </c>
      <c r="C74">
        <v>368019.97855163662</v>
      </c>
      <c r="D74">
        <v>327179.61639405595</v>
      </c>
      <c r="E74">
        <v>976655.80077063711</v>
      </c>
      <c r="F74">
        <v>81119.966907385693</v>
      </c>
      <c r="G74">
        <v>153603.70631840153</v>
      </c>
      <c r="H74">
        <v>287341.93772783026</v>
      </c>
      <c r="I74">
        <v>1400013.893938384</v>
      </c>
      <c r="J74">
        <v>154670.74485433268</v>
      </c>
      <c r="K74">
        <v>38861.846925682898</v>
      </c>
      <c r="L74">
        <v>596023753.18642271</v>
      </c>
      <c r="M74">
        <v>416.80751768597133</v>
      </c>
      <c r="N74">
        <v>24938.578173113816</v>
      </c>
      <c r="O74">
        <v>8528523.211892074</v>
      </c>
      <c r="P74">
        <v>13131.556124336423</v>
      </c>
      <c r="Q74">
        <v>9999999</v>
      </c>
      <c r="R74">
        <v>2420.68809022298</v>
      </c>
      <c r="S74">
        <v>374.13882015416232</v>
      </c>
      <c r="T74">
        <v>1639.1455415610185</v>
      </c>
      <c r="U74">
        <v>383.64858738757709</v>
      </c>
      <c r="V74">
        <v>1105.9542379689399</v>
      </c>
      <c r="W74">
        <v>4.3067141777270868</v>
      </c>
      <c r="X74">
        <v>255.4266216340819</v>
      </c>
      <c r="Y74">
        <v>334.54546071661957</v>
      </c>
      <c r="Z74">
        <v>345.90499716277634</v>
      </c>
      <c r="AA74">
        <v>301.50881385381342</v>
      </c>
      <c r="AB74">
        <v>509.03446666966977</v>
      </c>
      <c r="AC74" t="s">
        <v>150</v>
      </c>
      <c r="AD74">
        <v>259.33188394900003</v>
      </c>
      <c r="AE74">
        <v>161326.33427448754</v>
      </c>
      <c r="AF74">
        <v>736055.18263379904</v>
      </c>
      <c r="AG74">
        <v>54799.057220541014</v>
      </c>
      <c r="AH74">
        <v>81451.317524983591</v>
      </c>
      <c r="AI74">
        <v>208971.22658666942</v>
      </c>
      <c r="AJ74">
        <v>797110.97662833112</v>
      </c>
      <c r="AK74">
        <v>111324.11013476679</v>
      </c>
      <c r="AL74">
        <v>23303.538788226513</v>
      </c>
      <c r="AM74">
        <v>4116671356.3335061</v>
      </c>
      <c r="AN74">
        <v>710.59119451334618</v>
      </c>
      <c r="AO74">
        <v>10697.471076840293</v>
      </c>
      <c r="AP74">
        <v>4011922.0455342769</v>
      </c>
      <c r="AQ74">
        <v>4216.7742215012686</v>
      </c>
      <c r="AR74">
        <v>9999999</v>
      </c>
      <c r="AS74">
        <v>588.20909957216509</v>
      </c>
      <c r="AT74">
        <v>125.53275885348866</v>
      </c>
      <c r="AU74">
        <v>397.08364930577687</v>
      </c>
      <c r="AV74">
        <v>129.26866366368364</v>
      </c>
      <c r="AW74">
        <v>260.77922093708867</v>
      </c>
      <c r="AX74">
        <v>0.5063937444108616</v>
      </c>
      <c r="AY74">
        <v>67.086296431930933</v>
      </c>
      <c r="AZ74">
        <v>107.49246632999571</v>
      </c>
      <c r="BA74">
        <v>115.28193909608653</v>
      </c>
      <c r="BB74">
        <v>88.985394686813734</v>
      </c>
      <c r="BC74">
        <v>162.67250405526519</v>
      </c>
      <c r="BD74" t="s">
        <v>151</v>
      </c>
      <c r="BE74">
        <v>1.6884416298572631</v>
      </c>
      <c r="BF74">
        <v>496.43902708848918</v>
      </c>
      <c r="BG74">
        <v>2193.2263111086404</v>
      </c>
      <c r="BH74">
        <v>132.99770769610873</v>
      </c>
      <c r="BI74">
        <v>277.28532001149608</v>
      </c>
      <c r="BJ74">
        <v>585.75528939313494</v>
      </c>
      <c r="BK74">
        <v>1370.4181915143647</v>
      </c>
      <c r="BL74">
        <v>214.92363325350291</v>
      </c>
      <c r="BM74">
        <v>75.242837834903114</v>
      </c>
      <c r="BN74">
        <v>311432.603219638</v>
      </c>
      <c r="BO74">
        <v>2.1065962668999259</v>
      </c>
      <c r="BP74">
        <v>57.442659172265728</v>
      </c>
      <c r="BQ74">
        <v>29410.529817815648</v>
      </c>
      <c r="BR74">
        <v>71.158109095100031</v>
      </c>
      <c r="BS74">
        <v>9999999</v>
      </c>
      <c r="BT74">
        <v>5.5459241428336696</v>
      </c>
      <c r="BU74">
        <v>0.67958636908156467</v>
      </c>
      <c r="BV74">
        <v>2.1965384485172583</v>
      </c>
      <c r="BW74">
        <v>0.69605038481819093</v>
      </c>
      <c r="BX74">
        <v>1.2067510963093155</v>
      </c>
      <c r="BY74">
        <v>8.1512643591953194E-3</v>
      </c>
      <c r="BZ74">
        <v>0.39166271388166624</v>
      </c>
      <c r="CA74">
        <v>0.60485156949039931</v>
      </c>
      <c r="CB74">
        <v>0.61067229401551948</v>
      </c>
      <c r="CC74">
        <v>0.5132615975189776</v>
      </c>
      <c r="CD74">
        <v>0.73734466005827148</v>
      </c>
      <c r="CE74" t="s">
        <v>152</v>
      </c>
      <c r="CF74">
        <v>0.65989406791990179</v>
      </c>
      <c r="CG74">
        <v>143.44633980452642</v>
      </c>
      <c r="CH74">
        <v>1181.194107997148</v>
      </c>
      <c r="CI74">
        <v>35.866788089068052</v>
      </c>
      <c r="CJ74">
        <v>74.234190150235136</v>
      </c>
      <c r="CK74">
        <v>290.91942259623789</v>
      </c>
      <c r="CL74">
        <v>180.17058728889094</v>
      </c>
      <c r="CM74">
        <v>47.239092714925214</v>
      </c>
      <c r="CN74">
        <v>23.279940740409092</v>
      </c>
      <c r="CO74">
        <v>40049.892647141351</v>
      </c>
      <c r="CP74">
        <v>1.3530782889661908</v>
      </c>
      <c r="CQ74">
        <v>10.218831263244484</v>
      </c>
      <c r="CR74">
        <v>25096.49574280054</v>
      </c>
      <c r="CS74">
        <v>137.57303440279475</v>
      </c>
      <c r="CT74">
        <v>9999999</v>
      </c>
      <c r="CU74">
        <v>1.8691970236621553</v>
      </c>
      <c r="CV74">
        <v>0.10094772718891427</v>
      </c>
      <c r="CW74">
        <v>0.63462455051222555</v>
      </c>
      <c r="CX74">
        <v>0.10600452633176835</v>
      </c>
      <c r="CY74">
        <v>0.37017372970377521</v>
      </c>
      <c r="CZ74">
        <v>1.7443791753403862E-3</v>
      </c>
      <c r="DA74">
        <v>4.8976549266317261E-2</v>
      </c>
      <c r="DB74">
        <v>8.0144152804571878E-2</v>
      </c>
      <c r="DC74">
        <v>8.8014829514494825E-2</v>
      </c>
      <c r="DD74">
        <v>6.5065645831301103E-2</v>
      </c>
      <c r="DE74">
        <v>0.16747474682493516</v>
      </c>
    </row>
    <row r="75" spans="1:109">
      <c r="A75">
        <v>67</v>
      </c>
      <c r="B75" t="s">
        <v>149</v>
      </c>
      <c r="C75">
        <v>342257.98209085077</v>
      </c>
      <c r="D75">
        <v>615525.74699691264</v>
      </c>
      <c r="E75">
        <v>2142621.0643240386</v>
      </c>
      <c r="F75">
        <v>254944.60777596151</v>
      </c>
      <c r="G75">
        <v>303985.54031208245</v>
      </c>
      <c r="H75">
        <v>710668.25242935983</v>
      </c>
      <c r="I75">
        <v>8185922.3176533366</v>
      </c>
      <c r="J75">
        <v>720466.18817212118</v>
      </c>
      <c r="K75">
        <v>84004.398276439562</v>
      </c>
      <c r="L75">
        <v>134659597297.0179</v>
      </c>
      <c r="M75">
        <v>755.16620525207122</v>
      </c>
      <c r="N75">
        <v>46286.686388916496</v>
      </c>
      <c r="O75">
        <v>8338413.7212650282</v>
      </c>
      <c r="P75">
        <v>21464.245097175626</v>
      </c>
      <c r="Q75">
        <v>9999999</v>
      </c>
      <c r="R75">
        <v>1098.9821248104249</v>
      </c>
      <c r="S75">
        <v>154.51907339040915</v>
      </c>
      <c r="T75">
        <v>600.67298762642918</v>
      </c>
      <c r="U75">
        <v>159.88275524548854</v>
      </c>
      <c r="V75">
        <v>443.13485516104623</v>
      </c>
      <c r="W75">
        <v>1.3135509464732977</v>
      </c>
      <c r="X75">
        <v>97.179902447618133</v>
      </c>
      <c r="Y75">
        <v>124.69591941088412</v>
      </c>
      <c r="Z75">
        <v>137.31783535429864</v>
      </c>
      <c r="AA75">
        <v>109.00064012028622</v>
      </c>
      <c r="AB75">
        <v>216.69483605646016</v>
      </c>
      <c r="AC75" t="s">
        <v>150</v>
      </c>
      <c r="AD75">
        <v>60.338331504219177</v>
      </c>
      <c r="AE75">
        <v>62528.355924843585</v>
      </c>
      <c r="AF75">
        <v>385366.98083307286</v>
      </c>
      <c r="AG75">
        <v>17239.287589408887</v>
      </c>
      <c r="AH75">
        <v>33308.249369571706</v>
      </c>
      <c r="AI75">
        <v>107162.13166929451</v>
      </c>
      <c r="AJ75">
        <v>110332.63170726722</v>
      </c>
      <c r="AK75">
        <v>24558.987891675348</v>
      </c>
      <c r="AL75">
        <v>10243.793041940753</v>
      </c>
      <c r="AM75">
        <v>30260801.220617939</v>
      </c>
      <c r="AN75">
        <v>335.99301473304035</v>
      </c>
      <c r="AO75">
        <v>3692.646249221822</v>
      </c>
      <c r="AP75">
        <v>5673999.4231580971</v>
      </c>
      <c r="AQ75">
        <v>1354.0325190475767</v>
      </c>
      <c r="AR75">
        <v>9999999</v>
      </c>
      <c r="AS75">
        <v>269.36694459558663</v>
      </c>
      <c r="AT75">
        <v>29.392944802035689</v>
      </c>
      <c r="AU75">
        <v>118.26469668468427</v>
      </c>
      <c r="AV75">
        <v>29.714288676542058</v>
      </c>
      <c r="AW75">
        <v>56.763803565908127</v>
      </c>
      <c r="AX75">
        <v>0.37476081901367447</v>
      </c>
      <c r="AY75">
        <v>19.874506429929241</v>
      </c>
      <c r="AZ75">
        <v>28.008024067768584</v>
      </c>
      <c r="BA75">
        <v>27.072109969757385</v>
      </c>
      <c r="BB75">
        <v>25.087627413698225</v>
      </c>
      <c r="BC75">
        <v>28.050907920330509</v>
      </c>
      <c r="BD75" t="s">
        <v>151</v>
      </c>
      <c r="BE75">
        <v>1.5537532129381519</v>
      </c>
      <c r="BF75">
        <v>252.96730747829019</v>
      </c>
      <c r="BG75">
        <v>303.31498885395587</v>
      </c>
      <c r="BH75">
        <v>53.059076339042292</v>
      </c>
      <c r="BI75">
        <v>137.71762535098739</v>
      </c>
      <c r="BJ75">
        <v>143.79529945955332</v>
      </c>
      <c r="BK75">
        <v>359.28221929908312</v>
      </c>
      <c r="BL75">
        <v>67.007558305087073</v>
      </c>
      <c r="BM75">
        <v>43.891016865710803</v>
      </c>
      <c r="BN75">
        <v>1887.0109306402578</v>
      </c>
      <c r="BO75">
        <v>7.0495109941203529</v>
      </c>
      <c r="BP75">
        <v>60.412217873732367</v>
      </c>
      <c r="BQ75">
        <v>29015.340394002313</v>
      </c>
      <c r="BR75">
        <v>92.279842704110322</v>
      </c>
      <c r="BS75">
        <v>9999999</v>
      </c>
      <c r="BT75">
        <v>6.4091159223056025</v>
      </c>
      <c r="BU75">
        <v>0.44516234326684906</v>
      </c>
      <c r="BV75">
        <v>1.8079931400505631</v>
      </c>
      <c r="BW75">
        <v>0.47414880913396373</v>
      </c>
      <c r="BX75">
        <v>1.1058568879688648</v>
      </c>
      <c r="BY75">
        <v>1.5362713174344542E-3</v>
      </c>
      <c r="BZ75">
        <v>0.17876600726908479</v>
      </c>
      <c r="CA75">
        <v>0.33173174258189625</v>
      </c>
      <c r="CB75">
        <v>0.379116901298441</v>
      </c>
      <c r="CC75">
        <v>0.25242296621855015</v>
      </c>
      <c r="CD75">
        <v>0.82761373813650541</v>
      </c>
      <c r="CE75" t="s">
        <v>152</v>
      </c>
      <c r="CF75">
        <v>7.4705973060713873E-2</v>
      </c>
      <c r="CG75">
        <v>294.81629320874288</v>
      </c>
      <c r="CH75">
        <v>878.88384624245464</v>
      </c>
      <c r="CI75">
        <v>52.772429543716648</v>
      </c>
      <c r="CJ75">
        <v>135.33876434083197</v>
      </c>
      <c r="CK75">
        <v>277.81432399223826</v>
      </c>
      <c r="CL75">
        <v>413.19230971364493</v>
      </c>
      <c r="CM75">
        <v>71.311076362648137</v>
      </c>
      <c r="CN75">
        <v>34.802530429099768</v>
      </c>
      <c r="CO75">
        <v>18996.928097521901</v>
      </c>
      <c r="CP75">
        <v>3.8572617517820103E-2</v>
      </c>
      <c r="CQ75">
        <v>22.814710911977141</v>
      </c>
      <c r="CR75">
        <v>24123.554762447409</v>
      </c>
      <c r="CS75">
        <v>118.1153287878706</v>
      </c>
      <c r="CT75">
        <v>9999999</v>
      </c>
      <c r="CU75">
        <v>1.1173269937348322</v>
      </c>
      <c r="CV75">
        <v>0.15487003435377045</v>
      </c>
      <c r="CW75">
        <v>0.73158629859693769</v>
      </c>
      <c r="CX75">
        <v>0.15952363458604221</v>
      </c>
      <c r="CY75">
        <v>0.61188176764514079</v>
      </c>
      <c r="CZ75">
        <v>8.3344775106661056E-4</v>
      </c>
      <c r="DA75">
        <v>0.11300327542488982</v>
      </c>
      <c r="DB75">
        <v>0.13607798435547147</v>
      </c>
      <c r="DC75">
        <v>0.14482978171059069</v>
      </c>
      <c r="DD75">
        <v>0.12404889797033587</v>
      </c>
      <c r="DE75">
        <v>0.22864574837008139</v>
      </c>
    </row>
    <row r="76" spans="1:109">
      <c r="A76">
        <v>68</v>
      </c>
      <c r="B76" t="s">
        <v>149</v>
      </c>
      <c r="C76">
        <v>242902.91500864251</v>
      </c>
      <c r="D76">
        <v>778812.37050741061</v>
      </c>
      <c r="E76">
        <v>1960135.0233992094</v>
      </c>
      <c r="F76">
        <v>376194.73262660217</v>
      </c>
      <c r="G76">
        <v>338320.636645925</v>
      </c>
      <c r="H76">
        <v>712860.68517156935</v>
      </c>
      <c r="I76">
        <v>34961723.464312561</v>
      </c>
      <c r="J76">
        <v>1746411.7356507967</v>
      </c>
      <c r="K76">
        <v>92569.961528018888</v>
      </c>
      <c r="L76">
        <v>7466052739841.5937</v>
      </c>
      <c r="M76">
        <v>948.29705535794199</v>
      </c>
      <c r="N76">
        <v>79442.9918785763</v>
      </c>
      <c r="O76">
        <v>5145166.0144393984</v>
      </c>
      <c r="P76">
        <v>24606.096605346051</v>
      </c>
      <c r="Q76">
        <v>9999999</v>
      </c>
      <c r="R76">
        <v>886.05765320895296</v>
      </c>
      <c r="S76">
        <v>191.3510668382678</v>
      </c>
      <c r="T76">
        <v>459.05364903380791</v>
      </c>
      <c r="U76">
        <v>195.92719281814175</v>
      </c>
      <c r="V76">
        <v>390.86409087652925</v>
      </c>
      <c r="W76">
        <v>3.1968331783611168</v>
      </c>
      <c r="X76">
        <v>98.772873345383516</v>
      </c>
      <c r="Y76">
        <v>159.80971209178728</v>
      </c>
      <c r="Z76">
        <v>174.62535524392482</v>
      </c>
      <c r="AA76">
        <v>125.03368957154035</v>
      </c>
      <c r="AB76">
        <v>255.64719526586259</v>
      </c>
      <c r="AC76" t="s">
        <v>150</v>
      </c>
      <c r="AD76">
        <v>43.654920885544612</v>
      </c>
      <c r="AE76">
        <v>50179.19675691134</v>
      </c>
      <c r="AF76">
        <v>148359.75772982513</v>
      </c>
      <c r="AG76">
        <v>11207.913886567376</v>
      </c>
      <c r="AH76">
        <v>26845.418543314576</v>
      </c>
      <c r="AI76">
        <v>60254.706939669202</v>
      </c>
      <c r="AJ76">
        <v>88882.318963629979</v>
      </c>
      <c r="AK76">
        <v>15545.807866704754</v>
      </c>
      <c r="AL76">
        <v>7204.6310200919961</v>
      </c>
      <c r="AM76">
        <v>2724748.3390170117</v>
      </c>
      <c r="AN76">
        <v>79.271596249116016</v>
      </c>
      <c r="AO76">
        <v>4651.0218489824574</v>
      </c>
      <c r="AP76">
        <v>4509127.1547061102</v>
      </c>
      <c r="AQ76">
        <v>702.75616727418821</v>
      </c>
      <c r="AR76">
        <v>9999999</v>
      </c>
      <c r="AS76">
        <v>250.97123730919847</v>
      </c>
      <c r="AT76">
        <v>32.892629463565946</v>
      </c>
      <c r="AU76">
        <v>165.01978763094237</v>
      </c>
      <c r="AV76">
        <v>33.854941683163872</v>
      </c>
      <c r="AW76">
        <v>113.35278804062631</v>
      </c>
      <c r="AX76">
        <v>0.29657168330810862</v>
      </c>
      <c r="AY76">
        <v>22.98968877341655</v>
      </c>
      <c r="AZ76">
        <v>28.952540389556845</v>
      </c>
      <c r="BA76">
        <v>30.541658642282062</v>
      </c>
      <c r="BB76">
        <v>26.203529101444914</v>
      </c>
      <c r="BC76">
        <v>48.152060208243739</v>
      </c>
      <c r="BD76" t="s">
        <v>151</v>
      </c>
      <c r="BE76">
        <v>5.0688898152483954</v>
      </c>
      <c r="BF76">
        <v>408.1479575359769</v>
      </c>
      <c r="BG76">
        <v>5019.2492493036862</v>
      </c>
      <c r="BH76">
        <v>186.12072061742543</v>
      </c>
      <c r="BI76">
        <v>234.97185575451917</v>
      </c>
      <c r="BJ76">
        <v>1206.8082986965665</v>
      </c>
      <c r="BK76">
        <v>1201.167226075507</v>
      </c>
      <c r="BL76">
        <v>337.89343054521498</v>
      </c>
      <c r="BM76">
        <v>80.459506312152854</v>
      </c>
      <c r="BN76">
        <v>12939711.447260531</v>
      </c>
      <c r="BO76">
        <v>6.744197474273081</v>
      </c>
      <c r="BP76">
        <v>24.25531364158082</v>
      </c>
      <c r="BQ76">
        <v>32058.159634702497</v>
      </c>
      <c r="BR76">
        <v>101.75378269563296</v>
      </c>
      <c r="BS76">
        <v>9999999</v>
      </c>
      <c r="BT76">
        <v>8.554434486253875</v>
      </c>
      <c r="BU76">
        <v>0.42013968954950515</v>
      </c>
      <c r="BV76">
        <v>2.5445566105093778</v>
      </c>
      <c r="BW76">
        <v>0.43611902764204746</v>
      </c>
      <c r="BX76">
        <v>1.41782563697107</v>
      </c>
      <c r="BY76">
        <v>2.4505780603927261E-3</v>
      </c>
      <c r="BZ76">
        <v>0.24517465711644626</v>
      </c>
      <c r="CA76">
        <v>0.3558305029530624</v>
      </c>
      <c r="CB76">
        <v>0.37314214247455002</v>
      </c>
      <c r="CC76">
        <v>0.30486829603813653</v>
      </c>
      <c r="CD76">
        <v>0.61590904941090641</v>
      </c>
      <c r="CE76" t="s">
        <v>152</v>
      </c>
      <c r="CF76">
        <v>1.285184220155664</v>
      </c>
      <c r="CG76">
        <v>90.430538673789968</v>
      </c>
      <c r="CH76">
        <v>986.19499280833895</v>
      </c>
      <c r="CI76">
        <v>24.750690327637432</v>
      </c>
      <c r="CJ76">
        <v>52.322908005427671</v>
      </c>
      <c r="CK76">
        <v>227.84677636450834</v>
      </c>
      <c r="CL76">
        <v>119.78701156335957</v>
      </c>
      <c r="CM76">
        <v>32.215636168004437</v>
      </c>
      <c r="CN76">
        <v>16.35351311446065</v>
      </c>
      <c r="CO76">
        <v>26424.411603874003</v>
      </c>
      <c r="CP76">
        <v>1.6359971871046555</v>
      </c>
      <c r="CQ76">
        <v>10.296649018928546</v>
      </c>
      <c r="CR76">
        <v>24372.36667949611</v>
      </c>
      <c r="CS76">
        <v>135.95565077635959</v>
      </c>
      <c r="CT76">
        <v>9999999</v>
      </c>
      <c r="CU76">
        <v>3.0037279104986556</v>
      </c>
      <c r="CV76">
        <v>0.20412181115015429</v>
      </c>
      <c r="CW76">
        <v>1.2852367283397341</v>
      </c>
      <c r="CX76">
        <v>0.21335860666718834</v>
      </c>
      <c r="CY76">
        <v>0.78779565984999422</v>
      </c>
      <c r="CZ76">
        <v>3.7507993491671957E-4</v>
      </c>
      <c r="DA76">
        <v>8.915092102870853E-2</v>
      </c>
      <c r="DB76">
        <v>0.15936846474187408</v>
      </c>
      <c r="DC76">
        <v>0.18407127513208216</v>
      </c>
      <c r="DD76">
        <v>0.12356755738370231</v>
      </c>
      <c r="DE76">
        <v>0.3175880904179269</v>
      </c>
    </row>
    <row r="77" spans="1:109">
      <c r="A77">
        <v>69</v>
      </c>
      <c r="B77" t="s">
        <v>149</v>
      </c>
      <c r="C77">
        <v>347820.62625836179</v>
      </c>
      <c r="D77">
        <v>911152.49460588663</v>
      </c>
      <c r="E77">
        <v>5239040.2752473606</v>
      </c>
      <c r="G77">
        <v>424238.47525847546</v>
      </c>
      <c r="H77">
        <v>1305739.9718367585</v>
      </c>
      <c r="I77">
        <v>1076487170.2485678</v>
      </c>
      <c r="J77">
        <v>205033838.30551621</v>
      </c>
      <c r="K77">
        <v>114907.33526403748</v>
      </c>
      <c r="L77">
        <v>9.2763262623711587E+30</v>
      </c>
      <c r="M77">
        <v>3256.9882624852312</v>
      </c>
      <c r="N77">
        <v>327869.28031943343</v>
      </c>
      <c r="O77">
        <v>5742757.5745800091</v>
      </c>
      <c r="P77">
        <v>60058.41033984557</v>
      </c>
      <c r="Q77">
        <v>9999999</v>
      </c>
      <c r="R77">
        <v>10880.469978904282</v>
      </c>
      <c r="S77">
        <v>1478.1141175518578</v>
      </c>
      <c r="T77">
        <v>6869.5796479652245</v>
      </c>
      <c r="U77">
        <v>1539.5177257001424</v>
      </c>
      <c r="V77">
        <v>4431.4654949372971</v>
      </c>
      <c r="W77">
        <v>2.5431982584382191</v>
      </c>
      <c r="X77">
        <v>759.9317554749955</v>
      </c>
      <c r="Y77">
        <v>1185.6985603848698</v>
      </c>
      <c r="Z77">
        <v>1346.0471000083839</v>
      </c>
      <c r="AA77">
        <v>972.2500820250757</v>
      </c>
      <c r="AB77">
        <v>2128.5406250693432</v>
      </c>
      <c r="AC77" t="s">
        <v>150</v>
      </c>
      <c r="AD77">
        <v>685.50681829424195</v>
      </c>
      <c r="AE77">
        <v>118366.13015895039</v>
      </c>
      <c r="AF77">
        <v>553230.83240636403</v>
      </c>
      <c r="AG77">
        <v>31511.634113521312</v>
      </c>
      <c r="AH77">
        <v>57825.637057863627</v>
      </c>
      <c r="AI77">
        <v>136185.37038073735</v>
      </c>
      <c r="AJ77">
        <v>403655.33141497115</v>
      </c>
      <c r="AK77">
        <v>58472.73731030323</v>
      </c>
      <c r="AL77">
        <v>15197.560804821231</v>
      </c>
      <c r="AM77">
        <v>466079069.2904833</v>
      </c>
      <c r="AN77">
        <v>644.09888040664089</v>
      </c>
      <c r="AO77">
        <v>10497.59553205285</v>
      </c>
      <c r="AP77">
        <v>4627769.3248695061</v>
      </c>
      <c r="AQ77">
        <v>5218.5595170081997</v>
      </c>
      <c r="AR77">
        <v>9999999</v>
      </c>
      <c r="AS77">
        <v>1943.7791780988171</v>
      </c>
      <c r="AT77">
        <v>246.87852585739648</v>
      </c>
      <c r="AU77">
        <v>1058.0888966695436</v>
      </c>
      <c r="AV77">
        <v>255.57287043912146</v>
      </c>
      <c r="AW77">
        <v>604.17922619646549</v>
      </c>
      <c r="AX77">
        <v>1.2905167909235047</v>
      </c>
      <c r="AY77">
        <v>116.11540425132067</v>
      </c>
      <c r="AZ77">
        <v>201.98908048182656</v>
      </c>
      <c r="BA77">
        <v>223.24088998069513</v>
      </c>
      <c r="BB77">
        <v>159.3693231981762</v>
      </c>
      <c r="BC77">
        <v>311.4227593398569</v>
      </c>
      <c r="BD77" t="s">
        <v>151</v>
      </c>
      <c r="BE77">
        <v>0.46432910822185397</v>
      </c>
      <c r="BF77">
        <v>1459.7170949388396</v>
      </c>
      <c r="BG77">
        <v>2625.0670793362588</v>
      </c>
      <c r="BH77">
        <v>333.89675612696288</v>
      </c>
      <c r="BI77">
        <v>612.08679487595668</v>
      </c>
      <c r="BJ77">
        <v>1045.0295302548927</v>
      </c>
      <c r="BK77">
        <v>5519.1295539029461</v>
      </c>
      <c r="BL77">
        <v>610.94886195342713</v>
      </c>
      <c r="BM77">
        <v>166.69221407060084</v>
      </c>
      <c r="BN77">
        <v>702096.43384340743</v>
      </c>
      <c r="BO77">
        <v>2.8889673883095406</v>
      </c>
      <c r="BP77">
        <v>92.467373216564226</v>
      </c>
      <c r="BQ77">
        <v>25426.845072211268</v>
      </c>
      <c r="BR77">
        <v>92.03027247101133</v>
      </c>
      <c r="BS77">
        <v>9999999</v>
      </c>
      <c r="BT77">
        <v>0.71621176402441167</v>
      </c>
      <c r="BU77">
        <v>0.15257822565851481</v>
      </c>
      <c r="BV77">
        <v>0.45667706271000569</v>
      </c>
      <c r="BW77">
        <v>0.16514328938803524</v>
      </c>
      <c r="BX77">
        <v>0.47151146654477405</v>
      </c>
      <c r="BY77">
        <v>2.9358515442915989E-3</v>
      </c>
      <c r="BZ77">
        <v>6.5870117504230108E-2</v>
      </c>
      <c r="CA77">
        <v>0.10734670458349017</v>
      </c>
      <c r="CB77">
        <v>0.12718047536974014</v>
      </c>
      <c r="CC77">
        <v>8.2804666380791037E-2</v>
      </c>
      <c r="CD77">
        <v>0.32134066848588677</v>
      </c>
      <c r="CE77" t="s">
        <v>152</v>
      </c>
      <c r="CF77">
        <v>0.20499353577587734</v>
      </c>
      <c r="CG77">
        <v>99.710589650694743</v>
      </c>
      <c r="CH77">
        <v>148.97717662672127</v>
      </c>
      <c r="CI77">
        <v>20.743763688275887</v>
      </c>
      <c r="CJ77">
        <v>59.329835476807901</v>
      </c>
      <c r="CK77">
        <v>73.280326902917665</v>
      </c>
      <c r="CL77">
        <v>110.3767908486343</v>
      </c>
      <c r="CM77">
        <v>23.90816294254466</v>
      </c>
      <c r="CN77">
        <v>17.438075152369745</v>
      </c>
      <c r="CO77">
        <v>536.60686938905235</v>
      </c>
      <c r="CP77">
        <v>0.66059785582904185</v>
      </c>
      <c r="CQ77">
        <v>22.473687310367691</v>
      </c>
      <c r="CR77">
        <v>23002.053696087351</v>
      </c>
      <c r="CS77">
        <v>144.34121218044197</v>
      </c>
      <c r="CT77">
        <v>9999999</v>
      </c>
      <c r="CU77">
        <v>0.57878735405338955</v>
      </c>
      <c r="CV77">
        <v>8.5612123525185491E-2</v>
      </c>
      <c r="CW77">
        <v>0.34336574160552302</v>
      </c>
      <c r="CX77">
        <v>8.9309731882836335E-2</v>
      </c>
      <c r="CY77">
        <v>0.23132364037122341</v>
      </c>
      <c r="CZ77">
        <v>5.3520912397313485E-4</v>
      </c>
      <c r="DA77">
        <v>5.3229608635391341E-2</v>
      </c>
      <c r="DB77">
        <v>7.0716141832324761E-2</v>
      </c>
      <c r="DC77">
        <v>7.7442878651631755E-2</v>
      </c>
      <c r="DD77">
        <v>6.1463731847966011E-2</v>
      </c>
      <c r="DE77">
        <v>0.14135005342009416</v>
      </c>
    </row>
    <row r="78" spans="1:109">
      <c r="A78">
        <v>70</v>
      </c>
      <c r="B78" t="s">
        <v>149</v>
      </c>
      <c r="C78">
        <v>234540.82561371443</v>
      </c>
      <c r="D78">
        <v>252934.41307991697</v>
      </c>
      <c r="E78">
        <v>688081.86454068625</v>
      </c>
      <c r="F78">
        <v>78753.775227094098</v>
      </c>
      <c r="G78">
        <v>132043.74643644423</v>
      </c>
      <c r="H78">
        <v>289145.95665626432</v>
      </c>
      <c r="I78">
        <v>1147898.0816068144</v>
      </c>
      <c r="J78">
        <v>145006.94591496963</v>
      </c>
      <c r="K78">
        <v>37769.238824814805</v>
      </c>
      <c r="L78">
        <v>186566865.91449013</v>
      </c>
      <c r="M78">
        <v>479.6414840502091</v>
      </c>
      <c r="N78">
        <v>16786.600385687296</v>
      </c>
      <c r="O78">
        <v>6612109.891486722</v>
      </c>
      <c r="P78">
        <v>5295.7174094294796</v>
      </c>
      <c r="Q78">
        <v>9999999</v>
      </c>
      <c r="R78">
        <v>166.84617435078607</v>
      </c>
      <c r="S78">
        <v>58.645574658999706</v>
      </c>
      <c r="T78">
        <v>106.80679113578103</v>
      </c>
      <c r="U78">
        <v>59.885193989007114</v>
      </c>
      <c r="V78">
        <v>106.59161054058514</v>
      </c>
      <c r="W78">
        <v>0.84047951078276462</v>
      </c>
      <c r="X78">
        <v>45.644728470175338</v>
      </c>
      <c r="Y78">
        <v>54.449951325214734</v>
      </c>
      <c r="Z78">
        <v>55.502404015325695</v>
      </c>
      <c r="AA78">
        <v>51.861472249147695</v>
      </c>
      <c r="AB78">
        <v>79.324649810261334</v>
      </c>
      <c r="AC78" t="s">
        <v>150</v>
      </c>
      <c r="AD78">
        <v>209.09109371217485</v>
      </c>
      <c r="AE78">
        <v>176175.52104047182</v>
      </c>
      <c r="AF78">
        <v>268323.51072107948</v>
      </c>
      <c r="AG78">
        <v>33247.508540870294</v>
      </c>
      <c r="AH78">
        <v>75118.702457107953</v>
      </c>
      <c r="AI78">
        <v>118731.77737114044</v>
      </c>
      <c r="AJ78">
        <v>407726.82392372371</v>
      </c>
      <c r="AK78">
        <v>53598.127996764582</v>
      </c>
      <c r="AL78">
        <v>19124.507252715855</v>
      </c>
      <c r="AM78">
        <v>11568928.241989693</v>
      </c>
      <c r="AN78">
        <v>295.89962221458421</v>
      </c>
      <c r="AO78">
        <v>12462.288631744292</v>
      </c>
      <c r="AP78">
        <v>5258757.6446790155</v>
      </c>
      <c r="AQ78">
        <v>3113.5172086317034</v>
      </c>
      <c r="AR78">
        <v>9999999</v>
      </c>
      <c r="AS78">
        <v>743.19342953593457</v>
      </c>
      <c r="AT78">
        <v>168.74359906537128</v>
      </c>
      <c r="AU78">
        <v>586.62380379436865</v>
      </c>
      <c r="AV78">
        <v>174.58101403224401</v>
      </c>
      <c r="AW78">
        <v>467.95018516002887</v>
      </c>
      <c r="AX78">
        <v>0.47424539250425896</v>
      </c>
      <c r="AY78">
        <v>99.410480107044776</v>
      </c>
      <c r="AZ78">
        <v>142.80387597043699</v>
      </c>
      <c r="BA78">
        <v>156.36393851401471</v>
      </c>
      <c r="BB78">
        <v>122.83459420803757</v>
      </c>
      <c r="BC78">
        <v>252.0992219092212</v>
      </c>
      <c r="BD78" t="s">
        <v>151</v>
      </c>
      <c r="BE78">
        <v>1.3970863487661367</v>
      </c>
      <c r="BF78">
        <v>744.53269177584286</v>
      </c>
      <c r="BG78">
        <v>1732.1357452970394</v>
      </c>
      <c r="BH78">
        <v>172.30319285506079</v>
      </c>
      <c r="BI78">
        <v>362.75601620543222</v>
      </c>
      <c r="BJ78">
        <v>698.016873602489</v>
      </c>
      <c r="BK78">
        <v>2228.450398993727</v>
      </c>
      <c r="BL78">
        <v>286.48834756767974</v>
      </c>
      <c r="BM78">
        <v>95.740736244636622</v>
      </c>
      <c r="BN78">
        <v>111668.5846653929</v>
      </c>
      <c r="BO78">
        <v>2.9201685268605213</v>
      </c>
      <c r="BP78">
        <v>66.355684036325741</v>
      </c>
      <c r="BQ78">
        <v>29361.474109944433</v>
      </c>
      <c r="BR78">
        <v>72.237964729157866</v>
      </c>
      <c r="BS78">
        <v>9999999</v>
      </c>
      <c r="BT78">
        <v>5.907094253164126</v>
      </c>
      <c r="BU78">
        <v>0.78544868604883522</v>
      </c>
      <c r="BV78">
        <v>3.2400250456280886</v>
      </c>
      <c r="BW78">
        <v>0.79738960987804008</v>
      </c>
      <c r="BX78">
        <v>1.8129309200745478</v>
      </c>
      <c r="BY78">
        <v>3.5419205556856031E-3</v>
      </c>
      <c r="BZ78">
        <v>0.56585368359549704</v>
      </c>
      <c r="CA78">
        <v>0.73999300859509054</v>
      </c>
      <c r="CB78">
        <v>0.72523469341138425</v>
      </c>
      <c r="CC78">
        <v>0.67867576105751171</v>
      </c>
      <c r="CD78">
        <v>0.85438391858113183</v>
      </c>
      <c r="CE78" t="s">
        <v>152</v>
      </c>
      <c r="CF78">
        <v>0.31842143208214208</v>
      </c>
      <c r="CG78">
        <v>61.395207687712748</v>
      </c>
      <c r="CH78">
        <v>136.99970960432412</v>
      </c>
      <c r="CI78">
        <v>13.875899468555472</v>
      </c>
      <c r="CJ78">
        <v>37.242388695111835</v>
      </c>
      <c r="CK78">
        <v>45.314666564765389</v>
      </c>
      <c r="CL78">
        <v>61.995271599981884</v>
      </c>
      <c r="CM78">
        <v>15.539417193811948</v>
      </c>
      <c r="CN78">
        <v>12.166961041714165</v>
      </c>
      <c r="CO78">
        <v>497.9242291751915</v>
      </c>
      <c r="CP78">
        <v>0.76384094388886281</v>
      </c>
      <c r="CQ78">
        <v>19.654548888227769</v>
      </c>
      <c r="CR78">
        <v>21839.35868149919</v>
      </c>
      <c r="CS78">
        <v>141.19530002869973</v>
      </c>
      <c r="CT78">
        <v>9999999</v>
      </c>
      <c r="CU78">
        <v>0.64155394261970078</v>
      </c>
      <c r="CV78">
        <v>5.7434799722937323E-2</v>
      </c>
      <c r="CW78">
        <v>0.21826212688055552</v>
      </c>
      <c r="CX78">
        <v>5.9991357845209994E-2</v>
      </c>
      <c r="CY78">
        <v>0.14101562065084816</v>
      </c>
      <c r="CZ78">
        <v>4.2217957619729703E-4</v>
      </c>
      <c r="DA78">
        <v>3.5390570067637593E-2</v>
      </c>
      <c r="DB78">
        <v>4.7884921727772069E-2</v>
      </c>
      <c r="DC78">
        <v>5.0266113103331136E-2</v>
      </c>
      <c r="DD78">
        <v>4.1563466104163387E-2</v>
      </c>
      <c r="DE78">
        <v>9.1998962059484851E-2</v>
      </c>
    </row>
    <row r="79" spans="1:109">
      <c r="A79">
        <v>71</v>
      </c>
      <c r="B79" t="s">
        <v>149</v>
      </c>
      <c r="C79">
        <v>332340.83739072119</v>
      </c>
      <c r="D79">
        <v>432611.40012415347</v>
      </c>
      <c r="E79">
        <v>758294.27099647478</v>
      </c>
      <c r="F79">
        <v>132990.79421747013</v>
      </c>
      <c r="G79">
        <v>207065.82616917902</v>
      </c>
      <c r="H79">
        <v>295490.18561146606</v>
      </c>
      <c r="I79">
        <v>4514821.3693111138</v>
      </c>
      <c r="J79">
        <v>343592.5576569179</v>
      </c>
      <c r="K79">
        <v>56211.87280099919</v>
      </c>
      <c r="L79">
        <v>877463647.90040064</v>
      </c>
      <c r="M79">
        <v>4174.8021845668864</v>
      </c>
      <c r="N79">
        <v>47498.772387469238</v>
      </c>
      <c r="O79">
        <v>5785523.146452005</v>
      </c>
      <c r="P79">
        <v>28674.137200682635</v>
      </c>
      <c r="Q79">
        <v>9999999</v>
      </c>
      <c r="R79">
        <v>5825.7829679646666</v>
      </c>
      <c r="S79">
        <v>729.97581079457052</v>
      </c>
      <c r="T79">
        <v>2587.3168842027576</v>
      </c>
      <c r="U79">
        <v>759.07964805419169</v>
      </c>
      <c r="V79">
        <v>1453.5249719803098</v>
      </c>
      <c r="W79">
        <v>2.9181315170207958</v>
      </c>
      <c r="X79">
        <v>355.88915775432406</v>
      </c>
      <c r="Y79">
        <v>598.85673759792508</v>
      </c>
      <c r="Z79">
        <v>643.76613840276411</v>
      </c>
      <c r="AA79">
        <v>479.73755599631352</v>
      </c>
      <c r="AB79">
        <v>903.28339584625417</v>
      </c>
      <c r="AC79" t="s">
        <v>150</v>
      </c>
      <c r="AD79">
        <v>1844.7053146425328</v>
      </c>
      <c r="AE79">
        <v>80268.228947795636</v>
      </c>
      <c r="AF79">
        <v>861166.88082580944</v>
      </c>
      <c r="AG79">
        <v>39219.72475062024</v>
      </c>
      <c r="AH79">
        <v>44653.176076416406</v>
      </c>
      <c r="AI79">
        <v>200432.22777012395</v>
      </c>
      <c r="AJ79">
        <v>430714.18681605638</v>
      </c>
      <c r="AK79">
        <v>90413.72473292904</v>
      </c>
      <c r="AL79">
        <v>13613.926193661229</v>
      </c>
      <c r="AM79">
        <v>24090778154.367954</v>
      </c>
      <c r="AN79">
        <v>1486.14404089446</v>
      </c>
      <c r="AO79">
        <v>6736.4734807269624</v>
      </c>
      <c r="AP79">
        <v>3990046.1288717319</v>
      </c>
      <c r="AQ79">
        <v>4858.2150755705015</v>
      </c>
      <c r="AR79">
        <v>9999999</v>
      </c>
      <c r="AS79">
        <v>3025.8239504440999</v>
      </c>
      <c r="AT79">
        <v>152.3568247036396</v>
      </c>
      <c r="AU79">
        <v>1049.8051178391815</v>
      </c>
      <c r="AV79">
        <v>161.52505880711985</v>
      </c>
      <c r="AW79">
        <v>643.6936646379163</v>
      </c>
      <c r="AX79">
        <v>0.36167980338705674</v>
      </c>
      <c r="AY79">
        <v>64.875931496846889</v>
      </c>
      <c r="AZ79">
        <v>113.5324268710191</v>
      </c>
      <c r="BA79">
        <v>132.44792953594424</v>
      </c>
      <c r="BB79">
        <v>87.762039125407924</v>
      </c>
      <c r="BC79">
        <v>279.42901134816748</v>
      </c>
      <c r="BD79" t="s">
        <v>151</v>
      </c>
      <c r="BE79">
        <v>0.35881436700506919</v>
      </c>
      <c r="BF79">
        <v>170.19283582171622</v>
      </c>
      <c r="BG79">
        <v>1057.7726110866927</v>
      </c>
      <c r="BH79">
        <v>32.297742990499728</v>
      </c>
      <c r="BI79">
        <v>80.438631637372978</v>
      </c>
      <c r="BJ79">
        <v>265.20051749208693</v>
      </c>
      <c r="BK79">
        <v>169.80118393801547</v>
      </c>
      <c r="BL79">
        <v>40.15128392403642</v>
      </c>
      <c r="BM79">
        <v>22.793392435560019</v>
      </c>
      <c r="BN79">
        <v>15028.972100587536</v>
      </c>
      <c r="BO79">
        <v>0.7035017091946687</v>
      </c>
      <c r="BP79">
        <v>12.376848222631219</v>
      </c>
      <c r="BQ79">
        <v>36125.201146403517</v>
      </c>
      <c r="BR79">
        <v>168.17008295805815</v>
      </c>
      <c r="BS79">
        <v>9999999</v>
      </c>
      <c r="BT79">
        <v>1.6878384542225071</v>
      </c>
      <c r="BU79">
        <v>0.1552254105631046</v>
      </c>
      <c r="BV79">
        <v>0.78683559152478744</v>
      </c>
      <c r="BW79">
        <v>0.16234244242588361</v>
      </c>
      <c r="BX79">
        <v>0.49982413506589596</v>
      </c>
      <c r="BY79">
        <v>2.7995044658644605E-4</v>
      </c>
      <c r="BZ79">
        <v>8.3739173762819072E-2</v>
      </c>
      <c r="CA79">
        <v>0.12352630526804755</v>
      </c>
      <c r="CB79">
        <v>0.13897742471776964</v>
      </c>
      <c r="CC79">
        <v>0.10281938392093033</v>
      </c>
      <c r="CD79">
        <v>0.24797463062217026</v>
      </c>
      <c r="CE79" t="s">
        <v>152</v>
      </c>
      <c r="CF79">
        <v>1.9537841240417471</v>
      </c>
      <c r="CG79">
        <v>319.57203096227084</v>
      </c>
      <c r="CH79">
        <v>898.87539676857511</v>
      </c>
      <c r="CI79">
        <v>81.731086034380297</v>
      </c>
      <c r="CJ79">
        <v>185.18561166962928</v>
      </c>
      <c r="CK79">
        <v>255.25155776943433</v>
      </c>
      <c r="CL79">
        <v>578.65698874977272</v>
      </c>
      <c r="CM79">
        <v>110.90103798290542</v>
      </c>
      <c r="CN79">
        <v>58.41361247193246</v>
      </c>
      <c r="CO79">
        <v>21887.705614522518</v>
      </c>
      <c r="CP79">
        <v>1.9200104720939772</v>
      </c>
      <c r="CQ79">
        <v>55.904730728713517</v>
      </c>
      <c r="CR79">
        <v>24754.415447495841</v>
      </c>
      <c r="CS79">
        <v>97.807345317990169</v>
      </c>
      <c r="CT79">
        <v>9999999</v>
      </c>
      <c r="CU79">
        <v>2.4388694673917137</v>
      </c>
      <c r="CV79">
        <v>0.29422530979158612</v>
      </c>
      <c r="CW79">
        <v>1.1770639435589936</v>
      </c>
      <c r="CX79">
        <v>0.31128707645372622</v>
      </c>
      <c r="CY79">
        <v>0.95636120663945379</v>
      </c>
      <c r="CZ79">
        <v>2.2372069334094234E-3</v>
      </c>
      <c r="DA79">
        <v>0.13772368455024131</v>
      </c>
      <c r="DB79">
        <v>0.2263678806423311</v>
      </c>
      <c r="DC79">
        <v>0.25288949175413289</v>
      </c>
      <c r="DD79">
        <v>0.18152217614113966</v>
      </c>
      <c r="DE79">
        <v>0.54083698103526923</v>
      </c>
    </row>
    <row r="80" spans="1:109">
      <c r="A80">
        <v>72</v>
      </c>
      <c r="B80" t="s">
        <v>149</v>
      </c>
      <c r="C80">
        <v>303013.00646832481</v>
      </c>
      <c r="D80">
        <v>174503.45322662831</v>
      </c>
      <c r="E80">
        <v>999323.71942126041</v>
      </c>
      <c r="F80">
        <v>61249.726505169616</v>
      </c>
      <c r="G80">
        <v>92381.163931853138</v>
      </c>
      <c r="H80">
        <v>224667.51639941399</v>
      </c>
      <c r="I80">
        <v>807442.40216535039</v>
      </c>
      <c r="J80">
        <v>129883.52173866793</v>
      </c>
      <c r="K80">
        <v>27824.120667154377</v>
      </c>
      <c r="L80">
        <v>4353031314.4907055</v>
      </c>
      <c r="M80">
        <v>3274.0329904610153</v>
      </c>
      <c r="N80">
        <v>22692.839133881876</v>
      </c>
      <c r="O80">
        <v>6245425.780724897</v>
      </c>
      <c r="P80">
        <v>16175.392263564794</v>
      </c>
      <c r="Q80">
        <v>9999999</v>
      </c>
      <c r="R80">
        <v>4279.9403548380378</v>
      </c>
      <c r="S80">
        <v>234.62454560110194</v>
      </c>
      <c r="T80">
        <v>1260.5196563527306</v>
      </c>
      <c r="U80">
        <v>249.61180740840595</v>
      </c>
      <c r="V80">
        <v>861.80491227357993</v>
      </c>
      <c r="W80">
        <v>1.1429462582997949</v>
      </c>
      <c r="X80">
        <v>96.037716247636169</v>
      </c>
      <c r="Y80">
        <v>172.98865042155813</v>
      </c>
      <c r="Z80">
        <v>201.52865606916535</v>
      </c>
      <c r="AA80">
        <v>132.66539817333751</v>
      </c>
      <c r="AB80">
        <v>444.14458911906615</v>
      </c>
      <c r="AC80" t="s">
        <v>150</v>
      </c>
      <c r="AD80">
        <v>660.9208603244316</v>
      </c>
      <c r="AE80">
        <v>47706.53841078977</v>
      </c>
      <c r="AF80">
        <v>122903.74782560481</v>
      </c>
      <c r="AG80">
        <v>8476.3085073941584</v>
      </c>
      <c r="AH80">
        <v>22078.99936827999</v>
      </c>
      <c r="AI80">
        <v>37710.423064888353</v>
      </c>
      <c r="AJ80">
        <v>57702.873917949677</v>
      </c>
      <c r="AK80">
        <v>10818.821454328652</v>
      </c>
      <c r="AL80">
        <v>6609.5182868049715</v>
      </c>
      <c r="AM80">
        <v>1318931.8965373226</v>
      </c>
      <c r="AN80">
        <v>1591.6596344685295</v>
      </c>
      <c r="AO80">
        <v>9680.2063649959437</v>
      </c>
      <c r="AP80">
        <v>6510403.6829008954</v>
      </c>
      <c r="AQ80">
        <v>1038.3734627374806</v>
      </c>
      <c r="AR80">
        <v>9999999</v>
      </c>
      <c r="AS80">
        <v>1761.6616014984686</v>
      </c>
      <c r="AT80">
        <v>79.796445300002645</v>
      </c>
      <c r="AU80">
        <v>557.80924981781584</v>
      </c>
      <c r="AV80">
        <v>84.440025867292363</v>
      </c>
      <c r="AW80">
        <v>332.22233164053114</v>
      </c>
      <c r="AX80">
        <v>0.23633485974500995</v>
      </c>
      <c r="AY80">
        <v>37.840145192932269</v>
      </c>
      <c r="AZ80">
        <v>61.572944051476888</v>
      </c>
      <c r="BA80">
        <v>69.478337605984095</v>
      </c>
      <c r="BB80">
        <v>49.446935758462061</v>
      </c>
      <c r="BC80">
        <v>145.33517853197981</v>
      </c>
      <c r="BD80" t="s">
        <v>151</v>
      </c>
      <c r="BE80">
        <v>3.0127785149276294</v>
      </c>
      <c r="BF80">
        <v>325.71922345671999</v>
      </c>
      <c r="BG80">
        <v>1519.7804330343586</v>
      </c>
      <c r="BH80">
        <v>72.055676078069965</v>
      </c>
      <c r="BI80">
        <v>170.31975741555109</v>
      </c>
      <c r="BJ80">
        <v>363.7478725048727</v>
      </c>
      <c r="BK80">
        <v>630.51387281434575</v>
      </c>
      <c r="BL80">
        <v>106.13721254787492</v>
      </c>
      <c r="BM80">
        <v>45.139904512518072</v>
      </c>
      <c r="BN80">
        <v>95767.174738111746</v>
      </c>
      <c r="BO80">
        <v>4.0331413692481526</v>
      </c>
      <c r="BP80">
        <v>42.297878230065429</v>
      </c>
      <c r="BQ80">
        <v>28207.408259685657</v>
      </c>
      <c r="BR80">
        <v>87.006434721432129</v>
      </c>
      <c r="BS80">
        <v>9999999</v>
      </c>
      <c r="BT80">
        <v>8.671475604295571</v>
      </c>
      <c r="BU80">
        <v>0.81446299045300963</v>
      </c>
      <c r="BV80">
        <v>4.2664277466197156</v>
      </c>
      <c r="BW80">
        <v>0.85901195611353753</v>
      </c>
      <c r="BX80">
        <v>2.6663932055672661</v>
      </c>
      <c r="BY80">
        <v>2.5273053927060232E-3</v>
      </c>
      <c r="BZ80">
        <v>0.33119678839894878</v>
      </c>
      <c r="CA80">
        <v>0.60926198548923405</v>
      </c>
      <c r="CB80">
        <v>0.71850082872997989</v>
      </c>
      <c r="CC80">
        <v>0.46102004120546053</v>
      </c>
      <c r="CD80">
        <v>1.4005004297829973</v>
      </c>
      <c r="CE80" t="s">
        <v>152</v>
      </c>
      <c r="CF80">
        <v>0.87808434634713828</v>
      </c>
      <c r="CG80">
        <v>436.49548286113549</v>
      </c>
      <c r="CH80">
        <v>1351.909635366263</v>
      </c>
      <c r="CI80">
        <v>89.959528000032321</v>
      </c>
      <c r="CJ80">
        <v>202.11326262565228</v>
      </c>
      <c r="CK80">
        <v>406.76677303249988</v>
      </c>
      <c r="CL80">
        <v>958.22622993672951</v>
      </c>
      <c r="CM80">
        <v>141.32098540109686</v>
      </c>
      <c r="CN80">
        <v>51.669618656627485</v>
      </c>
      <c r="CO80">
        <v>108537.10734484381</v>
      </c>
      <c r="CP80">
        <v>1.163798012512731</v>
      </c>
      <c r="CQ80">
        <v>36.652174116478115</v>
      </c>
      <c r="CR80">
        <v>21944.246410097501</v>
      </c>
      <c r="CS80">
        <v>81.556387660815062</v>
      </c>
      <c r="CT80">
        <v>9999999</v>
      </c>
      <c r="CU80">
        <v>4.0716906826511083</v>
      </c>
      <c r="CV80">
        <v>0.62842002696623711</v>
      </c>
      <c r="CW80">
        <v>2.5249432517250776</v>
      </c>
      <c r="CX80">
        <v>0.64651350788005002</v>
      </c>
      <c r="CY80">
        <v>1.5722736853342445</v>
      </c>
      <c r="CZ80">
        <v>2.4303742136518288E-4</v>
      </c>
      <c r="DA80">
        <v>0.34498542445345071</v>
      </c>
      <c r="DB80">
        <v>0.54024587231891608</v>
      </c>
      <c r="DC80">
        <v>0.57967596482012707</v>
      </c>
      <c r="DD80">
        <v>0.45124473487468197</v>
      </c>
      <c r="DE80">
        <v>0.82199443287572049</v>
      </c>
    </row>
    <row r="81" spans="1:109">
      <c r="A81">
        <v>73</v>
      </c>
      <c r="B81" t="s">
        <v>149</v>
      </c>
      <c r="C81">
        <v>331298.48703659303</v>
      </c>
      <c r="D81">
        <v>255990.54985149254</v>
      </c>
      <c r="E81">
        <v>1078496.2974097778</v>
      </c>
      <c r="F81">
        <v>72039.466386870452</v>
      </c>
      <c r="G81">
        <v>128850.37218742484</v>
      </c>
      <c r="H81">
        <v>292980.05592695653</v>
      </c>
      <c r="I81">
        <v>871335.26930425491</v>
      </c>
      <c r="J81">
        <v>128221.31828836628</v>
      </c>
      <c r="K81">
        <v>35499.320214683627</v>
      </c>
      <c r="L81">
        <v>952272076.0594703</v>
      </c>
      <c r="M81">
        <v>838.10709361486238</v>
      </c>
      <c r="N81">
        <v>19774.820046401404</v>
      </c>
      <c r="O81">
        <v>8406075.7521657962</v>
      </c>
      <c r="P81">
        <v>8910.896947521067</v>
      </c>
      <c r="Q81">
        <v>9999999</v>
      </c>
      <c r="R81">
        <v>1432.1779563023081</v>
      </c>
      <c r="S81">
        <v>264.12315224821242</v>
      </c>
      <c r="T81">
        <v>967.6987162835992</v>
      </c>
      <c r="U81">
        <v>272.48801334140614</v>
      </c>
      <c r="V81">
        <v>630.87324759360331</v>
      </c>
      <c r="W81">
        <v>1.1671943858728215</v>
      </c>
      <c r="X81">
        <v>137.65353567040043</v>
      </c>
      <c r="Y81">
        <v>220.51550103188728</v>
      </c>
      <c r="Z81">
        <v>245.64426534197523</v>
      </c>
      <c r="AA81">
        <v>180.82297598927545</v>
      </c>
      <c r="AB81">
        <v>369.17000823756251</v>
      </c>
      <c r="AC81" t="s">
        <v>150</v>
      </c>
      <c r="AD81">
        <v>70.862474904699525</v>
      </c>
      <c r="AE81">
        <v>50241.855898604808</v>
      </c>
      <c r="AF81">
        <v>251842.88521289051</v>
      </c>
      <c r="AG81">
        <v>12223.005193701927</v>
      </c>
      <c r="AH81">
        <v>26276.790321049477</v>
      </c>
      <c r="AI81">
        <v>71706.649979609123</v>
      </c>
      <c r="AJ81">
        <v>79034.041622977777</v>
      </c>
      <c r="AK81">
        <v>16751.911610763724</v>
      </c>
      <c r="AL81">
        <v>7736.0401417372641</v>
      </c>
      <c r="AM81">
        <v>11056825.789213592</v>
      </c>
      <c r="AN81">
        <v>259.80355993696975</v>
      </c>
      <c r="AO81">
        <v>3749.1042984362666</v>
      </c>
      <c r="AP81">
        <v>4678207.5113002751</v>
      </c>
      <c r="AQ81">
        <v>983.57695062398238</v>
      </c>
      <c r="AR81">
        <v>9999999</v>
      </c>
      <c r="AS81">
        <v>185.9138963380602</v>
      </c>
      <c r="AT81">
        <v>26.934734510104416</v>
      </c>
      <c r="AU81">
        <v>93.623249400403353</v>
      </c>
      <c r="AV81">
        <v>27.723424562054056</v>
      </c>
      <c r="AW81">
        <v>54.421139649848193</v>
      </c>
      <c r="AX81">
        <v>0.21991023866443199</v>
      </c>
      <c r="AY81">
        <v>16.35405897969234</v>
      </c>
      <c r="AZ81">
        <v>23.453321142717822</v>
      </c>
      <c r="BA81">
        <v>24.191417472939804</v>
      </c>
      <c r="BB81">
        <v>20.271513891393646</v>
      </c>
      <c r="BC81">
        <v>34.925421188190455</v>
      </c>
      <c r="BD81" t="s">
        <v>151</v>
      </c>
      <c r="BE81">
        <v>3.4332604475448911</v>
      </c>
      <c r="BF81">
        <v>471.45368422640132</v>
      </c>
      <c r="BG81">
        <v>663.21501796392317</v>
      </c>
      <c r="BH81">
        <v>79.664512092097098</v>
      </c>
      <c r="BI81">
        <v>202.12059191201914</v>
      </c>
      <c r="BJ81">
        <v>282.72732927099213</v>
      </c>
      <c r="BK81">
        <v>730.93120882197547</v>
      </c>
      <c r="BL81">
        <v>111.55501009946489</v>
      </c>
      <c r="BM81">
        <v>57.452212964171586</v>
      </c>
      <c r="BN81">
        <v>8990.3736884038935</v>
      </c>
      <c r="BO81">
        <v>8.9599963307592621</v>
      </c>
      <c r="BP81">
        <v>63.781363294933222</v>
      </c>
      <c r="BQ81">
        <v>29816.328213305998</v>
      </c>
      <c r="BR81">
        <v>81.249653832273623</v>
      </c>
      <c r="BS81">
        <v>9999999</v>
      </c>
      <c r="BT81">
        <v>10.953688537494491</v>
      </c>
      <c r="BU81">
        <v>1.0527612492601834</v>
      </c>
      <c r="BV81">
        <v>5.0641725949074239</v>
      </c>
      <c r="BW81">
        <v>1.1088910863586192</v>
      </c>
      <c r="BX81">
        <v>3.0598588601047929</v>
      </c>
      <c r="BY81">
        <v>7.2997117329226698E-4</v>
      </c>
      <c r="BZ81">
        <v>0.44613710388823252</v>
      </c>
      <c r="CA81">
        <v>0.78931875590978995</v>
      </c>
      <c r="CB81">
        <v>0.9414671635440478</v>
      </c>
      <c r="CC81">
        <v>0.60855839581000404</v>
      </c>
      <c r="CD81">
        <v>1.7842946750657958</v>
      </c>
      <c r="CE81" t="s">
        <v>152</v>
      </c>
      <c r="CF81">
        <v>0.3343432536290184</v>
      </c>
      <c r="CG81">
        <v>185.63021736062606</v>
      </c>
      <c r="CH81">
        <v>707.90130221897527</v>
      </c>
      <c r="CI81">
        <v>31.966151759590801</v>
      </c>
      <c r="CJ81">
        <v>86.308923798892238</v>
      </c>
      <c r="CK81">
        <v>199.30472002620698</v>
      </c>
      <c r="CL81">
        <v>223.71930084451881</v>
      </c>
      <c r="CM81">
        <v>41.559486240205935</v>
      </c>
      <c r="CN81">
        <v>21.912124838778944</v>
      </c>
      <c r="CO81">
        <v>11611.27584459169</v>
      </c>
      <c r="CP81">
        <v>0.37169818729779702</v>
      </c>
      <c r="CQ81">
        <v>16.572868353830298</v>
      </c>
      <c r="CR81">
        <v>23619.95128832648</v>
      </c>
      <c r="CS81">
        <v>122.28730255075936</v>
      </c>
      <c r="CT81">
        <v>9999999</v>
      </c>
      <c r="CU81">
        <v>1.8043591621721569</v>
      </c>
      <c r="CV81">
        <v>0.28464444052970805</v>
      </c>
      <c r="CW81">
        <v>1.328701005770268</v>
      </c>
      <c r="CX81">
        <v>0.2925836504673695</v>
      </c>
      <c r="CY81">
        <v>0.82569656949226689</v>
      </c>
      <c r="CZ81">
        <v>6.422882904027809E-4</v>
      </c>
      <c r="DA81">
        <v>0.16162509947130474</v>
      </c>
      <c r="DB81">
        <v>0.24621990968785915</v>
      </c>
      <c r="DC81">
        <v>0.26505077376222791</v>
      </c>
      <c r="DD81">
        <v>0.2086471720857036</v>
      </c>
      <c r="DE81">
        <v>0.38049046823647414</v>
      </c>
    </row>
    <row r="82" spans="1:109">
      <c r="A82">
        <v>74</v>
      </c>
      <c r="B82" t="s">
        <v>149</v>
      </c>
      <c r="C82">
        <v>316170.34728365944</v>
      </c>
      <c r="D82">
        <v>469064.2478785704</v>
      </c>
      <c r="E82">
        <v>1942053.6325473094</v>
      </c>
      <c r="F82">
        <v>213305.04159897004</v>
      </c>
      <c r="G82">
        <v>206305.03959526893</v>
      </c>
      <c r="H82">
        <v>503802.3257320245</v>
      </c>
      <c r="I82">
        <v>10792010.304517535</v>
      </c>
      <c r="J82">
        <v>862080.8816012938</v>
      </c>
      <c r="K82">
        <v>55250.105711556738</v>
      </c>
      <c r="L82">
        <v>6653226186280.5508</v>
      </c>
      <c r="M82">
        <v>7503.4398943575115</v>
      </c>
      <c r="N82">
        <v>50340.17912102471</v>
      </c>
      <c r="O82">
        <v>5590127.5654166685</v>
      </c>
      <c r="P82">
        <v>35515.937396917288</v>
      </c>
      <c r="Q82">
        <v>9999999</v>
      </c>
      <c r="R82">
        <v>13396.36611092348</v>
      </c>
      <c r="S82">
        <v>945.35862032749776</v>
      </c>
      <c r="T82">
        <v>6395.2878673972045</v>
      </c>
      <c r="U82">
        <v>995.27893099046742</v>
      </c>
      <c r="V82">
        <v>3952.2972533512452</v>
      </c>
      <c r="W82">
        <v>9.6248150626844922</v>
      </c>
      <c r="X82">
        <v>415.92832601479637</v>
      </c>
      <c r="Y82">
        <v>719.59869711357396</v>
      </c>
      <c r="Z82">
        <v>847.20614525246378</v>
      </c>
      <c r="AA82">
        <v>562.2140585735807</v>
      </c>
      <c r="AB82">
        <v>1583.914202556937</v>
      </c>
      <c r="AC82" t="s">
        <v>150</v>
      </c>
      <c r="AD82">
        <v>1569.6808331115308</v>
      </c>
      <c r="AE82">
        <v>125021.59254076495</v>
      </c>
      <c r="AF82">
        <v>831169.40980805398</v>
      </c>
      <c r="AG82">
        <v>52831.649800634732</v>
      </c>
      <c r="AH82">
        <v>68889.217921312389</v>
      </c>
      <c r="AI82">
        <v>208635.15717319853</v>
      </c>
      <c r="AJ82">
        <v>886323.79174376896</v>
      </c>
      <c r="AK82">
        <v>127408.36731449304</v>
      </c>
      <c r="AL82">
        <v>19328.591166633949</v>
      </c>
      <c r="AM82">
        <v>13366347190.854652</v>
      </c>
      <c r="AN82">
        <v>1419.139652025184</v>
      </c>
      <c r="AO82">
        <v>12618.974602572287</v>
      </c>
      <c r="AP82">
        <v>4161826.5805240497</v>
      </c>
      <c r="AQ82">
        <v>9117.2599568258283</v>
      </c>
      <c r="AR82">
        <v>9999999</v>
      </c>
      <c r="AS82">
        <v>2336.757456184409</v>
      </c>
      <c r="AT82">
        <v>144.14524645184954</v>
      </c>
      <c r="AU82">
        <v>580.72776593352614</v>
      </c>
      <c r="AV82">
        <v>154.06438686880625</v>
      </c>
      <c r="AW82">
        <v>405.34699973204926</v>
      </c>
      <c r="AX82">
        <v>0.46674132379202948</v>
      </c>
      <c r="AY82">
        <v>55.461982550973204</v>
      </c>
      <c r="AZ82">
        <v>104.28237185073712</v>
      </c>
      <c r="BA82">
        <v>121.42327396442413</v>
      </c>
      <c r="BB82">
        <v>78.060820731007027</v>
      </c>
      <c r="BC82">
        <v>273.43858125315739</v>
      </c>
      <c r="BD82" t="s">
        <v>151</v>
      </c>
      <c r="BE82">
        <v>14.321222540780207</v>
      </c>
      <c r="BF82">
        <v>777.71805121443185</v>
      </c>
      <c r="BG82">
        <v>3662.6473226208182</v>
      </c>
      <c r="BH82">
        <v>269.43776906613289</v>
      </c>
      <c r="BI82">
        <v>395.83068248487564</v>
      </c>
      <c r="BJ82">
        <v>1115.3365294529804</v>
      </c>
      <c r="BK82">
        <v>4291.0187180261555</v>
      </c>
      <c r="BL82">
        <v>582.37695669146296</v>
      </c>
      <c r="BM82">
        <v>113.35853938913149</v>
      </c>
      <c r="BN82">
        <v>5192954.1888768468</v>
      </c>
      <c r="BO82">
        <v>17.129283989594931</v>
      </c>
      <c r="BP82">
        <v>77.705175112471053</v>
      </c>
      <c r="BQ82">
        <v>27801.517517510383</v>
      </c>
      <c r="BR82">
        <v>32.41556164463222</v>
      </c>
      <c r="BS82">
        <v>9999999</v>
      </c>
      <c r="BT82">
        <v>26.057368899476106</v>
      </c>
      <c r="BU82">
        <v>1.0522051849570029</v>
      </c>
      <c r="BV82">
        <v>9.6489980265840245</v>
      </c>
      <c r="BW82">
        <v>1.1142035851385732</v>
      </c>
      <c r="BX82">
        <v>5.7736387579615949</v>
      </c>
      <c r="BY82">
        <v>3.420132901143411E-3</v>
      </c>
      <c r="BZ82">
        <v>0.42689286617682715</v>
      </c>
      <c r="CA82">
        <v>0.77091347289354029</v>
      </c>
      <c r="CB82">
        <v>0.92548796806412326</v>
      </c>
      <c r="CC82">
        <v>0.58616336703655258</v>
      </c>
      <c r="CD82">
        <v>1.882008599459275</v>
      </c>
      <c r="CE82" t="s">
        <v>152</v>
      </c>
      <c r="CF82">
        <v>5.150396844659622</v>
      </c>
      <c r="CG82">
        <v>192.98383178285016</v>
      </c>
      <c r="CH82">
        <v>1056.5182940603868</v>
      </c>
      <c r="CI82">
        <v>46.573415943805465</v>
      </c>
      <c r="CJ82">
        <v>96.496345796032813</v>
      </c>
      <c r="CK82">
        <v>231.2910241790151</v>
      </c>
      <c r="CL82">
        <v>386.53628239188259</v>
      </c>
      <c r="CM82">
        <v>70.478472732218592</v>
      </c>
      <c r="CN82">
        <v>29.967436683703415</v>
      </c>
      <c r="CO82">
        <v>94469.938222041499</v>
      </c>
      <c r="CP82">
        <v>7.7383868855180449</v>
      </c>
      <c r="CQ82">
        <v>34.028978887700717</v>
      </c>
      <c r="CR82">
        <v>17866.781200987938</v>
      </c>
      <c r="CS82">
        <v>61.52384845634316</v>
      </c>
      <c r="CT82">
        <v>9999999</v>
      </c>
      <c r="CU82">
        <v>11.331878892748279</v>
      </c>
      <c r="CV82">
        <v>0.67312676623579815</v>
      </c>
      <c r="CW82">
        <v>4.3137588334127379</v>
      </c>
      <c r="CX82">
        <v>0.70859298838872609</v>
      </c>
      <c r="CY82">
        <v>2.6516766477483422</v>
      </c>
      <c r="CZ82">
        <v>1.6676615176796008E-3</v>
      </c>
      <c r="DA82">
        <v>0.28850684168517132</v>
      </c>
      <c r="DB82">
        <v>0.5072756525070321</v>
      </c>
      <c r="DC82">
        <v>0.60654577121434194</v>
      </c>
      <c r="DD82">
        <v>0.39162174903059477</v>
      </c>
      <c r="DE82">
        <v>1.0839945310792278</v>
      </c>
    </row>
    <row r="83" spans="1:109">
      <c r="A83">
        <v>75</v>
      </c>
      <c r="B83" t="s">
        <v>149</v>
      </c>
      <c r="C83">
        <v>256807.50618137087</v>
      </c>
      <c r="D83">
        <v>522357.13955348422</v>
      </c>
      <c r="E83">
        <v>1940011.0284776443</v>
      </c>
      <c r="F83">
        <v>374702.57201103232</v>
      </c>
      <c r="G83">
        <v>257928.03577084356</v>
      </c>
      <c r="H83">
        <v>537338.41886648163</v>
      </c>
      <c r="I83">
        <v>64072492.941433094</v>
      </c>
      <c r="J83">
        <v>2962989.9705402842</v>
      </c>
      <c r="K83">
        <v>67373.280057031094</v>
      </c>
      <c r="L83">
        <v>1.1051188473505142E+16</v>
      </c>
      <c r="M83">
        <v>2485.7022155611508</v>
      </c>
      <c r="N83">
        <v>99036.845285728064</v>
      </c>
      <c r="O83">
        <v>3615922.4132296089</v>
      </c>
      <c r="P83">
        <v>42308.138860250183</v>
      </c>
      <c r="Q83">
        <v>9999999</v>
      </c>
      <c r="R83">
        <v>6865.5136403174229</v>
      </c>
      <c r="S83">
        <v>796.01858175445432</v>
      </c>
      <c r="T83">
        <v>3411.7397199505222</v>
      </c>
      <c r="U83">
        <v>825.22883962561502</v>
      </c>
      <c r="V83">
        <v>1962.8212077884541</v>
      </c>
      <c r="W83">
        <v>2.0631403673168784</v>
      </c>
      <c r="X83">
        <v>398.63853645193365</v>
      </c>
      <c r="Y83">
        <v>644.02563824738513</v>
      </c>
      <c r="Z83">
        <v>718.08289062694507</v>
      </c>
      <c r="AA83">
        <v>516.60914629868216</v>
      </c>
      <c r="AB83">
        <v>1028.1851868294436</v>
      </c>
      <c r="AC83" t="s">
        <v>150</v>
      </c>
      <c r="AD83">
        <v>88.600270759122935</v>
      </c>
      <c r="AE83">
        <v>66389.523778789575</v>
      </c>
      <c r="AF83">
        <v>171033.98233117722</v>
      </c>
      <c r="AG83">
        <v>12709.101605221858</v>
      </c>
      <c r="AH83">
        <v>31453.840900217536</v>
      </c>
      <c r="AI83">
        <v>61157.261341671168</v>
      </c>
      <c r="AJ83">
        <v>93058.931880575052</v>
      </c>
      <c r="AK83">
        <v>16929.014723255554</v>
      </c>
      <c r="AL83">
        <v>8660.4528493433954</v>
      </c>
      <c r="AM83">
        <v>2856521.2033939399</v>
      </c>
      <c r="AN83">
        <v>107.51859963655346</v>
      </c>
      <c r="AO83">
        <v>6348.2501086234079</v>
      </c>
      <c r="AP83">
        <v>5434651.216982333</v>
      </c>
      <c r="AQ83">
        <v>1047.4585134443025</v>
      </c>
      <c r="AR83">
        <v>9999999</v>
      </c>
      <c r="AS83">
        <v>264.24615937066483</v>
      </c>
      <c r="AT83">
        <v>47.951520400345544</v>
      </c>
      <c r="AU83">
        <v>113.91329312065368</v>
      </c>
      <c r="AV83">
        <v>50.46848241115498</v>
      </c>
      <c r="AW83">
        <v>84.209293717105339</v>
      </c>
      <c r="AX83">
        <v>0.21261861263048859</v>
      </c>
      <c r="AY83">
        <v>18.541067684358516</v>
      </c>
      <c r="AZ83">
        <v>35.979868876173121</v>
      </c>
      <c r="BA83">
        <v>41.582112344854956</v>
      </c>
      <c r="BB83">
        <v>26.593135324163889</v>
      </c>
      <c r="BC83">
        <v>70.654620573569488</v>
      </c>
      <c r="BD83" t="s">
        <v>151</v>
      </c>
      <c r="BE83">
        <v>0.36447168908488115</v>
      </c>
      <c r="BF83">
        <v>865.40348774792994</v>
      </c>
      <c r="BG83">
        <v>1363.9446702616012</v>
      </c>
      <c r="BH83">
        <v>150.79273672433689</v>
      </c>
      <c r="BI83">
        <v>366.76824457108302</v>
      </c>
      <c r="BJ83">
        <v>549.47079411574225</v>
      </c>
      <c r="BK83">
        <v>1623.7709649526671</v>
      </c>
      <c r="BL83">
        <v>223.28474946775714</v>
      </c>
      <c r="BM83">
        <v>94.00627699571946</v>
      </c>
      <c r="BN83">
        <v>38690.184277295164</v>
      </c>
      <c r="BO83">
        <v>0.47054758321848522</v>
      </c>
      <c r="BP83">
        <v>63.931823749521556</v>
      </c>
      <c r="BQ83">
        <v>32539.507112517193</v>
      </c>
      <c r="BR83">
        <v>107.9435280431825</v>
      </c>
      <c r="BS83">
        <v>9999999</v>
      </c>
      <c r="BT83">
        <v>1.9685281929083278</v>
      </c>
      <c r="BU83">
        <v>0.60986898165375725</v>
      </c>
      <c r="BV83">
        <v>1.4264665966275092</v>
      </c>
      <c r="BW83">
        <v>0.62987394001471408</v>
      </c>
      <c r="BX83">
        <v>1.3643388522643525</v>
      </c>
      <c r="BY83">
        <v>4.4332447811147964E-3</v>
      </c>
      <c r="BZ83">
        <v>0.39245124580424262</v>
      </c>
      <c r="CA83">
        <v>0.52267568267052567</v>
      </c>
      <c r="CB83">
        <v>0.55361637927415053</v>
      </c>
      <c r="CC83">
        <v>0.45934738672355718</v>
      </c>
      <c r="CD83">
        <v>0.83211118722114841</v>
      </c>
      <c r="CE83" t="s">
        <v>152</v>
      </c>
      <c r="CF83">
        <v>0.57999706352776814</v>
      </c>
      <c r="CG83">
        <v>173.89604795781705</v>
      </c>
      <c r="CH83">
        <v>1032.7768606323323</v>
      </c>
      <c r="CI83">
        <v>33.227613854645078</v>
      </c>
      <c r="CJ83">
        <v>78.549265445160955</v>
      </c>
      <c r="CK83">
        <v>256.6004812791935</v>
      </c>
      <c r="CL83">
        <v>183.71052324880583</v>
      </c>
      <c r="CM83">
        <v>42.686937320145958</v>
      </c>
      <c r="CN83">
        <v>22.482582292693575</v>
      </c>
      <c r="CO83">
        <v>23167.045304382529</v>
      </c>
      <c r="CP83">
        <v>0.94161804845056607</v>
      </c>
      <c r="CQ83">
        <v>11.900448206307431</v>
      </c>
      <c r="CR83">
        <v>27136.299381642551</v>
      </c>
      <c r="CS83">
        <v>145.60127313725965</v>
      </c>
      <c r="CT83">
        <v>9999999</v>
      </c>
      <c r="CU83">
        <v>1.8999655129298154</v>
      </c>
      <c r="CV83">
        <v>0.17470241298553069</v>
      </c>
      <c r="CW83">
        <v>0.86681965091898405</v>
      </c>
      <c r="CX83">
        <v>0.1833771040115432</v>
      </c>
      <c r="CY83">
        <v>0.55971818809988649</v>
      </c>
      <c r="CZ83">
        <v>6.8711690030598665E-4</v>
      </c>
      <c r="DA83">
        <v>7.7487212201821296E-2</v>
      </c>
      <c r="DB83">
        <v>0.13371546469821577</v>
      </c>
      <c r="DC83">
        <v>0.15656191963646596</v>
      </c>
      <c r="DD83">
        <v>0.10471944634204385</v>
      </c>
      <c r="DE83">
        <v>0.28397638270251085</v>
      </c>
    </row>
    <row r="84" spans="1:109">
      <c r="A84">
        <v>76</v>
      </c>
      <c r="B84" t="s">
        <v>149</v>
      </c>
      <c r="C84">
        <v>210383.74161811554</v>
      </c>
      <c r="D84">
        <v>461401.3027600855</v>
      </c>
      <c r="E84">
        <v>2389043.2084977217</v>
      </c>
      <c r="F84">
        <v>321507.20243588847</v>
      </c>
      <c r="G84">
        <v>225577.92280105516</v>
      </c>
      <c r="H84">
        <v>670886.73081143119</v>
      </c>
      <c r="I84">
        <v>19940370.447351679</v>
      </c>
      <c r="J84">
        <v>1760820.1967061802</v>
      </c>
      <c r="K84">
        <v>64888.152565274038</v>
      </c>
      <c r="L84">
        <v>2647231476436673.5</v>
      </c>
      <c r="M84">
        <v>1027.8589444506463</v>
      </c>
      <c r="N84">
        <v>47333.46380345698</v>
      </c>
      <c r="O84">
        <v>4733530.5733440593</v>
      </c>
      <c r="P84">
        <v>20390.805401836093</v>
      </c>
      <c r="Q84">
        <v>9999999</v>
      </c>
      <c r="R84">
        <v>2069.9249880323105</v>
      </c>
      <c r="S84">
        <v>258.6149261622711</v>
      </c>
      <c r="T84">
        <v>1035.9261415185454</v>
      </c>
      <c r="U84">
        <v>265.5782591288264</v>
      </c>
      <c r="V84">
        <v>628.47145320998209</v>
      </c>
      <c r="W84">
        <v>4.1344147029499068</v>
      </c>
      <c r="X84">
        <v>172.62774742449855</v>
      </c>
      <c r="Y84">
        <v>230.90303517555989</v>
      </c>
      <c r="Z84">
        <v>236.57511740912778</v>
      </c>
      <c r="AA84">
        <v>206.9529886728636</v>
      </c>
      <c r="AB84">
        <v>350.96835335083836</v>
      </c>
      <c r="AC84" t="s">
        <v>150</v>
      </c>
      <c r="AD84">
        <v>133.24638571497451</v>
      </c>
      <c r="AE84">
        <v>74803.249929714962</v>
      </c>
      <c r="AF84">
        <v>323009.56925233797</v>
      </c>
      <c r="AG84">
        <v>17924.95671653156</v>
      </c>
      <c r="AH84">
        <v>37060.228420853149</v>
      </c>
      <c r="AI84">
        <v>94928.255978738598</v>
      </c>
      <c r="AJ84">
        <v>166604.55389981795</v>
      </c>
      <c r="AK84">
        <v>28111.052641638576</v>
      </c>
      <c r="AL84">
        <v>9888.910365491889</v>
      </c>
      <c r="AM84">
        <v>35054534.761143178</v>
      </c>
      <c r="AN84">
        <v>89.237217342830192</v>
      </c>
      <c r="AO84">
        <v>5748.4787414495377</v>
      </c>
      <c r="AP84">
        <v>4522548.2856278634</v>
      </c>
      <c r="AQ84">
        <v>1668.8891653341166</v>
      </c>
      <c r="AR84">
        <v>9999999</v>
      </c>
      <c r="AS84">
        <v>562.81659652138501</v>
      </c>
      <c r="AT84">
        <v>87.807448437094408</v>
      </c>
      <c r="AU84">
        <v>361.27842910878496</v>
      </c>
      <c r="AV84">
        <v>89.944626241824295</v>
      </c>
      <c r="AW84">
        <v>204.54301152945382</v>
      </c>
      <c r="AX84">
        <v>0.21732877678832871</v>
      </c>
      <c r="AY84">
        <v>53.909089964800124</v>
      </c>
      <c r="AZ84">
        <v>77.656389425394366</v>
      </c>
      <c r="BA84">
        <v>81.386440395769867</v>
      </c>
      <c r="BB84">
        <v>67.469001449036725</v>
      </c>
      <c r="BC84">
        <v>110.19838916829876</v>
      </c>
      <c r="BD84" t="s">
        <v>151</v>
      </c>
      <c r="BE84">
        <v>1.3946934517386684</v>
      </c>
      <c r="BF84">
        <v>483.49474229516574</v>
      </c>
      <c r="BG84">
        <v>2078.1252376630719</v>
      </c>
      <c r="BH84">
        <v>131.76285959725499</v>
      </c>
      <c r="BI84">
        <v>256.73791195702023</v>
      </c>
      <c r="BJ84">
        <v>643.86699201219506</v>
      </c>
      <c r="BK84">
        <v>1282.1431794913033</v>
      </c>
      <c r="BL84">
        <v>212.85676194585213</v>
      </c>
      <c r="BM84">
        <v>71.496888593849178</v>
      </c>
      <c r="BN84">
        <v>277475.32737735123</v>
      </c>
      <c r="BO84">
        <v>1.0891523677684243</v>
      </c>
      <c r="BP84">
        <v>43.168279457472387</v>
      </c>
      <c r="BQ84">
        <v>27229.149271959879</v>
      </c>
      <c r="BR84">
        <v>90.78283183600125</v>
      </c>
      <c r="BS84">
        <v>9999999</v>
      </c>
      <c r="BT84">
        <v>3.0119820032819264</v>
      </c>
      <c r="BU84">
        <v>0.28037308496868518</v>
      </c>
      <c r="BV84">
        <v>1.2446274762141287</v>
      </c>
      <c r="BW84">
        <v>0.29406341299058897</v>
      </c>
      <c r="BX84">
        <v>0.86226869558352259</v>
      </c>
      <c r="BY84">
        <v>2.6846976489372713E-3</v>
      </c>
      <c r="BZ84">
        <v>0.15004390114478133</v>
      </c>
      <c r="CA84">
        <v>0.22217492513689799</v>
      </c>
      <c r="CB84">
        <v>0.25002258029907426</v>
      </c>
      <c r="CC84">
        <v>0.18424373225400337</v>
      </c>
      <c r="CD84">
        <v>0.46878821163430096</v>
      </c>
      <c r="CE84" t="s">
        <v>152</v>
      </c>
      <c r="CF84">
        <v>0.57028424847527071</v>
      </c>
      <c r="CG84">
        <v>523.10266633291189</v>
      </c>
      <c r="CH84">
        <v>1747.4855465897288</v>
      </c>
      <c r="CI84">
        <v>118.58601866639869</v>
      </c>
      <c r="CJ84">
        <v>241.81322587997647</v>
      </c>
      <c r="CK84">
        <v>544.26339923231501</v>
      </c>
      <c r="CL84">
        <v>1382.1925593292942</v>
      </c>
      <c r="CM84">
        <v>197.33667966757488</v>
      </c>
      <c r="CN84">
        <v>62.100466430908696</v>
      </c>
      <c r="CO84">
        <v>284700.04768621025</v>
      </c>
      <c r="CP84">
        <v>0.33833494939288872</v>
      </c>
      <c r="CQ84">
        <v>34.295680855186433</v>
      </c>
      <c r="CR84">
        <v>21447.323130912016</v>
      </c>
      <c r="CS84">
        <v>78.610837607158018</v>
      </c>
      <c r="CT84">
        <v>9999999</v>
      </c>
      <c r="CU84">
        <v>3.1899642206206762</v>
      </c>
      <c r="CV84">
        <v>0.39454397585740764</v>
      </c>
      <c r="CW84">
        <v>2.1742373541694975</v>
      </c>
      <c r="CX84">
        <v>0.40416435231340031</v>
      </c>
      <c r="CY84">
        <v>1.453206221455154</v>
      </c>
      <c r="CZ84">
        <v>3.4132206752541232E-3</v>
      </c>
      <c r="DA84">
        <v>0.28733239095587854</v>
      </c>
      <c r="DB84">
        <v>0.35377107396140089</v>
      </c>
      <c r="DC84">
        <v>0.36899296713694385</v>
      </c>
      <c r="DD84">
        <v>0.32490246850471105</v>
      </c>
      <c r="DE84">
        <v>0.55647424116502597</v>
      </c>
    </row>
    <row r="85" spans="1:109">
      <c r="A85">
        <v>77</v>
      </c>
      <c r="B85" t="s">
        <v>149</v>
      </c>
      <c r="C85">
        <v>341680.36939796951</v>
      </c>
      <c r="D85">
        <v>390225.93846726016</v>
      </c>
      <c r="E85">
        <v>541779.40034166141</v>
      </c>
      <c r="F85">
        <v>106384.98461607854</v>
      </c>
      <c r="G85">
        <v>198989.45192381655</v>
      </c>
      <c r="H85">
        <v>244411.52869278708</v>
      </c>
      <c r="I85">
        <v>2226032.2260025623</v>
      </c>
      <c r="J85">
        <v>213750.69697509587</v>
      </c>
      <c r="K85">
        <v>54661.849222304998</v>
      </c>
      <c r="L85">
        <v>76790105.38377431</v>
      </c>
      <c r="M85">
        <v>1020.3457876789571</v>
      </c>
      <c r="N85">
        <v>42063.068250898628</v>
      </c>
      <c r="O85">
        <v>6775096.215516584</v>
      </c>
      <c r="P85">
        <v>18726.23361143735</v>
      </c>
      <c r="Q85">
        <v>9999999</v>
      </c>
      <c r="R85">
        <v>1671.4786610979306</v>
      </c>
      <c r="S85">
        <v>292.61054457602523</v>
      </c>
      <c r="T85">
        <v>831.3673419238803</v>
      </c>
      <c r="U85">
        <v>300.60112783302287</v>
      </c>
      <c r="V85">
        <v>500.1320472686981</v>
      </c>
      <c r="W85">
        <v>2.5423593419349304</v>
      </c>
      <c r="X85">
        <v>187.87878466417351</v>
      </c>
      <c r="Y85">
        <v>259.73007923959278</v>
      </c>
      <c r="Z85">
        <v>266.54918077151967</v>
      </c>
      <c r="AA85">
        <v>228.29473065480363</v>
      </c>
      <c r="AB85">
        <v>383.67891526061271</v>
      </c>
      <c r="AC85" t="s">
        <v>150</v>
      </c>
      <c r="AD85">
        <v>175.8861186878093</v>
      </c>
      <c r="AE85">
        <v>62113.167491528271</v>
      </c>
      <c r="AF85">
        <v>311299.36064164853</v>
      </c>
      <c r="AG85">
        <v>19372.05537483552</v>
      </c>
      <c r="AH85">
        <v>32031.113820253817</v>
      </c>
      <c r="AI85">
        <v>113419.9114221981</v>
      </c>
      <c r="AJ85">
        <v>124197.34487192144</v>
      </c>
      <c r="AK85">
        <v>29145.392041831648</v>
      </c>
      <c r="AL85">
        <v>10854.724224844118</v>
      </c>
      <c r="AM85">
        <v>22780801.247746561</v>
      </c>
      <c r="AN85">
        <v>257.61913716589191</v>
      </c>
      <c r="AO85">
        <v>3437.0365415386709</v>
      </c>
      <c r="AP85">
        <v>4623449.1178182913</v>
      </c>
      <c r="AQ85">
        <v>1350.865968080602</v>
      </c>
      <c r="AR85">
        <v>9999999</v>
      </c>
      <c r="AS85">
        <v>221.03261563325742</v>
      </c>
      <c r="AT85">
        <v>43.516926519008145</v>
      </c>
      <c r="AU85">
        <v>109.7052204515722</v>
      </c>
      <c r="AV85">
        <v>45.928520807726379</v>
      </c>
      <c r="AW85">
        <v>94.511084768390816</v>
      </c>
      <c r="AX85">
        <v>0.29039186379863113</v>
      </c>
      <c r="AY85">
        <v>22.808535290750843</v>
      </c>
      <c r="AZ85">
        <v>34.189923876905986</v>
      </c>
      <c r="BA85">
        <v>38.529899902964139</v>
      </c>
      <c r="BB85">
        <v>28.163377772525358</v>
      </c>
      <c r="BC85">
        <v>68.897343823256392</v>
      </c>
      <c r="BD85" t="s">
        <v>151</v>
      </c>
      <c r="BE85">
        <v>1.6384915519138394</v>
      </c>
      <c r="BF85">
        <v>371.94045730538363</v>
      </c>
      <c r="BG85">
        <v>1505.8838993690372</v>
      </c>
      <c r="BH85">
        <v>70.727970587906313</v>
      </c>
      <c r="BI85">
        <v>180.0883872173695</v>
      </c>
      <c r="BJ85">
        <v>384.82979282854086</v>
      </c>
      <c r="BK85">
        <v>558.985606650362</v>
      </c>
      <c r="BL85">
        <v>97.381484700598762</v>
      </c>
      <c r="BM85">
        <v>47.060275602110529</v>
      </c>
      <c r="BN85">
        <v>43543.811204015532</v>
      </c>
      <c r="BO85">
        <v>2.6487512251500949</v>
      </c>
      <c r="BP85">
        <v>45.756720061388236</v>
      </c>
      <c r="BQ85">
        <v>38802.294860604532</v>
      </c>
      <c r="BR85">
        <v>112.1884678396339</v>
      </c>
      <c r="BS85">
        <v>9999999</v>
      </c>
      <c r="BT85">
        <v>6.473670161327183</v>
      </c>
      <c r="BU85">
        <v>0.68776363112580763</v>
      </c>
      <c r="BV85">
        <v>3.1538959529628756</v>
      </c>
      <c r="BW85">
        <v>0.72289470055312888</v>
      </c>
      <c r="BX85">
        <v>1.8138881297542653</v>
      </c>
      <c r="BY85">
        <v>4.3216589719199483E-4</v>
      </c>
      <c r="BZ85">
        <v>0.32648307370225116</v>
      </c>
      <c r="CA85">
        <v>0.53743761944322266</v>
      </c>
      <c r="CB85">
        <v>0.60664366223317068</v>
      </c>
      <c r="CC85">
        <v>0.43068977675154957</v>
      </c>
      <c r="CD85">
        <v>1.0209647299947604</v>
      </c>
      <c r="CE85" t="s">
        <v>152</v>
      </c>
      <c r="CF85">
        <v>0.28669657412268723</v>
      </c>
      <c r="CG85">
        <v>198.58944965968266</v>
      </c>
      <c r="CH85">
        <v>1133.7052541048458</v>
      </c>
      <c r="CI85">
        <v>47.095728038974464</v>
      </c>
      <c r="CJ85">
        <v>102.64426286106135</v>
      </c>
      <c r="CK85">
        <v>309.49886772160136</v>
      </c>
      <c r="CL85">
        <v>283.21979835467818</v>
      </c>
      <c r="CM85">
        <v>62.936701640431629</v>
      </c>
      <c r="CN85">
        <v>30.328061615380033</v>
      </c>
      <c r="CO85">
        <v>40766.437506503731</v>
      </c>
      <c r="CP85">
        <v>1.0156906597599287</v>
      </c>
      <c r="CQ85">
        <v>11.831467256254243</v>
      </c>
      <c r="CR85">
        <v>22977.154215861239</v>
      </c>
      <c r="CS85">
        <v>142.78702714352019</v>
      </c>
      <c r="CT85">
        <v>9999999</v>
      </c>
      <c r="CU85">
        <v>1.0531174058857069</v>
      </c>
      <c r="CV85">
        <v>0.19630581491481106</v>
      </c>
      <c r="CW85">
        <v>0.58620862480986546</v>
      </c>
      <c r="CX85">
        <v>0.2025499352001196</v>
      </c>
      <c r="CY85">
        <v>0.36658178208941877</v>
      </c>
      <c r="CZ85">
        <v>1.6384644678232212E-3</v>
      </c>
      <c r="DA85">
        <v>9.6103945949585018E-2</v>
      </c>
      <c r="DB85">
        <v>0.16306965976100771</v>
      </c>
      <c r="DC85">
        <v>0.18053016169542571</v>
      </c>
      <c r="DD85">
        <v>0.13059989504802486</v>
      </c>
      <c r="DE85">
        <v>0.24942502922508009</v>
      </c>
    </row>
    <row r="86" spans="1:109">
      <c r="A86">
        <v>78</v>
      </c>
      <c r="B86" t="s">
        <v>149</v>
      </c>
      <c r="C86">
        <v>302347.96016914799</v>
      </c>
      <c r="D86">
        <v>602053.5721232869</v>
      </c>
      <c r="E86">
        <v>1777937.5726245351</v>
      </c>
      <c r="F86">
        <v>365324.92111339042</v>
      </c>
      <c r="G86">
        <v>318784.94035293174</v>
      </c>
      <c r="H86">
        <v>598338.47590486589</v>
      </c>
      <c r="I86">
        <v>36003017.193982922</v>
      </c>
      <c r="J86">
        <v>1874633.8940871109</v>
      </c>
      <c r="K86">
        <v>91693.377489272083</v>
      </c>
      <c r="L86">
        <v>9426372717641.6211</v>
      </c>
      <c r="M86">
        <v>1966.2973894613858</v>
      </c>
      <c r="N86">
        <v>109193.56983184422</v>
      </c>
      <c r="O86">
        <v>4663985.4723316999</v>
      </c>
      <c r="P86">
        <v>44778.406534118396</v>
      </c>
      <c r="Q86">
        <v>9999999</v>
      </c>
      <c r="R86">
        <v>3226.0256022504441</v>
      </c>
      <c r="S86">
        <v>334.79632487522764</v>
      </c>
      <c r="T86">
        <v>1254.0654938157475</v>
      </c>
      <c r="U86">
        <v>358.09670159694122</v>
      </c>
      <c r="V86">
        <v>925.93421532925493</v>
      </c>
      <c r="W86">
        <v>1.2453465750899662</v>
      </c>
      <c r="X86">
        <v>122.37601558805177</v>
      </c>
      <c r="Y86">
        <v>238.7973508001258</v>
      </c>
      <c r="Z86">
        <v>282.44222841265554</v>
      </c>
      <c r="AA86">
        <v>175.83281469318709</v>
      </c>
      <c r="AB86">
        <v>628.48063514208104</v>
      </c>
      <c r="AC86" t="s">
        <v>150</v>
      </c>
      <c r="AD86">
        <v>643.32232560307114</v>
      </c>
      <c r="AE86">
        <v>54044.453914067286</v>
      </c>
      <c r="AF86">
        <v>226805.07154121686</v>
      </c>
      <c r="AG86">
        <v>12377.167662169579</v>
      </c>
      <c r="AH86">
        <v>28331.862265526637</v>
      </c>
      <c r="AI86">
        <v>67455.586909117119</v>
      </c>
      <c r="AJ86">
        <v>103475.61822313986</v>
      </c>
      <c r="AK86">
        <v>17861.850100641732</v>
      </c>
      <c r="AL86">
        <v>7975.0020796740346</v>
      </c>
      <c r="AM86">
        <v>7514459.6810473213</v>
      </c>
      <c r="AN86">
        <v>1145.8286789061785</v>
      </c>
      <c r="AO86">
        <v>8040.0088125773618</v>
      </c>
      <c r="AP86">
        <v>5574752.927020371</v>
      </c>
      <c r="AQ86">
        <v>1654.2124462967352</v>
      </c>
      <c r="AR86">
        <v>9999999</v>
      </c>
      <c r="AS86">
        <v>1457.2753759516117</v>
      </c>
      <c r="AT86">
        <v>71.825738274274357</v>
      </c>
      <c r="AU86">
        <v>430.72893169485428</v>
      </c>
      <c r="AV86">
        <v>75.881408356899627</v>
      </c>
      <c r="AW86">
        <v>252.70147328196938</v>
      </c>
      <c r="AX86">
        <v>0.54398525368247963</v>
      </c>
      <c r="AY86">
        <v>31.668943444314216</v>
      </c>
      <c r="AZ86">
        <v>55.465826882744047</v>
      </c>
      <c r="BA86">
        <v>62.314246664786623</v>
      </c>
      <c r="BB86">
        <v>43.327493386818183</v>
      </c>
      <c r="BC86">
        <v>122.38210795445259</v>
      </c>
      <c r="BD86" t="s">
        <v>151</v>
      </c>
      <c r="BE86">
        <v>0.48051649111493056</v>
      </c>
      <c r="BF86">
        <v>883.68205708236405</v>
      </c>
      <c r="BG86">
        <v>1509.9327449028683</v>
      </c>
      <c r="BH86">
        <v>216.32007856394105</v>
      </c>
      <c r="BI86">
        <v>431.8106579635712</v>
      </c>
      <c r="BJ86">
        <v>698.64717085968448</v>
      </c>
      <c r="BK86">
        <v>3115.5721017470723</v>
      </c>
      <c r="BL86">
        <v>378.46570320954169</v>
      </c>
      <c r="BM86">
        <v>116.55886676883894</v>
      </c>
      <c r="BN86">
        <v>114468.15769745855</v>
      </c>
      <c r="BO86">
        <v>1.4295127213779553</v>
      </c>
      <c r="BP86">
        <v>76.259949864037068</v>
      </c>
      <c r="BQ86">
        <v>23076.415381120882</v>
      </c>
      <c r="BR86">
        <v>77.756464407664808</v>
      </c>
      <c r="BS86">
        <v>9999999</v>
      </c>
      <c r="BT86">
        <v>1.5077829184652163</v>
      </c>
      <c r="BU86">
        <v>0.56959226254432982</v>
      </c>
      <c r="BV86">
        <v>1.0269806627370106</v>
      </c>
      <c r="BW86">
        <v>0.60130554694701732</v>
      </c>
      <c r="BX86">
        <v>1.0550053972714237</v>
      </c>
      <c r="BY86">
        <v>6.8811998720049459E-4</v>
      </c>
      <c r="BZ86">
        <v>0.30504453656638986</v>
      </c>
      <c r="CA86">
        <v>0.45041170346328152</v>
      </c>
      <c r="CB86">
        <v>0.49022889381795198</v>
      </c>
      <c r="CC86">
        <v>0.37273986396607184</v>
      </c>
      <c r="CD86">
        <v>0.96166064295798925</v>
      </c>
      <c r="CE86" t="s">
        <v>152</v>
      </c>
      <c r="CF86">
        <v>1.4899423098419411</v>
      </c>
      <c r="CG86">
        <v>79.810954670853263</v>
      </c>
      <c r="CH86">
        <v>417.51070934035658</v>
      </c>
      <c r="CI86">
        <v>17.194872741355379</v>
      </c>
      <c r="CJ86">
        <v>43.699381942659045</v>
      </c>
      <c r="CK86">
        <v>113.00459435066713</v>
      </c>
      <c r="CL86">
        <v>89.12756323517371</v>
      </c>
      <c r="CM86">
        <v>20.993590971014541</v>
      </c>
      <c r="CN86">
        <v>13.414688053862536</v>
      </c>
      <c r="CO86">
        <v>3655.1926488080021</v>
      </c>
      <c r="CP86">
        <v>3.0855403727018542</v>
      </c>
      <c r="CQ86">
        <v>21.820700065762267</v>
      </c>
      <c r="CR86">
        <v>24537.895409116074</v>
      </c>
      <c r="CS86">
        <v>118.76905320251805</v>
      </c>
      <c r="CT86">
        <v>9999999</v>
      </c>
      <c r="CU86">
        <v>3.1518727545837248</v>
      </c>
      <c r="CV86">
        <v>7.7094993114328547E-2</v>
      </c>
      <c r="CW86">
        <v>0.74636772066434698</v>
      </c>
      <c r="CX86">
        <v>8.1664272943083371E-2</v>
      </c>
      <c r="CY86">
        <v>0.38110798972706733</v>
      </c>
      <c r="CZ86">
        <v>1.6875398633905724E-3</v>
      </c>
      <c r="DA86">
        <v>3.6664826969271321E-2</v>
      </c>
      <c r="DB86">
        <v>5.9812493856777407E-2</v>
      </c>
      <c r="DC86">
        <v>6.621969756551481E-2</v>
      </c>
      <c r="DD86">
        <v>4.8150503284359478E-2</v>
      </c>
      <c r="DE86">
        <v>0.13950818720552674</v>
      </c>
    </row>
    <row r="87" spans="1:109">
      <c r="A87">
        <v>79</v>
      </c>
      <c r="B87" t="s">
        <v>149</v>
      </c>
      <c r="C87">
        <v>382855.49211899372</v>
      </c>
      <c r="D87">
        <v>671301.84164318873</v>
      </c>
      <c r="E87">
        <v>1390944.093478987</v>
      </c>
      <c r="F87">
        <v>260407.72095994258</v>
      </c>
      <c r="G87">
        <v>360668.5553502909</v>
      </c>
      <c r="H87">
        <v>573780.16713656206</v>
      </c>
      <c r="I87">
        <v>10293542.182030218</v>
      </c>
      <c r="J87">
        <v>719916.51640990493</v>
      </c>
      <c r="K87">
        <v>97661.344999669134</v>
      </c>
      <c r="L87">
        <v>6359780135.5292253</v>
      </c>
      <c r="M87">
        <v>905.03858450586858</v>
      </c>
      <c r="N87">
        <v>76030.500680676458</v>
      </c>
      <c r="O87">
        <v>7535219.0610793987</v>
      </c>
      <c r="P87">
        <v>31440.462526468506</v>
      </c>
      <c r="Q87">
        <v>9999999</v>
      </c>
      <c r="R87">
        <v>822.84990457979802</v>
      </c>
      <c r="S87">
        <v>139.56879272365859</v>
      </c>
      <c r="T87">
        <v>250.29549079680936</v>
      </c>
      <c r="U87">
        <v>145.79071494374861</v>
      </c>
      <c r="V87">
        <v>208.75571169788802</v>
      </c>
      <c r="W87">
        <v>4.2901720652836834</v>
      </c>
      <c r="X87">
        <v>81.172741110574663</v>
      </c>
      <c r="Y87">
        <v>117.0498699075999</v>
      </c>
      <c r="Z87">
        <v>122.37367712644826</v>
      </c>
      <c r="AA87">
        <v>98.767210460912779</v>
      </c>
      <c r="AB87">
        <v>207.29261228161843</v>
      </c>
      <c r="AC87" t="s">
        <v>150</v>
      </c>
      <c r="AD87">
        <v>444.0233103668719</v>
      </c>
      <c r="AE87">
        <v>223954.27978302035</v>
      </c>
      <c r="AF87">
        <v>1054796.511544592</v>
      </c>
      <c r="AG87">
        <v>74977.985979721721</v>
      </c>
      <c r="AH87">
        <v>105090.6203474808</v>
      </c>
      <c r="AI87">
        <v>286645.40768514731</v>
      </c>
      <c r="AJ87">
        <v>1310064.3315274175</v>
      </c>
      <c r="AK87">
        <v>170841.84607180569</v>
      </c>
      <c r="AL87">
        <v>28136.008138373665</v>
      </c>
      <c r="AM87">
        <v>15206979366.183395</v>
      </c>
      <c r="AN87">
        <v>246.18989158300036</v>
      </c>
      <c r="AO87">
        <v>13612.22993839541</v>
      </c>
      <c r="AP87">
        <v>5156843.7781038014</v>
      </c>
      <c r="AQ87">
        <v>7898.5791813053102</v>
      </c>
      <c r="AR87">
        <v>9999999</v>
      </c>
      <c r="AS87">
        <v>1492.844890670428</v>
      </c>
      <c r="AT87">
        <v>217.92286858472238</v>
      </c>
      <c r="AU87">
        <v>942.75451464271293</v>
      </c>
      <c r="AV87">
        <v>223.64336100214891</v>
      </c>
      <c r="AW87">
        <v>676.29489849745744</v>
      </c>
      <c r="AX87">
        <v>1.4967528989089351</v>
      </c>
      <c r="AY87">
        <v>142.82749176225033</v>
      </c>
      <c r="AZ87">
        <v>192.47154417755647</v>
      </c>
      <c r="BA87">
        <v>203.1010336367161</v>
      </c>
      <c r="BB87">
        <v>170.45944171389527</v>
      </c>
      <c r="BC87">
        <v>296.66410700642871</v>
      </c>
      <c r="BD87" t="s">
        <v>151</v>
      </c>
      <c r="BE87">
        <v>2.6690719492633117</v>
      </c>
      <c r="BF87">
        <v>1061.6852732207499</v>
      </c>
      <c r="BG87">
        <v>5073.3208094239699</v>
      </c>
      <c r="BH87">
        <v>391.90052308373993</v>
      </c>
      <c r="BI87">
        <v>514.25991335899528</v>
      </c>
      <c r="BJ87">
        <v>1359.1662811401202</v>
      </c>
      <c r="BK87">
        <v>7060.4438195512757</v>
      </c>
      <c r="BL87">
        <v>938.89998610903888</v>
      </c>
      <c r="BM87">
        <v>143.96336370711791</v>
      </c>
      <c r="BN87">
        <v>265281298.49958855</v>
      </c>
      <c r="BO87">
        <v>4.2153226818929275</v>
      </c>
      <c r="BP87">
        <v>74.356252460774058</v>
      </c>
      <c r="BQ87">
        <v>20667.402399356797</v>
      </c>
      <c r="BR87">
        <v>70.579300457015535</v>
      </c>
      <c r="BS87">
        <v>9999999</v>
      </c>
      <c r="BT87">
        <v>5.6003767386889995</v>
      </c>
      <c r="BU87">
        <v>1.1309059417567595</v>
      </c>
      <c r="BV87">
        <v>3.3187277040227858</v>
      </c>
      <c r="BW87">
        <v>1.160122464323631</v>
      </c>
      <c r="BX87">
        <v>2.2213646595445118</v>
      </c>
      <c r="BY87">
        <v>3.6286172373798972E-3</v>
      </c>
      <c r="BZ87">
        <v>0.58582949324665379</v>
      </c>
      <c r="CA87">
        <v>0.96342589748595842</v>
      </c>
      <c r="CB87">
        <v>1.0197011976335988</v>
      </c>
      <c r="CC87">
        <v>0.77632821756552373</v>
      </c>
      <c r="CD87">
        <v>1.3591948598674699</v>
      </c>
      <c r="CE87" t="s">
        <v>152</v>
      </c>
      <c r="CF87">
        <v>1.6217427491276495</v>
      </c>
      <c r="CG87">
        <v>47.273238937808799</v>
      </c>
      <c r="CH87">
        <v>875.16761278563763</v>
      </c>
      <c r="CI87">
        <v>18.7675769621124</v>
      </c>
      <c r="CJ87">
        <v>32.609385531529924</v>
      </c>
      <c r="CK87">
        <v>200.1666391445788</v>
      </c>
      <c r="CL87">
        <v>69.453485890830692</v>
      </c>
      <c r="CM87">
        <v>23.941445534791566</v>
      </c>
      <c r="CN87">
        <v>12.637427882049154</v>
      </c>
      <c r="CO87">
        <v>19793.795645913513</v>
      </c>
      <c r="CP87">
        <v>2.0763174898579515</v>
      </c>
      <c r="CQ87">
        <v>7.5925787317399074</v>
      </c>
      <c r="CR87">
        <v>23255.774174010945</v>
      </c>
      <c r="CS87">
        <v>143.44123596098896</v>
      </c>
      <c r="CT87">
        <v>9999999</v>
      </c>
      <c r="CU87">
        <v>1.5008949371238658</v>
      </c>
      <c r="CV87">
        <v>1.3977544051169761E-2</v>
      </c>
      <c r="CW87">
        <v>0.11470657594107921</v>
      </c>
      <c r="CX87">
        <v>1.4874403702862403E-2</v>
      </c>
      <c r="CY87">
        <v>5.8967129295915126E-2</v>
      </c>
      <c r="CZ87">
        <v>1.4703444497715852E-3</v>
      </c>
      <c r="DA87">
        <v>5.9976482408100754E-3</v>
      </c>
      <c r="DB87">
        <v>1.0413093001699446E-2</v>
      </c>
      <c r="DC87">
        <v>1.200761721703025E-2</v>
      </c>
      <c r="DD87">
        <v>7.9871680307238568E-3</v>
      </c>
      <c r="DE87">
        <v>2.6057215158419876E-2</v>
      </c>
    </row>
    <row r="88" spans="1:109">
      <c r="A88">
        <v>80</v>
      </c>
      <c r="B88" t="s">
        <v>149</v>
      </c>
      <c r="C88">
        <v>377248.07725882146</v>
      </c>
      <c r="D88">
        <v>328996.41486256104</v>
      </c>
      <c r="E88">
        <v>2109946.9362590448</v>
      </c>
      <c r="F88">
        <v>139358.39299561922</v>
      </c>
      <c r="G88">
        <v>172540.3064182364</v>
      </c>
      <c r="H88">
        <v>521436.16421075008</v>
      </c>
      <c r="I88">
        <v>2188819.9163048277</v>
      </c>
      <c r="J88">
        <v>339980.75554120709</v>
      </c>
      <c r="K88">
        <v>50151.392844951173</v>
      </c>
      <c r="L88">
        <v>131170025369.4827</v>
      </c>
      <c r="M88">
        <v>1577.1541614418168</v>
      </c>
      <c r="N88">
        <v>29563.809248933307</v>
      </c>
      <c r="O88">
        <v>8686697.0337373</v>
      </c>
      <c r="P88">
        <v>20882.353777697237</v>
      </c>
      <c r="Q88">
        <v>9999999</v>
      </c>
      <c r="R88">
        <v>3585.403129045636</v>
      </c>
      <c r="S88">
        <v>253.16541904996714</v>
      </c>
      <c r="T88">
        <v>1310.9254727343609</v>
      </c>
      <c r="U88">
        <v>270.10435006073686</v>
      </c>
      <c r="V88">
        <v>835.88531375921571</v>
      </c>
      <c r="W88">
        <v>3.9587755159609874</v>
      </c>
      <c r="X88">
        <v>103.05759037188395</v>
      </c>
      <c r="Y88">
        <v>185.07354652792333</v>
      </c>
      <c r="Z88">
        <v>216.07678030884654</v>
      </c>
      <c r="AA88">
        <v>141.54877350620652</v>
      </c>
      <c r="AB88">
        <v>495.52003025032985</v>
      </c>
      <c r="AC88" t="s">
        <v>150</v>
      </c>
      <c r="AD88">
        <v>95.74613962740095</v>
      </c>
      <c r="AE88">
        <v>127284.15237101747</v>
      </c>
      <c r="AF88">
        <v>595393.25230646902</v>
      </c>
      <c r="AG88">
        <v>46509.045179934852</v>
      </c>
      <c r="AH88">
        <v>72435.498539671768</v>
      </c>
      <c r="AI88">
        <v>201315.29376026243</v>
      </c>
      <c r="AJ88">
        <v>520478.81785858917</v>
      </c>
      <c r="AK88">
        <v>83028.110431416717</v>
      </c>
      <c r="AL88">
        <v>22141.211671072277</v>
      </c>
      <c r="AM88">
        <v>316146983.37618238</v>
      </c>
      <c r="AN88">
        <v>417.41365035444068</v>
      </c>
      <c r="AO88">
        <v>8219.5796719415739</v>
      </c>
      <c r="AP88">
        <v>4967845.9588681851</v>
      </c>
      <c r="AQ88">
        <v>3268.2861217334921</v>
      </c>
      <c r="AR88">
        <v>9999999</v>
      </c>
      <c r="AS88">
        <v>244.02893148148391</v>
      </c>
      <c r="AT88">
        <v>60.539506732049539</v>
      </c>
      <c r="AU88">
        <v>201.11300864762038</v>
      </c>
      <c r="AV88">
        <v>62.982365658739532</v>
      </c>
      <c r="AW88">
        <v>168.67951337123662</v>
      </c>
      <c r="AX88">
        <v>0.6191346805631005</v>
      </c>
      <c r="AY88">
        <v>39.58737758711294</v>
      </c>
      <c r="AZ88">
        <v>51.335721571130023</v>
      </c>
      <c r="BA88">
        <v>54.965095668849749</v>
      </c>
      <c r="BB88">
        <v>45.336609525830852</v>
      </c>
      <c r="BC88">
        <v>97.520047940954626</v>
      </c>
      <c r="BD88" t="s">
        <v>151</v>
      </c>
      <c r="BE88">
        <v>0.75170965235796094</v>
      </c>
      <c r="BF88">
        <v>845.65689993292744</v>
      </c>
      <c r="BG88">
        <v>2898.9858641235974</v>
      </c>
      <c r="BH88">
        <v>244.54049805822203</v>
      </c>
      <c r="BI88">
        <v>409.15145858486869</v>
      </c>
      <c r="BJ88">
        <v>921.13302277311152</v>
      </c>
      <c r="BK88">
        <v>3903.2570910855798</v>
      </c>
      <c r="BL88">
        <v>484.59669477772286</v>
      </c>
      <c r="BM88">
        <v>109.24913984295829</v>
      </c>
      <c r="BN88">
        <v>2917342.7297482775</v>
      </c>
      <c r="BO88">
        <v>0.39694494834060101</v>
      </c>
      <c r="BP88">
        <v>60.273651832862221</v>
      </c>
      <c r="BQ88">
        <v>22148.409099836757</v>
      </c>
      <c r="BR88">
        <v>65.045010322539127</v>
      </c>
      <c r="BS88">
        <v>9999999</v>
      </c>
      <c r="BT88">
        <v>3.6879278317518449</v>
      </c>
      <c r="BU88">
        <v>0.45179167146228066</v>
      </c>
      <c r="BV88">
        <v>1.8085497288260175</v>
      </c>
      <c r="BW88">
        <v>0.46310796752490307</v>
      </c>
      <c r="BX88">
        <v>1.2515578063557415</v>
      </c>
      <c r="BY88">
        <v>6.4106487630887282E-3</v>
      </c>
      <c r="BZ88">
        <v>0.2877565735300911</v>
      </c>
      <c r="CA88">
        <v>0.39610366407999253</v>
      </c>
      <c r="CB88">
        <v>0.42072728485162264</v>
      </c>
      <c r="CC88">
        <v>0.34635701424633281</v>
      </c>
      <c r="CD88">
        <v>0.58292459472081837</v>
      </c>
      <c r="CE88" t="s">
        <v>152</v>
      </c>
      <c r="CF88">
        <v>3.8573601847484627</v>
      </c>
      <c r="CG88">
        <v>221.3012801805819</v>
      </c>
      <c r="CH88">
        <v>3588.763008549432</v>
      </c>
      <c r="CI88">
        <v>126.54472268646279</v>
      </c>
      <c r="CJ88">
        <v>119.4145439720569</v>
      </c>
      <c r="CK88">
        <v>890.18792974507676</v>
      </c>
      <c r="CL88">
        <v>469.48403104844618</v>
      </c>
      <c r="CM88">
        <v>213.23499089756382</v>
      </c>
      <c r="CN88">
        <v>59.141740458693782</v>
      </c>
      <c r="CO88">
        <v>6823592.5012283809</v>
      </c>
      <c r="CP88">
        <v>9.1905220166820101</v>
      </c>
      <c r="CQ88">
        <v>9.111285148180519</v>
      </c>
      <c r="CR88">
        <v>23436.745774265986</v>
      </c>
      <c r="CS88">
        <v>132.35202957709132</v>
      </c>
      <c r="CT88">
        <v>9999999</v>
      </c>
      <c r="CU88">
        <v>4.4426611020439619</v>
      </c>
      <c r="CV88">
        <v>7.1912082161494056E-2</v>
      </c>
      <c r="CW88">
        <v>0.5811287969251403</v>
      </c>
      <c r="CX88">
        <v>7.6814961366948334E-2</v>
      </c>
      <c r="CY88">
        <v>0.31459145972208424</v>
      </c>
      <c r="CZ88">
        <v>8.1336883514893294E-4</v>
      </c>
      <c r="DA88">
        <v>2.8719473115736763E-2</v>
      </c>
      <c r="DB88">
        <v>5.2435636248469863E-2</v>
      </c>
      <c r="DC88">
        <v>6.153686850126372E-2</v>
      </c>
      <c r="DD88">
        <v>3.9554807260138922E-2</v>
      </c>
      <c r="DE88">
        <v>0.13798713191500858</v>
      </c>
    </row>
    <row r="89" spans="1:109">
      <c r="A89">
        <v>81</v>
      </c>
      <c r="B89" t="s">
        <v>149</v>
      </c>
      <c r="C89">
        <v>250855.67785557578</v>
      </c>
      <c r="D89">
        <v>263019.18530466111</v>
      </c>
      <c r="E89">
        <v>1391567.475919971</v>
      </c>
      <c r="F89">
        <v>108713.32292364232</v>
      </c>
      <c r="G89">
        <v>142449.75988595837</v>
      </c>
      <c r="H89">
        <v>348345.16348680685</v>
      </c>
      <c r="I89">
        <v>2005031.121106691</v>
      </c>
      <c r="J89">
        <v>269211.52494935092</v>
      </c>
      <c r="K89">
        <v>40508.290822810784</v>
      </c>
      <c r="L89">
        <v>115687051939.03622</v>
      </c>
      <c r="M89">
        <v>1383.6974988663612</v>
      </c>
      <c r="N89">
        <v>26693.470797601265</v>
      </c>
      <c r="O89">
        <v>5494668.8576434357</v>
      </c>
      <c r="P89">
        <v>14209.523386926052</v>
      </c>
      <c r="Q89">
        <v>9999999</v>
      </c>
      <c r="R89">
        <v>2528.793768985337</v>
      </c>
      <c r="S89">
        <v>287.02284732322278</v>
      </c>
      <c r="T89">
        <v>1484.9883944929763</v>
      </c>
      <c r="U89">
        <v>299.70448800532296</v>
      </c>
      <c r="V89">
        <v>930.74489531473148</v>
      </c>
      <c r="W89">
        <v>2.0009978802708339</v>
      </c>
      <c r="X89">
        <v>130.84740661419394</v>
      </c>
      <c r="Y89">
        <v>221.29682825258362</v>
      </c>
      <c r="Z89">
        <v>257.36690341462003</v>
      </c>
      <c r="AA89">
        <v>174.68484643046318</v>
      </c>
      <c r="AB89">
        <v>411.67173884317646</v>
      </c>
      <c r="AC89" t="s">
        <v>150</v>
      </c>
      <c r="AD89">
        <v>55.069670076366293</v>
      </c>
      <c r="AE89">
        <v>127183.24654197921</v>
      </c>
      <c r="AF89">
        <v>323671.48793038016</v>
      </c>
      <c r="AG89">
        <v>27953.911654102561</v>
      </c>
      <c r="AH89">
        <v>59929.879689602378</v>
      </c>
      <c r="AI89">
        <v>105388.44866317979</v>
      </c>
      <c r="AJ89">
        <v>381688.97497573757</v>
      </c>
      <c r="AK89">
        <v>46252.920952131361</v>
      </c>
      <c r="AL89">
        <v>15341.017356884789</v>
      </c>
      <c r="AM89">
        <v>40179974.771138467</v>
      </c>
      <c r="AN89">
        <v>32.769402976401146</v>
      </c>
      <c r="AO89">
        <v>9724.0079217540879</v>
      </c>
      <c r="AP89">
        <v>4289685.408277059</v>
      </c>
      <c r="AQ89">
        <v>2954.2977183994035</v>
      </c>
      <c r="AR89">
        <v>9999999</v>
      </c>
      <c r="AS89">
        <v>476.6076857213348</v>
      </c>
      <c r="AT89">
        <v>71.923421425010218</v>
      </c>
      <c r="AU89">
        <v>311.27484555439798</v>
      </c>
      <c r="AV89">
        <v>74.586495182632476</v>
      </c>
      <c r="AW89">
        <v>254.63852562615662</v>
      </c>
      <c r="AX89">
        <v>0.53131281647151463</v>
      </c>
      <c r="AY89">
        <v>49.114025169395624</v>
      </c>
      <c r="AZ89">
        <v>61.158848655747555</v>
      </c>
      <c r="BA89">
        <v>66.072856713831641</v>
      </c>
      <c r="BB89">
        <v>54.674550798204272</v>
      </c>
      <c r="BC89">
        <v>112.850221355486</v>
      </c>
      <c r="BD89" t="s">
        <v>151</v>
      </c>
      <c r="BE89">
        <v>2.2688409142919235</v>
      </c>
      <c r="BF89">
        <v>1748.7949038919353</v>
      </c>
      <c r="BG89">
        <v>7352.2412085381575</v>
      </c>
      <c r="BH89">
        <v>709.36436262244558</v>
      </c>
      <c r="BI89">
        <v>893.63707704835679</v>
      </c>
      <c r="BJ89">
        <v>2226.001829964127</v>
      </c>
      <c r="BK89">
        <v>17343.048733185227</v>
      </c>
      <c r="BL89">
        <v>1891.5099166000407</v>
      </c>
      <c r="BM89">
        <v>242.03160374448416</v>
      </c>
      <c r="BN89">
        <v>238103781.62176555</v>
      </c>
      <c r="BO89">
        <v>0.78459992376526388</v>
      </c>
      <c r="BP89">
        <v>142.82580145619877</v>
      </c>
      <c r="BQ89">
        <v>32288.362378299615</v>
      </c>
      <c r="BR89">
        <v>48.190131178194648</v>
      </c>
      <c r="BS89">
        <v>9999999</v>
      </c>
      <c r="BT89">
        <v>7.9814016599354796</v>
      </c>
      <c r="BU89">
        <v>0.85372744481266816</v>
      </c>
      <c r="BV89">
        <v>4.1699656599109094</v>
      </c>
      <c r="BW89">
        <v>0.87204508241009915</v>
      </c>
      <c r="BX89">
        <v>2.3446161895131352</v>
      </c>
      <c r="BY89">
        <v>1.5557133977242042E-2</v>
      </c>
      <c r="BZ89">
        <v>0.64677121402185733</v>
      </c>
      <c r="CA89">
        <v>0.76640459490442447</v>
      </c>
      <c r="CB89">
        <v>0.79631348745828023</v>
      </c>
      <c r="CC89">
        <v>0.70674847739370861</v>
      </c>
      <c r="CD89">
        <v>1.0876645343714135</v>
      </c>
      <c r="CE89" t="s">
        <v>152</v>
      </c>
      <c r="CF89">
        <v>0.4229722947348567</v>
      </c>
      <c r="CG89">
        <v>73.656172127827858</v>
      </c>
      <c r="CH89">
        <v>637.55279352355694</v>
      </c>
      <c r="CI89">
        <v>15.380628021608478</v>
      </c>
      <c r="CJ89">
        <v>35.863222396424185</v>
      </c>
      <c r="CK89">
        <v>154.25834779517484</v>
      </c>
      <c r="CL89">
        <v>70.065838173819373</v>
      </c>
      <c r="CM89">
        <v>18.881464979191787</v>
      </c>
      <c r="CN89">
        <v>10.924105088587924</v>
      </c>
      <c r="CO89">
        <v>7779.0054039714723</v>
      </c>
      <c r="CP89">
        <v>0.67709538934016467</v>
      </c>
      <c r="CQ89">
        <v>5.3257925583279624</v>
      </c>
      <c r="CR89">
        <v>24122.84341537967</v>
      </c>
      <c r="CS89">
        <v>161.26238624112474</v>
      </c>
      <c r="CT89">
        <v>9999999</v>
      </c>
      <c r="CU89">
        <v>1.5046392034118947</v>
      </c>
      <c r="CV89">
        <v>0.1306973690040247</v>
      </c>
      <c r="CW89">
        <v>0.6674111644671924</v>
      </c>
      <c r="CX89">
        <v>0.13610231788577326</v>
      </c>
      <c r="CY89">
        <v>0.4209483989772535</v>
      </c>
      <c r="CZ89">
        <v>2.6395969506389736E-4</v>
      </c>
      <c r="DA89">
        <v>6.684541153167084E-2</v>
      </c>
      <c r="DB89">
        <v>0.10731153084853941</v>
      </c>
      <c r="DC89">
        <v>0.11823225809605867</v>
      </c>
      <c r="DD89">
        <v>8.7923843962490172E-2</v>
      </c>
      <c r="DE89">
        <v>0.18975333963999813</v>
      </c>
    </row>
    <row r="90" spans="1:109">
      <c r="A90">
        <v>82</v>
      </c>
      <c r="B90" t="s">
        <v>149</v>
      </c>
      <c r="C90">
        <v>306923.7986537299</v>
      </c>
      <c r="D90">
        <v>487160.16895867238</v>
      </c>
      <c r="E90">
        <v>4462669.3828807268</v>
      </c>
      <c r="F90">
        <v>626310.18886027171</v>
      </c>
      <c r="G90">
        <v>252948.72176596822</v>
      </c>
      <c r="H90">
        <v>1081910.1202514591</v>
      </c>
      <c r="I90">
        <v>32066397.48461156</v>
      </c>
      <c r="J90">
        <v>6775316.4557020916</v>
      </c>
      <c r="K90">
        <v>80022.629210461339</v>
      </c>
      <c r="L90">
        <v>1.26106921185426E+20</v>
      </c>
      <c r="M90">
        <v>5749.8576338084986</v>
      </c>
      <c r="N90">
        <v>69662.436553886262</v>
      </c>
      <c r="O90">
        <v>6506421.6318872031</v>
      </c>
      <c r="P90">
        <v>34551.5355728703</v>
      </c>
      <c r="Q90">
        <v>9999999</v>
      </c>
      <c r="R90">
        <v>8716.1432019066124</v>
      </c>
      <c r="S90">
        <v>496.25878160925919</v>
      </c>
      <c r="T90">
        <v>3533.9596020062932</v>
      </c>
      <c r="U90">
        <v>522.80605404651635</v>
      </c>
      <c r="V90">
        <v>2250.6556053622553</v>
      </c>
      <c r="W90">
        <v>2.6941660546668369</v>
      </c>
      <c r="X90">
        <v>237.33064389031335</v>
      </c>
      <c r="Y90">
        <v>379.56398547967626</v>
      </c>
      <c r="Z90">
        <v>439.7327909000108</v>
      </c>
      <c r="AA90">
        <v>302.72051219118418</v>
      </c>
      <c r="AB90">
        <v>876.32638592634476</v>
      </c>
      <c r="AC90" t="s">
        <v>150</v>
      </c>
      <c r="AD90">
        <v>52.017358195540183</v>
      </c>
      <c r="AE90">
        <v>71522.094700538612</v>
      </c>
      <c r="AF90">
        <v>122080.5081497177</v>
      </c>
      <c r="AG90">
        <v>13766.710731891582</v>
      </c>
      <c r="AH90">
        <v>36400.717519025013</v>
      </c>
      <c r="AI90">
        <v>50383.013960128163</v>
      </c>
      <c r="AJ90">
        <v>101404.57458876059</v>
      </c>
      <c r="AK90">
        <v>17729.509320788926</v>
      </c>
      <c r="AL90">
        <v>9952.4639932822265</v>
      </c>
      <c r="AM90">
        <v>1222085.382626198</v>
      </c>
      <c r="AN90">
        <v>122.70605430844321</v>
      </c>
      <c r="AO90">
        <v>7754.420966074149</v>
      </c>
      <c r="AP90">
        <v>5359546.6155831367</v>
      </c>
      <c r="AQ90">
        <v>1052.9529012717528</v>
      </c>
      <c r="AR90">
        <v>9999999</v>
      </c>
      <c r="AS90">
        <v>44.044818167262278</v>
      </c>
      <c r="AT90">
        <v>12.768040839408147</v>
      </c>
      <c r="AU90">
        <v>24.779378805982571</v>
      </c>
      <c r="AV90">
        <v>13.385451449726242</v>
      </c>
      <c r="AW90">
        <v>30.715663474092874</v>
      </c>
      <c r="AX90">
        <v>0.14800195559856966</v>
      </c>
      <c r="AY90">
        <v>6.812061331122627</v>
      </c>
      <c r="AZ90">
        <v>10.221702252912054</v>
      </c>
      <c r="BA90">
        <v>11.032222177413869</v>
      </c>
      <c r="BB90">
        <v>8.5327439253406645</v>
      </c>
      <c r="BC90">
        <v>19.836429399938545</v>
      </c>
      <c r="BD90" t="s">
        <v>151</v>
      </c>
      <c r="BE90">
        <v>0.91809309618546153</v>
      </c>
      <c r="BF90">
        <v>583.84733342772222</v>
      </c>
      <c r="BG90">
        <v>1400.8829276086053</v>
      </c>
      <c r="BH90">
        <v>114.77909337156922</v>
      </c>
      <c r="BI90">
        <v>266.92070351454811</v>
      </c>
      <c r="BJ90">
        <v>570.23843940901713</v>
      </c>
      <c r="BK90">
        <v>1042.5006136882328</v>
      </c>
      <c r="BL90">
        <v>166.8752568636917</v>
      </c>
      <c r="BM90">
        <v>70.267466791190245</v>
      </c>
      <c r="BN90">
        <v>36975.412313729386</v>
      </c>
      <c r="BO90">
        <v>1.1197456596696036</v>
      </c>
      <c r="BP90">
        <v>42.833388009167393</v>
      </c>
      <c r="BQ90">
        <v>34734.188649822703</v>
      </c>
      <c r="BR90">
        <v>116.67382704344087</v>
      </c>
      <c r="BS90">
        <v>9999999</v>
      </c>
      <c r="BT90">
        <v>3.2151781721097223</v>
      </c>
      <c r="BU90">
        <v>0.60897134661657426</v>
      </c>
      <c r="BV90">
        <v>2.450575553635475</v>
      </c>
      <c r="BW90">
        <v>0.63300730468300259</v>
      </c>
      <c r="BX90">
        <v>1.8759256313609887</v>
      </c>
      <c r="BY90">
        <v>1.0148933577539476E-3</v>
      </c>
      <c r="BZ90">
        <v>0.34251087095094535</v>
      </c>
      <c r="CA90">
        <v>0.50815037786865114</v>
      </c>
      <c r="CB90">
        <v>0.55364049961459183</v>
      </c>
      <c r="CC90">
        <v>0.43201128890657381</v>
      </c>
      <c r="CD90">
        <v>0.94434625711180076</v>
      </c>
      <c r="CE90" t="s">
        <v>152</v>
      </c>
      <c r="CF90">
        <v>0.34186693322724898</v>
      </c>
      <c r="CG90">
        <v>409.52948962529501</v>
      </c>
      <c r="CH90">
        <v>809.6523760412199</v>
      </c>
      <c r="CI90">
        <v>66.263130864908192</v>
      </c>
      <c r="CJ90">
        <v>170.83966975061179</v>
      </c>
      <c r="CK90">
        <v>289.54860728790004</v>
      </c>
      <c r="CL90">
        <v>686.01212389176374</v>
      </c>
      <c r="CM90">
        <v>93.755751885118414</v>
      </c>
      <c r="CN90">
        <v>42.740329142698975</v>
      </c>
      <c r="CO90">
        <v>18882.093829639409</v>
      </c>
      <c r="CP90">
        <v>0.51629335963324852</v>
      </c>
      <c r="CQ90">
        <v>31.14301582102382</v>
      </c>
      <c r="CR90">
        <v>22260.059014988707</v>
      </c>
      <c r="CS90">
        <v>104.85558579307477</v>
      </c>
      <c r="CT90">
        <v>9999999</v>
      </c>
      <c r="CU90">
        <v>2.1348889608796324</v>
      </c>
      <c r="CV90">
        <v>0.33998297133216115</v>
      </c>
      <c r="CW90">
        <v>1.4508858049439914</v>
      </c>
      <c r="CX90">
        <v>0.35006260174623283</v>
      </c>
      <c r="CY90">
        <v>0.99094522181541878</v>
      </c>
      <c r="CZ90">
        <v>1.0546840806749992E-3</v>
      </c>
      <c r="DA90">
        <v>0.23040544423727152</v>
      </c>
      <c r="DB90">
        <v>0.30099202245613793</v>
      </c>
      <c r="DC90">
        <v>0.31130323657571812</v>
      </c>
      <c r="DD90">
        <v>0.27086891544544328</v>
      </c>
      <c r="DE90">
        <v>0.48814642909868888</v>
      </c>
    </row>
    <row r="91" spans="1:109">
      <c r="A91">
        <v>83</v>
      </c>
      <c r="B91" t="s">
        <v>149</v>
      </c>
      <c r="C91">
        <v>430610.29460845789</v>
      </c>
      <c r="D91">
        <v>516897.60026187601</v>
      </c>
      <c r="E91">
        <v>670849.90202435327</v>
      </c>
      <c r="F91">
        <v>138663.80849052052</v>
      </c>
      <c r="G91">
        <v>252604.13456391188</v>
      </c>
      <c r="H91">
        <v>307701.05253852118</v>
      </c>
      <c r="I91">
        <v>2879251.3725119019</v>
      </c>
      <c r="J91">
        <v>279320.67027870705</v>
      </c>
      <c r="K91">
        <v>72033.885993545715</v>
      </c>
      <c r="L91">
        <v>93378619.001201093</v>
      </c>
      <c r="M91">
        <v>1681.3979430438708</v>
      </c>
      <c r="N91">
        <v>57054.542651520853</v>
      </c>
      <c r="O91">
        <v>8394028.9156500772</v>
      </c>
      <c r="P91">
        <v>26014.635321522586</v>
      </c>
      <c r="Q91">
        <v>9999999</v>
      </c>
      <c r="R91">
        <v>2390.3847902597117</v>
      </c>
      <c r="S91">
        <v>484.46796656787984</v>
      </c>
      <c r="T91">
        <v>1064.0301105646147</v>
      </c>
      <c r="U91">
        <v>506.90489543304676</v>
      </c>
      <c r="V91">
        <v>680.4703273872434</v>
      </c>
      <c r="W91">
        <v>1.629467775746045</v>
      </c>
      <c r="X91">
        <v>239.9769993761731</v>
      </c>
      <c r="Y91">
        <v>384.24048357023725</v>
      </c>
      <c r="Z91">
        <v>428.44137790506369</v>
      </c>
      <c r="AA91">
        <v>307.87533333789452</v>
      </c>
      <c r="AB91">
        <v>669.13707848796787</v>
      </c>
      <c r="AC91" t="s">
        <v>150</v>
      </c>
      <c r="AD91">
        <v>359.9413329271901</v>
      </c>
      <c r="AE91">
        <v>36214.459234241287</v>
      </c>
      <c r="AF91">
        <v>125972.95825820617</v>
      </c>
      <c r="AG91">
        <v>10012.186073900291</v>
      </c>
      <c r="AH91">
        <v>23430.287482587784</v>
      </c>
      <c r="AI91">
        <v>34777.858537496926</v>
      </c>
      <c r="AJ91">
        <v>64280.192952290337</v>
      </c>
      <c r="AK91">
        <v>13129.285701234769</v>
      </c>
      <c r="AL91">
        <v>7648.1740738900262</v>
      </c>
      <c r="AM91">
        <v>1928805.1030869621</v>
      </c>
      <c r="AN91">
        <v>880.25002439242667</v>
      </c>
      <c r="AO91">
        <v>9417.7633890334873</v>
      </c>
      <c r="AP91">
        <v>5017209.5774518754</v>
      </c>
      <c r="AQ91">
        <v>1726.9361613462602</v>
      </c>
      <c r="AR91">
        <v>9999999</v>
      </c>
      <c r="AS91">
        <v>619.99542509501873</v>
      </c>
      <c r="AT91">
        <v>41.606291366013799</v>
      </c>
      <c r="AU91">
        <v>156.18825788919631</v>
      </c>
      <c r="AV91">
        <v>44.230575531372395</v>
      </c>
      <c r="AW91">
        <v>113.00423036381936</v>
      </c>
      <c r="AX91">
        <v>0.67827544455854927</v>
      </c>
      <c r="AY91">
        <v>17.931791246243897</v>
      </c>
      <c r="AZ91">
        <v>31.225621285602987</v>
      </c>
      <c r="BA91">
        <v>35.222818116469455</v>
      </c>
      <c r="BB91">
        <v>24.312818682826837</v>
      </c>
      <c r="BC91">
        <v>77.70838499739024</v>
      </c>
      <c r="BD91" t="s">
        <v>151</v>
      </c>
      <c r="BE91">
        <v>0.25751119622318253</v>
      </c>
      <c r="BF91">
        <v>415.01317767799168</v>
      </c>
      <c r="BG91">
        <v>1602.3619678783818</v>
      </c>
      <c r="BH91">
        <v>98.474026083100782</v>
      </c>
      <c r="BI91">
        <v>210.01209107943441</v>
      </c>
      <c r="BJ91">
        <v>529.23115914489279</v>
      </c>
      <c r="BK91">
        <v>851.04726721713985</v>
      </c>
      <c r="BL91">
        <v>146.55974039255958</v>
      </c>
      <c r="BM91">
        <v>57.066423320804304</v>
      </c>
      <c r="BN91">
        <v>89084.843192991189</v>
      </c>
      <c r="BO91">
        <v>0.13866621131800305</v>
      </c>
      <c r="BP91">
        <v>28.096634704931052</v>
      </c>
      <c r="BQ91">
        <v>27791.285336762212</v>
      </c>
      <c r="BR91">
        <v>114.52725801134902</v>
      </c>
      <c r="BS91">
        <v>9999999</v>
      </c>
      <c r="BT91">
        <v>1.8937982199507306</v>
      </c>
      <c r="BU91">
        <v>0.24185275338892709</v>
      </c>
      <c r="BV91">
        <v>1.1702071431937762</v>
      </c>
      <c r="BW91">
        <v>0.2509690242858636</v>
      </c>
      <c r="BX91">
        <v>1.0219021419677081</v>
      </c>
      <c r="BY91">
        <v>2.7467115762683791E-3</v>
      </c>
      <c r="BZ91">
        <v>0.16826093454042534</v>
      </c>
      <c r="CA91">
        <v>0.20627066604706501</v>
      </c>
      <c r="CB91">
        <v>0.22169608391106135</v>
      </c>
      <c r="CC91">
        <v>0.18535008865564678</v>
      </c>
      <c r="CD91">
        <v>0.38632985100520806</v>
      </c>
      <c r="CE91" t="s">
        <v>152</v>
      </c>
      <c r="CF91">
        <v>0.43319339046944716</v>
      </c>
      <c r="CG91">
        <v>191.83694217142764</v>
      </c>
      <c r="CH91">
        <v>541.56750340635961</v>
      </c>
      <c r="CI91">
        <v>34.782482779378014</v>
      </c>
      <c r="CJ91">
        <v>94.640864333855788</v>
      </c>
      <c r="CK91">
        <v>155.44055759030081</v>
      </c>
      <c r="CL91">
        <v>234.01410288829649</v>
      </c>
      <c r="CM91">
        <v>43.933926734351473</v>
      </c>
      <c r="CN91">
        <v>25.946190748619532</v>
      </c>
      <c r="CO91">
        <v>6220.2625660351878</v>
      </c>
      <c r="CP91">
        <v>0.72864221535444229</v>
      </c>
      <c r="CQ91">
        <v>27.901759906785554</v>
      </c>
      <c r="CR91">
        <v>24534.951355147492</v>
      </c>
      <c r="CS91">
        <v>115.52565729497059</v>
      </c>
      <c r="CT91">
        <v>9999999</v>
      </c>
      <c r="CU91">
        <v>1.7151331095270128</v>
      </c>
      <c r="CV91">
        <v>0.27426188280826047</v>
      </c>
      <c r="CW91">
        <v>0.8325165056346866</v>
      </c>
      <c r="CX91">
        <v>0.28582655116209504</v>
      </c>
      <c r="CY91">
        <v>0.59383522005962108</v>
      </c>
      <c r="CZ91">
        <v>1.0730495773564755E-3</v>
      </c>
      <c r="DA91">
        <v>0.15778910642244889</v>
      </c>
      <c r="DB91">
        <v>0.2271992229377347</v>
      </c>
      <c r="DC91">
        <v>0.24663028722075739</v>
      </c>
      <c r="DD91">
        <v>0.19316362252127586</v>
      </c>
      <c r="DE91">
        <v>0.39439379430355243</v>
      </c>
    </row>
    <row r="92" spans="1:109">
      <c r="A92">
        <v>84</v>
      </c>
      <c r="B92" t="s">
        <v>149</v>
      </c>
      <c r="C92">
        <v>211081.05748406495</v>
      </c>
      <c r="D92">
        <v>227059.70837117493</v>
      </c>
      <c r="E92">
        <v>1794850.6452358249</v>
      </c>
      <c r="F92">
        <v>135680.13849024521</v>
      </c>
      <c r="G92">
        <v>115524.04325119902</v>
      </c>
      <c r="H92">
        <v>448561.57759821037</v>
      </c>
      <c r="I92">
        <v>2999847.9248902458</v>
      </c>
      <c r="J92">
        <v>470925.94627344853</v>
      </c>
      <c r="K92">
        <v>33724.821697295214</v>
      </c>
      <c r="L92">
        <v>9111705504967.9414</v>
      </c>
      <c r="M92">
        <v>1694.8218699873214</v>
      </c>
      <c r="N92">
        <v>17171.489970467861</v>
      </c>
      <c r="O92">
        <v>4959400.4670329215</v>
      </c>
      <c r="P92">
        <v>13322.395322265611</v>
      </c>
      <c r="Q92">
        <v>9999999</v>
      </c>
      <c r="R92">
        <v>4334.8669662510592</v>
      </c>
      <c r="S92">
        <v>463.14841084120667</v>
      </c>
      <c r="T92">
        <v>2049.0425375361951</v>
      </c>
      <c r="U92">
        <v>489.60894284414752</v>
      </c>
      <c r="V92">
        <v>1293.2190065397158</v>
      </c>
      <c r="W92">
        <v>0.229860462679702</v>
      </c>
      <c r="X92">
        <v>190.83266780809703</v>
      </c>
      <c r="Y92">
        <v>343.23072551820286</v>
      </c>
      <c r="Z92">
        <v>408.02285496743872</v>
      </c>
      <c r="AA92">
        <v>262.01572887838853</v>
      </c>
      <c r="AB92">
        <v>802.68547882315477</v>
      </c>
      <c r="AC92" t="s">
        <v>150</v>
      </c>
      <c r="AD92">
        <v>599.6958439782627</v>
      </c>
      <c r="AE92">
        <v>164820.05478890246</v>
      </c>
      <c r="AF92">
        <v>569899.05005240627</v>
      </c>
      <c r="AG92">
        <v>55441.185891988294</v>
      </c>
      <c r="AH92">
        <v>89177.188103696259</v>
      </c>
      <c r="AI92">
        <v>219058.41219796636</v>
      </c>
      <c r="AJ92">
        <v>911638.09770491451</v>
      </c>
      <c r="AK92">
        <v>112943.25579744532</v>
      </c>
      <c r="AL92">
        <v>24101.978812811045</v>
      </c>
      <c r="AM92">
        <v>274006018.95665002</v>
      </c>
      <c r="AN92">
        <v>603.82277283557653</v>
      </c>
      <c r="AO92">
        <v>12898.863137716369</v>
      </c>
      <c r="AP92">
        <v>5131917.2269035587</v>
      </c>
      <c r="AQ92">
        <v>6218.1978380172604</v>
      </c>
      <c r="AR92">
        <v>9999999</v>
      </c>
      <c r="AS92">
        <v>1589.9933467701464</v>
      </c>
      <c r="AT92">
        <v>286.59517188250965</v>
      </c>
      <c r="AU92">
        <v>1176.2572145085473</v>
      </c>
      <c r="AV92">
        <v>293.70755345589629</v>
      </c>
      <c r="AW92">
        <v>754.82112226764684</v>
      </c>
      <c r="AX92">
        <v>1.0620304068311917</v>
      </c>
      <c r="AY92">
        <v>169.91387633905174</v>
      </c>
      <c r="AZ92">
        <v>252.54217906347171</v>
      </c>
      <c r="BA92">
        <v>268.08310198361482</v>
      </c>
      <c r="BB92">
        <v>217.34577572184043</v>
      </c>
      <c r="BC92">
        <v>370.44338885865324</v>
      </c>
      <c r="BD92" t="s">
        <v>151</v>
      </c>
      <c r="BE92">
        <v>0.32091868811320012</v>
      </c>
      <c r="BF92">
        <v>521.74458478289114</v>
      </c>
      <c r="BG92">
        <v>1355.6433269590766</v>
      </c>
      <c r="BH92">
        <v>120.93800732966737</v>
      </c>
      <c r="BI92">
        <v>265.15121094446619</v>
      </c>
      <c r="BJ92">
        <v>564.89317029424183</v>
      </c>
      <c r="BK92">
        <v>1154.8711080541518</v>
      </c>
      <c r="BL92">
        <v>182.07197257621343</v>
      </c>
      <c r="BM92">
        <v>71.616838983350021</v>
      </c>
      <c r="BN92">
        <v>47305.190505787687</v>
      </c>
      <c r="BO92">
        <v>0.60159485871436658</v>
      </c>
      <c r="BP92">
        <v>42.555999738722157</v>
      </c>
      <c r="BQ92">
        <v>28932.589391583173</v>
      </c>
      <c r="BR92">
        <v>106.40642912860517</v>
      </c>
      <c r="BS92">
        <v>9999999</v>
      </c>
      <c r="BT92">
        <v>1.5779683176296773</v>
      </c>
      <c r="BU92">
        <v>0.29286248252872749</v>
      </c>
      <c r="BV92">
        <v>0.99738340308368389</v>
      </c>
      <c r="BW92">
        <v>0.30544907196236659</v>
      </c>
      <c r="BX92">
        <v>0.88240132831477347</v>
      </c>
      <c r="BY92">
        <v>1.8960458672152242E-3</v>
      </c>
      <c r="BZ92">
        <v>0.18171178528386603</v>
      </c>
      <c r="CA92">
        <v>0.24620052083219646</v>
      </c>
      <c r="CB92">
        <v>0.26266410664375223</v>
      </c>
      <c r="CC92">
        <v>0.2140245881465809</v>
      </c>
      <c r="CD92">
        <v>0.47280657781851337</v>
      </c>
      <c r="CE92" t="s">
        <v>152</v>
      </c>
      <c r="CF92">
        <v>0.90721893448812363</v>
      </c>
      <c r="CG92">
        <v>253.659607148991</v>
      </c>
      <c r="CH92">
        <v>1577.5237560178682</v>
      </c>
      <c r="CI92">
        <v>88.507473670988119</v>
      </c>
      <c r="CJ92">
        <v>151.36326882691949</v>
      </c>
      <c r="CK92">
        <v>528.48440002137613</v>
      </c>
      <c r="CL92">
        <v>564.18169910815084</v>
      </c>
      <c r="CM92">
        <v>132.16862421264435</v>
      </c>
      <c r="CN92">
        <v>50.059095007931745</v>
      </c>
      <c r="CO92">
        <v>124179.56228767276</v>
      </c>
      <c r="CP92">
        <v>1.6231352422242276</v>
      </c>
      <c r="CQ92">
        <v>18.579821022142834</v>
      </c>
      <c r="CR92">
        <v>23405.303966702009</v>
      </c>
      <c r="CS92">
        <v>123.53001737584457</v>
      </c>
      <c r="CT92">
        <v>9999999</v>
      </c>
      <c r="CU92">
        <v>1.1475683625429174</v>
      </c>
      <c r="CV92">
        <v>8.8826703665592713E-2</v>
      </c>
      <c r="CW92">
        <v>0.46986921514687602</v>
      </c>
      <c r="CX92">
        <v>9.331941786867512E-2</v>
      </c>
      <c r="CY92">
        <v>0.34408134669633933</v>
      </c>
      <c r="CZ92">
        <v>1.5963703950672315E-3</v>
      </c>
      <c r="DA92">
        <v>4.0768587206664056E-2</v>
      </c>
      <c r="DB92">
        <v>6.7897415790129881E-2</v>
      </c>
      <c r="DC92">
        <v>7.6292317083982902E-2</v>
      </c>
      <c r="DD92">
        <v>5.3614485006120829E-2</v>
      </c>
      <c r="DE92">
        <v>0.14683417427740439</v>
      </c>
    </row>
    <row r="93" spans="1:109">
      <c r="A93">
        <v>85</v>
      </c>
      <c r="B93" t="s">
        <v>149</v>
      </c>
      <c r="C93">
        <v>385475.01378919324</v>
      </c>
      <c r="D93">
        <v>723302.11221544968</v>
      </c>
      <c r="E93">
        <v>3209971.5130692674</v>
      </c>
      <c r="F93">
        <v>476395.11013526085</v>
      </c>
      <c r="G93">
        <v>374139.78685404483</v>
      </c>
      <c r="H93">
        <v>949527.2928176932</v>
      </c>
      <c r="I93">
        <v>36427308.242154099</v>
      </c>
      <c r="J93">
        <v>2542623.723587703</v>
      </c>
      <c r="K93">
        <v>99587.424636045136</v>
      </c>
      <c r="L93">
        <v>269851669904603.19</v>
      </c>
      <c r="M93">
        <v>721.21360688122445</v>
      </c>
      <c r="N93">
        <v>89638.516257156356</v>
      </c>
      <c r="O93">
        <v>7238627.4135127347</v>
      </c>
      <c r="P93">
        <v>46532.348771252153</v>
      </c>
      <c r="Q93">
        <v>9999999</v>
      </c>
      <c r="R93">
        <v>5110.6031084027218</v>
      </c>
      <c r="S93">
        <v>688.80888175531265</v>
      </c>
      <c r="T93">
        <v>3265.5021234394821</v>
      </c>
      <c r="U93">
        <v>707.81134082255596</v>
      </c>
      <c r="V93">
        <v>1936.1209312164765</v>
      </c>
      <c r="W93">
        <v>4.7388394177628603</v>
      </c>
      <c r="X93">
        <v>440.41862238211075</v>
      </c>
      <c r="Y93">
        <v>603.01385168841114</v>
      </c>
      <c r="Z93">
        <v>632.22622090732409</v>
      </c>
      <c r="AA93">
        <v>531.14625328570412</v>
      </c>
      <c r="AB93">
        <v>923.76273463467237</v>
      </c>
      <c r="AC93" t="s">
        <v>150</v>
      </c>
      <c r="AD93">
        <v>764.65092553232773</v>
      </c>
      <c r="AE93">
        <v>256338.13708238059</v>
      </c>
      <c r="AF93">
        <v>894315.55293112132</v>
      </c>
      <c r="AG93">
        <v>94429.097550078353</v>
      </c>
      <c r="AH93">
        <v>129326.93818395316</v>
      </c>
      <c r="AI93">
        <v>265753.69031065633</v>
      </c>
      <c r="AJ93">
        <v>2535030.1689045834</v>
      </c>
      <c r="AK93">
        <v>241004.75027635976</v>
      </c>
      <c r="AL93">
        <v>35351.129220952127</v>
      </c>
      <c r="AM93">
        <v>17956347657.460403</v>
      </c>
      <c r="AN93">
        <v>508.96043961467029</v>
      </c>
      <c r="AO93">
        <v>24495.591036867776</v>
      </c>
      <c r="AP93">
        <v>4141121.2636895562</v>
      </c>
      <c r="AQ93">
        <v>12212.480663302771</v>
      </c>
      <c r="AR93">
        <v>9999999</v>
      </c>
      <c r="AS93">
        <v>1610.3134539751195</v>
      </c>
      <c r="AT93">
        <v>218.39624632008898</v>
      </c>
      <c r="AU93">
        <v>861.16728522367237</v>
      </c>
      <c r="AV93">
        <v>231.01428185413246</v>
      </c>
      <c r="AW93">
        <v>612.3857124839285</v>
      </c>
      <c r="AX93">
        <v>2.1674833492459711</v>
      </c>
      <c r="AY93">
        <v>100.54364954782119</v>
      </c>
      <c r="AZ93">
        <v>166.03777269310419</v>
      </c>
      <c r="BA93">
        <v>192.91750136212826</v>
      </c>
      <c r="BB93">
        <v>131.47886019576711</v>
      </c>
      <c r="BC93">
        <v>384.07542691402273</v>
      </c>
      <c r="BD93" t="s">
        <v>151</v>
      </c>
      <c r="BE93">
        <v>17.266058447719825</v>
      </c>
      <c r="BF93">
        <v>793.26579844071159</v>
      </c>
      <c r="BG93">
        <v>8358.326454746395</v>
      </c>
      <c r="BH93">
        <v>472.38472117593102</v>
      </c>
      <c r="BI93">
        <v>424.73853544572256</v>
      </c>
      <c r="BJ93">
        <v>1956.2428523207379</v>
      </c>
      <c r="BK93">
        <v>6690.6235914710605</v>
      </c>
      <c r="BL93">
        <v>1387.5471045240245</v>
      </c>
      <c r="BM93">
        <v>130.62318240036379</v>
      </c>
      <c r="BN93">
        <v>6534914055.4860458</v>
      </c>
      <c r="BO93">
        <v>12.848121083355966</v>
      </c>
      <c r="BP93">
        <v>63.808805282615516</v>
      </c>
      <c r="BQ93">
        <v>27029.172117873211</v>
      </c>
      <c r="BR93">
        <v>34.1727959786868</v>
      </c>
      <c r="BS93">
        <v>9999999</v>
      </c>
      <c r="BT93">
        <v>27.831762156567539</v>
      </c>
      <c r="BU93">
        <v>1.6252016824828759</v>
      </c>
      <c r="BV93">
        <v>10.993357192451427</v>
      </c>
      <c r="BW93">
        <v>1.7242680096418144</v>
      </c>
      <c r="BX93">
        <v>6.7135172876867264</v>
      </c>
      <c r="BY93">
        <v>2.590381457524521E-3</v>
      </c>
      <c r="BZ93">
        <v>0.66386768018303088</v>
      </c>
      <c r="CA93">
        <v>1.1962768363848573</v>
      </c>
      <c r="CB93">
        <v>1.4212907678858941</v>
      </c>
      <c r="CC93">
        <v>0.91307331347590037</v>
      </c>
      <c r="CD93">
        <v>2.9371106860626979</v>
      </c>
      <c r="CE93" t="s">
        <v>152</v>
      </c>
      <c r="CF93">
        <v>0.56848621451070303</v>
      </c>
      <c r="CG93">
        <v>286.35636367223788</v>
      </c>
      <c r="CH93">
        <v>1685.268718107418</v>
      </c>
      <c r="CI93">
        <v>77.519671567630127</v>
      </c>
      <c r="CJ93">
        <v>159.62771926923159</v>
      </c>
      <c r="CK93">
        <v>451.54844453811779</v>
      </c>
      <c r="CL93">
        <v>554.7809421836497</v>
      </c>
      <c r="CM93">
        <v>112.49364049955459</v>
      </c>
      <c r="CN93">
        <v>45.925708151286003</v>
      </c>
      <c r="CO93">
        <v>142242.88173818248</v>
      </c>
      <c r="CP93">
        <v>1.0319501330559206</v>
      </c>
      <c r="CQ93">
        <v>24.177833593945394</v>
      </c>
      <c r="CR93">
        <v>25394.656974806257</v>
      </c>
      <c r="CS93">
        <v>118.90221189552683</v>
      </c>
      <c r="CT93">
        <v>9999999</v>
      </c>
      <c r="CU93">
        <v>1.6436293980984307</v>
      </c>
      <c r="CV93">
        <v>0.19988934179620796</v>
      </c>
      <c r="CW93">
        <v>0.7069475922930033</v>
      </c>
      <c r="CX93">
        <v>0.20813238441106133</v>
      </c>
      <c r="CY93">
        <v>0.4254981851531725</v>
      </c>
      <c r="CZ93">
        <v>1.1300097166084611E-3</v>
      </c>
      <c r="DA93">
        <v>0.10203605077918994</v>
      </c>
      <c r="DB93">
        <v>0.16598972709397208</v>
      </c>
      <c r="DC93">
        <v>0.17564273469391334</v>
      </c>
      <c r="DD93">
        <v>0.13575685014392483</v>
      </c>
      <c r="DE93">
        <v>0.27510629862541325</v>
      </c>
    </row>
    <row r="94" spans="1:109">
      <c r="A94">
        <v>86</v>
      </c>
      <c r="B94" t="s">
        <v>149</v>
      </c>
      <c r="C94">
        <v>343256.47963938047</v>
      </c>
      <c r="D94">
        <v>462454.23696651909</v>
      </c>
      <c r="E94">
        <v>1262846.6113718387</v>
      </c>
      <c r="F94">
        <v>184226.7010043156</v>
      </c>
      <c r="G94">
        <v>250852.08802093074</v>
      </c>
      <c r="H94">
        <v>518353.53322633635</v>
      </c>
      <c r="I94">
        <v>5260302.8528745547</v>
      </c>
      <c r="J94">
        <v>471473.75096890732</v>
      </c>
      <c r="K94">
        <v>69062.22316621356</v>
      </c>
      <c r="L94">
        <v>3545087944.4165721</v>
      </c>
      <c r="M94">
        <v>641.61021786676781</v>
      </c>
      <c r="N94">
        <v>43644.662339992246</v>
      </c>
      <c r="O94">
        <v>7574281.3578805681</v>
      </c>
      <c r="P94">
        <v>21635.739656116199</v>
      </c>
      <c r="Q94">
        <v>9999999</v>
      </c>
      <c r="R94">
        <v>1003.9058430512051</v>
      </c>
      <c r="S94">
        <v>223.88066855365301</v>
      </c>
      <c r="T94">
        <v>505.7444631822558</v>
      </c>
      <c r="U94">
        <v>239.67156630896065</v>
      </c>
      <c r="V94">
        <v>475.07676741543912</v>
      </c>
      <c r="W94">
        <v>0.77511924196858817</v>
      </c>
      <c r="X94">
        <v>95.437606917810086</v>
      </c>
      <c r="Y94">
        <v>164.20129814824855</v>
      </c>
      <c r="Z94">
        <v>187.65739781431722</v>
      </c>
      <c r="AA94">
        <v>126.06045422781843</v>
      </c>
      <c r="AB94">
        <v>437.54537092643932</v>
      </c>
      <c r="AC94" t="s">
        <v>150</v>
      </c>
      <c r="AD94">
        <v>1245.769638956572</v>
      </c>
      <c r="AE94">
        <v>54629.157222424255</v>
      </c>
      <c r="AF94">
        <v>626296.17337371665</v>
      </c>
      <c r="AG94">
        <v>21934.904994358851</v>
      </c>
      <c r="AH94">
        <v>30002.909504385676</v>
      </c>
      <c r="AI94">
        <v>145075.75792108843</v>
      </c>
      <c r="AJ94">
        <v>167508.73650643663</v>
      </c>
      <c r="AK94">
        <v>40433.101260270159</v>
      </c>
      <c r="AL94">
        <v>9461.8131447225587</v>
      </c>
      <c r="AM94">
        <v>1068855741.1160389</v>
      </c>
      <c r="AN94">
        <v>1111.9493718156241</v>
      </c>
      <c r="AO94">
        <v>4632.6347500263955</v>
      </c>
      <c r="AP94">
        <v>4469384.3947543399</v>
      </c>
      <c r="AQ94">
        <v>2429.3053035345874</v>
      </c>
      <c r="AR94">
        <v>9999999</v>
      </c>
      <c r="AS94">
        <v>2151.3691188283042</v>
      </c>
      <c r="AT94">
        <v>86.139060971220971</v>
      </c>
      <c r="AU94">
        <v>711.9932769542088</v>
      </c>
      <c r="AV94">
        <v>91.294786543099363</v>
      </c>
      <c r="AW94">
        <v>428.62160736296204</v>
      </c>
      <c r="AX94">
        <v>0.43665021007938165</v>
      </c>
      <c r="AY94">
        <v>35.130000712405696</v>
      </c>
      <c r="AZ94">
        <v>63.751241194769534</v>
      </c>
      <c r="BA94">
        <v>75.358481034648861</v>
      </c>
      <c r="BB94">
        <v>48.735224983430903</v>
      </c>
      <c r="BC94">
        <v>154.89347426201144</v>
      </c>
      <c r="BD94" t="s">
        <v>151</v>
      </c>
      <c r="BE94">
        <v>5.3361670844292206</v>
      </c>
      <c r="BF94">
        <v>482.7642771233414</v>
      </c>
      <c r="BG94">
        <v>5808.5564421848103</v>
      </c>
      <c r="BH94">
        <v>283.43231650117019</v>
      </c>
      <c r="BI94">
        <v>265.75076881216421</v>
      </c>
      <c r="BJ94">
        <v>1447.9611846974597</v>
      </c>
      <c r="BK94">
        <v>2122.5359694536232</v>
      </c>
      <c r="BL94">
        <v>624.76161998113071</v>
      </c>
      <c r="BM94">
        <v>101.30815132005169</v>
      </c>
      <c r="BN94">
        <v>325520589.89134967</v>
      </c>
      <c r="BO94">
        <v>9.0544169256674571</v>
      </c>
      <c r="BP94">
        <v>24.028934397997041</v>
      </c>
      <c r="BQ94">
        <v>23720.774158636974</v>
      </c>
      <c r="BR94">
        <v>102.44615701003704</v>
      </c>
      <c r="BS94">
        <v>9999999</v>
      </c>
      <c r="BT94">
        <v>9.6274145711898971</v>
      </c>
      <c r="BU94">
        <v>0.66176745928903324</v>
      </c>
      <c r="BV94">
        <v>3.2255431927078382</v>
      </c>
      <c r="BW94">
        <v>0.6981361411729905</v>
      </c>
      <c r="BX94">
        <v>2.2267851671716525</v>
      </c>
      <c r="BY94">
        <v>1.3795989445988738E-3</v>
      </c>
      <c r="BZ94">
        <v>0.31917254659984295</v>
      </c>
      <c r="CA94">
        <v>0.50670359457595138</v>
      </c>
      <c r="CB94">
        <v>0.58865068474277915</v>
      </c>
      <c r="CC94">
        <v>0.40600554472038963</v>
      </c>
      <c r="CD94">
        <v>1.1568988234992534</v>
      </c>
      <c r="CE94" t="s">
        <v>152</v>
      </c>
      <c r="CF94">
        <v>0.13782640298206428</v>
      </c>
      <c r="CG94">
        <v>91.414507788813125</v>
      </c>
      <c r="CH94">
        <v>326.4244495887242</v>
      </c>
      <c r="CI94">
        <v>13.429750138692683</v>
      </c>
      <c r="CJ94">
        <v>40.685323968231714</v>
      </c>
      <c r="CK94">
        <v>88.499349951728036</v>
      </c>
      <c r="CL94">
        <v>80.914837500195929</v>
      </c>
      <c r="CM94">
        <v>15.96168417983492</v>
      </c>
      <c r="CN94">
        <v>10.427081995243276</v>
      </c>
      <c r="CO94">
        <v>2181.7554792454357</v>
      </c>
      <c r="CP94">
        <v>0.32321929885891115</v>
      </c>
      <c r="CQ94">
        <v>11.990334160716435</v>
      </c>
      <c r="CR94">
        <v>22302.220360545823</v>
      </c>
      <c r="CS94">
        <v>137.0798561870422</v>
      </c>
      <c r="CT94">
        <v>9999999</v>
      </c>
      <c r="CU94">
        <v>1.0173538089532099</v>
      </c>
      <c r="CV94">
        <v>0.12293238562317838</v>
      </c>
      <c r="CW94">
        <v>0.51011583621281986</v>
      </c>
      <c r="CX94">
        <v>0.12693851654919652</v>
      </c>
      <c r="CY94">
        <v>0.2879348271191649</v>
      </c>
      <c r="CZ94">
        <v>9.7154199382517366E-4</v>
      </c>
      <c r="DA94">
        <v>6.700785946584209E-2</v>
      </c>
      <c r="DB94">
        <v>0.10414376982972917</v>
      </c>
      <c r="DC94">
        <v>0.11051852422692832</v>
      </c>
      <c r="DD94">
        <v>8.6393739822421101E-2</v>
      </c>
      <c r="DE94">
        <v>0.15255301741241803</v>
      </c>
    </row>
    <row r="95" spans="1:109">
      <c r="A95">
        <v>87</v>
      </c>
      <c r="B95" t="s">
        <v>149</v>
      </c>
      <c r="C95">
        <v>312267.01548946666</v>
      </c>
      <c r="D95">
        <v>296593.5968799059</v>
      </c>
      <c r="E95">
        <v>1339175.8930161507</v>
      </c>
      <c r="F95">
        <v>105883.66911734309</v>
      </c>
      <c r="G95">
        <v>154721.35188392625</v>
      </c>
      <c r="H95">
        <v>389526.54181870574</v>
      </c>
      <c r="I95">
        <v>1834234.2223841189</v>
      </c>
      <c r="J95">
        <v>233963.90167642169</v>
      </c>
      <c r="K95">
        <v>42050.178176000591</v>
      </c>
      <c r="L95">
        <v>7628831522.1786985</v>
      </c>
      <c r="M95">
        <v>178.21402286668436</v>
      </c>
      <c r="N95">
        <v>22771.272693208954</v>
      </c>
      <c r="O95">
        <v>7473858.1078432091</v>
      </c>
      <c r="P95">
        <v>13863.169857859608</v>
      </c>
      <c r="Q95">
        <v>9999999</v>
      </c>
      <c r="R95">
        <v>1467.9675910970532</v>
      </c>
      <c r="S95">
        <v>195.81160367598764</v>
      </c>
      <c r="T95">
        <v>712.83129047633588</v>
      </c>
      <c r="U95">
        <v>198.34152882161072</v>
      </c>
      <c r="V95">
        <v>409.77813193811221</v>
      </c>
      <c r="W95">
        <v>0.63335422859498924</v>
      </c>
      <c r="X95">
        <v>143.71002826631519</v>
      </c>
      <c r="Y95">
        <v>184.56244697869437</v>
      </c>
      <c r="Z95">
        <v>181.74929813055584</v>
      </c>
      <c r="AA95">
        <v>169.30013339077243</v>
      </c>
      <c r="AB95">
        <v>202.88996136004113</v>
      </c>
      <c r="AC95" t="s">
        <v>150</v>
      </c>
      <c r="AD95">
        <v>1243.6932052655984</v>
      </c>
      <c r="AE95">
        <v>92289.053409451662</v>
      </c>
      <c r="AF95">
        <v>655011.57463842968</v>
      </c>
      <c r="AG95">
        <v>28312.137544842342</v>
      </c>
      <c r="AH95">
        <v>44880.29967331548</v>
      </c>
      <c r="AI95">
        <v>156030.82660464192</v>
      </c>
      <c r="AJ95">
        <v>293503.05326599116</v>
      </c>
      <c r="AK95">
        <v>53287.398130949325</v>
      </c>
      <c r="AL95">
        <v>12441.539447564586</v>
      </c>
      <c r="AM95">
        <v>1158810693.5796366</v>
      </c>
      <c r="AN95">
        <v>1061.2951424354783</v>
      </c>
      <c r="AO95">
        <v>6765.943292398877</v>
      </c>
      <c r="AP95">
        <v>4645073.8097710097</v>
      </c>
      <c r="AQ95">
        <v>3396.0917462746947</v>
      </c>
      <c r="AR95">
        <v>9999999</v>
      </c>
      <c r="AS95">
        <v>2604.8982881537536</v>
      </c>
      <c r="AT95">
        <v>314.10499111082993</v>
      </c>
      <c r="AU95">
        <v>1460.9575595819172</v>
      </c>
      <c r="AV95">
        <v>329.90278949172426</v>
      </c>
      <c r="AW95">
        <v>918.13882298979024</v>
      </c>
      <c r="AX95">
        <v>0.58782654570131287</v>
      </c>
      <c r="AY95">
        <v>132.59884492271436</v>
      </c>
      <c r="AZ95">
        <v>235.3391922295055</v>
      </c>
      <c r="BA95">
        <v>284.69909978840042</v>
      </c>
      <c r="BB95">
        <v>180.57663656906723</v>
      </c>
      <c r="BC95">
        <v>507.19016571547957</v>
      </c>
      <c r="BD95" t="s">
        <v>151</v>
      </c>
      <c r="BE95">
        <v>1.728060708804799</v>
      </c>
      <c r="BF95">
        <v>1420.6130101043773</v>
      </c>
      <c r="BG95">
        <v>5268.9666557154833</v>
      </c>
      <c r="BH95">
        <v>590.62002120015143</v>
      </c>
      <c r="BI95">
        <v>812.35592584117671</v>
      </c>
      <c r="BJ95">
        <v>1760.5510577827779</v>
      </c>
      <c r="BK95">
        <v>14726.731740470859</v>
      </c>
      <c r="BL95">
        <v>1459.0262166972086</v>
      </c>
      <c r="BM95">
        <v>223.96949090772515</v>
      </c>
      <c r="BN95">
        <v>37214985.375328891</v>
      </c>
      <c r="BO95">
        <v>1.6335850586014662</v>
      </c>
      <c r="BP95">
        <v>141.91834837028347</v>
      </c>
      <c r="BQ95">
        <v>28181.883172688733</v>
      </c>
      <c r="BR95">
        <v>51.41546922260423</v>
      </c>
      <c r="BS95">
        <v>9999999</v>
      </c>
      <c r="BT95">
        <v>5.9942740477863854</v>
      </c>
      <c r="BU95">
        <v>0.87766711445483259</v>
      </c>
      <c r="BV95">
        <v>2.7174918208278638</v>
      </c>
      <c r="BW95">
        <v>0.91224282927170186</v>
      </c>
      <c r="BX95">
        <v>2.1496839907078447</v>
      </c>
      <c r="BY95">
        <v>4.0183884236703231E-3</v>
      </c>
      <c r="BZ95">
        <v>0.5093960722534524</v>
      </c>
      <c r="CA95">
        <v>0.75018504242857276</v>
      </c>
      <c r="CB95">
        <v>0.77600000555195692</v>
      </c>
      <c r="CC95">
        <v>0.64200730279494145</v>
      </c>
      <c r="CD95">
        <v>1.3176531451843851</v>
      </c>
      <c r="CE95" t="s">
        <v>152</v>
      </c>
      <c r="CF95">
        <v>0.85632019854546237</v>
      </c>
      <c r="CG95">
        <v>374.48777391370311</v>
      </c>
      <c r="CH95">
        <v>2332.0119176163803</v>
      </c>
      <c r="CI95">
        <v>114.0184411108938</v>
      </c>
      <c r="CJ95">
        <v>189.34316509663714</v>
      </c>
      <c r="CK95">
        <v>666.7458752545748</v>
      </c>
      <c r="CL95">
        <v>861.76262402099428</v>
      </c>
      <c r="CM95">
        <v>183.48711265729452</v>
      </c>
      <c r="CN95">
        <v>58.513796031863791</v>
      </c>
      <c r="CO95">
        <v>606127.99194151186</v>
      </c>
      <c r="CP95">
        <v>1.3485498237230324</v>
      </c>
      <c r="CQ95">
        <v>20.399473884412423</v>
      </c>
      <c r="CR95">
        <v>24090.906921021055</v>
      </c>
      <c r="CS95">
        <v>108.79693775548873</v>
      </c>
      <c r="CT95">
        <v>9999999</v>
      </c>
      <c r="CU95">
        <v>2.119489777525466</v>
      </c>
      <c r="CV95">
        <v>0.33208192554578636</v>
      </c>
      <c r="CW95">
        <v>0.99746573814867701</v>
      </c>
      <c r="CX95">
        <v>0.34210265417642566</v>
      </c>
      <c r="CY95">
        <v>0.78813540337466126</v>
      </c>
      <c r="CZ95">
        <v>3.8839108016336388E-3</v>
      </c>
      <c r="DA95">
        <v>0.22118411408983588</v>
      </c>
      <c r="DB95">
        <v>0.29291681495318223</v>
      </c>
      <c r="DC95">
        <v>0.30430642129127905</v>
      </c>
      <c r="DD95">
        <v>0.26142102700788866</v>
      </c>
      <c r="DE95">
        <v>0.45870011715881764</v>
      </c>
    </row>
    <row r="96" spans="1:109">
      <c r="A96">
        <v>88</v>
      </c>
      <c r="B96" t="s">
        <v>149</v>
      </c>
      <c r="C96">
        <v>304019.3488714993</v>
      </c>
      <c r="D96">
        <v>181532.86002818478</v>
      </c>
      <c r="E96">
        <v>301658.55826707522</v>
      </c>
      <c r="F96">
        <v>78907.1245347933</v>
      </c>
      <c r="G96">
        <v>121821.4580594783</v>
      </c>
      <c r="H96">
        <v>119831.08009240693</v>
      </c>
      <c r="I96">
        <v>911310.57459679572</v>
      </c>
      <c r="J96">
        <v>149578.75232770192</v>
      </c>
      <c r="K96">
        <v>50649.702857119097</v>
      </c>
      <c r="L96">
        <v>24888717.483719502</v>
      </c>
      <c r="M96">
        <v>8069.7166436271027</v>
      </c>
      <c r="N96">
        <v>48284.371260029679</v>
      </c>
      <c r="O96">
        <v>5043811.748885992</v>
      </c>
      <c r="P96">
        <v>27051.467374348231</v>
      </c>
      <c r="Q96">
        <v>9999999</v>
      </c>
      <c r="R96">
        <v>3063.1391745345627</v>
      </c>
      <c r="S96">
        <v>105.43727230795966</v>
      </c>
      <c r="T96">
        <v>486.79064593343537</v>
      </c>
      <c r="U96">
        <v>112.07333283792038</v>
      </c>
      <c r="V96">
        <v>274.0397182064101</v>
      </c>
      <c r="W96">
        <v>1.2602581580854124</v>
      </c>
      <c r="X96">
        <v>44.868519881823175</v>
      </c>
      <c r="Y96">
        <v>79.688900468072546</v>
      </c>
      <c r="Z96">
        <v>89.066385715726938</v>
      </c>
      <c r="AA96">
        <v>61.511709002031381</v>
      </c>
      <c r="AB96">
        <v>193.98766280807808</v>
      </c>
      <c r="AC96" t="s">
        <v>150</v>
      </c>
      <c r="AD96">
        <v>50.207717545660458</v>
      </c>
      <c r="AE96">
        <v>101808.33620277506</v>
      </c>
      <c r="AF96">
        <v>329301.29447095591</v>
      </c>
      <c r="AG96">
        <v>26212.808404319003</v>
      </c>
      <c r="AH96">
        <v>55760.174707794729</v>
      </c>
      <c r="AI96">
        <v>119742.26789495086</v>
      </c>
      <c r="AJ96">
        <v>245910.71863946735</v>
      </c>
      <c r="AK96">
        <v>39820.472971405565</v>
      </c>
      <c r="AL96">
        <v>15279.778004415979</v>
      </c>
      <c r="AM96">
        <v>18690535.102870844</v>
      </c>
      <c r="AN96">
        <v>113.7708184159906</v>
      </c>
      <c r="AO96">
        <v>8679.9361247235647</v>
      </c>
      <c r="AP96">
        <v>5607714.5781606408</v>
      </c>
      <c r="AQ96">
        <v>2399.7665369664633</v>
      </c>
      <c r="AR96">
        <v>9999999</v>
      </c>
      <c r="AS96">
        <v>257.75077129287308</v>
      </c>
      <c r="AT96">
        <v>36.511469796376772</v>
      </c>
      <c r="AU96">
        <v>92.346393418835049</v>
      </c>
      <c r="AV96">
        <v>37.74705608576177</v>
      </c>
      <c r="AW96">
        <v>66.193114652282063</v>
      </c>
      <c r="AX96">
        <v>0.54899507865962183</v>
      </c>
      <c r="AY96">
        <v>24.491081413639868</v>
      </c>
      <c r="AZ96">
        <v>32.146918306980567</v>
      </c>
      <c r="BA96">
        <v>32.486625307319862</v>
      </c>
      <c r="BB96">
        <v>28.817824924819607</v>
      </c>
      <c r="BC96">
        <v>52.521470625569279</v>
      </c>
      <c r="BD96" t="s">
        <v>151</v>
      </c>
      <c r="BE96">
        <v>40.286043139435186</v>
      </c>
      <c r="BF96">
        <v>299.91620358416395</v>
      </c>
      <c r="BG96">
        <v>653.69833388604206</v>
      </c>
      <c r="BH96">
        <v>120.18378860798184</v>
      </c>
      <c r="BI96">
        <v>159.3825730407242</v>
      </c>
      <c r="BJ96">
        <v>144.31067297312794</v>
      </c>
      <c r="BK96">
        <v>544.87567760536615</v>
      </c>
      <c r="BL96">
        <v>167.62665510588764</v>
      </c>
      <c r="BM96">
        <v>123.80775506671277</v>
      </c>
      <c r="BN96">
        <v>16646.688959330306</v>
      </c>
      <c r="BO96">
        <v>92.192378622012896</v>
      </c>
      <c r="BP96">
        <v>156.80707876601167</v>
      </c>
      <c r="BQ96">
        <v>27706.273138552093</v>
      </c>
      <c r="BR96">
        <v>21.824034907154179</v>
      </c>
      <c r="BS96">
        <v>9999999</v>
      </c>
      <c r="BT96">
        <v>47.578184378937081</v>
      </c>
      <c r="BU96">
        <v>0.37221735358429714</v>
      </c>
      <c r="BV96">
        <v>3.6939098881579948</v>
      </c>
      <c r="BW96">
        <v>0.39453525549743496</v>
      </c>
      <c r="BX96">
        <v>1.585142614640916</v>
      </c>
      <c r="BY96">
        <v>1.7518704340211501E-2</v>
      </c>
      <c r="BZ96">
        <v>0.16300754260526132</v>
      </c>
      <c r="CA96">
        <v>0.28047880304546879</v>
      </c>
      <c r="CB96">
        <v>0.31897963500012461</v>
      </c>
      <c r="CC96">
        <v>0.22173902467651288</v>
      </c>
      <c r="CD96">
        <v>0.66007741580612767</v>
      </c>
      <c r="CE96" t="s">
        <v>152</v>
      </c>
      <c r="CF96">
        <v>0.46107630661310023</v>
      </c>
      <c r="CG96">
        <v>333.76459421369725</v>
      </c>
      <c r="CH96">
        <v>701.76228986368596</v>
      </c>
      <c r="CI96">
        <v>66.027239385253978</v>
      </c>
      <c r="CJ96">
        <v>167.97416348763531</v>
      </c>
      <c r="CK96">
        <v>237.51159924189432</v>
      </c>
      <c r="CL96">
        <v>483.43606349840837</v>
      </c>
      <c r="CM96">
        <v>86.447565567636701</v>
      </c>
      <c r="CN96">
        <v>47.353373136052149</v>
      </c>
      <c r="CO96">
        <v>10025.154644748596</v>
      </c>
      <c r="CP96">
        <v>0.58454811827967312</v>
      </c>
      <c r="CQ96">
        <v>40.571754174410366</v>
      </c>
      <c r="CR96">
        <v>24766.575815080254</v>
      </c>
      <c r="CS96">
        <v>120.44553091560398</v>
      </c>
      <c r="CT96">
        <v>9999999</v>
      </c>
      <c r="CU96">
        <v>0.88439392010695483</v>
      </c>
      <c r="CV96">
        <v>0.19580059027173374</v>
      </c>
      <c r="CW96">
        <v>0.46784158607985243</v>
      </c>
      <c r="CX96">
        <v>0.20709298346408916</v>
      </c>
      <c r="CY96">
        <v>0.43131428679352857</v>
      </c>
      <c r="CZ96">
        <v>4.1327765084868883E-4</v>
      </c>
      <c r="DA96">
        <v>0.10971683606126303</v>
      </c>
      <c r="DB96">
        <v>0.15440895649561701</v>
      </c>
      <c r="DC96">
        <v>0.17299678310757099</v>
      </c>
      <c r="DD96">
        <v>0.13014613309465525</v>
      </c>
      <c r="DE96">
        <v>0.36329239795476581</v>
      </c>
    </row>
    <row r="97" spans="1:109">
      <c r="A97">
        <v>89</v>
      </c>
      <c r="B97" t="s">
        <v>149</v>
      </c>
      <c r="C97">
        <v>237677.20150645275</v>
      </c>
      <c r="D97">
        <v>680827.66590712045</v>
      </c>
      <c r="E97">
        <v>2297581.1999422698</v>
      </c>
      <c r="F97">
        <v>660779.08164489944</v>
      </c>
      <c r="G97">
        <v>362192.5605313775</v>
      </c>
      <c r="H97">
        <v>774012.38798316941</v>
      </c>
      <c r="I97">
        <v>319757859.61561167</v>
      </c>
      <c r="J97">
        <v>8220722.5882478775</v>
      </c>
      <c r="K97">
        <v>96459.557422902828</v>
      </c>
      <c r="L97">
        <v>3.47538817406784E+17</v>
      </c>
      <c r="M97">
        <v>314.84817146922717</v>
      </c>
      <c r="N97">
        <v>167627.90853711579</v>
      </c>
      <c r="O97">
        <v>3697953.0775344046</v>
      </c>
      <c r="P97">
        <v>40421.540506663259</v>
      </c>
      <c r="Q97">
        <v>9999999</v>
      </c>
      <c r="R97">
        <v>2221.3355168165203</v>
      </c>
      <c r="S97">
        <v>482.55190242080329</v>
      </c>
      <c r="T97">
        <v>1434.1809432056275</v>
      </c>
      <c r="U97">
        <v>499.93805570554503</v>
      </c>
      <c r="V97">
        <v>1315.5539421600038</v>
      </c>
      <c r="W97">
        <v>7.4477412751923895</v>
      </c>
      <c r="X97">
        <v>326.27452899681845</v>
      </c>
      <c r="Y97">
        <v>418.09650231861042</v>
      </c>
      <c r="Z97">
        <v>441.18744078320339</v>
      </c>
      <c r="AA97">
        <v>373.36251649648074</v>
      </c>
      <c r="AB97">
        <v>745.75967173839604</v>
      </c>
      <c r="AC97" t="s">
        <v>150</v>
      </c>
      <c r="AD97">
        <v>387.0962765694261</v>
      </c>
      <c r="AE97">
        <v>146388.4650843881</v>
      </c>
      <c r="AF97">
        <v>751586.60191476985</v>
      </c>
      <c r="AG97">
        <v>48275.738456398256</v>
      </c>
      <c r="AH97">
        <v>71379.678354024305</v>
      </c>
      <c r="AI97">
        <v>206370.41716724317</v>
      </c>
      <c r="AJ97">
        <v>674002.88681347179</v>
      </c>
      <c r="AK97">
        <v>100709.53012351911</v>
      </c>
      <c r="AL97">
        <v>19534.334746791319</v>
      </c>
      <c r="AM97">
        <v>3241550107.4349856</v>
      </c>
      <c r="AN97">
        <v>232.32915408719367</v>
      </c>
      <c r="AO97">
        <v>9302.561380559755</v>
      </c>
      <c r="AP97">
        <v>4423416.7928520311</v>
      </c>
      <c r="AQ97">
        <v>5149.0384077185381</v>
      </c>
      <c r="AR97">
        <v>9999999</v>
      </c>
      <c r="AS97">
        <v>1025.5336561195254</v>
      </c>
      <c r="AT97">
        <v>138.89162446109219</v>
      </c>
      <c r="AU97">
        <v>545.08041649811719</v>
      </c>
      <c r="AV97">
        <v>142.23656707127543</v>
      </c>
      <c r="AW97">
        <v>324.03450481078914</v>
      </c>
      <c r="AX97">
        <v>0.48594128136955378</v>
      </c>
      <c r="AY97">
        <v>92.360281627135862</v>
      </c>
      <c r="AZ97">
        <v>124.89517878605579</v>
      </c>
      <c r="BA97">
        <v>126.87774217003208</v>
      </c>
      <c r="BB97">
        <v>111.8511769657738</v>
      </c>
      <c r="BC97">
        <v>171.53314573258561</v>
      </c>
      <c r="BD97" t="s">
        <v>151</v>
      </c>
      <c r="BE97">
        <v>11.734742804601506</v>
      </c>
      <c r="BF97">
        <v>1467.7361682282235</v>
      </c>
      <c r="BG97">
        <v>6055.3496450061966</v>
      </c>
      <c r="BH97">
        <v>468.29664827783023</v>
      </c>
      <c r="BI97">
        <v>681.71166116905454</v>
      </c>
      <c r="BJ97">
        <v>1589.814110597627</v>
      </c>
      <c r="BK97">
        <v>10216.982986500472</v>
      </c>
      <c r="BL97">
        <v>1138.2100588650387</v>
      </c>
      <c r="BM97">
        <v>178.993385960518</v>
      </c>
      <c r="BN97">
        <v>60315090.210155837</v>
      </c>
      <c r="BO97">
        <v>12.833574187263595</v>
      </c>
      <c r="BP97">
        <v>126.63968737772666</v>
      </c>
      <c r="BQ97">
        <v>32539.993483407714</v>
      </c>
      <c r="BR97">
        <v>18.043846162168435</v>
      </c>
      <c r="BS97">
        <v>9999999</v>
      </c>
      <c r="BT97">
        <v>26.699178801495183</v>
      </c>
      <c r="BU97">
        <v>2.14520728900581</v>
      </c>
      <c r="BV97">
        <v>10.750020219744437</v>
      </c>
      <c r="BW97">
        <v>2.2554066409714246</v>
      </c>
      <c r="BX97">
        <v>6.1735836731730229</v>
      </c>
      <c r="BY97">
        <v>5.1957479178558171E-3</v>
      </c>
      <c r="BZ97">
        <v>1.1140670682844847</v>
      </c>
      <c r="CA97">
        <v>1.7215901502099402</v>
      </c>
      <c r="CB97">
        <v>1.8811538013034848</v>
      </c>
      <c r="CC97">
        <v>1.4255445672725533</v>
      </c>
      <c r="CD97">
        <v>3.6114986414633767</v>
      </c>
      <c r="CE97" t="s">
        <v>152</v>
      </c>
      <c r="CF97">
        <v>0.12268676459887488</v>
      </c>
      <c r="CG97">
        <v>259.7696938205479</v>
      </c>
      <c r="CH97">
        <v>432.85150082138091</v>
      </c>
      <c r="CI97">
        <v>43.574779892513433</v>
      </c>
      <c r="CJ97">
        <v>118.97095758951544</v>
      </c>
      <c r="CK97">
        <v>181.01966679113076</v>
      </c>
      <c r="CL97">
        <v>346.8415513911695</v>
      </c>
      <c r="CM97">
        <v>57.088486204400979</v>
      </c>
      <c r="CN97">
        <v>30.783212577406918</v>
      </c>
      <c r="CO97">
        <v>4570.5897331496935</v>
      </c>
      <c r="CP97">
        <v>0.21114532233571462</v>
      </c>
      <c r="CQ97">
        <v>24.159654666883913</v>
      </c>
      <c r="CR97">
        <v>19237.140052872819</v>
      </c>
      <c r="CS97">
        <v>118.45117121354214</v>
      </c>
      <c r="CT97">
        <v>9999999</v>
      </c>
      <c r="CU97">
        <v>0.66108577127530965</v>
      </c>
      <c r="CV97">
        <v>0.16304291976853352</v>
      </c>
      <c r="CW97">
        <v>0.48147411930419332</v>
      </c>
      <c r="CX97">
        <v>0.16875060034630321</v>
      </c>
      <c r="CY97">
        <v>0.44656159487563812</v>
      </c>
      <c r="CZ97">
        <v>3.5631003035645068E-4</v>
      </c>
      <c r="DA97">
        <v>0.101112402860231</v>
      </c>
      <c r="DB97">
        <v>0.13920292389588163</v>
      </c>
      <c r="DC97">
        <v>0.15099745294758726</v>
      </c>
      <c r="DD97">
        <v>0.12082549649906922</v>
      </c>
      <c r="DE97">
        <v>0.24764829652122131</v>
      </c>
    </row>
    <row r="98" spans="1:109">
      <c r="A98">
        <v>90</v>
      </c>
      <c r="B98" t="s">
        <v>149</v>
      </c>
      <c r="C98">
        <v>384978.09294118377</v>
      </c>
      <c r="D98">
        <v>463851.58542273933</v>
      </c>
      <c r="E98">
        <v>1782026.2958121197</v>
      </c>
      <c r="F98">
        <v>167024.33679166733</v>
      </c>
      <c r="G98">
        <v>230922.56984195963</v>
      </c>
      <c r="H98">
        <v>488667.56139859161</v>
      </c>
      <c r="I98">
        <v>4224227.3609121349</v>
      </c>
      <c r="J98">
        <v>430145.83593513898</v>
      </c>
      <c r="K98">
        <v>61174.758397330326</v>
      </c>
      <c r="L98">
        <v>53550262145.410179</v>
      </c>
      <c r="M98">
        <v>416.909364541927</v>
      </c>
      <c r="N98">
        <v>42296.530439574533</v>
      </c>
      <c r="O98">
        <v>7964496.7131510312</v>
      </c>
      <c r="P98">
        <v>26846.486139265748</v>
      </c>
      <c r="Q98">
        <v>9999999</v>
      </c>
      <c r="R98">
        <v>3110.9069833910316</v>
      </c>
      <c r="S98">
        <v>395.53729144940968</v>
      </c>
      <c r="T98">
        <v>1958.7232151681524</v>
      </c>
      <c r="U98">
        <v>401.66323630337274</v>
      </c>
      <c r="V98">
        <v>1168.8445722304507</v>
      </c>
      <c r="W98">
        <v>5.2477905342872395</v>
      </c>
      <c r="X98">
        <v>305.90264051536178</v>
      </c>
      <c r="Y98">
        <v>368.24488538579789</v>
      </c>
      <c r="Z98">
        <v>372.77381805921209</v>
      </c>
      <c r="AA98">
        <v>344.2120800386208</v>
      </c>
      <c r="AB98">
        <v>498.45130544436091</v>
      </c>
      <c r="AC98" t="s">
        <v>150</v>
      </c>
      <c r="AD98">
        <v>943.57886245489829</v>
      </c>
      <c r="AE98">
        <v>163725.37268736752</v>
      </c>
      <c r="AF98">
        <v>803315.34915205627</v>
      </c>
      <c r="AG98">
        <v>54101.069471286784</v>
      </c>
      <c r="AH98">
        <v>77882.708561327716</v>
      </c>
      <c r="AI98">
        <v>215893.73977958318</v>
      </c>
      <c r="AJ98">
        <v>942229.31697002822</v>
      </c>
      <c r="AK98">
        <v>122956.471604853</v>
      </c>
      <c r="AL98">
        <v>20573.915961524261</v>
      </c>
      <c r="AM98">
        <v>5794548868.9579449</v>
      </c>
      <c r="AN98">
        <v>720.61319719277412</v>
      </c>
      <c r="AO98">
        <v>11691.562693588825</v>
      </c>
      <c r="AP98">
        <v>4452553.9770651581</v>
      </c>
      <c r="AQ98">
        <v>7462.5822208963609</v>
      </c>
      <c r="AR98">
        <v>9999999</v>
      </c>
      <c r="AS98">
        <v>2200.7907097084326</v>
      </c>
      <c r="AT98">
        <v>235.35268499184829</v>
      </c>
      <c r="AU98">
        <v>982.27439995449447</v>
      </c>
      <c r="AV98">
        <v>246.87461442963544</v>
      </c>
      <c r="AW98">
        <v>564.45382082053993</v>
      </c>
      <c r="AX98">
        <v>0.87065369258520364</v>
      </c>
      <c r="AY98">
        <v>115.87003853950164</v>
      </c>
      <c r="AZ98">
        <v>187.90109706745551</v>
      </c>
      <c r="BA98">
        <v>206.08523248480668</v>
      </c>
      <c r="BB98">
        <v>152.94385516241337</v>
      </c>
      <c r="BC98">
        <v>340.89697534487124</v>
      </c>
      <c r="BD98" t="s">
        <v>151</v>
      </c>
      <c r="BE98">
        <v>1.3166240595343335</v>
      </c>
      <c r="BF98">
        <v>2041.8720981971871</v>
      </c>
      <c r="BG98">
        <v>3887.5162697967426</v>
      </c>
      <c r="BH98">
        <v>718.2141639366896</v>
      </c>
      <c r="BI98">
        <v>1019.4744892825179</v>
      </c>
      <c r="BJ98">
        <v>1744.4782321634682</v>
      </c>
      <c r="BK98">
        <v>24994.467146283328</v>
      </c>
      <c r="BL98">
        <v>1924.7734932434989</v>
      </c>
      <c r="BM98">
        <v>276.45459652496845</v>
      </c>
      <c r="BN98">
        <v>5865132.8491320917</v>
      </c>
      <c r="BO98">
        <v>4.9139803924565628</v>
      </c>
      <c r="BP98">
        <v>207.94383456890571</v>
      </c>
      <c r="BQ98">
        <v>26345.599711676216</v>
      </c>
      <c r="BR98">
        <v>37.49691996675994</v>
      </c>
      <c r="BS98">
        <v>9999999</v>
      </c>
      <c r="BT98">
        <v>7.3826665648715144</v>
      </c>
      <c r="BU98">
        <v>1.1649322614984325</v>
      </c>
      <c r="BV98">
        <v>4.2727704826582968</v>
      </c>
      <c r="BW98">
        <v>1.2013090167017653</v>
      </c>
      <c r="BX98">
        <v>2.5848259811154279</v>
      </c>
      <c r="BY98">
        <v>3.5662310486178871E-3</v>
      </c>
      <c r="BZ98">
        <v>0.77911588066893123</v>
      </c>
      <c r="CA98">
        <v>1.0166775138187967</v>
      </c>
      <c r="CB98">
        <v>1.0469232775738571</v>
      </c>
      <c r="CC98">
        <v>0.89963813007259852</v>
      </c>
      <c r="CD98">
        <v>1.5760390027295852</v>
      </c>
      <c r="CE98" t="s">
        <v>152</v>
      </c>
      <c r="CF98">
        <v>1.9415079224462379</v>
      </c>
      <c r="CG98">
        <v>217.82574200475761</v>
      </c>
      <c r="CH98">
        <v>1668.03209432882</v>
      </c>
      <c r="CI98">
        <v>60.426097521613094</v>
      </c>
      <c r="CJ98">
        <v>118.50724864388422</v>
      </c>
      <c r="CK98">
        <v>398.7954233835967</v>
      </c>
      <c r="CL98">
        <v>392.01584763101533</v>
      </c>
      <c r="CM98">
        <v>87.755308898116851</v>
      </c>
      <c r="CN98">
        <v>35.799558461829875</v>
      </c>
      <c r="CO98">
        <v>162358.44272478964</v>
      </c>
      <c r="CP98">
        <v>1.7802741563624813</v>
      </c>
      <c r="CQ98">
        <v>23.29479824496952</v>
      </c>
      <c r="CR98">
        <v>24451.056492423166</v>
      </c>
      <c r="CS98">
        <v>102.79485120719491</v>
      </c>
      <c r="CT98">
        <v>9999999</v>
      </c>
      <c r="CU98">
        <v>2.9824903296220677</v>
      </c>
      <c r="CV98">
        <v>0.13726191206508712</v>
      </c>
      <c r="CW98">
        <v>0.87701260280666948</v>
      </c>
      <c r="CX98">
        <v>0.14486784796610461</v>
      </c>
      <c r="CY98">
        <v>0.57191900165500242</v>
      </c>
      <c r="CZ98">
        <v>3.020247202146064E-3</v>
      </c>
      <c r="DA98">
        <v>6.4334204187292132E-2</v>
      </c>
      <c r="DB98">
        <v>0.10558489732326053</v>
      </c>
      <c r="DC98">
        <v>0.11967657092415027</v>
      </c>
      <c r="DD98">
        <v>8.4459255125791055E-2</v>
      </c>
      <c r="DE98">
        <v>0.24005885862916782</v>
      </c>
    </row>
    <row r="99" spans="1:109">
      <c r="A99">
        <v>91</v>
      </c>
      <c r="B99" t="s">
        <v>149</v>
      </c>
      <c r="C99">
        <v>228578.37348757978</v>
      </c>
      <c r="D99">
        <v>301067.76429712446</v>
      </c>
      <c r="E99">
        <v>1076660.4490290885</v>
      </c>
      <c r="F99">
        <v>118544.85132775115</v>
      </c>
      <c r="G99">
        <v>150557.86835270707</v>
      </c>
      <c r="H99">
        <v>289530.26983562019</v>
      </c>
      <c r="I99">
        <v>4543204.4772769306</v>
      </c>
      <c r="J99">
        <v>368559.38988601207</v>
      </c>
      <c r="K99">
        <v>38769.478566435624</v>
      </c>
      <c r="L99">
        <v>145820931301.97601</v>
      </c>
      <c r="M99">
        <v>1564.6294664077934</v>
      </c>
      <c r="N99">
        <v>32364.680779016853</v>
      </c>
      <c r="O99">
        <v>4103704.6298585488</v>
      </c>
      <c r="P99">
        <v>19885.831914464165</v>
      </c>
      <c r="Q99">
        <v>9999999</v>
      </c>
      <c r="R99">
        <v>4382.7853810149354</v>
      </c>
      <c r="S99">
        <v>587.85047380013816</v>
      </c>
      <c r="T99">
        <v>2385.3600730713674</v>
      </c>
      <c r="U99">
        <v>607.9076484223433</v>
      </c>
      <c r="V99">
        <v>1516.5777842340297</v>
      </c>
      <c r="W99">
        <v>4.9800550580958109</v>
      </c>
      <c r="X99">
        <v>310.29528329271204</v>
      </c>
      <c r="Y99">
        <v>493.61268341831379</v>
      </c>
      <c r="Z99">
        <v>530.42675945149051</v>
      </c>
      <c r="AA99">
        <v>405.18466471488404</v>
      </c>
      <c r="AB99">
        <v>749.96382374029417</v>
      </c>
      <c r="AC99" t="s">
        <v>150</v>
      </c>
      <c r="AD99">
        <v>413.85188276495205</v>
      </c>
      <c r="AE99">
        <v>104188.62423606054</v>
      </c>
      <c r="AF99">
        <v>519322.13967709441</v>
      </c>
      <c r="AG99">
        <v>26904.113894812639</v>
      </c>
      <c r="AH99">
        <v>50253.639396423067</v>
      </c>
      <c r="AI99">
        <v>129995.61000602014</v>
      </c>
      <c r="AJ99">
        <v>295676.98181067954</v>
      </c>
      <c r="AK99">
        <v>47215.333265686982</v>
      </c>
      <c r="AL99">
        <v>13297.740052774689</v>
      </c>
      <c r="AM99">
        <v>286551528.47548664</v>
      </c>
      <c r="AN99">
        <v>294.24746560864389</v>
      </c>
      <c r="AO99">
        <v>8267.469249792277</v>
      </c>
      <c r="AP99">
        <v>4701835.2936531128</v>
      </c>
      <c r="AQ99">
        <v>3653.9310526645722</v>
      </c>
      <c r="AR99">
        <v>9999999</v>
      </c>
      <c r="AS99">
        <v>1149.1889775064112</v>
      </c>
      <c r="AT99">
        <v>147.48756785991978</v>
      </c>
      <c r="AU99">
        <v>495.00779497728979</v>
      </c>
      <c r="AV99">
        <v>152.27657468900927</v>
      </c>
      <c r="AW99">
        <v>281.63981929218579</v>
      </c>
      <c r="AX99">
        <v>0.85276170001149032</v>
      </c>
      <c r="AY99">
        <v>76.331109690714101</v>
      </c>
      <c r="AZ99">
        <v>125.52411062485997</v>
      </c>
      <c r="BA99">
        <v>131.93386070135099</v>
      </c>
      <c r="BB99">
        <v>102.57768772731011</v>
      </c>
      <c r="BC99">
        <v>173.09772244013942</v>
      </c>
      <c r="BD99" t="s">
        <v>151</v>
      </c>
      <c r="BE99">
        <v>6.3963643771178287</v>
      </c>
      <c r="BF99">
        <v>1760.2293569787319</v>
      </c>
      <c r="BG99">
        <v>11810.821419856953</v>
      </c>
      <c r="BH99">
        <v>1113.6179643763585</v>
      </c>
      <c r="BI99">
        <v>908.00431803551987</v>
      </c>
      <c r="BJ99">
        <v>3235.7830311506259</v>
      </c>
      <c r="BK99">
        <v>28776.815263888086</v>
      </c>
      <c r="BL99">
        <v>4061.3383429757523</v>
      </c>
      <c r="BM99">
        <v>280.15403367726441</v>
      </c>
      <c r="BN99">
        <v>102370255553.99297</v>
      </c>
      <c r="BO99">
        <v>7.62196092440748</v>
      </c>
      <c r="BP99">
        <v>143.2598458870057</v>
      </c>
      <c r="BQ99">
        <v>30798.93090918061</v>
      </c>
      <c r="BR99">
        <v>68.030055528494216</v>
      </c>
      <c r="BS99">
        <v>9999999</v>
      </c>
      <c r="BT99">
        <v>10.291771723210866</v>
      </c>
      <c r="BU99">
        <v>1.1732641918041451</v>
      </c>
      <c r="BV99">
        <v>3.4625714982690976</v>
      </c>
      <c r="BW99">
        <v>1.2161989781621745</v>
      </c>
      <c r="BX99">
        <v>2.4113053451493314</v>
      </c>
      <c r="BY99">
        <v>2.2402299141782074E-3</v>
      </c>
      <c r="BZ99">
        <v>0.64971519907020914</v>
      </c>
      <c r="CA99">
        <v>0.98219035381888387</v>
      </c>
      <c r="CB99">
        <v>1.0454530434721525</v>
      </c>
      <c r="CC99">
        <v>0.81923116767321202</v>
      </c>
      <c r="CD99">
        <v>1.5286187622672927</v>
      </c>
      <c r="CE99" t="s">
        <v>152</v>
      </c>
      <c r="CF99">
        <v>0.96419705762584917</v>
      </c>
      <c r="CG99">
        <v>339.3587240289346</v>
      </c>
      <c r="CH99">
        <v>1839.9522727388082</v>
      </c>
      <c r="CI99">
        <v>76.58822584299692</v>
      </c>
      <c r="CJ99">
        <v>165.61378691730303</v>
      </c>
      <c r="CK99">
        <v>470.83255389929769</v>
      </c>
      <c r="CL99">
        <v>526.22641315166641</v>
      </c>
      <c r="CM99">
        <v>108.03491022775582</v>
      </c>
      <c r="CN99">
        <v>46.54771968043466</v>
      </c>
      <c r="CO99">
        <v>134318.3850639856</v>
      </c>
      <c r="CP99">
        <v>1.8124940201817448</v>
      </c>
      <c r="CQ99">
        <v>22.463665884518463</v>
      </c>
      <c r="CR99">
        <v>28912.441765517073</v>
      </c>
      <c r="CS99">
        <v>126.89176298929902</v>
      </c>
      <c r="CT99">
        <v>9999999</v>
      </c>
      <c r="CU99">
        <v>2.6841052277062567</v>
      </c>
      <c r="CV99">
        <v>0.38782413895118006</v>
      </c>
      <c r="CW99">
        <v>1.4931698952434485</v>
      </c>
      <c r="CX99">
        <v>0.41201732081014136</v>
      </c>
      <c r="CY99">
        <v>0.98249063435891848</v>
      </c>
      <c r="CZ99">
        <v>1.4952115097745032E-3</v>
      </c>
      <c r="DA99">
        <v>0.16674337894835753</v>
      </c>
      <c r="DB99">
        <v>0.28822739002706921</v>
      </c>
      <c r="DC99">
        <v>0.33343365228068511</v>
      </c>
      <c r="DD99">
        <v>0.2226176010304293</v>
      </c>
      <c r="DE99">
        <v>0.57713588696963036</v>
      </c>
    </row>
    <row r="100" spans="1:109">
      <c r="A100">
        <v>92</v>
      </c>
      <c r="B100" t="s">
        <v>149</v>
      </c>
      <c r="C100">
        <v>376532.21141918463</v>
      </c>
      <c r="D100">
        <v>538284.40846845333</v>
      </c>
      <c r="E100">
        <v>1197649.8118336324</v>
      </c>
      <c r="F100">
        <v>162863.45192541266</v>
      </c>
      <c r="G100">
        <v>261042.49902770549</v>
      </c>
      <c r="H100">
        <v>474030.09810038796</v>
      </c>
      <c r="I100">
        <v>3634546.95328889</v>
      </c>
      <c r="J100">
        <v>353004.38756422902</v>
      </c>
      <c r="K100">
        <v>70592.611500624116</v>
      </c>
      <c r="L100">
        <v>1141337980.2590916</v>
      </c>
      <c r="M100">
        <v>672.1230730797464</v>
      </c>
      <c r="N100">
        <v>43059.597771136534</v>
      </c>
      <c r="O100">
        <v>8771896.7713754233</v>
      </c>
      <c r="P100">
        <v>18218.445961614027</v>
      </c>
      <c r="Q100">
        <v>9999999</v>
      </c>
      <c r="R100">
        <v>470.95919965667576</v>
      </c>
      <c r="S100">
        <v>91.866674926307851</v>
      </c>
      <c r="T100">
        <v>155.0682098174039</v>
      </c>
      <c r="U100">
        <v>97.963921109352555</v>
      </c>
      <c r="V100">
        <v>142.16900637041888</v>
      </c>
      <c r="W100">
        <v>2.0321091270813301</v>
      </c>
      <c r="X100">
        <v>33.907987787331528</v>
      </c>
      <c r="Y100">
        <v>64.251212924811043</v>
      </c>
      <c r="Z100">
        <v>75.060883486517938</v>
      </c>
      <c r="AA100">
        <v>46.087540728678391</v>
      </c>
      <c r="AB100">
        <v>139.64359065258955</v>
      </c>
      <c r="AC100" t="s">
        <v>150</v>
      </c>
      <c r="AD100">
        <v>506.6492428778725</v>
      </c>
      <c r="AE100">
        <v>84395.471695879896</v>
      </c>
      <c r="AF100">
        <v>614318.94110563688</v>
      </c>
      <c r="AG100">
        <v>26667.498685499399</v>
      </c>
      <c r="AH100">
        <v>43992.596589571469</v>
      </c>
      <c r="AI100">
        <v>151583.94001837057</v>
      </c>
      <c r="AJ100">
        <v>255594.31845348192</v>
      </c>
      <c r="AK100">
        <v>47700.690437629892</v>
      </c>
      <c r="AL100">
        <v>12222.008064510328</v>
      </c>
      <c r="AM100">
        <v>605999373.19105637</v>
      </c>
      <c r="AN100">
        <v>382.26829613201619</v>
      </c>
      <c r="AO100">
        <v>5784.1106486294257</v>
      </c>
      <c r="AP100">
        <v>4834500.1639009565</v>
      </c>
      <c r="AQ100">
        <v>2855.8515945072681</v>
      </c>
      <c r="AR100">
        <v>9999999</v>
      </c>
      <c r="AS100">
        <v>1325.6813219848711</v>
      </c>
      <c r="AT100">
        <v>138.53017096981344</v>
      </c>
      <c r="AU100">
        <v>646.58523758572778</v>
      </c>
      <c r="AV100">
        <v>144.30136987402008</v>
      </c>
      <c r="AW100">
        <v>366.53902695926428</v>
      </c>
      <c r="AX100">
        <v>1.2244174424323484</v>
      </c>
      <c r="AY100">
        <v>68.460067193825978</v>
      </c>
      <c r="AZ100">
        <v>113.14292230716114</v>
      </c>
      <c r="BA100">
        <v>124.11507899735395</v>
      </c>
      <c r="BB100">
        <v>91.332707607249986</v>
      </c>
      <c r="BC100">
        <v>196.47317187837109</v>
      </c>
      <c r="BD100" t="s">
        <v>151</v>
      </c>
      <c r="BE100">
        <v>0.7846319852078486</v>
      </c>
      <c r="BF100">
        <v>168.4228839732867</v>
      </c>
      <c r="BG100">
        <v>1593.3855158295785</v>
      </c>
      <c r="BH100">
        <v>46.146837917881783</v>
      </c>
      <c r="BI100">
        <v>97.14506438041623</v>
      </c>
      <c r="BJ100">
        <v>400.11349953733918</v>
      </c>
      <c r="BK100">
        <v>239.44644112385359</v>
      </c>
      <c r="BL100">
        <v>61.085054170061241</v>
      </c>
      <c r="BM100">
        <v>29.608733696446468</v>
      </c>
      <c r="BN100">
        <v>44493.073433512458</v>
      </c>
      <c r="BO100">
        <v>1.0463072403660649</v>
      </c>
      <c r="BP100">
        <v>13.753307159146408</v>
      </c>
      <c r="BQ100">
        <v>38023.821032445332</v>
      </c>
      <c r="BR100">
        <v>154.13710959497732</v>
      </c>
      <c r="BS100">
        <v>9999999</v>
      </c>
      <c r="BT100">
        <v>2.5100789834078374</v>
      </c>
      <c r="BU100">
        <v>0.261561267824163</v>
      </c>
      <c r="BV100">
        <v>0.92996645042913684</v>
      </c>
      <c r="BW100">
        <v>0.27495915436804785</v>
      </c>
      <c r="BX100">
        <v>0.56916064893663909</v>
      </c>
      <c r="BY100">
        <v>6.2987233023841026E-4</v>
      </c>
      <c r="BZ100">
        <v>0.10920200053047593</v>
      </c>
      <c r="CA100">
        <v>0.20028048230115483</v>
      </c>
      <c r="CB100">
        <v>0.22990194578356254</v>
      </c>
      <c r="CC100">
        <v>0.15281050547557543</v>
      </c>
      <c r="CD100">
        <v>0.41004684493706334</v>
      </c>
      <c r="CE100" t="s">
        <v>152</v>
      </c>
      <c r="CF100">
        <v>0.86776168310874391</v>
      </c>
      <c r="CG100">
        <v>147.21943017870868</v>
      </c>
      <c r="CH100">
        <v>230.20949629511341</v>
      </c>
      <c r="CI100">
        <v>27.684163201519606</v>
      </c>
      <c r="CJ100">
        <v>72.515360087036285</v>
      </c>
      <c r="CK100">
        <v>90.421900618595885</v>
      </c>
      <c r="CL100">
        <v>152.54661635224244</v>
      </c>
      <c r="CM100">
        <v>32.866788199912619</v>
      </c>
      <c r="CN100">
        <v>23.659518456766627</v>
      </c>
      <c r="CO100">
        <v>1179.6691562340959</v>
      </c>
      <c r="CP100">
        <v>3.8139213157957639</v>
      </c>
      <c r="CQ100">
        <v>38.139972106491435</v>
      </c>
      <c r="CR100">
        <v>26033.99051713691</v>
      </c>
      <c r="CS100">
        <v>121.11279825637973</v>
      </c>
      <c r="CT100">
        <v>9999999</v>
      </c>
      <c r="CU100">
        <v>3.1624689212339927</v>
      </c>
      <c r="CV100">
        <v>0.23412450703249452</v>
      </c>
      <c r="CW100">
        <v>0.83616043890155312</v>
      </c>
      <c r="CX100">
        <v>0.24961397506437288</v>
      </c>
      <c r="CY100">
        <v>0.50841656017504466</v>
      </c>
      <c r="CZ100">
        <v>1.1482938334318421E-3</v>
      </c>
      <c r="DA100">
        <v>9.7971958492696118E-2</v>
      </c>
      <c r="DB100">
        <v>0.17423939888544973</v>
      </c>
      <c r="DC100">
        <v>0.19658149074610767</v>
      </c>
      <c r="DD100">
        <v>0.13459113634631656</v>
      </c>
      <c r="DE100">
        <v>0.44478600669682267</v>
      </c>
    </row>
    <row r="101" spans="1:109">
      <c r="A101">
        <v>93</v>
      </c>
      <c r="B101" t="s">
        <v>149</v>
      </c>
      <c r="C101">
        <v>324006.30887224321</v>
      </c>
      <c r="D101">
        <v>675390.41737693897</v>
      </c>
      <c r="E101">
        <v>1815158.9085088496</v>
      </c>
      <c r="F101">
        <v>246021.54936230686</v>
      </c>
      <c r="G101">
        <v>298140.33717890823</v>
      </c>
      <c r="H101">
        <v>550664.58523698733</v>
      </c>
      <c r="I101">
        <v>11649410.546850704</v>
      </c>
      <c r="J101">
        <v>804270.94479203201</v>
      </c>
      <c r="K101">
        <v>77051.077735060477</v>
      </c>
      <c r="L101">
        <v>474954249976.07709</v>
      </c>
      <c r="M101">
        <v>115.55252552837295</v>
      </c>
      <c r="N101">
        <v>61800.863570514593</v>
      </c>
      <c r="O101">
        <v>6215949.2697311547</v>
      </c>
      <c r="P101">
        <v>29311.460651570476</v>
      </c>
      <c r="Q101">
        <v>9999999</v>
      </c>
      <c r="R101">
        <v>2222.0961249763141</v>
      </c>
      <c r="S101">
        <v>313.20645156131962</v>
      </c>
      <c r="T101">
        <v>1296.8119659629679</v>
      </c>
      <c r="U101">
        <v>324.06226382028166</v>
      </c>
      <c r="V101">
        <v>1103.6819040172861</v>
      </c>
      <c r="W101">
        <v>4.1748185245425464</v>
      </c>
      <c r="X101">
        <v>220.91986154794182</v>
      </c>
      <c r="Y101">
        <v>270.51150126885318</v>
      </c>
      <c r="Z101">
        <v>287.70260163430214</v>
      </c>
      <c r="AA101">
        <v>244.57218313137952</v>
      </c>
      <c r="AB101">
        <v>478.45657132354546</v>
      </c>
      <c r="AC101" t="s">
        <v>150</v>
      </c>
      <c r="AD101">
        <v>123.54334588496285</v>
      </c>
      <c r="AE101">
        <v>184650.61027402873</v>
      </c>
      <c r="AF101">
        <v>661569.61100072111</v>
      </c>
      <c r="AG101">
        <v>56003.482777335368</v>
      </c>
      <c r="AH101">
        <v>90356.552773783027</v>
      </c>
      <c r="AI101">
        <v>209356.09939690094</v>
      </c>
      <c r="AJ101">
        <v>911402.40281635558</v>
      </c>
      <c r="AK101">
        <v>112652.51844451169</v>
      </c>
      <c r="AL101">
        <v>24436.04710347802</v>
      </c>
      <c r="AM101">
        <v>955515052.23083413</v>
      </c>
      <c r="AN101">
        <v>100.05953612886506</v>
      </c>
      <c r="AO101">
        <v>12615.257943908731</v>
      </c>
      <c r="AP101">
        <v>4629422.3102491023</v>
      </c>
      <c r="AQ101">
        <v>5683.6457947753433</v>
      </c>
      <c r="AR101">
        <v>9999999</v>
      </c>
      <c r="AS101">
        <v>700.61045832049126</v>
      </c>
      <c r="AT101">
        <v>96.622616574188356</v>
      </c>
      <c r="AU101">
        <v>356.20289393855347</v>
      </c>
      <c r="AV101">
        <v>99.542131897688009</v>
      </c>
      <c r="AW101">
        <v>262.25410386947368</v>
      </c>
      <c r="AX101">
        <v>0.6965488133776826</v>
      </c>
      <c r="AY101">
        <v>60.904984311462854</v>
      </c>
      <c r="AZ101">
        <v>84.282837572162791</v>
      </c>
      <c r="BA101">
        <v>89.053168789703562</v>
      </c>
      <c r="BB101">
        <v>73.741994249158893</v>
      </c>
      <c r="BC101">
        <v>133.10344092791061</v>
      </c>
      <c r="BD101" t="s">
        <v>151</v>
      </c>
      <c r="BE101">
        <v>7.027871654744728</v>
      </c>
      <c r="BF101">
        <v>297.95249655080374</v>
      </c>
      <c r="BG101">
        <v>1244.2650788586996</v>
      </c>
      <c r="BH101">
        <v>75.686329805955509</v>
      </c>
      <c r="BI101">
        <v>152.19088806721948</v>
      </c>
      <c r="BJ101">
        <v>270.64962189654653</v>
      </c>
      <c r="BK101">
        <v>606.80794954321402</v>
      </c>
      <c r="BL101">
        <v>113.55854200814341</v>
      </c>
      <c r="BM101">
        <v>53.004435128398043</v>
      </c>
      <c r="BN101">
        <v>86185.426567188624</v>
      </c>
      <c r="BO101">
        <v>13.148991690463872</v>
      </c>
      <c r="BP101">
        <v>61.998320850150805</v>
      </c>
      <c r="BQ101">
        <v>23924.866154704276</v>
      </c>
      <c r="BR101">
        <v>51.827220748848887</v>
      </c>
      <c r="BS101">
        <v>9999999</v>
      </c>
      <c r="BT101">
        <v>10.613960757891283</v>
      </c>
      <c r="BU101">
        <v>0.47375110009147442</v>
      </c>
      <c r="BV101">
        <v>2.7810678310395343</v>
      </c>
      <c r="BW101">
        <v>0.50247551617928243</v>
      </c>
      <c r="BX101">
        <v>1.9266254434108865</v>
      </c>
      <c r="BY101">
        <v>7.8269346062436098E-3</v>
      </c>
      <c r="BZ101">
        <v>0.19467057730861265</v>
      </c>
      <c r="CA101">
        <v>0.35116833833565564</v>
      </c>
      <c r="CB101">
        <v>0.41330993133959937</v>
      </c>
      <c r="CC101">
        <v>0.26777573251349834</v>
      </c>
      <c r="CD101">
        <v>0.85540024243773061</v>
      </c>
      <c r="CE101" t="s">
        <v>152</v>
      </c>
      <c r="CF101">
        <v>0.9369097805831359</v>
      </c>
      <c r="CG101">
        <v>267.59074647560129</v>
      </c>
      <c r="CH101">
        <v>516.86600407262551</v>
      </c>
      <c r="CI101">
        <v>63.118656195466095</v>
      </c>
      <c r="CJ101">
        <v>157.21337365781707</v>
      </c>
      <c r="CK101">
        <v>194.6691649888491</v>
      </c>
      <c r="CL101">
        <v>513.41581375071939</v>
      </c>
      <c r="CM101">
        <v>86.628099571106645</v>
      </c>
      <c r="CN101">
        <v>45.968776617574733</v>
      </c>
      <c r="CO101">
        <v>7126.5348134341793</v>
      </c>
      <c r="CP101">
        <v>3.2723725572827584</v>
      </c>
      <c r="CQ101">
        <v>47.929365315277678</v>
      </c>
      <c r="CR101">
        <v>21884.403927079937</v>
      </c>
      <c r="CS101">
        <v>85.653510526549582</v>
      </c>
      <c r="CT101">
        <v>9999999</v>
      </c>
      <c r="CU101">
        <v>3.8936963164204661</v>
      </c>
      <c r="CV101">
        <v>0.55026108017179132</v>
      </c>
      <c r="CW101">
        <v>1.918677446006904</v>
      </c>
      <c r="CX101">
        <v>0.57172064280513091</v>
      </c>
      <c r="CY101">
        <v>1.2070000320479122</v>
      </c>
      <c r="CZ101">
        <v>7.1621926999012339E-4</v>
      </c>
      <c r="DA101">
        <v>0.25411587505290806</v>
      </c>
      <c r="DB101">
        <v>0.44724708587194772</v>
      </c>
      <c r="DC101">
        <v>0.49701234796457766</v>
      </c>
      <c r="DD101">
        <v>0.35251965352412756</v>
      </c>
      <c r="DE101">
        <v>0.79010598764392703</v>
      </c>
    </row>
    <row r="102" spans="1:109">
      <c r="A102">
        <v>94</v>
      </c>
      <c r="B102" t="s">
        <v>149</v>
      </c>
      <c r="C102">
        <v>315940.33711391396</v>
      </c>
      <c r="D102">
        <v>421340.2657464245</v>
      </c>
      <c r="E102">
        <v>587253.32332926721</v>
      </c>
      <c r="F102">
        <v>153665.44342115085</v>
      </c>
      <c r="G102">
        <v>228660.76771662509</v>
      </c>
      <c r="H102">
        <v>260818.57151763304</v>
      </c>
      <c r="I102">
        <v>5405375.3815406188</v>
      </c>
      <c r="J102">
        <v>410972.16307142004</v>
      </c>
      <c r="K102">
        <v>68170.036373184892</v>
      </c>
      <c r="L102">
        <v>407930859.27046615</v>
      </c>
      <c r="M102">
        <v>3732.9296236092068</v>
      </c>
      <c r="N102">
        <v>65118.904769901725</v>
      </c>
      <c r="O102">
        <v>4830689.2827138659</v>
      </c>
      <c r="P102">
        <v>34008.550909109996</v>
      </c>
      <c r="Q102">
        <v>9999999</v>
      </c>
      <c r="R102">
        <v>3783.6355739438145</v>
      </c>
      <c r="S102">
        <v>410.02469452381797</v>
      </c>
      <c r="T102">
        <v>1601.0075358529305</v>
      </c>
      <c r="U102">
        <v>414.04889811590658</v>
      </c>
      <c r="V102">
        <v>832.43390107569894</v>
      </c>
      <c r="W102">
        <v>0.54554473752090016</v>
      </c>
      <c r="X102">
        <v>311.42201939253505</v>
      </c>
      <c r="Y102">
        <v>394.59057151497069</v>
      </c>
      <c r="Z102">
        <v>377.98711586853898</v>
      </c>
      <c r="AA102">
        <v>368.08483076556797</v>
      </c>
      <c r="AB102">
        <v>397.83061468770637</v>
      </c>
      <c r="AC102" t="s">
        <v>150</v>
      </c>
      <c r="AD102">
        <v>81.631433904224053</v>
      </c>
      <c r="AE102">
        <v>70151.354698357944</v>
      </c>
      <c r="AF102">
        <v>169173.09382438599</v>
      </c>
      <c r="AG102">
        <v>14852.384742220922</v>
      </c>
      <c r="AH102">
        <v>36409.802867428407</v>
      </c>
      <c r="AI102">
        <v>60949.315607020326</v>
      </c>
      <c r="AJ102">
        <v>132381.19521845292</v>
      </c>
      <c r="AK102">
        <v>21151.80844762471</v>
      </c>
      <c r="AL102">
        <v>9789.6138140522162</v>
      </c>
      <c r="AM102">
        <v>3921091.0112479716</v>
      </c>
      <c r="AN102">
        <v>221.00244897089772</v>
      </c>
      <c r="AO102">
        <v>8317.0411020664596</v>
      </c>
      <c r="AP102">
        <v>4779502.4337455416</v>
      </c>
      <c r="AQ102">
        <v>1665.9895729725436</v>
      </c>
      <c r="AR102">
        <v>9999999</v>
      </c>
      <c r="AS102">
        <v>510.36396291048914</v>
      </c>
      <c r="AT102">
        <v>72.224084895498194</v>
      </c>
      <c r="AU102">
        <v>284.73893400106931</v>
      </c>
      <c r="AV102">
        <v>73.996440261394653</v>
      </c>
      <c r="AW102">
        <v>163.40017615109448</v>
      </c>
      <c r="AX102">
        <v>0.96112859719451704</v>
      </c>
      <c r="AY102">
        <v>48.115885505015733</v>
      </c>
      <c r="AZ102">
        <v>64.250297633018434</v>
      </c>
      <c r="BA102">
        <v>66.855095947078595</v>
      </c>
      <c r="BB102">
        <v>57.463196402714431</v>
      </c>
      <c r="BC102">
        <v>95.77470192376083</v>
      </c>
      <c r="BD102" t="s">
        <v>151</v>
      </c>
      <c r="BE102">
        <v>6.6246668652101661</v>
      </c>
      <c r="BF102">
        <v>563.98017403682093</v>
      </c>
      <c r="BG102">
        <v>3513.4154525558947</v>
      </c>
      <c r="BH102">
        <v>167.73095092426894</v>
      </c>
      <c r="BI102">
        <v>297.88381180455434</v>
      </c>
      <c r="BJ102">
        <v>862.37022816967612</v>
      </c>
      <c r="BK102">
        <v>1838.5971266883598</v>
      </c>
      <c r="BL102">
        <v>302.43924810636531</v>
      </c>
      <c r="BM102">
        <v>80.206788504947838</v>
      </c>
      <c r="BN102">
        <v>2432509.850164616</v>
      </c>
      <c r="BO102">
        <v>6.2389774449134636</v>
      </c>
      <c r="BP102">
        <v>52.250884679212959</v>
      </c>
      <c r="BQ102">
        <v>30607.534777975256</v>
      </c>
      <c r="BR102">
        <v>61.567422471635922</v>
      </c>
      <c r="BS102">
        <v>9999999</v>
      </c>
      <c r="BT102">
        <v>14.259360052438572</v>
      </c>
      <c r="BU102">
        <v>1.1876385805952523</v>
      </c>
      <c r="BV102">
        <v>5.8426205977209662</v>
      </c>
      <c r="BW102">
        <v>1.2518960838643656</v>
      </c>
      <c r="BX102">
        <v>3.7902846084283008</v>
      </c>
      <c r="BY102">
        <v>8.4656382994195509E-3</v>
      </c>
      <c r="BZ102">
        <v>0.47593426110832909</v>
      </c>
      <c r="CA102">
        <v>0.88203356088615603</v>
      </c>
      <c r="CB102">
        <v>1.0490411750548483</v>
      </c>
      <c r="CC102">
        <v>0.66377860173005154</v>
      </c>
      <c r="CD102">
        <v>1.9230750607787115</v>
      </c>
      <c r="CE102" t="s">
        <v>152</v>
      </c>
      <c r="CF102">
        <v>0.22010867925294925</v>
      </c>
      <c r="CG102">
        <v>141.91901507543167</v>
      </c>
      <c r="CH102">
        <v>590.43002685271199</v>
      </c>
      <c r="CI102">
        <v>25.066769350719884</v>
      </c>
      <c r="CJ102">
        <v>71.088724401416997</v>
      </c>
      <c r="CK102">
        <v>159.66826078192682</v>
      </c>
      <c r="CL102">
        <v>165.09141918069446</v>
      </c>
      <c r="CM102">
        <v>31.109553977905424</v>
      </c>
      <c r="CN102">
        <v>18.181119400409766</v>
      </c>
      <c r="CO102">
        <v>6666.7283483465835</v>
      </c>
      <c r="CP102">
        <v>0.2279123589969837</v>
      </c>
      <c r="CQ102">
        <v>14.210720418899134</v>
      </c>
      <c r="CR102">
        <v>25018.964225123476</v>
      </c>
      <c r="CS102">
        <v>137.10459695395375</v>
      </c>
      <c r="CT102">
        <v>9999999</v>
      </c>
      <c r="CU102">
        <v>1.2465198195155527</v>
      </c>
      <c r="CV102">
        <v>0.23964081128380882</v>
      </c>
      <c r="CW102">
        <v>0.97454418165975443</v>
      </c>
      <c r="CX102">
        <v>0.24737957431950547</v>
      </c>
      <c r="CY102">
        <v>0.6627476153845786</v>
      </c>
      <c r="CZ102">
        <v>7.2005356865457879E-5</v>
      </c>
      <c r="DA102">
        <v>0.13905761968554159</v>
      </c>
      <c r="DB102">
        <v>0.20407286692107598</v>
      </c>
      <c r="DC102">
        <v>0.22185254030229656</v>
      </c>
      <c r="DD102">
        <v>0.17474243882970347</v>
      </c>
      <c r="DE102">
        <v>0.33954325960327258</v>
      </c>
    </row>
    <row r="103" spans="1:109">
      <c r="A103">
        <v>95</v>
      </c>
      <c r="B103" t="s">
        <v>149</v>
      </c>
      <c r="C103">
        <v>362665.00120502617</v>
      </c>
      <c r="D103">
        <v>273451.6334658796</v>
      </c>
      <c r="E103">
        <v>674831.64473158331</v>
      </c>
      <c r="F103">
        <v>64711.064446404744</v>
      </c>
      <c r="G103">
        <v>123288.11844600317</v>
      </c>
      <c r="H103">
        <v>219919.44768941138</v>
      </c>
      <c r="I103">
        <v>1022614.1876475168</v>
      </c>
      <c r="J103">
        <v>122495.01326371511</v>
      </c>
      <c r="K103">
        <v>33520.047452846564</v>
      </c>
      <c r="L103">
        <v>159785127.72151935</v>
      </c>
      <c r="M103">
        <v>2940.819947287016</v>
      </c>
      <c r="N103">
        <v>26330.981908657501</v>
      </c>
      <c r="O103">
        <v>7881476.6053513642</v>
      </c>
      <c r="P103">
        <v>15409.761971380449</v>
      </c>
      <c r="Q103">
        <v>9999999</v>
      </c>
      <c r="R103">
        <v>4038.4864116705262</v>
      </c>
      <c r="S103">
        <v>364.4935697935864</v>
      </c>
      <c r="T103">
        <v>1342.0332818680645</v>
      </c>
      <c r="U103">
        <v>386.63047750578278</v>
      </c>
      <c r="V103">
        <v>804.8682506360376</v>
      </c>
      <c r="W103">
        <v>0.53699416111643272</v>
      </c>
      <c r="X103">
        <v>149.46035119514241</v>
      </c>
      <c r="Y103">
        <v>273.00428174049642</v>
      </c>
      <c r="Z103">
        <v>313.61374819517994</v>
      </c>
      <c r="AA103">
        <v>208.29622772508836</v>
      </c>
      <c r="AB103">
        <v>628.2074147622626</v>
      </c>
      <c r="AC103" t="s">
        <v>150</v>
      </c>
      <c r="AD103">
        <v>83.89295639450367</v>
      </c>
      <c r="AE103">
        <v>59303.428025509966</v>
      </c>
      <c r="AF103">
        <v>161526.86513707726</v>
      </c>
      <c r="AG103">
        <v>11232.271650260473</v>
      </c>
      <c r="AH103">
        <v>29214.140209525882</v>
      </c>
      <c r="AI103">
        <v>49302.412497534104</v>
      </c>
      <c r="AJ103">
        <v>84559.133674934536</v>
      </c>
      <c r="AK103">
        <v>14935.969516459738</v>
      </c>
      <c r="AL103">
        <v>7949.2888851538473</v>
      </c>
      <c r="AM103">
        <v>2644296.6570683303</v>
      </c>
      <c r="AN103">
        <v>215.73201386400575</v>
      </c>
      <c r="AO103">
        <v>7876.8167345044112</v>
      </c>
      <c r="AP103">
        <v>5691772.181012759</v>
      </c>
      <c r="AQ103">
        <v>1174.7586964294392</v>
      </c>
      <c r="AR103">
        <v>9999999</v>
      </c>
      <c r="AS103">
        <v>468.6982811960923</v>
      </c>
      <c r="AT103">
        <v>60.079620023671829</v>
      </c>
      <c r="AU103">
        <v>185.32516240233082</v>
      </c>
      <c r="AV103">
        <v>61.039117377439553</v>
      </c>
      <c r="AW103">
        <v>110.75125537923411</v>
      </c>
      <c r="AX103">
        <v>0.55704543890575442</v>
      </c>
      <c r="AY103">
        <v>40.335107235213194</v>
      </c>
      <c r="AZ103">
        <v>56.051567162250535</v>
      </c>
      <c r="BA103">
        <v>54.85555461723316</v>
      </c>
      <c r="BB103">
        <v>50.093369806122411</v>
      </c>
      <c r="BC103">
        <v>61.789494537492637</v>
      </c>
      <c r="BD103" t="s">
        <v>151</v>
      </c>
      <c r="BE103">
        <v>0.33877358667790358</v>
      </c>
      <c r="BF103">
        <v>337.93296263098898</v>
      </c>
      <c r="BG103">
        <v>825.08250176079616</v>
      </c>
      <c r="BH103">
        <v>56.908854594202218</v>
      </c>
      <c r="BI103">
        <v>150.88562909439253</v>
      </c>
      <c r="BJ103">
        <v>297.81728978099835</v>
      </c>
      <c r="BK103">
        <v>449.29516750839571</v>
      </c>
      <c r="BL103">
        <v>76.061348746664081</v>
      </c>
      <c r="BM103">
        <v>38.544057123602855</v>
      </c>
      <c r="BN103">
        <v>12167.168351190612</v>
      </c>
      <c r="BO103">
        <v>0.6389657632795599</v>
      </c>
      <c r="BP103">
        <v>29.558043409247585</v>
      </c>
      <c r="BQ103">
        <v>29675.105266849965</v>
      </c>
      <c r="BR103">
        <v>121.54149528280732</v>
      </c>
      <c r="BS103">
        <v>9999999</v>
      </c>
      <c r="BT103">
        <v>2.1589024099308127</v>
      </c>
      <c r="BU103">
        <v>0.27812814486564519</v>
      </c>
      <c r="BV103">
        <v>1.3864060961158158</v>
      </c>
      <c r="BW103">
        <v>0.28525499165298818</v>
      </c>
      <c r="BX103">
        <v>0.85025034342029959</v>
      </c>
      <c r="BY103">
        <v>1.2079588394204104E-3</v>
      </c>
      <c r="BZ103">
        <v>0.18643130650930201</v>
      </c>
      <c r="CA103">
        <v>0.25100762600672749</v>
      </c>
      <c r="CB103">
        <v>0.25429032093660708</v>
      </c>
      <c r="CC103">
        <v>0.22546258373401762</v>
      </c>
      <c r="CD103">
        <v>0.36917266138891491</v>
      </c>
      <c r="CE103" t="s">
        <v>152</v>
      </c>
      <c r="CF103">
        <v>1.0359253548690996</v>
      </c>
      <c r="CG103">
        <v>344.03240376402016</v>
      </c>
      <c r="CH103">
        <v>2235.3638478334133</v>
      </c>
      <c r="CI103">
        <v>99.748693660654212</v>
      </c>
      <c r="CJ103">
        <v>180.81389980584461</v>
      </c>
      <c r="CK103">
        <v>583.80671248296244</v>
      </c>
      <c r="CL103">
        <v>732.48211439660145</v>
      </c>
      <c r="CM103">
        <v>153.6294089394132</v>
      </c>
      <c r="CN103">
        <v>54.219451896749682</v>
      </c>
      <c r="CO103">
        <v>541348.27496866952</v>
      </c>
      <c r="CP103">
        <v>2.4286249307405425</v>
      </c>
      <c r="CQ103">
        <v>21.242274828932111</v>
      </c>
      <c r="CR103">
        <v>23603.900374631208</v>
      </c>
      <c r="CS103">
        <v>111.88880891574264</v>
      </c>
      <c r="CT103">
        <v>9999999</v>
      </c>
      <c r="CU103">
        <v>2.7031103324315531</v>
      </c>
      <c r="CV103">
        <v>0.46578683287230394</v>
      </c>
      <c r="CW103">
        <v>1.4230775563227769</v>
      </c>
      <c r="CX103">
        <v>0.48716016107663179</v>
      </c>
      <c r="CY103">
        <v>0.88409831621367752</v>
      </c>
      <c r="CZ103">
        <v>2.7448013260086995E-3</v>
      </c>
      <c r="DA103">
        <v>0.2168580121553414</v>
      </c>
      <c r="DB103">
        <v>0.36213297436141118</v>
      </c>
      <c r="DC103">
        <v>0.41919491395542968</v>
      </c>
      <c r="DD103">
        <v>0.28737582685937729</v>
      </c>
      <c r="DE103">
        <v>0.65496432145889938</v>
      </c>
    </row>
    <row r="104" spans="1:109">
      <c r="A104">
        <v>96</v>
      </c>
      <c r="B104" t="s">
        <v>149</v>
      </c>
      <c r="C104">
        <v>351363.0838197947</v>
      </c>
      <c r="D104">
        <v>649472.46895182889</v>
      </c>
      <c r="E104">
        <v>5361070.8697406454</v>
      </c>
      <c r="F104">
        <v>634474.19400289597</v>
      </c>
      <c r="G104">
        <v>298321.83457538945</v>
      </c>
      <c r="H104">
        <v>1334030.8607479807</v>
      </c>
      <c r="I104">
        <v>19485125.154546756</v>
      </c>
      <c r="J104">
        <v>4628807.614598413</v>
      </c>
      <c r="K104">
        <v>103058.18471226559</v>
      </c>
      <c r="L104">
        <v>2.3501401279705129E+18</v>
      </c>
      <c r="M104">
        <v>10346.124718360825</v>
      </c>
      <c r="N104">
        <v>65596.680003244895</v>
      </c>
      <c r="O104">
        <v>8656975.0788467284</v>
      </c>
      <c r="P104">
        <v>33452.190043294017</v>
      </c>
      <c r="Q104">
        <v>9999999</v>
      </c>
      <c r="R104">
        <v>9922.4596059188734</v>
      </c>
      <c r="S104">
        <v>526.53178560705885</v>
      </c>
      <c r="T104">
        <v>3934.6257360563022</v>
      </c>
      <c r="U104">
        <v>555.69194319790086</v>
      </c>
      <c r="V104">
        <v>2431.615880345958</v>
      </c>
      <c r="W104">
        <v>4.7846994487515397</v>
      </c>
      <c r="X104">
        <v>233.18533498122159</v>
      </c>
      <c r="Y104">
        <v>396.54946078551006</v>
      </c>
      <c r="Z104">
        <v>468.59485513554847</v>
      </c>
      <c r="AA104">
        <v>310.30229179989942</v>
      </c>
      <c r="AB104">
        <v>927.34125283427147</v>
      </c>
      <c r="AC104" t="s">
        <v>150</v>
      </c>
      <c r="AD104">
        <v>105.75341576001628</v>
      </c>
      <c r="AE104">
        <v>45130.068035395838</v>
      </c>
      <c r="AF104">
        <v>319704.32368749706</v>
      </c>
      <c r="AG104">
        <v>12652.248843876205</v>
      </c>
      <c r="AH104">
        <v>24861.994686067563</v>
      </c>
      <c r="AI104">
        <v>92542.749440800719</v>
      </c>
      <c r="AJ104">
        <v>70837.422101093864</v>
      </c>
      <c r="AK104">
        <v>17313.518531816335</v>
      </c>
      <c r="AL104">
        <v>7819.2366284466088</v>
      </c>
      <c r="AM104">
        <v>11604680.6778141</v>
      </c>
      <c r="AN104">
        <v>145.82596205907242</v>
      </c>
      <c r="AO104">
        <v>2708.6520571420592</v>
      </c>
      <c r="AP104">
        <v>6528097.4481975548</v>
      </c>
      <c r="AQ104">
        <v>857.80755606618948</v>
      </c>
      <c r="AR104">
        <v>9999999</v>
      </c>
      <c r="AS104">
        <v>315.88506097396686</v>
      </c>
      <c r="AT104">
        <v>41.626126695173184</v>
      </c>
      <c r="AU104">
        <v>165.77466708345915</v>
      </c>
      <c r="AV104">
        <v>42.942327415972464</v>
      </c>
      <c r="AW104">
        <v>115.9284512519465</v>
      </c>
      <c r="AX104">
        <v>0.53965103294096939</v>
      </c>
      <c r="AY104">
        <v>24.82818498158548</v>
      </c>
      <c r="AZ104">
        <v>36.007592420635973</v>
      </c>
      <c r="BA104">
        <v>37.949317087116889</v>
      </c>
      <c r="BB104">
        <v>31.155585008460726</v>
      </c>
      <c r="BC104">
        <v>58.581172333329576</v>
      </c>
      <c r="BD104" t="s">
        <v>151</v>
      </c>
      <c r="BE104">
        <v>6.0217800352650936</v>
      </c>
      <c r="BF104">
        <v>894.59363371685163</v>
      </c>
      <c r="BG104">
        <v>7926.4476772613452</v>
      </c>
      <c r="BH104">
        <v>491.08491678236572</v>
      </c>
      <c r="BI104">
        <v>501.5230236953816</v>
      </c>
      <c r="BJ104">
        <v>1997.776520993581</v>
      </c>
      <c r="BK104">
        <v>6701.0503147194313</v>
      </c>
      <c r="BL104">
        <v>1272.7087499276688</v>
      </c>
      <c r="BM104">
        <v>156.52488377209866</v>
      </c>
      <c r="BN104">
        <v>1702401068.9586513</v>
      </c>
      <c r="BO104">
        <v>6.0907672270952284</v>
      </c>
      <c r="BP104">
        <v>63.778159068064632</v>
      </c>
      <c r="BQ104">
        <v>28169.791843924631</v>
      </c>
      <c r="BR104">
        <v>70.062199518249685</v>
      </c>
      <c r="BS104">
        <v>9999999</v>
      </c>
      <c r="BT104">
        <v>10.822274123528869</v>
      </c>
      <c r="BU104">
        <v>0.75317246697006157</v>
      </c>
      <c r="BV104">
        <v>3.5187989548633012</v>
      </c>
      <c r="BW104">
        <v>0.79846464546968521</v>
      </c>
      <c r="BX104">
        <v>2.347764729938739</v>
      </c>
      <c r="BY104">
        <v>7.3821207895981601E-3</v>
      </c>
      <c r="BZ104">
        <v>0.31869039534486449</v>
      </c>
      <c r="CA104">
        <v>0.55779369872723905</v>
      </c>
      <c r="CB104">
        <v>0.65029531973385335</v>
      </c>
      <c r="CC104">
        <v>0.42888375824802294</v>
      </c>
      <c r="CD104">
        <v>1.320062783441657</v>
      </c>
      <c r="CE104" t="s">
        <v>152</v>
      </c>
      <c r="CF104">
        <v>1.7857699914834231</v>
      </c>
      <c r="CG104">
        <v>177.57383905564902</v>
      </c>
      <c r="CH104">
        <v>389.64470812598336</v>
      </c>
      <c r="CI104">
        <v>35.401623775463747</v>
      </c>
      <c r="CJ104">
        <v>89.323284643061243</v>
      </c>
      <c r="CK104">
        <v>137.21890584265518</v>
      </c>
      <c r="CL104">
        <v>227.56902515189427</v>
      </c>
      <c r="CM104">
        <v>44.634531728438461</v>
      </c>
      <c r="CN104">
        <v>28.411859045460332</v>
      </c>
      <c r="CO104">
        <v>3350.9854234830368</v>
      </c>
      <c r="CP104">
        <v>5.6938182402763751</v>
      </c>
      <c r="CQ104">
        <v>41.516175451328031</v>
      </c>
      <c r="CR104">
        <v>25327.331021248174</v>
      </c>
      <c r="CS104">
        <v>96.226368411466723</v>
      </c>
      <c r="CT104">
        <v>9999999</v>
      </c>
      <c r="CU104">
        <v>4.880970803842084</v>
      </c>
      <c r="CV104">
        <v>0.24324749458721348</v>
      </c>
      <c r="CW104">
        <v>1.2448148539812733</v>
      </c>
      <c r="CX104">
        <v>0.26043298169221968</v>
      </c>
      <c r="CY104">
        <v>0.78618590901201546</v>
      </c>
      <c r="CZ104">
        <v>2.4516616282142111E-3</v>
      </c>
      <c r="DA104">
        <v>9.4924008097633239E-2</v>
      </c>
      <c r="DB104">
        <v>0.17564656931764239</v>
      </c>
      <c r="DC104">
        <v>0.20416695062968354</v>
      </c>
      <c r="DD104">
        <v>0.13251017058651721</v>
      </c>
      <c r="DE104">
        <v>0.48022239601493028</v>
      </c>
    </row>
    <row r="105" spans="1:109">
      <c r="A105">
        <v>97</v>
      </c>
      <c r="B105" t="s">
        <v>149</v>
      </c>
      <c r="C105">
        <v>326147.59511259524</v>
      </c>
      <c r="D105">
        <v>252869.81318808882</v>
      </c>
      <c r="E105">
        <v>1008733.3357666812</v>
      </c>
      <c r="F105">
        <v>70584.193570487725</v>
      </c>
      <c r="G105">
        <v>128077.42048345835</v>
      </c>
      <c r="H105">
        <v>282234.12667189905</v>
      </c>
      <c r="I105">
        <v>908163.47167632426</v>
      </c>
      <c r="J105">
        <v>127473.23329905934</v>
      </c>
      <c r="K105">
        <v>34375.026457443346</v>
      </c>
      <c r="L105">
        <v>763117738.00393641</v>
      </c>
      <c r="M105">
        <v>284.16333843611858</v>
      </c>
      <c r="N105">
        <v>19340.544575348966</v>
      </c>
      <c r="O105">
        <v>8178577.7806857666</v>
      </c>
      <c r="P105">
        <v>9175.0136611841244</v>
      </c>
      <c r="Q105">
        <v>9999999</v>
      </c>
      <c r="R105">
        <v>1001.6487445660832</v>
      </c>
      <c r="S105">
        <v>151.45168012978363</v>
      </c>
      <c r="T105">
        <v>639.59595960564934</v>
      </c>
      <c r="U105">
        <v>157.1791993051242</v>
      </c>
      <c r="V105">
        <v>427.02770979244548</v>
      </c>
      <c r="W105">
        <v>0.7989703930706914</v>
      </c>
      <c r="X105">
        <v>94.650359662571717</v>
      </c>
      <c r="Y105">
        <v>129.39157201982178</v>
      </c>
      <c r="Z105">
        <v>135.88543276065531</v>
      </c>
      <c r="AA105">
        <v>113.34379106486949</v>
      </c>
      <c r="AB105">
        <v>230.62534853723298</v>
      </c>
      <c r="AC105" t="s">
        <v>150</v>
      </c>
      <c r="AD105">
        <v>126.36831809596708</v>
      </c>
      <c r="AE105">
        <v>128884.84216783634</v>
      </c>
      <c r="AF105">
        <v>656720.60073500581</v>
      </c>
      <c r="AG105">
        <v>45259.801836971885</v>
      </c>
      <c r="AH105">
        <v>67632.410423476438</v>
      </c>
      <c r="AI105">
        <v>191906.80341856086</v>
      </c>
      <c r="AJ105">
        <v>604045.95380378724</v>
      </c>
      <c r="AK105">
        <v>90493.404277351961</v>
      </c>
      <c r="AL105">
        <v>19121.868326480013</v>
      </c>
      <c r="AM105">
        <v>1728650653.0183053</v>
      </c>
      <c r="AN105">
        <v>176.07219913925712</v>
      </c>
      <c r="AO105">
        <v>8224.4893795825301</v>
      </c>
      <c r="AP105">
        <v>4118620.2990655061</v>
      </c>
      <c r="AQ105">
        <v>3983.659034120908</v>
      </c>
      <c r="AR105">
        <v>9999999</v>
      </c>
      <c r="AS105">
        <v>562.40949063543121</v>
      </c>
      <c r="AT105">
        <v>86.20803014564197</v>
      </c>
      <c r="AU105">
        <v>277.33581178155617</v>
      </c>
      <c r="AV105">
        <v>88.488319122174346</v>
      </c>
      <c r="AW105">
        <v>177.95905980378467</v>
      </c>
      <c r="AX105">
        <v>0.57249705047486799</v>
      </c>
      <c r="AY105">
        <v>59.436061895405835</v>
      </c>
      <c r="AZ105">
        <v>77.446735876814557</v>
      </c>
      <c r="BA105">
        <v>78.717614930023629</v>
      </c>
      <c r="BB105">
        <v>69.565284328406364</v>
      </c>
      <c r="BC105">
        <v>113.04146607537606</v>
      </c>
      <c r="BD105" t="s">
        <v>151</v>
      </c>
      <c r="BE105">
        <v>1.8779008889653497</v>
      </c>
      <c r="BF105">
        <v>294.43613974344265</v>
      </c>
      <c r="BG105">
        <v>2591.4161047570178</v>
      </c>
      <c r="BH105">
        <v>95.358665431428449</v>
      </c>
      <c r="BI105">
        <v>158.49877231472772</v>
      </c>
      <c r="BJ105">
        <v>629.53415588164103</v>
      </c>
      <c r="BK105">
        <v>669.65119378602287</v>
      </c>
      <c r="BL105">
        <v>154.39113495281086</v>
      </c>
      <c r="BM105">
        <v>48.088075057367263</v>
      </c>
      <c r="BN105">
        <v>1089054.9397967039</v>
      </c>
      <c r="BO105">
        <v>2.1710004771877127</v>
      </c>
      <c r="BP105">
        <v>20.218913419203041</v>
      </c>
      <c r="BQ105">
        <v>24592.637715096142</v>
      </c>
      <c r="BR105">
        <v>97.007776525613551</v>
      </c>
      <c r="BS105">
        <v>9999999</v>
      </c>
      <c r="BT105">
        <v>4.4357943063467111</v>
      </c>
      <c r="BU105">
        <v>0.25260569247846243</v>
      </c>
      <c r="BV105">
        <v>1.5592864927136652</v>
      </c>
      <c r="BW105">
        <v>0.26360215806330256</v>
      </c>
      <c r="BX105">
        <v>0.88827726134180851</v>
      </c>
      <c r="BY105">
        <v>6.0343315093911506E-4</v>
      </c>
      <c r="BZ105">
        <v>0.13864481117560254</v>
      </c>
      <c r="CA105">
        <v>0.20766547621866943</v>
      </c>
      <c r="CB105">
        <v>0.22317773037041772</v>
      </c>
      <c r="CC105">
        <v>0.17352438481216517</v>
      </c>
      <c r="CD105">
        <v>0.39059282072972534</v>
      </c>
      <c r="CE105" t="s">
        <v>152</v>
      </c>
      <c r="CF105">
        <v>2.2990616306399323</v>
      </c>
      <c r="CG105">
        <v>255.78385482945157</v>
      </c>
      <c r="CH105">
        <v>2296.5584730405644</v>
      </c>
      <c r="CI105">
        <v>74.90984587319123</v>
      </c>
      <c r="CJ105">
        <v>137.63335279595063</v>
      </c>
      <c r="CK105">
        <v>559.87547661603173</v>
      </c>
      <c r="CL105">
        <v>486.66799826096025</v>
      </c>
      <c r="CM105">
        <v>113.09736000754141</v>
      </c>
      <c r="CN105">
        <v>40.801327227608532</v>
      </c>
      <c r="CO105">
        <v>318677.07523493003</v>
      </c>
      <c r="CP105">
        <v>2.2915585719945235</v>
      </c>
      <c r="CQ105">
        <v>18.90405763404048</v>
      </c>
      <c r="CR105">
        <v>29609.85349185632</v>
      </c>
      <c r="CS105">
        <v>109.62339161400175</v>
      </c>
      <c r="CT105">
        <v>9999999</v>
      </c>
      <c r="CU105">
        <v>5.3810959714087083</v>
      </c>
      <c r="CV105">
        <v>0.5055106287771034</v>
      </c>
      <c r="CW105">
        <v>2.2486676495066602</v>
      </c>
      <c r="CX105">
        <v>0.5352714734002294</v>
      </c>
      <c r="CY105">
        <v>1.4145252230197081</v>
      </c>
      <c r="CZ105">
        <v>1.2698587911662267E-3</v>
      </c>
      <c r="DA105">
        <v>0.19655228617700016</v>
      </c>
      <c r="DB105">
        <v>0.36811500874086805</v>
      </c>
      <c r="DC105">
        <v>0.44356646164465674</v>
      </c>
      <c r="DD105">
        <v>0.27600530265829837</v>
      </c>
      <c r="DE105">
        <v>0.8642006758217331</v>
      </c>
    </row>
    <row r="106" spans="1:109">
      <c r="A106">
        <v>98</v>
      </c>
      <c r="B106" t="s">
        <v>149</v>
      </c>
      <c r="C106">
        <v>393706.10047524807</v>
      </c>
      <c r="D106">
        <v>532362.34229006513</v>
      </c>
      <c r="E106">
        <v>4321417.8382174969</v>
      </c>
      <c r="F106">
        <v>377233.8037563042</v>
      </c>
      <c r="G106">
        <v>268444.54577771743</v>
      </c>
      <c r="H106">
        <v>1069252.3850036897</v>
      </c>
      <c r="I106">
        <v>8842582.9782306086</v>
      </c>
      <c r="J106">
        <v>1610731.3465878207</v>
      </c>
      <c r="K106">
        <v>82861.008194071677</v>
      </c>
      <c r="L106">
        <v>992657825343661</v>
      </c>
      <c r="M106">
        <v>5322.182537519604</v>
      </c>
      <c r="N106">
        <v>43539.716454852794</v>
      </c>
      <c r="O106">
        <v>9384315.987479724</v>
      </c>
      <c r="P106">
        <v>30569.173586219913</v>
      </c>
      <c r="Q106">
        <v>9999999</v>
      </c>
      <c r="R106">
        <v>8583.775484217831</v>
      </c>
      <c r="S106">
        <v>798.62264903112225</v>
      </c>
      <c r="T106">
        <v>4134.7676154266828</v>
      </c>
      <c r="U106">
        <v>838.5964242152437</v>
      </c>
      <c r="V106">
        <v>2729.3675812461306</v>
      </c>
      <c r="W106">
        <v>2.7240189673975452</v>
      </c>
      <c r="X106">
        <v>369.15937021072665</v>
      </c>
      <c r="Y106">
        <v>606.08447229958915</v>
      </c>
      <c r="Z106">
        <v>721.91344388811171</v>
      </c>
      <c r="AA106">
        <v>479.61179373593166</v>
      </c>
      <c r="AB106">
        <v>1371.7399979245222</v>
      </c>
      <c r="AC106" t="s">
        <v>150</v>
      </c>
      <c r="AD106">
        <v>1240.8399563162857</v>
      </c>
      <c r="AE106">
        <v>44091.114644264169</v>
      </c>
      <c r="AF106">
        <v>309518.93812300795</v>
      </c>
      <c r="AG106">
        <v>16292.310799057292</v>
      </c>
      <c r="AH106">
        <v>27026.179996661675</v>
      </c>
      <c r="AI106">
        <v>102947.12298477795</v>
      </c>
      <c r="AJ106">
        <v>121198.54899358201</v>
      </c>
      <c r="AK106">
        <v>26062.235888724139</v>
      </c>
      <c r="AL106">
        <v>8790.617862322948</v>
      </c>
      <c r="AM106">
        <v>27405941.369130824</v>
      </c>
      <c r="AN106">
        <v>1297.7098803052259</v>
      </c>
      <c r="AO106">
        <v>5890.5566097562769</v>
      </c>
      <c r="AP106">
        <v>4777498.4441373069</v>
      </c>
      <c r="AQ106">
        <v>1642.4196024914168</v>
      </c>
      <c r="AR106">
        <v>9999999</v>
      </c>
      <c r="AS106">
        <v>1419.1311365504032</v>
      </c>
      <c r="AT106">
        <v>19.200620605279212</v>
      </c>
      <c r="AU106">
        <v>334.47707988349583</v>
      </c>
      <c r="AV106">
        <v>20.519939293237837</v>
      </c>
      <c r="AW106">
        <v>144.0251699852557</v>
      </c>
      <c r="AX106">
        <v>0.1366963774305413</v>
      </c>
      <c r="AY106">
        <v>7.793566290538223</v>
      </c>
      <c r="AZ106">
        <v>14.296037605882574</v>
      </c>
      <c r="BA106">
        <v>16.9451812459453</v>
      </c>
      <c r="BB106">
        <v>10.522373215452573</v>
      </c>
      <c r="BC106">
        <v>35.209474614889537</v>
      </c>
      <c r="BD106" t="s">
        <v>151</v>
      </c>
      <c r="BE106">
        <v>0.75305530964840073</v>
      </c>
      <c r="BF106">
        <v>826.08000378290035</v>
      </c>
      <c r="BG106">
        <v>3095.9870029199651</v>
      </c>
      <c r="BH106">
        <v>226.00898536322856</v>
      </c>
      <c r="BI106">
        <v>388.47461745651395</v>
      </c>
      <c r="BJ106">
        <v>978.50634883864166</v>
      </c>
      <c r="BK106">
        <v>2846.5051289779281</v>
      </c>
      <c r="BL106">
        <v>409.22630054072056</v>
      </c>
      <c r="BM106">
        <v>106.5980678762858</v>
      </c>
      <c r="BN106">
        <v>1703898.7882426211</v>
      </c>
      <c r="BO106">
        <v>0.72927167721357344</v>
      </c>
      <c r="BP106">
        <v>46.738261876942161</v>
      </c>
      <c r="BQ106">
        <v>26673.53309248279</v>
      </c>
      <c r="BR106">
        <v>86.309609378175793</v>
      </c>
      <c r="BS106">
        <v>9999999</v>
      </c>
      <c r="BT106">
        <v>3.0077854993792554</v>
      </c>
      <c r="BU106">
        <v>0.69702859073339374</v>
      </c>
      <c r="BV106">
        <v>2.0894924913760335</v>
      </c>
      <c r="BW106">
        <v>0.72764019119487844</v>
      </c>
      <c r="BX106">
        <v>1.7682773460619408</v>
      </c>
      <c r="BY106">
        <v>6.2992065524439464E-3</v>
      </c>
      <c r="BZ106">
        <v>0.42969305233642396</v>
      </c>
      <c r="CA106">
        <v>0.5767491124873757</v>
      </c>
      <c r="CB106">
        <v>0.63743746575972737</v>
      </c>
      <c r="CC106">
        <v>0.49913789049685869</v>
      </c>
      <c r="CD106">
        <v>1.1577296203230441</v>
      </c>
      <c r="CE106" t="s">
        <v>152</v>
      </c>
      <c r="CF106">
        <v>0.18868686049509512</v>
      </c>
      <c r="CG106">
        <v>197.23558541543636</v>
      </c>
      <c r="CH106">
        <v>738.30751345446538</v>
      </c>
      <c r="CI106">
        <v>44.295803943042621</v>
      </c>
      <c r="CJ106">
        <v>103.68920355623729</v>
      </c>
      <c r="CK106">
        <v>255.22635252295123</v>
      </c>
      <c r="CL106">
        <v>269.98699358569274</v>
      </c>
      <c r="CM106">
        <v>57.377575267420518</v>
      </c>
      <c r="CN106">
        <v>30.356398734007971</v>
      </c>
      <c r="CO106">
        <v>11774.431171599534</v>
      </c>
      <c r="CP106">
        <v>0.61258286381638749</v>
      </c>
      <c r="CQ106">
        <v>17.058634821623247</v>
      </c>
      <c r="CR106">
        <v>23262.288148927208</v>
      </c>
      <c r="CS106">
        <v>141.85424451872098</v>
      </c>
      <c r="CT106">
        <v>9999999</v>
      </c>
      <c r="CU106">
        <v>0.31553190578715379</v>
      </c>
      <c r="CV106">
        <v>7.8094440286204533E-2</v>
      </c>
      <c r="CW106">
        <v>0.1207805027005151</v>
      </c>
      <c r="CX106">
        <v>8.1984714602193337E-2</v>
      </c>
      <c r="CY106">
        <v>9.4334109679861208E-2</v>
      </c>
      <c r="CZ106">
        <v>1.3588904472489969E-3</v>
      </c>
      <c r="DA106">
        <v>3.3541264133237061E-2</v>
      </c>
      <c r="DB106">
        <v>6.2794280311127382E-2</v>
      </c>
      <c r="DC106">
        <v>6.411378521105128E-2</v>
      </c>
      <c r="DD106">
        <v>4.8288310098357094E-2</v>
      </c>
      <c r="DE106">
        <v>0.10504894125109492</v>
      </c>
    </row>
    <row r="107" spans="1:109">
      <c r="A107">
        <v>99</v>
      </c>
      <c r="B107" t="s">
        <v>149</v>
      </c>
      <c r="C107">
        <v>155892.54778391175</v>
      </c>
      <c r="D107">
        <v>297429.18343381246</v>
      </c>
      <c r="E107">
        <v>1329293.9057532314</v>
      </c>
      <c r="F107">
        <v>128958.27813672772</v>
      </c>
      <c r="G107">
        <v>130619.30497329768</v>
      </c>
      <c r="H107">
        <v>361480.76529182552</v>
      </c>
      <c r="I107">
        <v>3849591.9247465623</v>
      </c>
      <c r="J107">
        <v>425108.21333419642</v>
      </c>
      <c r="K107">
        <v>36619.480302995747</v>
      </c>
      <c r="L107">
        <v>3919969091411.2642</v>
      </c>
      <c r="M107">
        <v>942.92524782080989</v>
      </c>
      <c r="N107">
        <v>20750.154638502863</v>
      </c>
      <c r="O107">
        <v>3727160.2488262001</v>
      </c>
      <c r="P107">
        <v>9389.8181999030694</v>
      </c>
      <c r="Q107">
        <v>9999999</v>
      </c>
      <c r="R107">
        <v>1533.6637565158508</v>
      </c>
      <c r="S107">
        <v>302.05706958827699</v>
      </c>
      <c r="T107">
        <v>916.13072171024487</v>
      </c>
      <c r="U107">
        <v>315.49678587193944</v>
      </c>
      <c r="V107">
        <v>609.46538688723456</v>
      </c>
      <c r="W107">
        <v>1.4846845278038967</v>
      </c>
      <c r="X107">
        <v>140.02285294907171</v>
      </c>
      <c r="Y107">
        <v>240.20334122992105</v>
      </c>
      <c r="Z107">
        <v>271.64979207557246</v>
      </c>
      <c r="AA107">
        <v>188.80073555469841</v>
      </c>
      <c r="AB107">
        <v>409.77800549977394</v>
      </c>
      <c r="AC107" t="s">
        <v>150</v>
      </c>
      <c r="AD107">
        <v>324.58941546575687</v>
      </c>
      <c r="AE107">
        <v>89969.196272437359</v>
      </c>
      <c r="AF107">
        <v>503331.88025020604</v>
      </c>
      <c r="AG107">
        <v>23915.359863705686</v>
      </c>
      <c r="AH107">
        <v>44420.470591616824</v>
      </c>
      <c r="AI107">
        <v>129300.28018441201</v>
      </c>
      <c r="AJ107">
        <v>205311.21853688199</v>
      </c>
      <c r="AK107">
        <v>38393.987547660268</v>
      </c>
      <c r="AL107">
        <v>12555.517498065006</v>
      </c>
      <c r="AM107">
        <v>184042667.10296959</v>
      </c>
      <c r="AN107">
        <v>497.53986485256604</v>
      </c>
      <c r="AO107">
        <v>5670.6260372932647</v>
      </c>
      <c r="AP107">
        <v>4808961.3210206218</v>
      </c>
      <c r="AQ107">
        <v>1998.3335909720809</v>
      </c>
      <c r="AR107">
        <v>9999999</v>
      </c>
      <c r="AS107">
        <v>797.67354111153963</v>
      </c>
      <c r="AT107">
        <v>129.09216817808544</v>
      </c>
      <c r="AU107">
        <v>466.71708437842108</v>
      </c>
      <c r="AV107">
        <v>135.36979676605904</v>
      </c>
      <c r="AW107">
        <v>309.39265747478657</v>
      </c>
      <c r="AX107">
        <v>0.28783878050255923</v>
      </c>
      <c r="AY107">
        <v>57.789425195328306</v>
      </c>
      <c r="AZ107">
        <v>98.08816476870301</v>
      </c>
      <c r="BA107">
        <v>116.17143442954337</v>
      </c>
      <c r="BB107">
        <v>76.534052192250883</v>
      </c>
      <c r="BC107">
        <v>189.89623703841011</v>
      </c>
      <c r="BD107" t="s">
        <v>151</v>
      </c>
      <c r="BE107">
        <v>0.69908925125822474</v>
      </c>
      <c r="BF107">
        <v>2040.4301802603409</v>
      </c>
      <c r="BG107">
        <v>4430.1286668439834</v>
      </c>
      <c r="BH107">
        <v>673.57561960353803</v>
      </c>
      <c r="BI107">
        <v>950.3313084303926</v>
      </c>
      <c r="BJ107">
        <v>1772.265763648162</v>
      </c>
      <c r="BK107">
        <v>21962.582027919641</v>
      </c>
      <c r="BL107">
        <v>1688.5995960851296</v>
      </c>
      <c r="BM107">
        <v>256.30726894972241</v>
      </c>
      <c r="BN107">
        <v>17434730.179834947</v>
      </c>
      <c r="BO107">
        <v>2.6584712883473531</v>
      </c>
      <c r="BP107">
        <v>154.25106048378558</v>
      </c>
      <c r="BQ107">
        <v>24185.946192209729</v>
      </c>
      <c r="BR107">
        <v>66.75417263255197</v>
      </c>
      <c r="BS107">
        <v>9999999</v>
      </c>
      <c r="BT107">
        <v>1.9727518463303004</v>
      </c>
      <c r="BU107">
        <v>0.75353949820297983</v>
      </c>
      <c r="BV107">
        <v>1.2370319486313817</v>
      </c>
      <c r="BW107">
        <v>0.79271532835711411</v>
      </c>
      <c r="BX107">
        <v>1.1846500187822673</v>
      </c>
      <c r="BY107">
        <v>2.1852406316543289E-3</v>
      </c>
      <c r="BZ107">
        <v>0.40703730551456113</v>
      </c>
      <c r="CA107">
        <v>0.60318188053978039</v>
      </c>
      <c r="CB107">
        <v>0.66702685853617005</v>
      </c>
      <c r="CC107">
        <v>0.50195552380300712</v>
      </c>
      <c r="CD107">
        <v>1.0015950039284705</v>
      </c>
      <c r="CE107" t="s">
        <v>152</v>
      </c>
      <c r="CF107">
        <v>0.43273216834709677</v>
      </c>
      <c r="CG107">
        <v>163.5780002085055</v>
      </c>
      <c r="CH107">
        <v>1214.1884337757726</v>
      </c>
      <c r="CI107">
        <v>40.815219166599796</v>
      </c>
      <c r="CJ107">
        <v>85.400010726879174</v>
      </c>
      <c r="CK107">
        <v>311.13134850117763</v>
      </c>
      <c r="CL107">
        <v>218.26354949695428</v>
      </c>
      <c r="CM107">
        <v>54.143731239991553</v>
      </c>
      <c r="CN107">
        <v>26.276577533269368</v>
      </c>
      <c r="CO107">
        <v>42381.580107924441</v>
      </c>
      <c r="CP107">
        <v>1.0882719067113447</v>
      </c>
      <c r="CQ107">
        <v>10.411526022565747</v>
      </c>
      <c r="CR107">
        <v>25261.328182718957</v>
      </c>
      <c r="CS107">
        <v>148.85067488472814</v>
      </c>
      <c r="CT107">
        <v>9999999</v>
      </c>
      <c r="CU107">
        <v>1.6102959178971745</v>
      </c>
      <c r="CV107">
        <v>0.14301801229366268</v>
      </c>
      <c r="CW107">
        <v>0.63962731588158894</v>
      </c>
      <c r="CX107">
        <v>0.15103205266837261</v>
      </c>
      <c r="CY107">
        <v>0.38290446529350264</v>
      </c>
      <c r="CZ107">
        <v>1.3952777766465044E-3</v>
      </c>
      <c r="DA107">
        <v>6.2943676379099631E-2</v>
      </c>
      <c r="DB107">
        <v>0.10787196923864092</v>
      </c>
      <c r="DC107">
        <v>0.12659588170939473</v>
      </c>
      <c r="DD107">
        <v>8.4224828629116247E-2</v>
      </c>
      <c r="DE107">
        <v>0.24598875449799149</v>
      </c>
    </row>
    <row r="108" spans="1:109">
      <c r="A108">
        <v>100</v>
      </c>
      <c r="B108" t="s">
        <v>149</v>
      </c>
      <c r="C108">
        <v>324523.20842745475</v>
      </c>
      <c r="D108">
        <v>632189.18931352615</v>
      </c>
      <c r="E108">
        <v>1406425.6880320245</v>
      </c>
      <c r="F108">
        <v>209330.13690857464</v>
      </c>
      <c r="G108">
        <v>286410.75926836277</v>
      </c>
      <c r="H108">
        <v>524896.01379557443</v>
      </c>
      <c r="I108">
        <v>7414276.6081443429</v>
      </c>
      <c r="J108">
        <v>562079.81485799386</v>
      </c>
      <c r="K108">
        <v>76289.180266086405</v>
      </c>
      <c r="L108">
        <v>12458023834.932377</v>
      </c>
      <c r="M108">
        <v>493.09032695721032</v>
      </c>
      <c r="N108">
        <v>51490.24300462399</v>
      </c>
      <c r="O108">
        <v>6988293.4067854462</v>
      </c>
      <c r="P108">
        <v>22011.531926801501</v>
      </c>
      <c r="Q108">
        <v>9999999</v>
      </c>
      <c r="R108">
        <v>765.46671034141821</v>
      </c>
      <c r="S108">
        <v>149.91328768448631</v>
      </c>
      <c r="T108">
        <v>313.39940495439174</v>
      </c>
      <c r="U108">
        <v>157.29301294791173</v>
      </c>
      <c r="V108">
        <v>271.73499298278301</v>
      </c>
      <c r="W108">
        <v>2.7110059607247461</v>
      </c>
      <c r="X108">
        <v>94.917595177738747</v>
      </c>
      <c r="Y108">
        <v>124.69665368238225</v>
      </c>
      <c r="Z108">
        <v>131.50874023010817</v>
      </c>
      <c r="AA108">
        <v>108.82465626465529</v>
      </c>
      <c r="AB108">
        <v>235.82498540356841</v>
      </c>
      <c r="AC108" t="s">
        <v>150</v>
      </c>
      <c r="AD108">
        <v>624.0004815269001</v>
      </c>
      <c r="AE108">
        <v>49210.975557066733</v>
      </c>
      <c r="AF108">
        <v>217769.37977125563</v>
      </c>
      <c r="AG108">
        <v>15023.440450774007</v>
      </c>
      <c r="AH108">
        <v>32454.588432286124</v>
      </c>
      <c r="AI108">
        <v>54251.143960031062</v>
      </c>
      <c r="AJ108">
        <v>93253.11642503785</v>
      </c>
      <c r="AK108">
        <v>20081.851926409694</v>
      </c>
      <c r="AL108">
        <v>10836.533370567007</v>
      </c>
      <c r="AM108">
        <v>6235647.6636815006</v>
      </c>
      <c r="AN108">
        <v>601.71826724122889</v>
      </c>
      <c r="AO108">
        <v>11011.121855758711</v>
      </c>
      <c r="AP108">
        <v>5508431.5873743482</v>
      </c>
      <c r="AQ108">
        <v>2457.7882598752467</v>
      </c>
      <c r="AR108">
        <v>9999999</v>
      </c>
      <c r="AS108">
        <v>606.02421220665303</v>
      </c>
      <c r="AT108">
        <v>33.160937988812037</v>
      </c>
      <c r="AU108">
        <v>216.29487187334283</v>
      </c>
      <c r="AV108">
        <v>35.528919993762102</v>
      </c>
      <c r="AW108">
        <v>128.92630861781322</v>
      </c>
      <c r="AX108">
        <v>0.61547117798477291</v>
      </c>
      <c r="AY108">
        <v>12.906359448615676</v>
      </c>
      <c r="AZ108">
        <v>23.997972974778385</v>
      </c>
      <c r="BA108">
        <v>27.638244873132461</v>
      </c>
      <c r="BB108">
        <v>18.064695930440504</v>
      </c>
      <c r="BC108">
        <v>64.569905718499044</v>
      </c>
      <c r="BD108" t="s">
        <v>151</v>
      </c>
      <c r="BE108">
        <v>1.5025682609783479</v>
      </c>
      <c r="BF108">
        <v>516.24244621482455</v>
      </c>
      <c r="BG108">
        <v>2491.1456882313605</v>
      </c>
      <c r="BH108">
        <v>122.17606113439653</v>
      </c>
      <c r="BI108">
        <v>230.72521518781301</v>
      </c>
      <c r="BJ108">
        <v>640.16242752794813</v>
      </c>
      <c r="BK108">
        <v>1100.8152704185197</v>
      </c>
      <c r="BL108">
        <v>197.6741062920388</v>
      </c>
      <c r="BM108">
        <v>63.892822861855556</v>
      </c>
      <c r="BN108">
        <v>959882.35969477345</v>
      </c>
      <c r="BO108">
        <v>2.2077421022861969</v>
      </c>
      <c r="BP108">
        <v>29.790140130448638</v>
      </c>
      <c r="BQ108">
        <v>23485.797501132176</v>
      </c>
      <c r="BR108">
        <v>103.59314463470648</v>
      </c>
      <c r="BS108">
        <v>9999999</v>
      </c>
      <c r="BT108">
        <v>3.8321874470492583</v>
      </c>
      <c r="BU108">
        <v>0.58744932799687311</v>
      </c>
      <c r="BV108">
        <v>2.2482520528106495</v>
      </c>
      <c r="BW108">
        <v>0.61734020712991133</v>
      </c>
      <c r="BX108">
        <v>1.4874723862277122</v>
      </c>
      <c r="BY108">
        <v>2.8446985399261881E-3</v>
      </c>
      <c r="BZ108">
        <v>0.26332720719835023</v>
      </c>
      <c r="CA108">
        <v>0.4491310263125704</v>
      </c>
      <c r="CB108">
        <v>0.51991818564196224</v>
      </c>
      <c r="CC108">
        <v>0.35101787332167622</v>
      </c>
      <c r="CD108">
        <v>0.86754770402338743</v>
      </c>
      <c r="CE108" t="s">
        <v>152</v>
      </c>
      <c r="CF108">
        <v>0.25403153140309215</v>
      </c>
      <c r="CG108">
        <v>420.1512671104951</v>
      </c>
      <c r="CH108">
        <v>1633.7554465625255</v>
      </c>
      <c r="CI108">
        <v>99.620685857131051</v>
      </c>
      <c r="CJ108">
        <v>216.02737076890665</v>
      </c>
      <c r="CK108">
        <v>523.03088666421195</v>
      </c>
      <c r="CL108">
        <v>831.01531890489821</v>
      </c>
      <c r="CM108">
        <v>144.58557690243686</v>
      </c>
      <c r="CN108">
        <v>59.116972635656929</v>
      </c>
      <c r="CO108">
        <v>90649.486646798832</v>
      </c>
      <c r="CP108">
        <v>0.40862696335186505</v>
      </c>
      <c r="CQ108">
        <v>24.935167227863342</v>
      </c>
      <c r="CR108">
        <v>27524.511710905117</v>
      </c>
      <c r="CS108">
        <v>131.30318329040253</v>
      </c>
      <c r="CT108">
        <v>9999999</v>
      </c>
      <c r="CU108">
        <v>1.4540504823870055</v>
      </c>
      <c r="CV108">
        <v>0.33785025045337008</v>
      </c>
      <c r="CW108">
        <v>0.95148673918445914</v>
      </c>
      <c r="CX108">
        <v>0.35277523180114467</v>
      </c>
      <c r="CY108">
        <v>0.78290315305746394</v>
      </c>
      <c r="CZ108">
        <v>1.0577059474035663E-3</v>
      </c>
      <c r="DA108">
        <v>0.20799094820729183</v>
      </c>
      <c r="DB108">
        <v>0.276895901856202</v>
      </c>
      <c r="DC108">
        <v>0.30634918125590943</v>
      </c>
      <c r="DD108">
        <v>0.23976848168173692</v>
      </c>
      <c r="DE108">
        <v>0.56524836591407579</v>
      </c>
    </row>
    <row r="109" spans="1:109">
      <c r="A109">
        <v>101</v>
      </c>
      <c r="B109" t="s">
        <v>149</v>
      </c>
      <c r="C109">
        <v>306618.79624225601</v>
      </c>
      <c r="D109">
        <v>486109.43117715738</v>
      </c>
      <c r="E109">
        <v>2684859.6957379142</v>
      </c>
      <c r="F109">
        <v>273475.73161940358</v>
      </c>
      <c r="G109">
        <v>237373.34750111474</v>
      </c>
      <c r="H109">
        <v>828632.68250591564</v>
      </c>
      <c r="I109">
        <v>6055714.2283296045</v>
      </c>
      <c r="J109">
        <v>860848.37811458751</v>
      </c>
      <c r="K109">
        <v>79023.302582456148</v>
      </c>
      <c r="L109">
        <v>1962030885441.8972</v>
      </c>
      <c r="M109">
        <v>2618.5830464339056</v>
      </c>
      <c r="N109">
        <v>35160.913620072854</v>
      </c>
      <c r="O109">
        <v>8263239.2232870692</v>
      </c>
      <c r="P109">
        <v>19712.739510677708</v>
      </c>
      <c r="Q109">
        <v>9999999</v>
      </c>
      <c r="R109">
        <v>1454.8768003235916</v>
      </c>
      <c r="S109">
        <v>165.57563194870306</v>
      </c>
      <c r="T109">
        <v>538.60236635440879</v>
      </c>
      <c r="U109">
        <v>170.57475065707075</v>
      </c>
      <c r="V109">
        <v>373.80621058739098</v>
      </c>
      <c r="W109">
        <v>2.0397159040817354</v>
      </c>
      <c r="X109">
        <v>107.70023453113475</v>
      </c>
      <c r="Y109">
        <v>147.63643164637602</v>
      </c>
      <c r="Z109">
        <v>149.84343024974001</v>
      </c>
      <c r="AA109">
        <v>131.99216741960257</v>
      </c>
      <c r="AB109">
        <v>228.00024505347733</v>
      </c>
      <c r="AC109" t="s">
        <v>150</v>
      </c>
      <c r="AD109">
        <v>510.16051540298645</v>
      </c>
      <c r="AE109">
        <v>29315.275218612554</v>
      </c>
      <c r="AF109">
        <v>218474.41855729109</v>
      </c>
      <c r="AG109">
        <v>7627.9355636972487</v>
      </c>
      <c r="AH109">
        <v>16435.785511127404</v>
      </c>
      <c r="AI109">
        <v>54305.196943331845</v>
      </c>
      <c r="AJ109">
        <v>51508.201783686505</v>
      </c>
      <c r="AK109">
        <v>10718.657681768018</v>
      </c>
      <c r="AL109">
        <v>4822.8097806042042</v>
      </c>
      <c r="AM109">
        <v>8479563.8689224664</v>
      </c>
      <c r="AN109">
        <v>694.28115868932161</v>
      </c>
      <c r="AO109">
        <v>4738.2871257779043</v>
      </c>
      <c r="AP109">
        <v>4846483.0914047584</v>
      </c>
      <c r="AQ109">
        <v>584.39750665895281</v>
      </c>
      <c r="AR109">
        <v>9999999</v>
      </c>
      <c r="AS109">
        <v>894.2358119917875</v>
      </c>
      <c r="AT109">
        <v>32.158899865648998</v>
      </c>
      <c r="AU109">
        <v>209.41442767839342</v>
      </c>
      <c r="AV109">
        <v>34.262256393853185</v>
      </c>
      <c r="AW109">
        <v>117.15497713378657</v>
      </c>
      <c r="AX109">
        <v>7.4812822366711051E-2</v>
      </c>
      <c r="AY109">
        <v>12.878809769148988</v>
      </c>
      <c r="AZ109">
        <v>24.033977348844584</v>
      </c>
      <c r="BA109">
        <v>27.438326952503967</v>
      </c>
      <c r="BB109">
        <v>18.332911395808491</v>
      </c>
      <c r="BC109">
        <v>57.045529347503454</v>
      </c>
      <c r="BD109" t="s">
        <v>151</v>
      </c>
      <c r="BE109">
        <v>0.41810494033015128</v>
      </c>
      <c r="BF109">
        <v>1373.0633708895175</v>
      </c>
      <c r="BG109">
        <v>3118.6962869398703</v>
      </c>
      <c r="BH109">
        <v>378.50350162561114</v>
      </c>
      <c r="BI109">
        <v>616.67787536282901</v>
      </c>
      <c r="BJ109">
        <v>1253.4669947281254</v>
      </c>
      <c r="BK109">
        <v>7395.9037883901656</v>
      </c>
      <c r="BL109">
        <v>786.83383098112915</v>
      </c>
      <c r="BM109">
        <v>165.58810953297242</v>
      </c>
      <c r="BN109">
        <v>1906230.8182841404</v>
      </c>
      <c r="BO109">
        <v>0.97205245056073952</v>
      </c>
      <c r="BP109">
        <v>90.075170696273105</v>
      </c>
      <c r="BQ109">
        <v>25594.548649063479</v>
      </c>
      <c r="BR109">
        <v>73.025008719749152</v>
      </c>
      <c r="BS109">
        <v>9999999</v>
      </c>
      <c r="BT109">
        <v>2.6519804738299406</v>
      </c>
      <c r="BU109">
        <v>0.44527556203421859</v>
      </c>
      <c r="BV109">
        <v>1.1896791749856768</v>
      </c>
      <c r="BW109">
        <v>0.4664374461648666</v>
      </c>
      <c r="BX109">
        <v>1.0274099783441226</v>
      </c>
      <c r="BY109">
        <v>3.9624373285738089E-3</v>
      </c>
      <c r="BZ109">
        <v>0.25061654292864594</v>
      </c>
      <c r="CA109">
        <v>0.36135248366708489</v>
      </c>
      <c r="CB109">
        <v>0.3900715579316793</v>
      </c>
      <c r="CC109">
        <v>0.30519847721783133</v>
      </c>
      <c r="CD109">
        <v>0.6987655096472416</v>
      </c>
      <c r="CE109" t="s">
        <v>152</v>
      </c>
      <c r="CF109">
        <v>0.9405149250990168</v>
      </c>
      <c r="CG109">
        <v>74.061194747481778</v>
      </c>
      <c r="CH109">
        <v>515.01027437385187</v>
      </c>
      <c r="CI109">
        <v>17.75829432583588</v>
      </c>
      <c r="CJ109">
        <v>45.422959104242253</v>
      </c>
      <c r="CK109">
        <v>122.49721486851743</v>
      </c>
      <c r="CL109">
        <v>93.056344986761289</v>
      </c>
      <c r="CM109">
        <v>21.921146907391726</v>
      </c>
      <c r="CN109">
        <v>13.387326622951683</v>
      </c>
      <c r="CO109">
        <v>5733.1204985527365</v>
      </c>
      <c r="CP109">
        <v>1.7412930589209601</v>
      </c>
      <c r="CQ109">
        <v>18.697112758694214</v>
      </c>
      <c r="CR109">
        <v>23994.295194644677</v>
      </c>
      <c r="CS109">
        <v>128.38219268017176</v>
      </c>
      <c r="CT109">
        <v>9999999</v>
      </c>
      <c r="CU109">
        <v>1.8510388471376498</v>
      </c>
      <c r="CV109">
        <v>8.4550215046448399E-2</v>
      </c>
      <c r="CW109">
        <v>0.42764674660128987</v>
      </c>
      <c r="CX109">
        <v>9.0434325409476213E-2</v>
      </c>
      <c r="CY109">
        <v>0.31063379629000687</v>
      </c>
      <c r="CZ109">
        <v>2.9309113696428046E-4</v>
      </c>
      <c r="DA109">
        <v>3.4344539827173073E-2</v>
      </c>
      <c r="DB109">
        <v>6.2282825815723003E-2</v>
      </c>
      <c r="DC109">
        <v>7.1339826290609656E-2</v>
      </c>
      <c r="DD109">
        <v>4.7660994591946927E-2</v>
      </c>
      <c r="DE109">
        <v>0.16236501955212371</v>
      </c>
    </row>
    <row r="110" spans="1:109">
      <c r="A110">
        <v>102</v>
      </c>
      <c r="B110" t="s">
        <v>149</v>
      </c>
      <c r="C110">
        <v>251881.07721684306</v>
      </c>
      <c r="D110">
        <v>59934.367670450731</v>
      </c>
      <c r="E110">
        <v>127564.33538148018</v>
      </c>
      <c r="F110">
        <v>12120.745125748328</v>
      </c>
      <c r="G110">
        <v>32071.010237912953</v>
      </c>
      <c r="H110">
        <v>46456.689131416519</v>
      </c>
      <c r="I110">
        <v>78897.685819333929</v>
      </c>
      <c r="J110">
        <v>15212.200718738364</v>
      </c>
      <c r="K110">
        <v>9176.9728024670112</v>
      </c>
      <c r="L110">
        <v>1115148.4983039738</v>
      </c>
      <c r="M110">
        <v>162.98992832905063</v>
      </c>
      <c r="N110">
        <v>9279.208227924446</v>
      </c>
      <c r="O110">
        <v>6848523.2463725051</v>
      </c>
      <c r="P110">
        <v>1257.3421685165777</v>
      </c>
      <c r="Q110">
        <v>9999999</v>
      </c>
      <c r="R110">
        <v>244.85352823741161</v>
      </c>
      <c r="S110">
        <v>25.483480166425256</v>
      </c>
      <c r="T110">
        <v>104.52095731905945</v>
      </c>
      <c r="U110">
        <v>26.470355876940978</v>
      </c>
      <c r="V110">
        <v>64.020002529475263</v>
      </c>
      <c r="W110">
        <v>0.19380669047621976</v>
      </c>
      <c r="X110">
        <v>16.058620326242853</v>
      </c>
      <c r="Y110">
        <v>22.036488125751546</v>
      </c>
      <c r="Z110">
        <v>22.408808836953224</v>
      </c>
      <c r="AA110">
        <v>19.371871881759549</v>
      </c>
      <c r="AB110">
        <v>33.510935956884047</v>
      </c>
      <c r="AC110" t="s">
        <v>150</v>
      </c>
      <c r="AD110">
        <v>154.41827721860801</v>
      </c>
      <c r="AE110">
        <v>61053.432996395575</v>
      </c>
      <c r="AF110">
        <v>213212.7468842635</v>
      </c>
      <c r="AG110">
        <v>12662.134287503966</v>
      </c>
      <c r="AH110">
        <v>32113.309033096975</v>
      </c>
      <c r="AI110">
        <v>62584.529353507554</v>
      </c>
      <c r="AJ110">
        <v>113166.55106531324</v>
      </c>
      <c r="AK110">
        <v>17773.24100034911</v>
      </c>
      <c r="AL110">
        <v>8186.3305609426625</v>
      </c>
      <c r="AM110">
        <v>6366038.2639215263</v>
      </c>
      <c r="AN110">
        <v>200.76892658193432</v>
      </c>
      <c r="AO110">
        <v>6561.3117049414604</v>
      </c>
      <c r="AP110">
        <v>5217800.1152823325</v>
      </c>
      <c r="AQ110">
        <v>1036.736013645708</v>
      </c>
      <c r="AR110">
        <v>9999999</v>
      </c>
      <c r="AS110">
        <v>695.27614798274112</v>
      </c>
      <c r="AT110">
        <v>127.8490331562335</v>
      </c>
      <c r="AU110">
        <v>466.77414665175928</v>
      </c>
      <c r="AV110">
        <v>131.94443364565049</v>
      </c>
      <c r="AW110">
        <v>312.53019148176838</v>
      </c>
      <c r="AX110">
        <v>0.80814959927184848</v>
      </c>
      <c r="AY110">
        <v>67.908531585944004</v>
      </c>
      <c r="AZ110">
        <v>108.09108611573943</v>
      </c>
      <c r="BA110">
        <v>118.02005343724703</v>
      </c>
      <c r="BB110">
        <v>89.144334105129261</v>
      </c>
      <c r="BC110">
        <v>173.47163936919219</v>
      </c>
      <c r="BD110" t="s">
        <v>151</v>
      </c>
      <c r="BE110">
        <v>10.224282702922224</v>
      </c>
      <c r="BF110">
        <v>1281.452996566361</v>
      </c>
      <c r="BG110">
        <v>11766.159517742575</v>
      </c>
      <c r="BH110">
        <v>1038.5314657895196</v>
      </c>
      <c r="BI110">
        <v>640.26772469548348</v>
      </c>
      <c r="BJ110">
        <v>2988.9551333328482</v>
      </c>
      <c r="BK110">
        <v>19200.608163848214</v>
      </c>
      <c r="BL110">
        <v>4409.6217309936164</v>
      </c>
      <c r="BM110">
        <v>230.35769166223062</v>
      </c>
      <c r="BN110">
        <v>4497624114470.3945</v>
      </c>
      <c r="BO110">
        <v>18.24884557345985</v>
      </c>
      <c r="BP110">
        <v>101.03012368265929</v>
      </c>
      <c r="BQ110">
        <v>24640.803437177863</v>
      </c>
      <c r="BR110">
        <v>85.722096741232221</v>
      </c>
      <c r="BS110">
        <v>9999999</v>
      </c>
      <c r="BT110">
        <v>14.700838124655389</v>
      </c>
      <c r="BU110">
        <v>0.71256078282576574</v>
      </c>
      <c r="BV110">
        <v>4.0836465829102604</v>
      </c>
      <c r="BW110">
        <v>0.75470077345359088</v>
      </c>
      <c r="BX110">
        <v>2.4560655159758991</v>
      </c>
      <c r="BY110">
        <v>3.4412335978868868E-3</v>
      </c>
      <c r="BZ110">
        <v>0.32445201986820826</v>
      </c>
      <c r="CA110">
        <v>0.54435185903739158</v>
      </c>
      <c r="CB110">
        <v>0.61169203795806604</v>
      </c>
      <c r="CC110">
        <v>0.43097684792208013</v>
      </c>
      <c r="CD110">
        <v>1.3102331653890478</v>
      </c>
      <c r="CE110" t="s">
        <v>152</v>
      </c>
      <c r="CF110">
        <v>2.7641571750753888</v>
      </c>
      <c r="CG110">
        <v>269.45766546848603</v>
      </c>
      <c r="CH110">
        <v>2162.8132109311018</v>
      </c>
      <c r="CI110">
        <v>73.634635414716755</v>
      </c>
      <c r="CJ110">
        <v>132.89191897933293</v>
      </c>
      <c r="CK110">
        <v>507.42366052211423</v>
      </c>
      <c r="CL110">
        <v>512.0952148359919</v>
      </c>
      <c r="CM110">
        <v>115.32576200958502</v>
      </c>
      <c r="CN110">
        <v>39.024118880878298</v>
      </c>
      <c r="CO110">
        <v>540522.48804601422</v>
      </c>
      <c r="CP110">
        <v>2.7121702611940193</v>
      </c>
      <c r="CQ110">
        <v>20.870108701872038</v>
      </c>
      <c r="CR110">
        <v>23903.260297538334</v>
      </c>
      <c r="CS110">
        <v>97.351516119273441</v>
      </c>
      <c r="CT110">
        <v>9999999</v>
      </c>
      <c r="CU110">
        <v>5.9014530838102379</v>
      </c>
      <c r="CV110">
        <v>0.44809495935213339</v>
      </c>
      <c r="CW110">
        <v>2.466593402852423</v>
      </c>
      <c r="CX110">
        <v>0.46388869814758427</v>
      </c>
      <c r="CY110">
        <v>1.4939044535803414</v>
      </c>
      <c r="CZ110">
        <v>6.8189900966187376E-4</v>
      </c>
      <c r="DA110">
        <v>0.23604670809194062</v>
      </c>
      <c r="DB110">
        <v>0.37170613651498857</v>
      </c>
      <c r="DC110">
        <v>0.40974381017407824</v>
      </c>
      <c r="DD110">
        <v>0.30765020697462298</v>
      </c>
      <c r="DE110">
        <v>0.61478063580838527</v>
      </c>
    </row>
    <row r="111" spans="1:109">
      <c r="A111">
        <v>103</v>
      </c>
      <c r="B111" t="s">
        <v>149</v>
      </c>
      <c r="C111">
        <v>332154.16308549035</v>
      </c>
      <c r="D111">
        <v>224362.43427049374</v>
      </c>
      <c r="E111">
        <v>670738.25457204296</v>
      </c>
      <c r="F111">
        <v>64881.878139547698</v>
      </c>
      <c r="G111">
        <v>109521.79033550541</v>
      </c>
      <c r="H111">
        <v>181949.01394994554</v>
      </c>
      <c r="I111">
        <v>1175800.0625471077</v>
      </c>
      <c r="J111">
        <v>136032.25680362014</v>
      </c>
      <c r="K111">
        <v>33835.478136621794</v>
      </c>
      <c r="L111">
        <v>456188387.09510547</v>
      </c>
      <c r="M111">
        <v>7349.7389339354813</v>
      </c>
      <c r="N111">
        <v>30778.689158984154</v>
      </c>
      <c r="O111">
        <v>6256170.2192934817</v>
      </c>
      <c r="P111">
        <v>22194.195080648638</v>
      </c>
      <c r="Q111">
        <v>9999999</v>
      </c>
      <c r="R111">
        <v>8041.197594086686</v>
      </c>
      <c r="S111">
        <v>311.46300252174336</v>
      </c>
      <c r="T111">
        <v>2215.1753392705073</v>
      </c>
      <c r="U111">
        <v>328.54400216340207</v>
      </c>
      <c r="V111">
        <v>1347.3598928229112</v>
      </c>
      <c r="W111">
        <v>4.3202706048027357</v>
      </c>
      <c r="X111">
        <v>156.04770155539404</v>
      </c>
      <c r="Y111">
        <v>243.64645283873077</v>
      </c>
      <c r="Z111">
        <v>270.3521829479119</v>
      </c>
      <c r="AA111">
        <v>199.40613964291035</v>
      </c>
      <c r="AB111">
        <v>554.69421043526108</v>
      </c>
      <c r="AC111" t="s">
        <v>150</v>
      </c>
      <c r="AD111">
        <v>207.11509783827589</v>
      </c>
      <c r="AE111">
        <v>47300.106896859565</v>
      </c>
      <c r="AF111">
        <v>260052.40115700185</v>
      </c>
      <c r="AG111">
        <v>13195.334249074223</v>
      </c>
      <c r="AH111">
        <v>26134.903436613495</v>
      </c>
      <c r="AI111">
        <v>78705.05353386869</v>
      </c>
      <c r="AJ111">
        <v>108313.99532829282</v>
      </c>
      <c r="AK111">
        <v>20375.004636934093</v>
      </c>
      <c r="AL111">
        <v>7315.5827769228945</v>
      </c>
      <c r="AM111">
        <v>21845590.249688897</v>
      </c>
      <c r="AN111">
        <v>178.51269581551912</v>
      </c>
      <c r="AO111">
        <v>4246.3090539317545</v>
      </c>
      <c r="AP111">
        <v>4003092.5406889049</v>
      </c>
      <c r="AQ111">
        <v>1060.7052014790461</v>
      </c>
      <c r="AR111">
        <v>9999999</v>
      </c>
      <c r="AS111">
        <v>557.00341526045941</v>
      </c>
      <c r="AT111">
        <v>62.089881315260627</v>
      </c>
      <c r="AU111">
        <v>251.56022034952414</v>
      </c>
      <c r="AV111">
        <v>65.540779008254759</v>
      </c>
      <c r="AW111">
        <v>150.67413077142217</v>
      </c>
      <c r="AX111">
        <v>0.24962477825833412</v>
      </c>
      <c r="AY111">
        <v>25.749164032357204</v>
      </c>
      <c r="AZ111">
        <v>46.253114913054198</v>
      </c>
      <c r="BA111">
        <v>54.781127434733406</v>
      </c>
      <c r="BB111">
        <v>35.282500774687016</v>
      </c>
      <c r="BC111">
        <v>94.679575372218451</v>
      </c>
      <c r="BD111" t="s">
        <v>151</v>
      </c>
      <c r="BE111">
        <v>0.67031503076346577</v>
      </c>
      <c r="BF111">
        <v>1593.1101980651933</v>
      </c>
      <c r="BG111">
        <v>3977.4235751352612</v>
      </c>
      <c r="BH111">
        <v>380.5037098281831</v>
      </c>
      <c r="BI111">
        <v>711.20456208377652</v>
      </c>
      <c r="BJ111">
        <v>1252.9001894808407</v>
      </c>
      <c r="BK111">
        <v>6611.0112620830951</v>
      </c>
      <c r="BL111">
        <v>713.76219022370742</v>
      </c>
      <c r="BM111">
        <v>186.62797480900016</v>
      </c>
      <c r="BN111">
        <v>2046210.9402044071</v>
      </c>
      <c r="BO111">
        <v>0.47282866194869028</v>
      </c>
      <c r="BP111">
        <v>118.33800946597728</v>
      </c>
      <c r="BQ111">
        <v>35510.666849500529</v>
      </c>
      <c r="BR111">
        <v>67.930601924741083</v>
      </c>
      <c r="BS111">
        <v>9999999</v>
      </c>
      <c r="BT111">
        <v>4.572755246870658</v>
      </c>
      <c r="BU111">
        <v>0.52163533536606266</v>
      </c>
      <c r="BV111">
        <v>2.1725773461385391</v>
      </c>
      <c r="BW111">
        <v>0.53547852747243341</v>
      </c>
      <c r="BX111">
        <v>1.7726139591939005</v>
      </c>
      <c r="BY111">
        <v>3.2093444183398752E-3</v>
      </c>
      <c r="BZ111">
        <v>0.40119604252728652</v>
      </c>
      <c r="CA111">
        <v>0.47067446674460695</v>
      </c>
      <c r="CB111">
        <v>0.48328835538549092</v>
      </c>
      <c r="CC111">
        <v>0.43995361929565857</v>
      </c>
      <c r="CD111">
        <v>0.77554223920629473</v>
      </c>
      <c r="CE111" t="s">
        <v>152</v>
      </c>
      <c r="CF111">
        <v>1.2878861568023598</v>
      </c>
      <c r="CG111">
        <v>363.21886156460698</v>
      </c>
      <c r="CH111">
        <v>3102.9751031786491</v>
      </c>
      <c r="CI111">
        <v>141.75681811377015</v>
      </c>
      <c r="CJ111">
        <v>209.58245266508763</v>
      </c>
      <c r="CK111">
        <v>808.75825446724525</v>
      </c>
      <c r="CL111">
        <v>1118.7034443765369</v>
      </c>
      <c r="CM111">
        <v>245.04454119879969</v>
      </c>
      <c r="CN111">
        <v>66.47217652613574</v>
      </c>
      <c r="CO111">
        <v>3414217.7446290832</v>
      </c>
      <c r="CP111">
        <v>2.6875233147750022</v>
      </c>
      <c r="CQ111">
        <v>20.158992306863528</v>
      </c>
      <c r="CR111">
        <v>22714.751126097759</v>
      </c>
      <c r="CS111">
        <v>104.8033464396815</v>
      </c>
      <c r="CT111">
        <v>9999999</v>
      </c>
      <c r="CU111">
        <v>3.715529840399443</v>
      </c>
      <c r="CV111">
        <v>0.43142756698229584</v>
      </c>
      <c r="CW111">
        <v>1.613596438293265</v>
      </c>
      <c r="CX111">
        <v>0.4580690043256665</v>
      </c>
      <c r="CY111">
        <v>1.0340566519866841</v>
      </c>
      <c r="CZ111">
        <v>3.136689735089964E-3</v>
      </c>
      <c r="DA111">
        <v>0.1777829050975934</v>
      </c>
      <c r="DB111">
        <v>0.31466026955676446</v>
      </c>
      <c r="DC111">
        <v>0.37739465225156166</v>
      </c>
      <c r="DD111">
        <v>0.24008626056300686</v>
      </c>
      <c r="DE111">
        <v>0.73467206640312188</v>
      </c>
    </row>
    <row r="112" spans="1:109">
      <c r="A112">
        <v>104</v>
      </c>
      <c r="B112" t="s">
        <v>149</v>
      </c>
      <c r="C112">
        <v>371017.55974333262</v>
      </c>
      <c r="D112">
        <v>330375.63086503692</v>
      </c>
      <c r="E112">
        <v>2229465.4082060759</v>
      </c>
      <c r="F112">
        <v>210289.3415955462</v>
      </c>
      <c r="G112">
        <v>204637.16403568001</v>
      </c>
      <c r="H112">
        <v>516888.87995886325</v>
      </c>
      <c r="I112">
        <v>6390931.1794948271</v>
      </c>
      <c r="J112">
        <v>758513.50115151738</v>
      </c>
      <c r="K112">
        <v>61972.006482625184</v>
      </c>
      <c r="L112">
        <v>8353600909656.5068</v>
      </c>
      <c r="M112">
        <v>4790.034238376933</v>
      </c>
      <c r="N112">
        <v>57855.760215019</v>
      </c>
      <c r="O112">
        <v>6402084.2459012726</v>
      </c>
      <c r="P112">
        <v>41827.055402172744</v>
      </c>
      <c r="Q112">
        <v>9999999</v>
      </c>
      <c r="R112">
        <v>6677.8473477984689</v>
      </c>
      <c r="S112">
        <v>385.34373598825033</v>
      </c>
      <c r="T112">
        <v>1866.2382983941093</v>
      </c>
      <c r="U112">
        <v>411.08974729285347</v>
      </c>
      <c r="V112">
        <v>1184.1797993844837</v>
      </c>
      <c r="W112">
        <v>3.2849609534843949</v>
      </c>
      <c r="X112">
        <v>156.42532430202832</v>
      </c>
      <c r="Y112">
        <v>284.51713239675468</v>
      </c>
      <c r="Z112">
        <v>326.82206597310721</v>
      </c>
      <c r="AA112">
        <v>217.67276338682262</v>
      </c>
      <c r="AB112">
        <v>693.9182442941634</v>
      </c>
      <c r="AC112" t="s">
        <v>150</v>
      </c>
      <c r="AD112">
        <v>13.204477246885638</v>
      </c>
      <c r="AE112">
        <v>20391.130507450875</v>
      </c>
      <c r="AF112">
        <v>54168.762692431279</v>
      </c>
      <c r="AG112">
        <v>3241.0767682694136</v>
      </c>
      <c r="AH112">
        <v>9760.0740262214767</v>
      </c>
      <c r="AI112">
        <v>16266.954472664578</v>
      </c>
      <c r="AJ112">
        <v>17933.644719473388</v>
      </c>
      <c r="AK112">
        <v>3755.8494584718269</v>
      </c>
      <c r="AL112">
        <v>2629.7990469426227</v>
      </c>
      <c r="AM112">
        <v>276701.19063377223</v>
      </c>
      <c r="AN112">
        <v>19.862081621810393</v>
      </c>
      <c r="AO112">
        <v>3055.3003026715219</v>
      </c>
      <c r="AP112">
        <v>4832599.5261468105</v>
      </c>
      <c r="AQ112">
        <v>382.37394040177105</v>
      </c>
      <c r="AR112">
        <v>9999999</v>
      </c>
      <c r="AS112">
        <v>99.984242740535663</v>
      </c>
      <c r="AT112">
        <v>11.389489439488388</v>
      </c>
      <c r="AU112">
        <v>49.164357251344008</v>
      </c>
      <c r="AV112">
        <v>11.604117276103468</v>
      </c>
      <c r="AW112">
        <v>32.109434128199936</v>
      </c>
      <c r="AX112">
        <v>8.8624068575371098E-2</v>
      </c>
      <c r="AY112">
        <v>8.4153456878545239</v>
      </c>
      <c r="AZ112">
        <v>10.480035017889543</v>
      </c>
      <c r="BA112">
        <v>10.50654295170156</v>
      </c>
      <c r="BB112">
        <v>9.5908802924818097</v>
      </c>
      <c r="BC112">
        <v>13.928436842040226</v>
      </c>
      <c r="BD112" t="s">
        <v>151</v>
      </c>
      <c r="BE112">
        <v>5.912231668470965</v>
      </c>
      <c r="BF112">
        <v>234.59443644124937</v>
      </c>
      <c r="BG112">
        <v>4362.0712101551426</v>
      </c>
      <c r="BH112">
        <v>127.88608552800467</v>
      </c>
      <c r="BI112">
        <v>127.32613624612223</v>
      </c>
      <c r="BJ112">
        <v>1054.3211020141291</v>
      </c>
      <c r="BK112">
        <v>433.88003173689299</v>
      </c>
      <c r="BL112">
        <v>204.46979894351352</v>
      </c>
      <c r="BM112">
        <v>62.503550602190501</v>
      </c>
      <c r="BN112">
        <v>3039073.0982196368</v>
      </c>
      <c r="BO112">
        <v>10.39524248557467</v>
      </c>
      <c r="BP112">
        <v>8.8229733033838169</v>
      </c>
      <c r="BQ112">
        <v>35649.118487251959</v>
      </c>
      <c r="BR112">
        <v>151.23997481041283</v>
      </c>
      <c r="BS112">
        <v>9999999</v>
      </c>
      <c r="BT112">
        <v>8.5084409477867666</v>
      </c>
      <c r="BU112">
        <v>0.17741078863649001</v>
      </c>
      <c r="BV112">
        <v>1.8503110271208327</v>
      </c>
      <c r="BW112">
        <v>0.18526444330549596</v>
      </c>
      <c r="BX112">
        <v>0.88914776281706664</v>
      </c>
      <c r="BY112">
        <v>2.1485963897301258E-3</v>
      </c>
      <c r="BZ112">
        <v>9.6263508622576238E-2</v>
      </c>
      <c r="CA112">
        <v>0.14367527216672538</v>
      </c>
      <c r="CB112">
        <v>0.16045478871740937</v>
      </c>
      <c r="CC112">
        <v>0.12035694866019959</v>
      </c>
      <c r="CD112">
        <v>0.2784465801200155</v>
      </c>
      <c r="CE112" t="s">
        <v>152</v>
      </c>
      <c r="CF112">
        <v>2.2484978850296233</v>
      </c>
      <c r="CG112">
        <v>615.27858598810508</v>
      </c>
      <c r="CH112">
        <v>2796.2198176330412</v>
      </c>
      <c r="CI112">
        <v>178.60220019820648</v>
      </c>
      <c r="CJ112">
        <v>347.5052799096855</v>
      </c>
      <c r="CK112">
        <v>732.00618671568066</v>
      </c>
      <c r="CL112">
        <v>1852.1278069461564</v>
      </c>
      <c r="CM112">
        <v>294.93390139404687</v>
      </c>
      <c r="CN112">
        <v>96.127022256926651</v>
      </c>
      <c r="CO112">
        <v>1133635.7670776495</v>
      </c>
      <c r="CP112">
        <v>2.8637198971324618</v>
      </c>
      <c r="CQ112">
        <v>58.532162704660507</v>
      </c>
      <c r="CR112">
        <v>26133.005222954955</v>
      </c>
      <c r="CS112">
        <v>88.426746735710879</v>
      </c>
      <c r="CT112">
        <v>9999999</v>
      </c>
      <c r="CU112">
        <v>4.4660984485224997</v>
      </c>
      <c r="CV112">
        <v>0.75352729965608634</v>
      </c>
      <c r="CW112">
        <v>3.2641126006627945</v>
      </c>
      <c r="CX112">
        <v>0.78112638245488553</v>
      </c>
      <c r="CY112">
        <v>2.224046968491749</v>
      </c>
      <c r="CZ112">
        <v>1.2619935033855408E-3</v>
      </c>
      <c r="DA112">
        <v>0.35256966782354188</v>
      </c>
      <c r="DB112">
        <v>0.60530154459969399</v>
      </c>
      <c r="DC112">
        <v>0.69219857260600548</v>
      </c>
      <c r="DD112">
        <v>0.47310708461311529</v>
      </c>
      <c r="DE112">
        <v>1.0544261420620327</v>
      </c>
    </row>
    <row r="113" spans="1:109">
      <c r="A113">
        <v>105</v>
      </c>
      <c r="B113" t="s">
        <v>149</v>
      </c>
      <c r="C113">
        <v>340527.54840599094</v>
      </c>
      <c r="D113">
        <v>569580.80233181303</v>
      </c>
      <c r="E113">
        <v>890654.90310832183</v>
      </c>
      <c r="F113">
        <v>149698.92750845858</v>
      </c>
      <c r="G113">
        <v>244020.74662197829</v>
      </c>
      <c r="H113">
        <v>379288.06471468491</v>
      </c>
      <c r="I113">
        <v>5169680.5463913521</v>
      </c>
      <c r="J113">
        <v>355163.45531937759</v>
      </c>
      <c r="K113">
        <v>62723.322229287922</v>
      </c>
      <c r="L113">
        <v>697784505.27972543</v>
      </c>
      <c r="M113">
        <v>753.49674270193429</v>
      </c>
      <c r="N113">
        <v>43825.62046792818</v>
      </c>
      <c r="O113">
        <v>6970437.2545523494</v>
      </c>
      <c r="P113">
        <v>20414.957333124035</v>
      </c>
      <c r="Q113">
        <v>9999999</v>
      </c>
      <c r="R113">
        <v>2191.1282268637792</v>
      </c>
      <c r="S113">
        <v>343.17763264741166</v>
      </c>
      <c r="T113">
        <v>1324.4217714502511</v>
      </c>
      <c r="U113">
        <v>347.81978768908851</v>
      </c>
      <c r="V113">
        <v>877.45038780056905</v>
      </c>
      <c r="W113">
        <v>0.47740479017756821</v>
      </c>
      <c r="X113">
        <v>271.76666905099916</v>
      </c>
      <c r="Y113">
        <v>324.18296653786513</v>
      </c>
      <c r="Z113">
        <v>324.72550375373334</v>
      </c>
      <c r="AA113">
        <v>306.1603726156651</v>
      </c>
      <c r="AB113">
        <v>414.08897919784374</v>
      </c>
      <c r="AC113" t="s">
        <v>150</v>
      </c>
      <c r="AD113">
        <v>253.9648642234842</v>
      </c>
      <c r="AE113">
        <v>66639.228581348914</v>
      </c>
      <c r="AF113">
        <v>252409.19142476365</v>
      </c>
      <c r="AG113">
        <v>15133.313337973588</v>
      </c>
      <c r="AH113">
        <v>34515.995927456119</v>
      </c>
      <c r="AI113">
        <v>81181.477912847913</v>
      </c>
      <c r="AJ113">
        <v>138446.98446324494</v>
      </c>
      <c r="AK113">
        <v>22510.61162885982</v>
      </c>
      <c r="AL113">
        <v>9042.6856627029119</v>
      </c>
      <c r="AM113">
        <v>10931294.387474352</v>
      </c>
      <c r="AN113">
        <v>369.07279490941744</v>
      </c>
      <c r="AO113">
        <v>6485.6742075613811</v>
      </c>
      <c r="AP113">
        <v>5172682.9687914997</v>
      </c>
      <c r="AQ113">
        <v>1363.0231567103067</v>
      </c>
      <c r="AR113">
        <v>9999999</v>
      </c>
      <c r="AS113">
        <v>895.91274187966781</v>
      </c>
      <c r="AT113">
        <v>103.92802095300566</v>
      </c>
      <c r="AU113">
        <v>487.39849334294968</v>
      </c>
      <c r="AV113">
        <v>108.54547956789494</v>
      </c>
      <c r="AW113">
        <v>295.05765117576976</v>
      </c>
      <c r="AX113">
        <v>0.54574063972607167</v>
      </c>
      <c r="AY113">
        <v>49.292754238731227</v>
      </c>
      <c r="AZ113">
        <v>83.185387601239427</v>
      </c>
      <c r="BA113">
        <v>91.537247391136006</v>
      </c>
      <c r="BB113">
        <v>65.809524276094166</v>
      </c>
      <c r="BC113">
        <v>142.1426859290635</v>
      </c>
      <c r="BD113" t="s">
        <v>151</v>
      </c>
      <c r="BE113">
        <v>2.1019291788841463</v>
      </c>
      <c r="BF113">
        <v>1178.444339806807</v>
      </c>
      <c r="BG113">
        <v>4395.351135244794</v>
      </c>
      <c r="BH113">
        <v>362.41982757138385</v>
      </c>
      <c r="BI113">
        <v>639.55275900589015</v>
      </c>
      <c r="BJ113">
        <v>1253.9308108948162</v>
      </c>
      <c r="BK113">
        <v>5726.9928364211901</v>
      </c>
      <c r="BL113">
        <v>695.83776390507035</v>
      </c>
      <c r="BM113">
        <v>172.34843658957158</v>
      </c>
      <c r="BN113">
        <v>4631069.2816527756</v>
      </c>
      <c r="BO113">
        <v>1.4675579155030472</v>
      </c>
      <c r="BP113">
        <v>110.22525830374983</v>
      </c>
      <c r="BQ113">
        <v>33612.717721957531</v>
      </c>
      <c r="BR113">
        <v>62.883341816751333</v>
      </c>
      <c r="BS113">
        <v>9999999</v>
      </c>
      <c r="BT113">
        <v>6.0271612797983396</v>
      </c>
      <c r="BU113">
        <v>1.5306763853116074</v>
      </c>
      <c r="BV113">
        <v>4.5025396416275765</v>
      </c>
      <c r="BW113">
        <v>1.5972587163179881</v>
      </c>
      <c r="BX113">
        <v>3.9327896667963733</v>
      </c>
      <c r="BY113">
        <v>4.8673727744935709E-3</v>
      </c>
      <c r="BZ113">
        <v>0.94775182998380003</v>
      </c>
      <c r="CA113">
        <v>1.2777008340503604</v>
      </c>
      <c r="CB113">
        <v>1.37325945791358</v>
      </c>
      <c r="CC113">
        <v>1.1108903729206177</v>
      </c>
      <c r="CD113">
        <v>2.4978997976116633</v>
      </c>
      <c r="CE113" t="s">
        <v>152</v>
      </c>
      <c r="CF113">
        <v>6.2135935330569415E-2</v>
      </c>
      <c r="CG113">
        <v>138.01048464597153</v>
      </c>
      <c r="CH113">
        <v>550.57182042108286</v>
      </c>
      <c r="CI113">
        <v>28.416608486768624</v>
      </c>
      <c r="CJ113">
        <v>71.92770806677153</v>
      </c>
      <c r="CK113">
        <v>182.47357061724108</v>
      </c>
      <c r="CL113">
        <v>158.63682526423023</v>
      </c>
      <c r="CM113">
        <v>34.995090512955102</v>
      </c>
      <c r="CN113">
        <v>20.603077520328846</v>
      </c>
      <c r="CO113">
        <v>5282.3188088279294</v>
      </c>
      <c r="CP113">
        <v>0.22288745413013122</v>
      </c>
      <c r="CQ113">
        <v>11.12824609725793</v>
      </c>
      <c r="CR113">
        <v>24262.169678724727</v>
      </c>
      <c r="CS113">
        <v>158.41511365333804</v>
      </c>
      <c r="CT113">
        <v>9999999</v>
      </c>
      <c r="CU113">
        <v>0.29780350908757663</v>
      </c>
      <c r="CV113">
        <v>3.2721694104494839E-2</v>
      </c>
      <c r="CW113">
        <v>0.14805295508792032</v>
      </c>
      <c r="CX113">
        <v>3.3916660044738721E-2</v>
      </c>
      <c r="CY113">
        <v>0.10016047882625462</v>
      </c>
      <c r="CZ113">
        <v>2.0684536755856455E-4</v>
      </c>
      <c r="DA113">
        <v>2.4587428586866932E-2</v>
      </c>
      <c r="DB113">
        <v>2.8271561546687064E-2</v>
      </c>
      <c r="DC113">
        <v>3.0003935230970429E-2</v>
      </c>
      <c r="DD113">
        <v>2.6076008699193583E-2</v>
      </c>
      <c r="DE113">
        <v>5.2089225090500908E-2</v>
      </c>
    </row>
    <row r="114" spans="1:109">
      <c r="A114">
        <v>106</v>
      </c>
      <c r="B114" t="s">
        <v>149</v>
      </c>
      <c r="C114">
        <v>292608.67413318908</v>
      </c>
      <c r="D114">
        <v>246748.20669339821</v>
      </c>
      <c r="E114">
        <v>2488094.8860210986</v>
      </c>
      <c r="F114">
        <v>156794.10342797419</v>
      </c>
      <c r="G114">
        <v>129937.4780949064</v>
      </c>
      <c r="H114">
        <v>615158.00044369418</v>
      </c>
      <c r="I114">
        <v>2260553.8374904427</v>
      </c>
      <c r="J114">
        <v>474161.28053529299</v>
      </c>
      <c r="K114">
        <v>42135.018946641911</v>
      </c>
      <c r="L114">
        <v>3652091468952.4736</v>
      </c>
      <c r="M114">
        <v>2557.6327903257206</v>
      </c>
      <c r="N114">
        <v>16194.636788274918</v>
      </c>
      <c r="O114">
        <v>7551874.413252715</v>
      </c>
      <c r="P114">
        <v>15456.148997819078</v>
      </c>
      <c r="Q114">
        <v>9999999</v>
      </c>
      <c r="R114">
        <v>5081.0638140139417</v>
      </c>
      <c r="S114">
        <v>380.56096652046011</v>
      </c>
      <c r="T114">
        <v>2096.7417888213135</v>
      </c>
      <c r="U114">
        <v>402.77147870041341</v>
      </c>
      <c r="V114">
        <v>1371.462754642258</v>
      </c>
      <c r="W114">
        <v>2.9232735093012834</v>
      </c>
      <c r="X114">
        <v>150.11593653340287</v>
      </c>
      <c r="Y114">
        <v>278.65408339893639</v>
      </c>
      <c r="Z114">
        <v>333.29151182264496</v>
      </c>
      <c r="AA114">
        <v>209.9310441523252</v>
      </c>
      <c r="AB114">
        <v>681.66327590259903</v>
      </c>
      <c r="AC114" t="s">
        <v>150</v>
      </c>
      <c r="AD114">
        <v>62.119171362883471</v>
      </c>
      <c r="AE114">
        <v>150731.1139007204</v>
      </c>
      <c r="AF114">
        <v>360223.19053954893</v>
      </c>
      <c r="AG114">
        <v>33106.428784171665</v>
      </c>
      <c r="AH114">
        <v>67755.666120332258</v>
      </c>
      <c r="AI114">
        <v>141249.97898613237</v>
      </c>
      <c r="AJ114">
        <v>325001.23272514693</v>
      </c>
      <c r="AK114">
        <v>50714.782036707904</v>
      </c>
      <c r="AL114">
        <v>19056.529415512625</v>
      </c>
      <c r="AM114">
        <v>21848250.852393728</v>
      </c>
      <c r="AN114">
        <v>313.76340347429937</v>
      </c>
      <c r="AO114">
        <v>9378.7437950184594</v>
      </c>
      <c r="AP114">
        <v>5717500.2840090487</v>
      </c>
      <c r="AQ114">
        <v>2385.5287224537537</v>
      </c>
      <c r="AR114">
        <v>9999999</v>
      </c>
      <c r="AS114">
        <v>73.346682786127232</v>
      </c>
      <c r="AT114">
        <v>33.034026209885091</v>
      </c>
      <c r="AU114">
        <v>51.968756610160654</v>
      </c>
      <c r="AV114">
        <v>35.366760296366806</v>
      </c>
      <c r="AW114">
        <v>53.900190001602027</v>
      </c>
      <c r="AX114">
        <v>0.3165053815379118</v>
      </c>
      <c r="AY114">
        <v>15.689181368251027</v>
      </c>
      <c r="AZ114">
        <v>24.909480147745658</v>
      </c>
      <c r="BA114">
        <v>27.134244018857132</v>
      </c>
      <c r="BB114">
        <v>19.942774178637602</v>
      </c>
      <c r="BC114">
        <v>56.904949131578853</v>
      </c>
      <c r="BD114" t="s">
        <v>151</v>
      </c>
      <c r="BE114">
        <v>4.0670768708292258</v>
      </c>
      <c r="BF114">
        <v>554.22759495334628</v>
      </c>
      <c r="BG114">
        <v>1443.9071722555291</v>
      </c>
      <c r="BH114">
        <v>145.42744584165146</v>
      </c>
      <c r="BI114">
        <v>317.76692333307108</v>
      </c>
      <c r="BJ114">
        <v>422.49135612397026</v>
      </c>
      <c r="BK114">
        <v>1575.7285270547297</v>
      </c>
      <c r="BL114">
        <v>231.66801145189291</v>
      </c>
      <c r="BM114">
        <v>94.191242910458257</v>
      </c>
      <c r="BN114">
        <v>84082.306701383277</v>
      </c>
      <c r="BO114">
        <v>10.153348662164662</v>
      </c>
      <c r="BP114">
        <v>89.185276135821823</v>
      </c>
      <c r="BQ114">
        <v>28224.275758656557</v>
      </c>
      <c r="BR114">
        <v>42.705290810124652</v>
      </c>
      <c r="BS114">
        <v>9999999</v>
      </c>
      <c r="BT114">
        <v>13.164614544280473</v>
      </c>
      <c r="BU114">
        <v>1.2748542728570378</v>
      </c>
      <c r="BV114">
        <v>5.2450791833977144</v>
      </c>
      <c r="BW114">
        <v>1.3575458820435464</v>
      </c>
      <c r="BX114">
        <v>3.4540043132475255</v>
      </c>
      <c r="BY114">
        <v>3.379103683218059E-3</v>
      </c>
      <c r="BZ114">
        <v>0.51371506503406017</v>
      </c>
      <c r="CA114">
        <v>0.92569584844640906</v>
      </c>
      <c r="CB114">
        <v>1.1111540603481145</v>
      </c>
      <c r="CC114">
        <v>0.70194818623098498</v>
      </c>
      <c r="CD114">
        <v>2.2979311612396813</v>
      </c>
      <c r="CE114" t="s">
        <v>152</v>
      </c>
      <c r="CF114">
        <v>0.33581791637954633</v>
      </c>
      <c r="CG114">
        <v>510.83585371263393</v>
      </c>
      <c r="CH114">
        <v>851.39549408590449</v>
      </c>
      <c r="CI114">
        <v>110.66400812517603</v>
      </c>
      <c r="CJ114">
        <v>261.39212263401686</v>
      </c>
      <c r="CK114">
        <v>344.2524989195677</v>
      </c>
      <c r="CL114">
        <v>1030.9582479944859</v>
      </c>
      <c r="CM114">
        <v>158.88191713919502</v>
      </c>
      <c r="CN114">
        <v>73.55837452964812</v>
      </c>
      <c r="CO114">
        <v>18319.576890531651</v>
      </c>
      <c r="CP114">
        <v>0.78804755271608384</v>
      </c>
      <c r="CQ114">
        <v>58.483432582313462</v>
      </c>
      <c r="CR114">
        <v>23527.101872179592</v>
      </c>
      <c r="CS114">
        <v>97.359747490910877</v>
      </c>
      <c r="CT114">
        <v>9999999</v>
      </c>
      <c r="CU114">
        <v>0.83438079778592744</v>
      </c>
      <c r="CV114">
        <v>9.8025051911703548E-2</v>
      </c>
      <c r="CW114">
        <v>0.33442699078477528</v>
      </c>
      <c r="CX114">
        <v>0.10336762296541739</v>
      </c>
      <c r="CY114">
        <v>0.27923228334721528</v>
      </c>
      <c r="CZ114">
        <v>1.5901221712557494E-3</v>
      </c>
      <c r="DA114">
        <v>5.5411775185392309E-2</v>
      </c>
      <c r="DB114">
        <v>7.6032562530936001E-2</v>
      </c>
      <c r="DC114">
        <v>8.4099069543793023E-2</v>
      </c>
      <c r="DD114">
        <v>6.2771491940469118E-2</v>
      </c>
      <c r="DE114">
        <v>0.18779817310613256</v>
      </c>
    </row>
    <row r="115" spans="1:109">
      <c r="A115">
        <v>107</v>
      </c>
      <c r="B115" t="s">
        <v>149</v>
      </c>
      <c r="C115">
        <v>333415.3546573614</v>
      </c>
      <c r="D115">
        <v>127864.12903148237</v>
      </c>
      <c r="E115">
        <v>402033.85603418137</v>
      </c>
      <c r="F115">
        <v>32704.647840291054</v>
      </c>
      <c r="G115">
        <v>71670.191287996669</v>
      </c>
      <c r="H115">
        <v>112223.10719994741</v>
      </c>
      <c r="I115">
        <v>304388.90605984017</v>
      </c>
      <c r="J115">
        <v>49392.525826172823</v>
      </c>
      <c r="K115">
        <v>21205.071205346874</v>
      </c>
      <c r="L115">
        <v>21778954.533622112</v>
      </c>
      <c r="M115">
        <v>1160.1465855947133</v>
      </c>
      <c r="N115">
        <v>19507.20194584005</v>
      </c>
      <c r="O115">
        <v>7860662.6088989219</v>
      </c>
      <c r="P115">
        <v>7494.8197880125526</v>
      </c>
      <c r="Q115">
        <v>9999999</v>
      </c>
      <c r="R115">
        <v>1487.6578575436163</v>
      </c>
      <c r="S115">
        <v>158.97257224885706</v>
      </c>
      <c r="T115">
        <v>519.13668492920635</v>
      </c>
      <c r="U115">
        <v>164.69990227220157</v>
      </c>
      <c r="V115">
        <v>338.56551127885029</v>
      </c>
      <c r="W115">
        <v>0.66278342284674885</v>
      </c>
      <c r="X115">
        <v>90.188562584240032</v>
      </c>
      <c r="Y115">
        <v>136.44989730477448</v>
      </c>
      <c r="Z115">
        <v>140.82293465455234</v>
      </c>
      <c r="AA115">
        <v>115.76481984027487</v>
      </c>
      <c r="AB115">
        <v>220.59949054844756</v>
      </c>
      <c r="AC115" t="s">
        <v>150</v>
      </c>
      <c r="AD115">
        <v>209.67311834466076</v>
      </c>
      <c r="AE115">
        <v>208835.6951696584</v>
      </c>
      <c r="AF115">
        <v>709406.08382287715</v>
      </c>
      <c r="AG115">
        <v>61611.639043620511</v>
      </c>
      <c r="AH115">
        <v>100919.12002218628</v>
      </c>
      <c r="AI115">
        <v>207410.77777298339</v>
      </c>
      <c r="AJ115">
        <v>1057105.738851368</v>
      </c>
      <c r="AK115">
        <v>125999.18842576043</v>
      </c>
      <c r="AL115">
        <v>27052.168596314154</v>
      </c>
      <c r="AM115">
        <v>2127389656.1558146</v>
      </c>
      <c r="AN115">
        <v>361.99618629939857</v>
      </c>
      <c r="AO115">
        <v>15424.033175544941</v>
      </c>
      <c r="AP115">
        <v>4324449.1549529713</v>
      </c>
      <c r="AQ115">
        <v>6100.0023064383513</v>
      </c>
      <c r="AR115">
        <v>9999999</v>
      </c>
      <c r="AS115">
        <v>649.64950834409672</v>
      </c>
      <c r="AT115">
        <v>103.4083125092271</v>
      </c>
      <c r="AU115">
        <v>401.86255832171656</v>
      </c>
      <c r="AV115">
        <v>106.92915661396152</v>
      </c>
      <c r="AW115">
        <v>285.00371892487334</v>
      </c>
      <c r="AX115">
        <v>0.24795262870344068</v>
      </c>
      <c r="AY115">
        <v>66.636691245215275</v>
      </c>
      <c r="AZ115">
        <v>87.917123061406457</v>
      </c>
      <c r="BA115">
        <v>92.850980275929075</v>
      </c>
      <c r="BB115">
        <v>77.38474990656762</v>
      </c>
      <c r="BC115">
        <v>140.41594106834822</v>
      </c>
      <c r="BD115" t="s">
        <v>151</v>
      </c>
      <c r="BE115">
        <v>5.2157368728836753</v>
      </c>
      <c r="BF115">
        <v>712.12573510510902</v>
      </c>
      <c r="BG115">
        <v>7124.8768645978644</v>
      </c>
      <c r="BH115">
        <v>364.17893328406495</v>
      </c>
      <c r="BI115">
        <v>387.95861654384328</v>
      </c>
      <c r="BJ115">
        <v>1789.598564777174</v>
      </c>
      <c r="BK115">
        <v>3194.3655875091085</v>
      </c>
      <c r="BL115">
        <v>790.35578547642717</v>
      </c>
      <c r="BM115">
        <v>134.27754516318913</v>
      </c>
      <c r="BN115">
        <v>264045922.73996469</v>
      </c>
      <c r="BO115">
        <v>9.5858895962255701</v>
      </c>
      <c r="BP115">
        <v>39.215542456530244</v>
      </c>
      <c r="BQ115">
        <v>30683.739650963402</v>
      </c>
      <c r="BR115">
        <v>100.77963394700605</v>
      </c>
      <c r="BS115">
        <v>9999999</v>
      </c>
      <c r="BT115">
        <v>10.498459290093638</v>
      </c>
      <c r="BU115">
        <v>0.69439374258435893</v>
      </c>
      <c r="BV115">
        <v>3.6967354052253012</v>
      </c>
      <c r="BW115">
        <v>0.7305704281895925</v>
      </c>
      <c r="BX115">
        <v>2.2559277301867442</v>
      </c>
      <c r="BY115">
        <v>5.8228542501679338E-3</v>
      </c>
      <c r="BZ115">
        <v>0.3019996303233195</v>
      </c>
      <c r="CA115">
        <v>0.52325039247821503</v>
      </c>
      <c r="CB115">
        <v>0.60557886935849115</v>
      </c>
      <c r="CC115">
        <v>0.40603836717109454</v>
      </c>
      <c r="CD115">
        <v>1.1680802957767555</v>
      </c>
      <c r="CE115" t="s">
        <v>152</v>
      </c>
      <c r="CF115">
        <v>0.21255747270228445</v>
      </c>
      <c r="CG115">
        <v>177.4019351491373</v>
      </c>
      <c r="CH115">
        <v>866.8079555056089</v>
      </c>
      <c r="CI115">
        <v>32.258517284625739</v>
      </c>
      <c r="CJ115">
        <v>81.690107125918615</v>
      </c>
      <c r="CK115">
        <v>229.56649068860946</v>
      </c>
      <c r="CL115">
        <v>192.58908465802088</v>
      </c>
      <c r="CM115">
        <v>40.917752633325449</v>
      </c>
      <c r="CN115">
        <v>22.397511724455317</v>
      </c>
      <c r="CO115">
        <v>14025.418307054751</v>
      </c>
      <c r="CP115">
        <v>0.30655947337274364</v>
      </c>
      <c r="CQ115">
        <v>13.642769302028508</v>
      </c>
      <c r="CR115">
        <v>27939.570495781209</v>
      </c>
      <c r="CS115">
        <v>152.79259537982423</v>
      </c>
      <c r="CT115">
        <v>9999999</v>
      </c>
      <c r="CU115">
        <v>1.1162524266953195</v>
      </c>
      <c r="CV115">
        <v>0.15053404363214887</v>
      </c>
      <c r="CW115">
        <v>0.49944967527689138</v>
      </c>
      <c r="CX115">
        <v>0.15548512884016488</v>
      </c>
      <c r="CY115">
        <v>0.30259083829745237</v>
      </c>
      <c r="CZ115">
        <v>1.0342513033351924E-3</v>
      </c>
      <c r="DA115">
        <v>7.8867759633283338E-2</v>
      </c>
      <c r="DB115">
        <v>0.12692292551759091</v>
      </c>
      <c r="DC115">
        <v>0.1360923581440156</v>
      </c>
      <c r="DD115">
        <v>0.10396751040985691</v>
      </c>
      <c r="DE115">
        <v>0.18860118239626353</v>
      </c>
    </row>
    <row r="116" spans="1:109">
      <c r="A116">
        <v>108</v>
      </c>
      <c r="B116" t="s">
        <v>149</v>
      </c>
      <c r="C116">
        <v>302745.89950930123</v>
      </c>
      <c r="D116">
        <v>290609.56972735387</v>
      </c>
      <c r="E116">
        <v>1973144.8952079229</v>
      </c>
      <c r="F116">
        <v>129473.05573334142</v>
      </c>
      <c r="G116">
        <v>154364.31029512107</v>
      </c>
      <c r="H116">
        <v>515844.61668953276</v>
      </c>
      <c r="I116">
        <v>1746749.0207019537</v>
      </c>
      <c r="J116">
        <v>299903.00491144514</v>
      </c>
      <c r="K116">
        <v>47282.453787780723</v>
      </c>
      <c r="L116">
        <v>110584038038.84952</v>
      </c>
      <c r="M116">
        <v>2140.6436864242501</v>
      </c>
      <c r="N116">
        <v>20142.037756244572</v>
      </c>
      <c r="O116">
        <v>8022897.428004602</v>
      </c>
      <c r="P116">
        <v>12604.646697229193</v>
      </c>
      <c r="Q116">
        <v>9999999</v>
      </c>
      <c r="R116">
        <v>2137.6549482464525</v>
      </c>
      <c r="S116">
        <v>298.42487503800311</v>
      </c>
      <c r="T116">
        <v>998.16762339362469</v>
      </c>
      <c r="U116">
        <v>313.26010847747187</v>
      </c>
      <c r="V116">
        <v>574.46017978748262</v>
      </c>
      <c r="W116">
        <v>0.12895511369851079</v>
      </c>
      <c r="X116">
        <v>124.54107661197529</v>
      </c>
      <c r="Y116">
        <v>229.1805272324896</v>
      </c>
      <c r="Z116">
        <v>259.57547232295701</v>
      </c>
      <c r="AA116">
        <v>175.72770078328949</v>
      </c>
      <c r="AB116">
        <v>397.80191455753129</v>
      </c>
      <c r="AC116" t="s">
        <v>150</v>
      </c>
      <c r="AD116">
        <v>220.0399153641948</v>
      </c>
      <c r="AE116">
        <v>103121.20085050767</v>
      </c>
      <c r="AF116">
        <v>556945.04010355927</v>
      </c>
      <c r="AG116">
        <v>31047.112785621266</v>
      </c>
      <c r="AH116">
        <v>53684.26451112645</v>
      </c>
      <c r="AI116">
        <v>147680.20836873419</v>
      </c>
      <c r="AJ116">
        <v>310579.35564841138</v>
      </c>
      <c r="AK116">
        <v>53683.36707548151</v>
      </c>
      <c r="AL116">
        <v>15283.879511000454</v>
      </c>
      <c r="AM116">
        <v>431444442.5414905</v>
      </c>
      <c r="AN116">
        <v>380.77802965698521</v>
      </c>
      <c r="AO116">
        <v>7478.4022310556129</v>
      </c>
      <c r="AP116">
        <v>4466331.8883587951</v>
      </c>
      <c r="AQ116">
        <v>3042.5282628603936</v>
      </c>
      <c r="AR116">
        <v>9999999</v>
      </c>
      <c r="AS116">
        <v>591.81433862589415</v>
      </c>
      <c r="AT116">
        <v>88.206338763663695</v>
      </c>
      <c r="AU116">
        <v>306.60587413626604</v>
      </c>
      <c r="AV116">
        <v>91.798360762058707</v>
      </c>
      <c r="AW116">
        <v>180.58570125887999</v>
      </c>
      <c r="AX116">
        <v>0.7802622812529264</v>
      </c>
      <c r="AY116">
        <v>43.62517165691397</v>
      </c>
      <c r="AZ116">
        <v>73.665389054398517</v>
      </c>
      <c r="BA116">
        <v>76.951948780525356</v>
      </c>
      <c r="BB116">
        <v>59.715720653685771</v>
      </c>
      <c r="BC116">
        <v>112.76870066271297</v>
      </c>
      <c r="BD116" t="s">
        <v>151</v>
      </c>
      <c r="BE116">
        <v>1.4415630517645803</v>
      </c>
      <c r="BF116">
        <v>465.45634026175418</v>
      </c>
      <c r="BG116">
        <v>1254.855607671519</v>
      </c>
      <c r="BH116">
        <v>90.539498805984593</v>
      </c>
      <c r="BI116">
        <v>234.86740645716245</v>
      </c>
      <c r="BJ116">
        <v>411.52906585415536</v>
      </c>
      <c r="BK116">
        <v>784.89428416237604</v>
      </c>
      <c r="BL116">
        <v>125.95938756389293</v>
      </c>
      <c r="BM116">
        <v>60.427110851865855</v>
      </c>
      <c r="BN116">
        <v>27045.290648397942</v>
      </c>
      <c r="BO116">
        <v>2.4630668808560419</v>
      </c>
      <c r="BP116">
        <v>53.267630379728566</v>
      </c>
      <c r="BQ116">
        <v>37631.813950901545</v>
      </c>
      <c r="BR116">
        <v>106.89696209518397</v>
      </c>
      <c r="BS116">
        <v>9999999</v>
      </c>
      <c r="BT116">
        <v>5.9828043033674678</v>
      </c>
      <c r="BU116">
        <v>0.96964560172578329</v>
      </c>
      <c r="BV116">
        <v>3.6002464875588145</v>
      </c>
      <c r="BW116">
        <v>1.0070544624050795</v>
      </c>
      <c r="BX116">
        <v>2.3394850557488467</v>
      </c>
      <c r="BY116">
        <v>2.08217099639305E-3</v>
      </c>
      <c r="BZ116">
        <v>0.44148182749015985</v>
      </c>
      <c r="CA116">
        <v>0.77294734274128485</v>
      </c>
      <c r="CB116">
        <v>0.88758491924059468</v>
      </c>
      <c r="CC116">
        <v>0.60011866307683992</v>
      </c>
      <c r="CD116">
        <v>1.335438809714226</v>
      </c>
      <c r="CE116" t="s">
        <v>152</v>
      </c>
      <c r="CF116">
        <v>2.5514397558921895</v>
      </c>
      <c r="CG116">
        <v>263.01642088217926</v>
      </c>
      <c r="CH116">
        <v>877.38619547423309</v>
      </c>
      <c r="CI116">
        <v>62.589208351985583</v>
      </c>
      <c r="CJ116">
        <v>143.67589592839209</v>
      </c>
      <c r="CK116">
        <v>284.16048722618643</v>
      </c>
      <c r="CL116">
        <v>546.43765208327011</v>
      </c>
      <c r="CM116">
        <v>90.87880381809758</v>
      </c>
      <c r="CN116">
        <v>41.389281594015479</v>
      </c>
      <c r="CO116">
        <v>25929.512195340834</v>
      </c>
      <c r="CP116">
        <v>5.3584918876229803</v>
      </c>
      <c r="CQ116">
        <v>41.785723653179396</v>
      </c>
      <c r="CR116">
        <v>23143.25901258321</v>
      </c>
      <c r="CS116">
        <v>81.446879737736566</v>
      </c>
      <c r="CT116">
        <v>9999999</v>
      </c>
      <c r="CU116">
        <v>5.2716260859028052</v>
      </c>
      <c r="CV116">
        <v>0.32797858735223395</v>
      </c>
      <c r="CW116">
        <v>1.4955869464817906</v>
      </c>
      <c r="CX116">
        <v>0.34928427551131874</v>
      </c>
      <c r="CY116">
        <v>1.0550180064977985</v>
      </c>
      <c r="CZ116">
        <v>1.337831529553685E-3</v>
      </c>
      <c r="DA116">
        <v>0.12825122137532585</v>
      </c>
      <c r="DB116">
        <v>0.23883627300326679</v>
      </c>
      <c r="DC116">
        <v>0.28323897058336672</v>
      </c>
      <c r="DD116">
        <v>0.18012353242829765</v>
      </c>
      <c r="DE116">
        <v>0.61034366553840314</v>
      </c>
    </row>
    <row r="117" spans="1:109">
      <c r="A117">
        <v>109</v>
      </c>
      <c r="B117" t="s">
        <v>149</v>
      </c>
      <c r="C117">
        <v>351783.86957715353</v>
      </c>
      <c r="D117">
        <v>398447.25487213931</v>
      </c>
      <c r="E117">
        <v>1590920.607572766</v>
      </c>
      <c r="F117">
        <v>138321.0144084116</v>
      </c>
      <c r="G117">
        <v>202127.30849917888</v>
      </c>
      <c r="H117">
        <v>411409.45033778582</v>
      </c>
      <c r="I117">
        <v>2820583.2857266041</v>
      </c>
      <c r="J117">
        <v>324555.49547787517</v>
      </c>
      <c r="K117">
        <v>55692.39307226969</v>
      </c>
      <c r="L117">
        <v>34411530229.332382</v>
      </c>
      <c r="M117">
        <v>1099.5286648700085</v>
      </c>
      <c r="N117">
        <v>39139.705530088097</v>
      </c>
      <c r="O117">
        <v>7385870.672335471</v>
      </c>
      <c r="P117">
        <v>21296.968869117973</v>
      </c>
      <c r="Q117">
        <v>9999999</v>
      </c>
      <c r="R117">
        <v>3065.4440973188262</v>
      </c>
      <c r="S117">
        <v>484.44665304573977</v>
      </c>
      <c r="T117">
        <v>2076.7608911769712</v>
      </c>
      <c r="U117">
        <v>499.31461598982031</v>
      </c>
      <c r="V117">
        <v>1404.6538487963712</v>
      </c>
      <c r="W117">
        <v>6.2974710526706756</v>
      </c>
      <c r="X117">
        <v>247.98330385304178</v>
      </c>
      <c r="Y117">
        <v>403.92996559462574</v>
      </c>
      <c r="Z117">
        <v>448.93450385899229</v>
      </c>
      <c r="AA117">
        <v>327.35500340446055</v>
      </c>
      <c r="AB117">
        <v>667.1610686207282</v>
      </c>
      <c r="AC117" t="s">
        <v>150</v>
      </c>
      <c r="AD117">
        <v>885.35836949694533</v>
      </c>
      <c r="AE117">
        <v>77886.227248464333</v>
      </c>
      <c r="AF117">
        <v>232003.41807109831</v>
      </c>
      <c r="AG117">
        <v>18112.70458605999</v>
      </c>
      <c r="AH117">
        <v>39867.133937862047</v>
      </c>
      <c r="AI117">
        <v>71660.216839158267</v>
      </c>
      <c r="AJ117">
        <v>187642.97162501913</v>
      </c>
      <c r="AK117">
        <v>28259.235622506661</v>
      </c>
      <c r="AL117">
        <v>11552.736728172935</v>
      </c>
      <c r="AM117">
        <v>11582996.798412077</v>
      </c>
      <c r="AN117">
        <v>1945.9183252896216</v>
      </c>
      <c r="AO117">
        <v>11535.011729918417</v>
      </c>
      <c r="AP117">
        <v>4905393.721158429</v>
      </c>
      <c r="AQ117">
        <v>3861.2541962582063</v>
      </c>
      <c r="AR117">
        <v>9999999</v>
      </c>
      <c r="AS117">
        <v>2420.1194970635584</v>
      </c>
      <c r="AT117">
        <v>165.34229666417889</v>
      </c>
      <c r="AU117">
        <v>898.25342576399498</v>
      </c>
      <c r="AV117">
        <v>175.39082532048388</v>
      </c>
      <c r="AW117">
        <v>529.17813380124619</v>
      </c>
      <c r="AX117">
        <v>0.43954041638898533</v>
      </c>
      <c r="AY117">
        <v>75.743941749444716</v>
      </c>
      <c r="AZ117">
        <v>126.33839229613649</v>
      </c>
      <c r="BA117">
        <v>143.41296587044775</v>
      </c>
      <c r="BB117">
        <v>99.969333370960186</v>
      </c>
      <c r="BC117">
        <v>298.9832850224073</v>
      </c>
      <c r="BD117" t="s">
        <v>151</v>
      </c>
      <c r="BE117">
        <v>18.368439217130721</v>
      </c>
      <c r="BF117">
        <v>536.05318417791727</v>
      </c>
      <c r="BG117">
        <v>4023.3279111061634</v>
      </c>
      <c r="BH117">
        <v>199.69666099872683</v>
      </c>
      <c r="BI117">
        <v>297.47660655595507</v>
      </c>
      <c r="BJ117">
        <v>869.65535507226684</v>
      </c>
      <c r="BK117">
        <v>2090.9651304148188</v>
      </c>
      <c r="BL117">
        <v>400.8893587737939</v>
      </c>
      <c r="BM117">
        <v>95.896669147292386</v>
      </c>
      <c r="BN117">
        <v>8385094.8600590024</v>
      </c>
      <c r="BO117">
        <v>24.056072187341019</v>
      </c>
      <c r="BP117">
        <v>85.867289316114579</v>
      </c>
      <c r="BQ117">
        <v>29386.051526047318</v>
      </c>
      <c r="BR117">
        <v>23.72414047475792</v>
      </c>
      <c r="BS117">
        <v>9999999</v>
      </c>
      <c r="BT117">
        <v>23.155330374613623</v>
      </c>
      <c r="BU117">
        <v>0.65505420894973909</v>
      </c>
      <c r="BV117">
        <v>4.7184370864981462</v>
      </c>
      <c r="BW117">
        <v>0.69924966422269996</v>
      </c>
      <c r="BX117">
        <v>2.7985563979041617</v>
      </c>
      <c r="BY117">
        <v>1.5195423706755336E-2</v>
      </c>
      <c r="BZ117">
        <v>0.26658234319457969</v>
      </c>
      <c r="CA117">
        <v>0.48404562091165487</v>
      </c>
      <c r="CB117">
        <v>0.5545750122493962</v>
      </c>
      <c r="CC117">
        <v>0.37257997048349539</v>
      </c>
      <c r="CD117">
        <v>1.2673749438775543</v>
      </c>
      <c r="CE117" t="s">
        <v>152</v>
      </c>
      <c r="CF117">
        <v>0.18772013515528715</v>
      </c>
      <c r="CG117">
        <v>54.238141243865044</v>
      </c>
      <c r="CH117">
        <v>66.153853229851677</v>
      </c>
      <c r="CI117">
        <v>8.2732646534798331</v>
      </c>
      <c r="CJ117">
        <v>26.390435538700494</v>
      </c>
      <c r="CK117">
        <v>32.753369074194978</v>
      </c>
      <c r="CL117">
        <v>40.797608797034904</v>
      </c>
      <c r="CM117">
        <v>9.0139432294354709</v>
      </c>
      <c r="CN117">
        <v>7.4580858681247291</v>
      </c>
      <c r="CO117">
        <v>161.46158153979533</v>
      </c>
      <c r="CP117">
        <v>0.89157029134105636</v>
      </c>
      <c r="CQ117">
        <v>14.473436776580003</v>
      </c>
      <c r="CR117">
        <v>23421.54434214416</v>
      </c>
      <c r="CS117">
        <v>157.0016768748122</v>
      </c>
      <c r="CT117">
        <v>9999999</v>
      </c>
      <c r="CU117">
        <v>1.0766342566146967</v>
      </c>
      <c r="CV117">
        <v>0.11575852900056403</v>
      </c>
      <c r="CW117">
        <v>0.51488117054851612</v>
      </c>
      <c r="CX117">
        <v>0.12266855485074217</v>
      </c>
      <c r="CY117">
        <v>0.32064649613821411</v>
      </c>
      <c r="CZ117">
        <v>1.2854164706296267E-4</v>
      </c>
      <c r="DA117">
        <v>4.6244988848554699E-2</v>
      </c>
      <c r="DB117">
        <v>8.4581159001855671E-2</v>
      </c>
      <c r="DC117">
        <v>0.10293835708188868</v>
      </c>
      <c r="DD117">
        <v>6.4021735676487279E-2</v>
      </c>
      <c r="DE117">
        <v>0.19995154676982344</v>
      </c>
    </row>
    <row r="118" spans="1:109">
      <c r="A118">
        <v>110</v>
      </c>
      <c r="B118" t="s">
        <v>149</v>
      </c>
      <c r="C118">
        <v>234627.0357500308</v>
      </c>
      <c r="D118">
        <v>305947.57952454902</v>
      </c>
      <c r="E118">
        <v>2729996.8115418004</v>
      </c>
      <c r="F118">
        <v>278656.91548524617</v>
      </c>
      <c r="G118">
        <v>163311.44688265206</v>
      </c>
      <c r="H118">
        <v>662437.4558314397</v>
      </c>
      <c r="I118">
        <v>8778178.7886981219</v>
      </c>
      <c r="J118">
        <v>1598851.381739378</v>
      </c>
      <c r="K118">
        <v>50541.297438615147</v>
      </c>
      <c r="L118">
        <v>2.1207872623664232E+16</v>
      </c>
      <c r="M118">
        <v>2709.4615240596181</v>
      </c>
      <c r="N118">
        <v>34711.217014045571</v>
      </c>
      <c r="O118">
        <v>5082976.1872556647</v>
      </c>
      <c r="P118">
        <v>21704.989343534096</v>
      </c>
      <c r="Q118">
        <v>9999999</v>
      </c>
      <c r="R118">
        <v>4702.1523631568925</v>
      </c>
      <c r="S118">
        <v>236.28600904020487</v>
      </c>
      <c r="T118">
        <v>1516.8252868755594</v>
      </c>
      <c r="U118">
        <v>251.02783574645221</v>
      </c>
      <c r="V118">
        <v>933.28325534919452</v>
      </c>
      <c r="W118">
        <v>2.7621665882701061</v>
      </c>
      <c r="X118">
        <v>103.98218991913254</v>
      </c>
      <c r="Y118">
        <v>176.0849746839969</v>
      </c>
      <c r="Z118">
        <v>202.67769722592024</v>
      </c>
      <c r="AA118">
        <v>137.12877919424949</v>
      </c>
      <c r="AB118">
        <v>444.21913674822969</v>
      </c>
      <c r="AC118" t="s">
        <v>150</v>
      </c>
      <c r="AD118">
        <v>251.93477716070365</v>
      </c>
      <c r="AE118">
        <v>76064.061327574993</v>
      </c>
      <c r="AF118">
        <v>495053.39130456885</v>
      </c>
      <c r="AG118">
        <v>27867.551995018097</v>
      </c>
      <c r="AH118">
        <v>45280.212129003412</v>
      </c>
      <c r="AI118">
        <v>155470.32541902695</v>
      </c>
      <c r="AJ118">
        <v>229065.02196177546</v>
      </c>
      <c r="AK118">
        <v>46543.599271964376</v>
      </c>
      <c r="AL118">
        <v>13914.32111875197</v>
      </c>
      <c r="AM118">
        <v>116243987.39758262</v>
      </c>
      <c r="AN118">
        <v>216.19830802695023</v>
      </c>
      <c r="AO118">
        <v>5825.4641748888453</v>
      </c>
      <c r="AP118">
        <v>5318976.8412490422</v>
      </c>
      <c r="AQ118">
        <v>2601.6714053043811</v>
      </c>
      <c r="AR118">
        <v>9999999</v>
      </c>
      <c r="AS118">
        <v>428.08082528781534</v>
      </c>
      <c r="AT118">
        <v>29.395613096751124</v>
      </c>
      <c r="AU118">
        <v>152.89523668023929</v>
      </c>
      <c r="AV118">
        <v>29.855449784896528</v>
      </c>
      <c r="AW118">
        <v>85.227630101310567</v>
      </c>
      <c r="AX118">
        <v>0.66506995695246296</v>
      </c>
      <c r="AY118">
        <v>21.995680047720267</v>
      </c>
      <c r="AZ118">
        <v>27.66675806428448</v>
      </c>
      <c r="BA118">
        <v>26.754093410247069</v>
      </c>
      <c r="BB118">
        <v>25.525257101061136</v>
      </c>
      <c r="BC118">
        <v>32.643905857445333</v>
      </c>
      <c r="BD118" t="s">
        <v>151</v>
      </c>
      <c r="BE118">
        <v>9.9529970774930092</v>
      </c>
      <c r="BF118">
        <v>1088.4215693033141</v>
      </c>
      <c r="BG118">
        <v>5741.8718491564787</v>
      </c>
      <c r="BH118">
        <v>394.54194782590446</v>
      </c>
      <c r="BI118">
        <v>494.36932426758239</v>
      </c>
      <c r="BJ118">
        <v>1460.4726160032212</v>
      </c>
      <c r="BK118">
        <v>7894.4539966215571</v>
      </c>
      <c r="BL118">
        <v>1024.5311287687314</v>
      </c>
      <c r="BM118">
        <v>131.3725062720043</v>
      </c>
      <c r="BN118">
        <v>358888891.28387111</v>
      </c>
      <c r="BO118">
        <v>7.1903790729450012</v>
      </c>
      <c r="BP118">
        <v>74.239767283907668</v>
      </c>
      <c r="BQ118">
        <v>23724.15922048326</v>
      </c>
      <c r="BR118">
        <v>34.892582205535689</v>
      </c>
      <c r="BS118">
        <v>9999999</v>
      </c>
      <c r="BT118">
        <v>20.213595143615397</v>
      </c>
      <c r="BU118">
        <v>3.0494401148414725</v>
      </c>
      <c r="BV118">
        <v>12.409331706752813</v>
      </c>
      <c r="BW118">
        <v>3.1773458907447925</v>
      </c>
      <c r="BX118">
        <v>7.9170427871147933</v>
      </c>
      <c r="BY118">
        <v>8.0921707218588549E-3</v>
      </c>
      <c r="BZ118">
        <v>1.4039539236092902</v>
      </c>
      <c r="CA118">
        <v>2.3746013889540469</v>
      </c>
      <c r="CB118">
        <v>2.7789349462040747</v>
      </c>
      <c r="CC118">
        <v>1.8733494598265177</v>
      </c>
      <c r="CD118">
        <v>4.2757091905889109</v>
      </c>
      <c r="CE118" t="s">
        <v>152</v>
      </c>
      <c r="CF118">
        <v>0.23297456251661647</v>
      </c>
      <c r="CG118">
        <v>285.60004660472617</v>
      </c>
      <c r="CH118">
        <v>1215.5291367530597</v>
      </c>
      <c r="CI118">
        <v>62.139147121140418</v>
      </c>
      <c r="CJ118">
        <v>133.21239184244484</v>
      </c>
      <c r="CK118">
        <v>359.00872757774914</v>
      </c>
      <c r="CL118">
        <v>445.50477289255412</v>
      </c>
      <c r="CM118">
        <v>87.843383419054717</v>
      </c>
      <c r="CN118">
        <v>37.804870155550425</v>
      </c>
      <c r="CO118">
        <v>63969.995146237357</v>
      </c>
      <c r="CP118">
        <v>0.67075846025578445</v>
      </c>
      <c r="CQ118">
        <v>16.913499934595414</v>
      </c>
      <c r="CR118">
        <v>21185.52904208261</v>
      </c>
      <c r="CS118">
        <v>118.05278762533973</v>
      </c>
      <c r="CT118">
        <v>9999999</v>
      </c>
      <c r="CU118">
        <v>0.93942303652967674</v>
      </c>
      <c r="CV118">
        <v>0.17323447173215026</v>
      </c>
      <c r="CW118">
        <v>0.49205643462441206</v>
      </c>
      <c r="CX118">
        <v>0.17947795376191142</v>
      </c>
      <c r="CY118">
        <v>0.30936353870279243</v>
      </c>
      <c r="CZ118">
        <v>3.9274371112849374E-4</v>
      </c>
      <c r="DA118">
        <v>9.8367316036094346E-2</v>
      </c>
      <c r="DB118">
        <v>0.14347718095751075</v>
      </c>
      <c r="DC118">
        <v>0.15312766571577907</v>
      </c>
      <c r="DD118">
        <v>0.12124446609891248</v>
      </c>
      <c r="DE118">
        <v>0.21098805405856133</v>
      </c>
    </row>
    <row r="119" spans="1:109">
      <c r="A119">
        <v>111</v>
      </c>
      <c r="B119" t="s">
        <v>149</v>
      </c>
      <c r="C119">
        <v>289948.49532118335</v>
      </c>
      <c r="D119">
        <v>112955.2927532163</v>
      </c>
      <c r="E119">
        <v>1212597.5087584683</v>
      </c>
      <c r="F119">
        <v>48628.823429571763</v>
      </c>
      <c r="G119">
        <v>63632.217180188236</v>
      </c>
      <c r="H119">
        <v>299744.34044642863</v>
      </c>
      <c r="I119">
        <v>375959.00658513687</v>
      </c>
      <c r="J119">
        <v>90674.39284465347</v>
      </c>
      <c r="K119">
        <v>20515.563114452161</v>
      </c>
      <c r="L119">
        <v>2675198688.4037247</v>
      </c>
      <c r="M119">
        <v>1090.2172139105539</v>
      </c>
      <c r="N119">
        <v>7063.1233433689122</v>
      </c>
      <c r="O119">
        <v>8070588.7934445599</v>
      </c>
      <c r="P119">
        <v>5601.03735283077</v>
      </c>
      <c r="Q119">
        <v>9999999</v>
      </c>
      <c r="R119">
        <v>1947.9951862682055</v>
      </c>
      <c r="S119">
        <v>114.77882066305276</v>
      </c>
      <c r="T119">
        <v>595.14377363835047</v>
      </c>
      <c r="U119">
        <v>122.29852058612167</v>
      </c>
      <c r="V119">
        <v>386.08854491678221</v>
      </c>
      <c r="W119">
        <v>0.88536325231207347</v>
      </c>
      <c r="X119">
        <v>46.464000549783101</v>
      </c>
      <c r="Y119">
        <v>84.076378151207379</v>
      </c>
      <c r="Z119">
        <v>98.65648613796975</v>
      </c>
      <c r="AA119">
        <v>63.764796110583546</v>
      </c>
      <c r="AB119">
        <v>218.20197679458877</v>
      </c>
      <c r="AC119" t="s">
        <v>150</v>
      </c>
      <c r="AD119">
        <v>293.61007644578581</v>
      </c>
      <c r="AE119">
        <v>202819.28521653012</v>
      </c>
      <c r="AF119">
        <v>869043.69218819716</v>
      </c>
      <c r="AG119">
        <v>76657.694277854331</v>
      </c>
      <c r="AH119">
        <v>105782.2715263322</v>
      </c>
      <c r="AI119">
        <v>284472.74845372874</v>
      </c>
      <c r="AJ119">
        <v>1325947.2658134687</v>
      </c>
      <c r="AK119">
        <v>173453.82651578315</v>
      </c>
      <c r="AL119">
        <v>29678.668359027051</v>
      </c>
      <c r="AM119">
        <v>3367087174.4462271</v>
      </c>
      <c r="AN119">
        <v>171.20775591242744</v>
      </c>
      <c r="AO119">
        <v>15172.833426382987</v>
      </c>
      <c r="AP119">
        <v>5106195.0920748934</v>
      </c>
      <c r="AQ119">
        <v>8482.2730759717288</v>
      </c>
      <c r="AR119">
        <v>9999999</v>
      </c>
      <c r="AS119">
        <v>846.9970226196574</v>
      </c>
      <c r="AT119">
        <v>94.984354449424487</v>
      </c>
      <c r="AU119">
        <v>391.27693660568752</v>
      </c>
      <c r="AV119">
        <v>97.683550044323297</v>
      </c>
      <c r="AW119">
        <v>228.68931742252511</v>
      </c>
      <c r="AX119">
        <v>1.7647268710435282</v>
      </c>
      <c r="AY119">
        <v>61.354869591177454</v>
      </c>
      <c r="AZ119">
        <v>83.885321504643116</v>
      </c>
      <c r="BA119">
        <v>86.04613098749256</v>
      </c>
      <c r="BB119">
        <v>73.936467970416459</v>
      </c>
      <c r="BC119">
        <v>127.28478991568736</v>
      </c>
      <c r="BD119" t="s">
        <v>151</v>
      </c>
      <c r="BE119">
        <v>5.1347863147417483</v>
      </c>
      <c r="BF119">
        <v>578.35888403807644</v>
      </c>
      <c r="BG119">
        <v>1822.3685955186297</v>
      </c>
      <c r="BH119">
        <v>154.85119235703948</v>
      </c>
      <c r="BI119">
        <v>323.77004553299804</v>
      </c>
      <c r="BJ119">
        <v>564.05745381557369</v>
      </c>
      <c r="BK119">
        <v>1883.3267001578417</v>
      </c>
      <c r="BL119">
        <v>259.89329746155687</v>
      </c>
      <c r="BM119">
        <v>91.369356084175635</v>
      </c>
      <c r="BN119">
        <v>167624.4850817612</v>
      </c>
      <c r="BO119">
        <v>10.960032078683559</v>
      </c>
      <c r="BP119">
        <v>81.129127830079483</v>
      </c>
      <c r="BQ119">
        <v>29616.350376712209</v>
      </c>
      <c r="BR119">
        <v>44.07956809167014</v>
      </c>
      <c r="BS119">
        <v>9999999</v>
      </c>
      <c r="BT119">
        <v>15.239391785937622</v>
      </c>
      <c r="BU119">
        <v>1.29789237537997</v>
      </c>
      <c r="BV119">
        <v>6.1007418470332118</v>
      </c>
      <c r="BW119">
        <v>1.377426242040227</v>
      </c>
      <c r="BX119">
        <v>3.6771427217370798</v>
      </c>
      <c r="BY119">
        <v>7.8293252961434065E-3</v>
      </c>
      <c r="BZ119">
        <v>0.51043497275006533</v>
      </c>
      <c r="CA119">
        <v>0.94218101248701536</v>
      </c>
      <c r="CB119">
        <v>1.133587880340035</v>
      </c>
      <c r="CC119">
        <v>0.7083442047068117</v>
      </c>
      <c r="CD119">
        <v>2.3825566650430443</v>
      </c>
      <c r="CE119" t="s">
        <v>152</v>
      </c>
      <c r="CF119">
        <v>2.3908098913328542</v>
      </c>
      <c r="CG119">
        <v>215.25660145194092</v>
      </c>
      <c r="CH119">
        <v>2545.1502950902081</v>
      </c>
      <c r="CI119">
        <v>102.57055222706451</v>
      </c>
      <c r="CJ119">
        <v>142.71914800485894</v>
      </c>
      <c r="CK119">
        <v>690.28959362775697</v>
      </c>
      <c r="CL119">
        <v>635.47680523707788</v>
      </c>
      <c r="CM119">
        <v>168.0036802329775</v>
      </c>
      <c r="CN119">
        <v>50.214477682108289</v>
      </c>
      <c r="CO119">
        <v>883810.53075343417</v>
      </c>
      <c r="CP119">
        <v>2.3610579917040089</v>
      </c>
      <c r="CQ119">
        <v>14.821266643800218</v>
      </c>
      <c r="CR119">
        <v>24835.527806752481</v>
      </c>
      <c r="CS119">
        <v>112.93916082362826</v>
      </c>
      <c r="CT119">
        <v>9999999</v>
      </c>
      <c r="CU119">
        <v>2.5075213585121756</v>
      </c>
      <c r="CV119">
        <v>9.439384316064188E-2</v>
      </c>
      <c r="CW119">
        <v>0.54803487072917345</v>
      </c>
      <c r="CX119">
        <v>0.10057241404346939</v>
      </c>
      <c r="CY119">
        <v>0.36136545414197546</v>
      </c>
      <c r="CZ119">
        <v>2.4029536751116434E-3</v>
      </c>
      <c r="DA119">
        <v>3.7351217118396049E-2</v>
      </c>
      <c r="DB119">
        <v>6.9867104556130141E-2</v>
      </c>
      <c r="DC119">
        <v>8.0667792139165057E-2</v>
      </c>
      <c r="DD119">
        <v>5.2010607232661273E-2</v>
      </c>
      <c r="DE119">
        <v>0.17481218020392889</v>
      </c>
    </row>
    <row r="120" spans="1:109">
      <c r="A120">
        <v>112</v>
      </c>
      <c r="B120" t="s">
        <v>149</v>
      </c>
      <c r="C120">
        <v>209288.88292764543</v>
      </c>
      <c r="D120">
        <v>417003.29215427086</v>
      </c>
      <c r="E120">
        <v>1483675.7867915381</v>
      </c>
      <c r="F120">
        <v>199847.60792989773</v>
      </c>
      <c r="G120">
        <v>207523.67200639925</v>
      </c>
      <c r="H120">
        <v>427953.40712921217</v>
      </c>
      <c r="I120">
        <v>11731086.981290346</v>
      </c>
      <c r="J120">
        <v>787452.70955331577</v>
      </c>
      <c r="K120">
        <v>53380.498816023843</v>
      </c>
      <c r="L120">
        <v>6744716988973.1357</v>
      </c>
      <c r="M120">
        <v>263.76201421294121</v>
      </c>
      <c r="N120">
        <v>44618.232801551792</v>
      </c>
      <c r="O120">
        <v>4021744.5076772096</v>
      </c>
      <c r="P120">
        <v>19389.10556841112</v>
      </c>
      <c r="Q120">
        <v>9999999</v>
      </c>
      <c r="R120">
        <v>2214.2217882931363</v>
      </c>
      <c r="S120">
        <v>412.13171843555648</v>
      </c>
      <c r="T120">
        <v>1580.2663117479538</v>
      </c>
      <c r="U120">
        <v>428.9999787859856</v>
      </c>
      <c r="V120">
        <v>1279.5652442547564</v>
      </c>
      <c r="W120">
        <v>2.7565272473135933</v>
      </c>
      <c r="X120">
        <v>250.83060459237606</v>
      </c>
      <c r="Y120">
        <v>342.0814317761276</v>
      </c>
      <c r="Z120">
        <v>374.60626813881066</v>
      </c>
      <c r="AA120">
        <v>295.39176492157577</v>
      </c>
      <c r="AB120">
        <v>648.40416004200665</v>
      </c>
      <c r="AC120" t="s">
        <v>150</v>
      </c>
      <c r="AD120">
        <v>2767.6628664785089</v>
      </c>
      <c r="AE120">
        <v>96029.143482307874</v>
      </c>
      <c r="AF120">
        <v>390367.15593613713</v>
      </c>
      <c r="AG120">
        <v>31635.83463273372</v>
      </c>
      <c r="AH120">
        <v>53989.463826128565</v>
      </c>
      <c r="AI120">
        <v>115294.0590748454</v>
      </c>
      <c r="AJ120">
        <v>455127.83738582063</v>
      </c>
      <c r="AK120">
        <v>60396.826253370731</v>
      </c>
      <c r="AL120">
        <v>17220.926093414535</v>
      </c>
      <c r="AM120">
        <v>110181105.99550177</v>
      </c>
      <c r="AN120">
        <v>4957.9759496427941</v>
      </c>
      <c r="AO120">
        <v>15892.657588149319</v>
      </c>
      <c r="AP120">
        <v>4556912.322437983</v>
      </c>
      <c r="AQ120">
        <v>9210.1475538071008</v>
      </c>
      <c r="AR120">
        <v>9999999</v>
      </c>
      <c r="AS120">
        <v>4459.8025579764208</v>
      </c>
      <c r="AT120">
        <v>129.25681549667661</v>
      </c>
      <c r="AU120">
        <v>1137.3303192482704</v>
      </c>
      <c r="AV120">
        <v>137.25819255187784</v>
      </c>
      <c r="AW120">
        <v>611.88476782574321</v>
      </c>
      <c r="AX120">
        <v>0.53975517303530729</v>
      </c>
      <c r="AY120">
        <v>55.253040144959165</v>
      </c>
      <c r="AZ120">
        <v>96.921877601777453</v>
      </c>
      <c r="BA120">
        <v>111.26976859981421</v>
      </c>
      <c r="BB120">
        <v>75.264109796035683</v>
      </c>
      <c r="BC120">
        <v>236.12697988046364</v>
      </c>
      <c r="BD120" t="s">
        <v>151</v>
      </c>
      <c r="BE120">
        <v>4.4847147022567446</v>
      </c>
      <c r="BF120">
        <v>705.59085322871613</v>
      </c>
      <c r="BG120">
        <v>3496.1098078915866</v>
      </c>
      <c r="BH120">
        <v>202.40676132469991</v>
      </c>
      <c r="BI120">
        <v>357.75620279453562</v>
      </c>
      <c r="BJ120">
        <v>863.32733709548097</v>
      </c>
      <c r="BK120">
        <v>2048.1279628488483</v>
      </c>
      <c r="BL120">
        <v>351.82693874319233</v>
      </c>
      <c r="BM120">
        <v>104.13294526124095</v>
      </c>
      <c r="BN120">
        <v>2652801.1421495914</v>
      </c>
      <c r="BO120">
        <v>3.3851599365497336</v>
      </c>
      <c r="BP120">
        <v>69.819101883732856</v>
      </c>
      <c r="BQ120">
        <v>29192.763317038851</v>
      </c>
      <c r="BR120">
        <v>69.643708769925624</v>
      </c>
      <c r="BS120">
        <v>9999999</v>
      </c>
      <c r="BT120">
        <v>6.8898479657262319</v>
      </c>
      <c r="BU120">
        <v>0.54326526553969368</v>
      </c>
      <c r="BV120">
        <v>2.9564384312328578</v>
      </c>
      <c r="BW120">
        <v>0.58004935204239383</v>
      </c>
      <c r="BX120">
        <v>1.9028523186843693</v>
      </c>
      <c r="BY120">
        <v>4.7568751704103766E-3</v>
      </c>
      <c r="BZ120">
        <v>0.21979544086522179</v>
      </c>
      <c r="CA120">
        <v>0.40175509515368596</v>
      </c>
      <c r="CB120">
        <v>0.45528022917224181</v>
      </c>
      <c r="CC120">
        <v>0.30670721160370451</v>
      </c>
      <c r="CD120">
        <v>1.0526587844920994</v>
      </c>
      <c r="CE120" t="s">
        <v>152</v>
      </c>
      <c r="CF120">
        <v>0.95097868397735785</v>
      </c>
      <c r="CG120">
        <v>166.81812535027768</v>
      </c>
      <c r="CH120">
        <v>898.15494991421531</v>
      </c>
      <c r="CI120">
        <v>36.091705980793172</v>
      </c>
      <c r="CJ120">
        <v>88.363569637447199</v>
      </c>
      <c r="CK120">
        <v>216.77443718677523</v>
      </c>
      <c r="CL120">
        <v>211.34655808965147</v>
      </c>
      <c r="CM120">
        <v>46.401380605341963</v>
      </c>
      <c r="CN120">
        <v>25.406834573977132</v>
      </c>
      <c r="CO120">
        <v>19014.000689453715</v>
      </c>
      <c r="CP120">
        <v>0.89319867113508644</v>
      </c>
      <c r="CQ120">
        <v>22.662194906513932</v>
      </c>
      <c r="CR120">
        <v>26078.741504291545</v>
      </c>
      <c r="CS120">
        <v>124.67577525239447</v>
      </c>
      <c r="CT120">
        <v>9999999</v>
      </c>
      <c r="CU120">
        <v>2.1174510455391271</v>
      </c>
      <c r="CV120">
        <v>0.17855386318086394</v>
      </c>
      <c r="CW120">
        <v>1.0147157486668184</v>
      </c>
      <c r="CX120">
        <v>0.1885741457384299</v>
      </c>
      <c r="CY120">
        <v>0.63561528886315832</v>
      </c>
      <c r="CZ120">
        <v>1.1520760112159482E-3</v>
      </c>
      <c r="DA120">
        <v>7.7203826396158012E-2</v>
      </c>
      <c r="DB120">
        <v>0.13308623080886672</v>
      </c>
      <c r="DC120">
        <v>0.15799196378035668</v>
      </c>
      <c r="DD120">
        <v>0.10294662967458273</v>
      </c>
      <c r="DE120">
        <v>0.32025192960997445</v>
      </c>
    </row>
    <row r="121" spans="1:109">
      <c r="A121">
        <v>113</v>
      </c>
      <c r="B121" t="s">
        <v>149</v>
      </c>
      <c r="C121">
        <v>337755.45817546977</v>
      </c>
      <c r="D121">
        <v>278704.35419945495</v>
      </c>
      <c r="E121">
        <v>612347.04479697649</v>
      </c>
      <c r="F121">
        <v>77118.366005894422</v>
      </c>
      <c r="G121">
        <v>139630.41396593236</v>
      </c>
      <c r="H121">
        <v>209600.10486598371</v>
      </c>
      <c r="I121">
        <v>1092330.5973619821</v>
      </c>
      <c r="J121">
        <v>139752.77887024789</v>
      </c>
      <c r="K121">
        <v>42771.0140140609</v>
      </c>
      <c r="L121">
        <v>119791524.08016877</v>
      </c>
      <c r="M121">
        <v>1742.9677428091848</v>
      </c>
      <c r="N121">
        <v>34386.800873566688</v>
      </c>
      <c r="O121">
        <v>7176185.8042686339</v>
      </c>
      <c r="P121">
        <v>16263.400823315062</v>
      </c>
      <c r="Q121">
        <v>9999999</v>
      </c>
      <c r="R121">
        <v>1938.4467242708558</v>
      </c>
      <c r="S121">
        <v>124.10539940085974</v>
      </c>
      <c r="T121">
        <v>764.19126742002322</v>
      </c>
      <c r="U121">
        <v>132.01485312457513</v>
      </c>
      <c r="V121">
        <v>558.68188427935706</v>
      </c>
      <c r="W121">
        <v>2.0028067164563645</v>
      </c>
      <c r="X121">
        <v>59.088617292615325</v>
      </c>
      <c r="Y121">
        <v>94.718497496521749</v>
      </c>
      <c r="Z121">
        <v>105.29139545342809</v>
      </c>
      <c r="AA121">
        <v>75.906093445883101</v>
      </c>
      <c r="AB121">
        <v>233.01248365601711</v>
      </c>
      <c r="AC121" t="s">
        <v>150</v>
      </c>
      <c r="AD121">
        <v>43.831172407077084</v>
      </c>
      <c r="AE121">
        <v>60631.313916640451</v>
      </c>
      <c r="AF121">
        <v>179050.05228466791</v>
      </c>
      <c r="AG121">
        <v>12963.812331240111</v>
      </c>
      <c r="AH121">
        <v>31017.798200907015</v>
      </c>
      <c r="AI121">
        <v>58785.561306865158</v>
      </c>
      <c r="AJ121">
        <v>119472.36807643615</v>
      </c>
      <c r="AK121">
        <v>18920.119538589759</v>
      </c>
      <c r="AL121">
        <v>7993.2881237720858</v>
      </c>
      <c r="AM121">
        <v>7034155.5712305419</v>
      </c>
      <c r="AN121">
        <v>38.146750317636084</v>
      </c>
      <c r="AO121">
        <v>5378.7512742772287</v>
      </c>
      <c r="AP121">
        <v>3713491.6584419389</v>
      </c>
      <c r="AQ121">
        <v>963.76640515500992</v>
      </c>
      <c r="AR121">
        <v>9999999</v>
      </c>
      <c r="AS121">
        <v>300.762129444138</v>
      </c>
      <c r="AT121">
        <v>50.274059851949133</v>
      </c>
      <c r="AU121">
        <v>204.35232746879299</v>
      </c>
      <c r="AV121">
        <v>52.362055056996013</v>
      </c>
      <c r="AW121">
        <v>156.82379645001291</v>
      </c>
      <c r="AX121">
        <v>0.25251037986775443</v>
      </c>
      <c r="AY121">
        <v>31.371758933563118</v>
      </c>
      <c r="AZ121">
        <v>41.772717055357433</v>
      </c>
      <c r="BA121">
        <v>45.849172404076178</v>
      </c>
      <c r="BB121">
        <v>36.420384139342147</v>
      </c>
      <c r="BC121">
        <v>82.215752924352586</v>
      </c>
      <c r="BD121" t="s">
        <v>151</v>
      </c>
      <c r="BE121">
        <v>16.179048854061062</v>
      </c>
      <c r="BF121">
        <v>1159.7498767879063</v>
      </c>
      <c r="BG121">
        <v>3237.5683204708953</v>
      </c>
      <c r="BH121">
        <v>408.95499478677868</v>
      </c>
      <c r="BI121">
        <v>543.50765413310921</v>
      </c>
      <c r="BJ121">
        <v>1164.8307440111839</v>
      </c>
      <c r="BK121">
        <v>12951.324238190453</v>
      </c>
      <c r="BL121">
        <v>1132.8311053918774</v>
      </c>
      <c r="BM121">
        <v>151.1683763306896</v>
      </c>
      <c r="BN121">
        <v>12445247.252851505</v>
      </c>
      <c r="BO121">
        <v>23.968783263817301</v>
      </c>
      <c r="BP121">
        <v>118.2032296600254</v>
      </c>
      <c r="BQ121">
        <v>20215.057685103224</v>
      </c>
      <c r="BR121">
        <v>12.365929606677962</v>
      </c>
      <c r="BS121">
        <v>9999999</v>
      </c>
      <c r="BT121">
        <v>31.627258608161672</v>
      </c>
      <c r="BU121">
        <v>1.6713126150525894</v>
      </c>
      <c r="BV121">
        <v>12.811877533805834</v>
      </c>
      <c r="BW121">
        <v>1.7775439448619139</v>
      </c>
      <c r="BX121">
        <v>7.7852009118126047</v>
      </c>
      <c r="BY121">
        <v>7.6770854019972594E-3</v>
      </c>
      <c r="BZ121">
        <v>0.72854982710077898</v>
      </c>
      <c r="CA121">
        <v>1.249683083603784</v>
      </c>
      <c r="CB121">
        <v>1.4422746626395175</v>
      </c>
      <c r="CC121">
        <v>0.97503233134602596</v>
      </c>
      <c r="CD121">
        <v>3.174110478694645</v>
      </c>
      <c r="CE121" t="s">
        <v>152</v>
      </c>
      <c r="CF121">
        <v>3.5109308479251244</v>
      </c>
      <c r="CG121">
        <v>274.11794765330285</v>
      </c>
      <c r="CH121">
        <v>932.74409640063027</v>
      </c>
      <c r="CI121">
        <v>63.951651616049723</v>
      </c>
      <c r="CJ121">
        <v>142.52317764816385</v>
      </c>
      <c r="CK121">
        <v>254.36544045273592</v>
      </c>
      <c r="CL121">
        <v>561.07332482217089</v>
      </c>
      <c r="CM121">
        <v>94.036130654847597</v>
      </c>
      <c r="CN121">
        <v>43.50025416654578</v>
      </c>
      <c r="CO121">
        <v>36565.753558479475</v>
      </c>
      <c r="CP121">
        <v>7.7146727009257665</v>
      </c>
      <c r="CQ121">
        <v>47.80646270501547</v>
      </c>
      <c r="CR121">
        <v>22337.942328315825</v>
      </c>
      <c r="CS121">
        <v>63.979574544144413</v>
      </c>
      <c r="CT121">
        <v>9999999</v>
      </c>
      <c r="CU121">
        <v>7.346954578802614</v>
      </c>
      <c r="CV121">
        <v>0.37754387516569832</v>
      </c>
      <c r="CW121">
        <v>1.9954048992984428</v>
      </c>
      <c r="CX121">
        <v>0.40195344700107494</v>
      </c>
      <c r="CY121">
        <v>1.3399555723770311</v>
      </c>
      <c r="CZ121">
        <v>3.666517240077413E-3</v>
      </c>
      <c r="DA121">
        <v>0.1615803985963008</v>
      </c>
      <c r="DB121">
        <v>0.2803461631529594</v>
      </c>
      <c r="DC121">
        <v>0.32272294065244644</v>
      </c>
      <c r="DD121">
        <v>0.21719739277387204</v>
      </c>
      <c r="DE121">
        <v>0.72121011249413702</v>
      </c>
    </row>
    <row r="122" spans="1:109">
      <c r="A122">
        <v>114</v>
      </c>
      <c r="B122" t="s">
        <v>149</v>
      </c>
      <c r="C122">
        <v>448178.53539766197</v>
      </c>
      <c r="D122">
        <v>876529.10601279174</v>
      </c>
      <c r="E122">
        <v>2581163.4506673459</v>
      </c>
      <c r="F122">
        <v>371721.63763415976</v>
      </c>
      <c r="G122">
        <v>420140.24128825183</v>
      </c>
      <c r="H122">
        <v>784161.45633489115</v>
      </c>
      <c r="I122">
        <v>20438725.446923424</v>
      </c>
      <c r="J122">
        <v>1346777.1625352299</v>
      </c>
      <c r="K122">
        <v>108715.37409694603</v>
      </c>
      <c r="L122">
        <v>1654941381005.5117</v>
      </c>
      <c r="M122">
        <v>93.030366723943189</v>
      </c>
      <c r="N122">
        <v>94630.834834667679</v>
      </c>
      <c r="O122">
        <v>8158806.6750238389</v>
      </c>
      <c r="P122">
        <v>48031.306753142002</v>
      </c>
      <c r="Q122">
        <v>9999999</v>
      </c>
      <c r="R122">
        <v>3646.3605772207202</v>
      </c>
      <c r="S122">
        <v>429.31577766103459</v>
      </c>
      <c r="T122">
        <v>2201.0066579096178</v>
      </c>
      <c r="U122">
        <v>439.74619328535925</v>
      </c>
      <c r="V122">
        <v>1666.1365727749871</v>
      </c>
      <c r="W122">
        <v>2.3887598405546009</v>
      </c>
      <c r="X122">
        <v>341.81149931878861</v>
      </c>
      <c r="Y122">
        <v>386.26788508323426</v>
      </c>
      <c r="Z122">
        <v>406.17753136104551</v>
      </c>
      <c r="AA122">
        <v>362.54238900940362</v>
      </c>
      <c r="AB122">
        <v>613.36662594744769</v>
      </c>
      <c r="AC122" t="s">
        <v>150</v>
      </c>
      <c r="AD122">
        <v>758.84415102923708</v>
      </c>
      <c r="AE122">
        <v>55299.747175382508</v>
      </c>
      <c r="AF122">
        <v>372852.93559706031</v>
      </c>
      <c r="AG122">
        <v>17924.696945061114</v>
      </c>
      <c r="AH122">
        <v>31732.622013551016</v>
      </c>
      <c r="AI122">
        <v>109456.5370778473</v>
      </c>
      <c r="AJ122">
        <v>148599.93301486509</v>
      </c>
      <c r="AK122">
        <v>29185.817921357768</v>
      </c>
      <c r="AL122">
        <v>9413.8574616071601</v>
      </c>
      <c r="AM122">
        <v>50456296.835986167</v>
      </c>
      <c r="AN122">
        <v>794.32397632273774</v>
      </c>
      <c r="AO122">
        <v>6094.5681023074658</v>
      </c>
      <c r="AP122">
        <v>4991426.168674537</v>
      </c>
      <c r="AQ122">
        <v>2043.2729435349181</v>
      </c>
      <c r="AR122">
        <v>9999999</v>
      </c>
      <c r="AS122">
        <v>1189.7895079357877</v>
      </c>
      <c r="AT122">
        <v>33.175839534273351</v>
      </c>
      <c r="AU122">
        <v>310.76846834950715</v>
      </c>
      <c r="AV122">
        <v>35.046566078800439</v>
      </c>
      <c r="AW122">
        <v>174.39222290645307</v>
      </c>
      <c r="AX122">
        <v>0.3194842313919205</v>
      </c>
      <c r="AY122">
        <v>16.197503784311472</v>
      </c>
      <c r="AZ122">
        <v>26.033090099324756</v>
      </c>
      <c r="BA122">
        <v>28.764219631556269</v>
      </c>
      <c r="BB122">
        <v>21.188424343163579</v>
      </c>
      <c r="BC122">
        <v>58.776744350336941</v>
      </c>
      <c r="BD122" t="s">
        <v>151</v>
      </c>
      <c r="BE122">
        <v>14.598281798837656</v>
      </c>
      <c r="BF122">
        <v>393.49167743890507</v>
      </c>
      <c r="BG122">
        <v>8141.905345916749</v>
      </c>
      <c r="BH122">
        <v>388.54658847072443</v>
      </c>
      <c r="BI122">
        <v>230.55401071410773</v>
      </c>
      <c r="BJ122">
        <v>1944.2569376824415</v>
      </c>
      <c r="BK122">
        <v>2300.7118955143187</v>
      </c>
      <c r="BL122">
        <v>1046.2048713855527</v>
      </c>
      <c r="BM122">
        <v>109.50671058852163</v>
      </c>
      <c r="BN122">
        <v>7571445594.7633972</v>
      </c>
      <c r="BO122">
        <v>17.231880795104598</v>
      </c>
      <c r="BP122">
        <v>23.437113399312523</v>
      </c>
      <c r="BQ122">
        <v>25626.068007768063</v>
      </c>
      <c r="BR122">
        <v>83.483499240816457</v>
      </c>
      <c r="BS122">
        <v>9999999</v>
      </c>
      <c r="BT122">
        <v>14.915185267460675</v>
      </c>
      <c r="BU122">
        <v>0.34052724807671259</v>
      </c>
      <c r="BV122">
        <v>2.7319076077057969</v>
      </c>
      <c r="BW122">
        <v>0.36276856735329349</v>
      </c>
      <c r="BX122">
        <v>1.3316716427935198</v>
      </c>
      <c r="BY122">
        <v>2.3493985859037152E-3</v>
      </c>
      <c r="BZ122">
        <v>0.14431175539566357</v>
      </c>
      <c r="CA122">
        <v>0.2547987977055054</v>
      </c>
      <c r="CB122">
        <v>0.29294667593247925</v>
      </c>
      <c r="CC122">
        <v>0.19428769668535839</v>
      </c>
      <c r="CD122">
        <v>0.62127391135823395</v>
      </c>
      <c r="CE122" t="s">
        <v>152</v>
      </c>
      <c r="CF122">
        <v>0.33384122263209115</v>
      </c>
      <c r="CG122">
        <v>134.47256396887769</v>
      </c>
      <c r="CH122">
        <v>716.45942856516035</v>
      </c>
      <c r="CI122">
        <v>29.134288762470401</v>
      </c>
      <c r="CJ122">
        <v>75.378104633113267</v>
      </c>
      <c r="CK122">
        <v>189.10928437629585</v>
      </c>
      <c r="CL122">
        <v>187.60685976259651</v>
      </c>
      <c r="CM122">
        <v>37.626941293777179</v>
      </c>
      <c r="CN122">
        <v>20.172175145331469</v>
      </c>
      <c r="CO122">
        <v>12354.737412226426</v>
      </c>
      <c r="CP122">
        <v>0.3509099349341302</v>
      </c>
      <c r="CQ122">
        <v>16.688398851310193</v>
      </c>
      <c r="CR122">
        <v>23146.708108023162</v>
      </c>
      <c r="CS122">
        <v>123.51002309633495</v>
      </c>
      <c r="CT122">
        <v>9999999</v>
      </c>
      <c r="CU122">
        <v>1.5376953511853308</v>
      </c>
      <c r="CV122">
        <v>0.26386653399842219</v>
      </c>
      <c r="CW122">
        <v>0.90481606214913513</v>
      </c>
      <c r="CX122">
        <v>0.27139835208071628</v>
      </c>
      <c r="CY122">
        <v>0.54608453679510138</v>
      </c>
      <c r="CZ122">
        <v>8.0365827912418672E-4</v>
      </c>
      <c r="DA122">
        <v>0.15177106524139819</v>
      </c>
      <c r="DB122">
        <v>0.22923649389855699</v>
      </c>
      <c r="DC122">
        <v>0.24219620335196157</v>
      </c>
      <c r="DD122">
        <v>0.19566457005975046</v>
      </c>
      <c r="DE122">
        <v>0.34521922276756112</v>
      </c>
    </row>
    <row r="123" spans="1:109">
      <c r="A123">
        <v>115</v>
      </c>
      <c r="B123" t="s">
        <v>149</v>
      </c>
      <c r="C123">
        <v>375137.99463647953</v>
      </c>
      <c r="D123">
        <v>400499.90538252849</v>
      </c>
      <c r="E123">
        <v>1375132.8794972107</v>
      </c>
      <c r="F123">
        <v>119981.76830016941</v>
      </c>
      <c r="G123">
        <v>194541.27768368181</v>
      </c>
      <c r="H123">
        <v>388050.45446181379</v>
      </c>
      <c r="I123">
        <v>2512183.5701420465</v>
      </c>
      <c r="J123">
        <v>266789.24046909861</v>
      </c>
      <c r="K123">
        <v>49619.051538686566</v>
      </c>
      <c r="L123">
        <v>5716722685.8756018</v>
      </c>
      <c r="M123">
        <v>478.65790959609092</v>
      </c>
      <c r="N123">
        <v>31916.625803890227</v>
      </c>
      <c r="O123">
        <v>8210956.6546204789</v>
      </c>
      <c r="P123">
        <v>19202.777072517241</v>
      </c>
      <c r="Q123">
        <v>9999999</v>
      </c>
      <c r="R123">
        <v>3059.7448247386237</v>
      </c>
      <c r="S123">
        <v>547.58552635061164</v>
      </c>
      <c r="T123">
        <v>2252.6553989804802</v>
      </c>
      <c r="U123">
        <v>560.9932684185693</v>
      </c>
      <c r="V123">
        <v>1495.2919053990238</v>
      </c>
      <c r="W123">
        <v>0.7561581184745465</v>
      </c>
      <c r="X123">
        <v>366.80534089609876</v>
      </c>
      <c r="Y123">
        <v>488.13046736583993</v>
      </c>
      <c r="Z123">
        <v>513.99817312800803</v>
      </c>
      <c r="AA123">
        <v>437.17677086253383</v>
      </c>
      <c r="AB123">
        <v>730.23281318356021</v>
      </c>
      <c r="AC123" t="s">
        <v>150</v>
      </c>
      <c r="AD123">
        <v>196.22714726779205</v>
      </c>
      <c r="AE123">
        <v>53514.689437135792</v>
      </c>
      <c r="AF123">
        <v>343722.71820985916</v>
      </c>
      <c r="AG123">
        <v>15697.408899552634</v>
      </c>
      <c r="AH123">
        <v>28506.66951046979</v>
      </c>
      <c r="AI123">
        <v>106451.54820772268</v>
      </c>
      <c r="AJ123">
        <v>97287.275101513966</v>
      </c>
      <c r="AK123">
        <v>22885.817932365451</v>
      </c>
      <c r="AL123">
        <v>9022.6648787294362</v>
      </c>
      <c r="AM123">
        <v>20412342.799872253</v>
      </c>
      <c r="AN123">
        <v>179.68685592102568</v>
      </c>
      <c r="AO123">
        <v>3455.9031817106079</v>
      </c>
      <c r="AP123">
        <v>5769815.7545480961</v>
      </c>
      <c r="AQ123">
        <v>1114.2041782181732</v>
      </c>
      <c r="AR123">
        <v>9999999</v>
      </c>
      <c r="AS123">
        <v>356.00480054019243</v>
      </c>
      <c r="AT123">
        <v>31.336318960078792</v>
      </c>
      <c r="AU123">
        <v>137.95835331481697</v>
      </c>
      <c r="AV123">
        <v>32.410274118783498</v>
      </c>
      <c r="AW123">
        <v>80.596523623082902</v>
      </c>
      <c r="AX123">
        <v>0.39153850724622413</v>
      </c>
      <c r="AY123">
        <v>16.975376461741455</v>
      </c>
      <c r="AZ123">
        <v>26.623664468527881</v>
      </c>
      <c r="BA123">
        <v>27.951229723990402</v>
      </c>
      <c r="BB123">
        <v>22.076518610765344</v>
      </c>
      <c r="BC123">
        <v>39.422993251659335</v>
      </c>
      <c r="BD123" t="s">
        <v>151</v>
      </c>
      <c r="BE123">
        <v>14.560511819681158</v>
      </c>
      <c r="BF123">
        <v>1344.5682594411396</v>
      </c>
      <c r="BG123">
        <v>12066.132262996018</v>
      </c>
      <c r="BH123">
        <v>905.93502513380554</v>
      </c>
      <c r="BI123">
        <v>661.71659331789476</v>
      </c>
      <c r="BJ123">
        <v>3006.6404083936227</v>
      </c>
      <c r="BK123">
        <v>12821.594445196391</v>
      </c>
      <c r="BL123">
        <v>3133.1547287978692</v>
      </c>
      <c r="BM123">
        <v>233.07732709287518</v>
      </c>
      <c r="BN123">
        <v>361632408442.92682</v>
      </c>
      <c r="BO123">
        <v>24.27963119472269</v>
      </c>
      <c r="BP123">
        <v>98.252824206654978</v>
      </c>
      <c r="BQ123">
        <v>29347.097128981448</v>
      </c>
      <c r="BR123">
        <v>88.86245185901322</v>
      </c>
      <c r="BS123">
        <v>9999999</v>
      </c>
      <c r="BT123">
        <v>22.116243233544193</v>
      </c>
      <c r="BU123">
        <v>1.2306024303542753</v>
      </c>
      <c r="BV123">
        <v>9.0991809410253879</v>
      </c>
      <c r="BW123">
        <v>1.2992396513882585</v>
      </c>
      <c r="BX123">
        <v>5.4493126040645148</v>
      </c>
      <c r="BY123">
        <v>5.3523511931804855E-3</v>
      </c>
      <c r="BZ123">
        <v>0.49525995223313934</v>
      </c>
      <c r="CA123">
        <v>0.90596038214638031</v>
      </c>
      <c r="CB123">
        <v>1.0918965385804777</v>
      </c>
      <c r="CC123">
        <v>0.68576577846480613</v>
      </c>
      <c r="CD123">
        <v>2.1151771522373779</v>
      </c>
      <c r="CE123" t="s">
        <v>152</v>
      </c>
      <c r="CF123">
        <v>3.1763594967686961</v>
      </c>
      <c r="CG123">
        <v>234.94690807111078</v>
      </c>
      <c r="CH123">
        <v>2248.5118258295947</v>
      </c>
      <c r="CI123">
        <v>82.221412870945358</v>
      </c>
      <c r="CJ123">
        <v>142.84234167535027</v>
      </c>
      <c r="CK123">
        <v>544.80665139783196</v>
      </c>
      <c r="CL123">
        <v>618.07754364683979</v>
      </c>
      <c r="CM123">
        <v>133.00900938806333</v>
      </c>
      <c r="CN123">
        <v>42.512196070872427</v>
      </c>
      <c r="CO123">
        <v>559540.49492031347</v>
      </c>
      <c r="CP123">
        <v>2.9410352360306895</v>
      </c>
      <c r="CQ123">
        <v>26.221529543343316</v>
      </c>
      <c r="CR123">
        <v>25361.364156961812</v>
      </c>
      <c r="CS123">
        <v>83.502275689875887</v>
      </c>
      <c r="CT123">
        <v>9999999</v>
      </c>
      <c r="CU123">
        <v>3.8531523138874459</v>
      </c>
      <c r="CV123">
        <v>0.14042089486179576</v>
      </c>
      <c r="CW123">
        <v>0.84930568569078868</v>
      </c>
      <c r="CX123">
        <v>0.15044650880953778</v>
      </c>
      <c r="CY123">
        <v>0.65860315877282116</v>
      </c>
      <c r="CZ123">
        <v>4.0658399818638367E-3</v>
      </c>
      <c r="DA123">
        <v>5.6570283379576973E-2</v>
      </c>
      <c r="DB123">
        <v>0.10268822750061618</v>
      </c>
      <c r="DC123">
        <v>0.1183636323781949</v>
      </c>
      <c r="DD123">
        <v>7.8457253156675219E-2</v>
      </c>
      <c r="DE123">
        <v>0.2767952554297512</v>
      </c>
    </row>
    <row r="124" spans="1:109">
      <c r="A124">
        <v>116</v>
      </c>
      <c r="B124" t="s">
        <v>149</v>
      </c>
      <c r="C124">
        <v>310879.96458965185</v>
      </c>
      <c r="D124">
        <v>269283.82549681986</v>
      </c>
      <c r="E124">
        <v>1706698.6397204958</v>
      </c>
      <c r="F124">
        <v>113468.74476237278</v>
      </c>
      <c r="G124">
        <v>144142.14407922729</v>
      </c>
      <c r="H124">
        <v>470386.39579266403</v>
      </c>
      <c r="I124">
        <v>1626238.1205079725</v>
      </c>
      <c r="J124">
        <v>254622.7430029634</v>
      </c>
      <c r="K124">
        <v>42084.712329941722</v>
      </c>
      <c r="L124">
        <v>26538099223.652565</v>
      </c>
      <c r="M124">
        <v>647.97410914562363</v>
      </c>
      <c r="N124">
        <v>16900.112667006313</v>
      </c>
      <c r="O124">
        <v>8181417.0424475037</v>
      </c>
      <c r="P124">
        <v>11809.505882683667</v>
      </c>
      <c r="Q124">
        <v>9999999</v>
      </c>
      <c r="R124">
        <v>1835.9140666751425</v>
      </c>
      <c r="S124">
        <v>316.46113194698842</v>
      </c>
      <c r="T124">
        <v>1004.6314166217408</v>
      </c>
      <c r="U124">
        <v>323.31628100500149</v>
      </c>
      <c r="V124">
        <v>734.60230585154591</v>
      </c>
      <c r="W124">
        <v>0.42682793227108901</v>
      </c>
      <c r="X124">
        <v>225.30280416211713</v>
      </c>
      <c r="Y124">
        <v>289.29287462985218</v>
      </c>
      <c r="Z124">
        <v>293.86426429743324</v>
      </c>
      <c r="AA124">
        <v>262.79344901734595</v>
      </c>
      <c r="AB124">
        <v>392.91303988380452</v>
      </c>
      <c r="AC124" t="s">
        <v>150</v>
      </c>
      <c r="AD124">
        <v>22.768022205620998</v>
      </c>
      <c r="AE124">
        <v>62938.285313750595</v>
      </c>
      <c r="AF124">
        <v>139922.01862382336</v>
      </c>
      <c r="AG124">
        <v>11467.091578993908</v>
      </c>
      <c r="AH124">
        <v>29590.301526604431</v>
      </c>
      <c r="AI124">
        <v>52400.806872006018</v>
      </c>
      <c r="AJ124">
        <v>85779.685202157867</v>
      </c>
      <c r="AK124">
        <v>15214.638020248638</v>
      </c>
      <c r="AL124">
        <v>7854.314124880003</v>
      </c>
      <c r="AM124">
        <v>2090033.3111744849</v>
      </c>
      <c r="AN124">
        <v>44.876617157866008</v>
      </c>
      <c r="AO124">
        <v>5469.8649083780692</v>
      </c>
      <c r="AP124">
        <v>4712382.7125294488</v>
      </c>
      <c r="AQ124">
        <v>797.16642020588358</v>
      </c>
      <c r="AR124">
        <v>9999999</v>
      </c>
      <c r="AS124">
        <v>131.78809822028461</v>
      </c>
      <c r="AT124">
        <v>19.613955225624817</v>
      </c>
      <c r="AU124">
        <v>52.296648392697755</v>
      </c>
      <c r="AV124">
        <v>20.227102907838528</v>
      </c>
      <c r="AW124">
        <v>41.311790991365676</v>
      </c>
      <c r="AX124">
        <v>0.27671075133613054</v>
      </c>
      <c r="AY124">
        <v>13.743763895324852</v>
      </c>
      <c r="AZ124">
        <v>17.275630934874854</v>
      </c>
      <c r="BA124">
        <v>17.834993782940057</v>
      </c>
      <c r="BB124">
        <v>15.671803881724889</v>
      </c>
      <c r="BC124">
        <v>29.194523626144427</v>
      </c>
      <c r="BD124" t="s">
        <v>151</v>
      </c>
      <c r="BE124">
        <v>10.964698677923124</v>
      </c>
      <c r="BF124">
        <v>375.08347005793519</v>
      </c>
      <c r="BG124">
        <v>1409.77545981599</v>
      </c>
      <c r="BH124">
        <v>102.66005342961112</v>
      </c>
      <c r="BI124">
        <v>189.53680888365787</v>
      </c>
      <c r="BJ124">
        <v>320.11016159674642</v>
      </c>
      <c r="BK124">
        <v>951.76911345487417</v>
      </c>
      <c r="BL124">
        <v>166.11566286856907</v>
      </c>
      <c r="BM124">
        <v>69.891895440188165</v>
      </c>
      <c r="BN124">
        <v>158661.37716765539</v>
      </c>
      <c r="BO124">
        <v>21.781997608290016</v>
      </c>
      <c r="BP124">
        <v>76.812662984911626</v>
      </c>
      <c r="BQ124">
        <v>22895.68390110612</v>
      </c>
      <c r="BR124">
        <v>30.759916953254294</v>
      </c>
      <c r="BS124">
        <v>9999999</v>
      </c>
      <c r="BT124">
        <v>12.978335888532698</v>
      </c>
      <c r="BU124">
        <v>0.36941683953000948</v>
      </c>
      <c r="BV124">
        <v>2.4151315457713256</v>
      </c>
      <c r="BW124">
        <v>0.39346080610312567</v>
      </c>
      <c r="BX124">
        <v>1.5725513179737121</v>
      </c>
      <c r="BY124">
        <v>7.910418455815256E-3</v>
      </c>
      <c r="BZ124">
        <v>0.14560265274818032</v>
      </c>
      <c r="CA124">
        <v>0.27013188581682368</v>
      </c>
      <c r="CB124">
        <v>0.31577773172472073</v>
      </c>
      <c r="CC124">
        <v>0.20558048162639828</v>
      </c>
      <c r="CD124">
        <v>0.66798955251545455</v>
      </c>
      <c r="CE124" t="s">
        <v>152</v>
      </c>
      <c r="CF124">
        <v>1.3275130117370222</v>
      </c>
      <c r="CG124">
        <v>120.53737477149193</v>
      </c>
      <c r="CH124">
        <v>1036.5861131791639</v>
      </c>
      <c r="CI124">
        <v>33.289889102979281</v>
      </c>
      <c r="CJ124">
        <v>71.791373519988952</v>
      </c>
      <c r="CK124">
        <v>245.09581341560479</v>
      </c>
      <c r="CL124">
        <v>201.50373431043266</v>
      </c>
      <c r="CM124">
        <v>46.541942307298299</v>
      </c>
      <c r="CN124">
        <v>20.780453859381431</v>
      </c>
      <c r="CO124">
        <v>46571.359656492226</v>
      </c>
      <c r="CP124">
        <v>1.5401517494517123</v>
      </c>
      <c r="CQ124">
        <v>17.793641879023546</v>
      </c>
      <c r="CR124">
        <v>21168.838613667296</v>
      </c>
      <c r="CS124">
        <v>107.2218238245319</v>
      </c>
      <c r="CT124">
        <v>9999999</v>
      </c>
      <c r="CU124">
        <v>2.3860303659976254</v>
      </c>
      <c r="CV124">
        <v>0.11002639184806036</v>
      </c>
      <c r="CW124">
        <v>0.53413457640382123</v>
      </c>
      <c r="CX124">
        <v>0.11760689204127241</v>
      </c>
      <c r="CY124">
        <v>0.39776912576846918</v>
      </c>
      <c r="CZ124">
        <v>2.0862961566933654E-3</v>
      </c>
      <c r="DA124">
        <v>4.3892352213059385E-2</v>
      </c>
      <c r="DB124">
        <v>8.0248673037661075E-2</v>
      </c>
      <c r="DC124">
        <v>9.203571422896506E-2</v>
      </c>
      <c r="DD124">
        <v>6.0362416969741726E-2</v>
      </c>
      <c r="DE124">
        <v>0.21802711216140719</v>
      </c>
    </row>
    <row r="125" spans="1:109">
      <c r="A125">
        <v>117</v>
      </c>
      <c r="B125" t="s">
        <v>149</v>
      </c>
      <c r="C125">
        <v>279784.22871474386</v>
      </c>
      <c r="D125">
        <v>430999.00365935621</v>
      </c>
      <c r="E125">
        <v>3883372.3275040798</v>
      </c>
      <c r="F125">
        <v>453277.99710914347</v>
      </c>
      <c r="G125">
        <v>232018.15730060134</v>
      </c>
      <c r="H125">
        <v>966160.10920151277</v>
      </c>
      <c r="I125">
        <v>15770348.729713619</v>
      </c>
      <c r="J125">
        <v>3124645.5455890885</v>
      </c>
      <c r="K125">
        <v>75392.329526990419</v>
      </c>
      <c r="L125">
        <v>5.1999343592594253E+17</v>
      </c>
      <c r="M125">
        <v>5316.2598153541085</v>
      </c>
      <c r="N125">
        <v>50802.664528700145</v>
      </c>
      <c r="O125">
        <v>6507433.2328831088</v>
      </c>
      <c r="P125">
        <v>26930.856043026961</v>
      </c>
      <c r="Q125">
        <v>9999999</v>
      </c>
      <c r="R125">
        <v>5887.29615472148</v>
      </c>
      <c r="S125">
        <v>426.52303654323697</v>
      </c>
      <c r="T125">
        <v>2119.6005862058787</v>
      </c>
      <c r="U125">
        <v>455.72479253256279</v>
      </c>
      <c r="V125">
        <v>1278.9760875557467</v>
      </c>
      <c r="W125">
        <v>1.5013050382184681</v>
      </c>
      <c r="X125">
        <v>178.89797794026106</v>
      </c>
      <c r="Y125">
        <v>314.01406792957681</v>
      </c>
      <c r="Z125">
        <v>360.67056298497067</v>
      </c>
      <c r="AA125">
        <v>241.86699305215086</v>
      </c>
      <c r="AB125">
        <v>746.46725761804714</v>
      </c>
      <c r="AC125" t="s">
        <v>150</v>
      </c>
      <c r="AD125">
        <v>20.990770905280066</v>
      </c>
      <c r="AE125">
        <v>84080.778504140239</v>
      </c>
      <c r="AF125">
        <v>249818.15613245012</v>
      </c>
      <c r="AG125">
        <v>17762.313034514871</v>
      </c>
      <c r="AH125">
        <v>40205.026777647887</v>
      </c>
      <c r="AI125">
        <v>86817.320004751993</v>
      </c>
      <c r="AJ125">
        <v>142942.16692731075</v>
      </c>
      <c r="AK125">
        <v>25093.586685446004</v>
      </c>
      <c r="AL125">
        <v>11099.206157672765</v>
      </c>
      <c r="AM125">
        <v>8570580.7424869146</v>
      </c>
      <c r="AN125">
        <v>121.57131164986389</v>
      </c>
      <c r="AO125">
        <v>6069.0560659998182</v>
      </c>
      <c r="AP125">
        <v>5210558.6046081074</v>
      </c>
      <c r="AQ125">
        <v>1355.5985107502036</v>
      </c>
      <c r="AR125">
        <v>9999999</v>
      </c>
      <c r="AS125">
        <v>86.752780390270928</v>
      </c>
      <c r="AT125">
        <v>10.360406446298819</v>
      </c>
      <c r="AU125">
        <v>29.402794761120834</v>
      </c>
      <c r="AV125">
        <v>10.480956602364964</v>
      </c>
      <c r="AW125">
        <v>21.554507403752172</v>
      </c>
      <c r="AX125">
        <v>0.11876228031138385</v>
      </c>
      <c r="AY125">
        <v>7.5679267014214062</v>
      </c>
      <c r="AZ125">
        <v>9.4558892146010187</v>
      </c>
      <c r="BA125">
        <v>9.4488823155584747</v>
      </c>
      <c r="BB125">
        <v>8.819374052858759</v>
      </c>
      <c r="BC125">
        <v>13.312152818090462</v>
      </c>
      <c r="BD125" t="s">
        <v>151</v>
      </c>
      <c r="BE125">
        <v>4.6721160573858116</v>
      </c>
      <c r="BF125">
        <v>727.48603443190666</v>
      </c>
      <c r="BG125">
        <v>1606.4198168076648</v>
      </c>
      <c r="BH125">
        <v>162.71065798802834</v>
      </c>
      <c r="BI125">
        <v>321.49010365497645</v>
      </c>
      <c r="BJ125">
        <v>631.59946202429251</v>
      </c>
      <c r="BK125">
        <v>2470.4734498905495</v>
      </c>
      <c r="BL125">
        <v>295.80602633749305</v>
      </c>
      <c r="BM125">
        <v>83.769421721278917</v>
      </c>
      <c r="BN125">
        <v>194921.08589273036</v>
      </c>
      <c r="BO125">
        <v>7.2061603649160819</v>
      </c>
      <c r="BP125">
        <v>58.652991955638612</v>
      </c>
      <c r="BQ125">
        <v>22777.962358291079</v>
      </c>
      <c r="BR125">
        <v>57.897266028620372</v>
      </c>
      <c r="BS125">
        <v>9999999</v>
      </c>
      <c r="BT125">
        <v>11.78696965394411</v>
      </c>
      <c r="BU125">
        <v>1.2025456297589385</v>
      </c>
      <c r="BV125">
        <v>6.7735945195733063</v>
      </c>
      <c r="BW125">
        <v>1.2735042321798689</v>
      </c>
      <c r="BX125">
        <v>4.2663529968684264</v>
      </c>
      <c r="BY125">
        <v>3.2802277700138163E-3</v>
      </c>
      <c r="BZ125">
        <v>0.47431629565520111</v>
      </c>
      <c r="CA125">
        <v>0.87522831261818124</v>
      </c>
      <c r="CB125">
        <v>1.0621524238285593</v>
      </c>
      <c r="CC125">
        <v>0.65699281467748427</v>
      </c>
      <c r="CD125">
        <v>2.031995536868211</v>
      </c>
      <c r="CE125" t="s">
        <v>152</v>
      </c>
      <c r="CF125">
        <v>1.8826509079335945</v>
      </c>
      <c r="CG125">
        <v>519.0349162347577</v>
      </c>
      <c r="CH125">
        <v>1995.4941755028199</v>
      </c>
      <c r="CI125">
        <v>140.43424008270441</v>
      </c>
      <c r="CJ125">
        <v>264.22632500803695</v>
      </c>
      <c r="CK125">
        <v>517.61521720387714</v>
      </c>
      <c r="CL125">
        <v>1731.0150471722241</v>
      </c>
      <c r="CM125">
        <v>248.75898019810924</v>
      </c>
      <c r="CN125">
        <v>73.763754532297227</v>
      </c>
      <c r="CO125">
        <v>926108.30334053666</v>
      </c>
      <c r="CP125">
        <v>1.5619739606729877</v>
      </c>
      <c r="CQ125">
        <v>54.244686122888048</v>
      </c>
      <c r="CR125">
        <v>19074.312718958761</v>
      </c>
      <c r="CS125">
        <v>52.635801994979275</v>
      </c>
      <c r="CT125">
        <v>9999999</v>
      </c>
      <c r="CU125">
        <v>4.3406926999007007</v>
      </c>
      <c r="CV125">
        <v>0.41361262848028391</v>
      </c>
      <c r="CW125">
        <v>1.9306230672298101</v>
      </c>
      <c r="CX125">
        <v>0.42764582984958133</v>
      </c>
      <c r="CY125">
        <v>1.1221045802294982</v>
      </c>
      <c r="CZ125">
        <v>1.0301345058036156E-3</v>
      </c>
      <c r="DA125">
        <v>0.25151020301766575</v>
      </c>
      <c r="DB125">
        <v>0.35808791733091605</v>
      </c>
      <c r="DC125">
        <v>0.37003449969609781</v>
      </c>
      <c r="DD125">
        <v>0.30958099246964182</v>
      </c>
      <c r="DE125">
        <v>0.57928082981948958</v>
      </c>
    </row>
    <row r="126" spans="1:109">
      <c r="A126">
        <v>118</v>
      </c>
      <c r="B126" t="s">
        <v>149</v>
      </c>
      <c r="C126">
        <v>271485.31553316477</v>
      </c>
      <c r="D126">
        <v>373423.65180541406</v>
      </c>
      <c r="E126">
        <v>2051673.7595900944</v>
      </c>
      <c r="F126">
        <v>186360.36959579788</v>
      </c>
      <c r="G126">
        <v>203262.01562994826</v>
      </c>
      <c r="H126">
        <v>604627.86407450424</v>
      </c>
      <c r="I126">
        <v>3925508.4857454756</v>
      </c>
      <c r="J126">
        <v>495493.40347766178</v>
      </c>
      <c r="K126">
        <v>62016.5861839348</v>
      </c>
      <c r="L126">
        <v>306470923468.16461</v>
      </c>
      <c r="M126">
        <v>1515.6173785360384</v>
      </c>
      <c r="N126">
        <v>27162.379633735607</v>
      </c>
      <c r="O126">
        <v>7351028.4801354902</v>
      </c>
      <c r="P126">
        <v>13990.120651011375</v>
      </c>
      <c r="Q126">
        <v>9999999</v>
      </c>
      <c r="R126">
        <v>1214.1201588364795</v>
      </c>
      <c r="S126">
        <v>188.23773074846187</v>
      </c>
      <c r="T126">
        <v>696.51082545544659</v>
      </c>
      <c r="U126">
        <v>193.57751015265663</v>
      </c>
      <c r="V126">
        <v>443.13852490501131</v>
      </c>
      <c r="W126">
        <v>1.2441598648757759</v>
      </c>
      <c r="X126">
        <v>119.2654483963025</v>
      </c>
      <c r="Y126">
        <v>165.69440896554653</v>
      </c>
      <c r="Z126">
        <v>173.43981645963413</v>
      </c>
      <c r="AA126">
        <v>145.99535263672993</v>
      </c>
      <c r="AB126">
        <v>263.31664658592092</v>
      </c>
      <c r="AC126" t="s">
        <v>150</v>
      </c>
      <c r="AD126">
        <v>698.9037964980821</v>
      </c>
      <c r="AE126">
        <v>108795.26360268904</v>
      </c>
      <c r="AF126">
        <v>409556.08005944849</v>
      </c>
      <c r="AG126">
        <v>28857.295676448855</v>
      </c>
      <c r="AH126">
        <v>54857.857329839833</v>
      </c>
      <c r="AI126">
        <v>137290.87736229232</v>
      </c>
      <c r="AJ126">
        <v>347282.16150730627</v>
      </c>
      <c r="AK126">
        <v>50384.843525228382</v>
      </c>
      <c r="AL126">
        <v>14527.152721616143</v>
      </c>
      <c r="AM126">
        <v>71141013.381135136</v>
      </c>
      <c r="AN126">
        <v>779.99250636853321</v>
      </c>
      <c r="AO126">
        <v>8842.4681575286577</v>
      </c>
      <c r="AP126">
        <v>5022623.6816272605</v>
      </c>
      <c r="AQ126">
        <v>3342.327770315675</v>
      </c>
      <c r="AR126">
        <v>9999999</v>
      </c>
      <c r="AS126">
        <v>1628.0697169974765</v>
      </c>
      <c r="AT126">
        <v>144.8518521328844</v>
      </c>
      <c r="AU126">
        <v>771.21460672449552</v>
      </c>
      <c r="AV126">
        <v>154.49121836003224</v>
      </c>
      <c r="AW126">
        <v>485.54233562711227</v>
      </c>
      <c r="AX126">
        <v>0.588426686669412</v>
      </c>
      <c r="AY126">
        <v>59.296338512675952</v>
      </c>
      <c r="AZ126">
        <v>106.45200196979863</v>
      </c>
      <c r="BA126">
        <v>124.65881242434102</v>
      </c>
      <c r="BB126">
        <v>81.331268835125755</v>
      </c>
      <c r="BC126">
        <v>271.62491675838965</v>
      </c>
      <c r="BD126" t="s">
        <v>151</v>
      </c>
      <c r="BE126">
        <v>11.078077767860485</v>
      </c>
      <c r="BF126">
        <v>986.4025437081533</v>
      </c>
      <c r="BG126">
        <v>6412.5229298762733</v>
      </c>
      <c r="BH126">
        <v>388.02901074340497</v>
      </c>
      <c r="BI126">
        <v>462.02237776043455</v>
      </c>
      <c r="BJ126">
        <v>1582.2076338430732</v>
      </c>
      <c r="BK126">
        <v>6539.562223337286</v>
      </c>
      <c r="BL126">
        <v>989.84366690934837</v>
      </c>
      <c r="BM126">
        <v>127.14696860718655</v>
      </c>
      <c r="BN126">
        <v>449887450.34547591</v>
      </c>
      <c r="BO126">
        <v>7.977384066586513</v>
      </c>
      <c r="BP126">
        <v>65.724857719442085</v>
      </c>
      <c r="BQ126">
        <v>26823.553885541663</v>
      </c>
      <c r="BR126">
        <v>39.741419919051644</v>
      </c>
      <c r="BS126">
        <v>9999999</v>
      </c>
      <c r="BT126">
        <v>21.052718227436941</v>
      </c>
      <c r="BU126">
        <v>1.9181201102326229</v>
      </c>
      <c r="BV126">
        <v>10.736794050838583</v>
      </c>
      <c r="BW126">
        <v>2.0362823120662501</v>
      </c>
      <c r="BX126">
        <v>6.6831883307422117</v>
      </c>
      <c r="BY126">
        <v>7.2506686819600085E-3</v>
      </c>
      <c r="BZ126">
        <v>0.76105640096658433</v>
      </c>
      <c r="CA126">
        <v>1.3962746228506715</v>
      </c>
      <c r="CB126">
        <v>1.6844149170138591</v>
      </c>
      <c r="CC126">
        <v>1.053768334866783</v>
      </c>
      <c r="CD126">
        <v>3.396423780255843</v>
      </c>
      <c r="CE126" t="s">
        <v>152</v>
      </c>
      <c r="CF126">
        <v>3.5331274898411702</v>
      </c>
      <c r="CG126">
        <v>309.84664294581609</v>
      </c>
      <c r="CH126">
        <v>944.34147785675725</v>
      </c>
      <c r="CI126">
        <v>60.656910431213369</v>
      </c>
      <c r="CJ126">
        <v>141.60689233943168</v>
      </c>
      <c r="CK126">
        <v>276.99362090835791</v>
      </c>
      <c r="CL126">
        <v>560.25055535516731</v>
      </c>
      <c r="CM126">
        <v>88.9889572633585</v>
      </c>
      <c r="CN126">
        <v>40.032579846371469</v>
      </c>
      <c r="CO126">
        <v>33179.011558871127</v>
      </c>
      <c r="CP126">
        <v>7.0176365795486033</v>
      </c>
      <c r="CQ126">
        <v>42.683508573105634</v>
      </c>
      <c r="CR126">
        <v>23356.853890083512</v>
      </c>
      <c r="CS126">
        <v>71.612948039811599</v>
      </c>
      <c r="CT126">
        <v>9999999</v>
      </c>
      <c r="CU126">
        <v>9.2924412600338684</v>
      </c>
      <c r="CV126">
        <v>0.51091966147650758</v>
      </c>
      <c r="CW126">
        <v>3.4012188345357695</v>
      </c>
      <c r="CX126">
        <v>0.54329308938757459</v>
      </c>
      <c r="CY126">
        <v>2.0456564243988611</v>
      </c>
      <c r="CZ126">
        <v>2.8653564071882496E-3</v>
      </c>
      <c r="DA126">
        <v>0.23249723258406668</v>
      </c>
      <c r="DB126">
        <v>0.38768234361704734</v>
      </c>
      <c r="DC126">
        <v>0.4416609423540096</v>
      </c>
      <c r="DD126">
        <v>0.30627531769678529</v>
      </c>
      <c r="DE126">
        <v>0.94939917062477586</v>
      </c>
    </row>
    <row r="127" spans="1:109">
      <c r="A127">
        <v>119</v>
      </c>
      <c r="B127" t="s">
        <v>149</v>
      </c>
      <c r="C127">
        <v>324965.78548540443</v>
      </c>
      <c r="D127">
        <v>376887.00183007936</v>
      </c>
      <c r="E127">
        <v>1059003.5828587227</v>
      </c>
      <c r="F127">
        <v>140514.25514921127</v>
      </c>
      <c r="G127">
        <v>202387.91928174227</v>
      </c>
      <c r="H127">
        <v>362881.34311392449</v>
      </c>
      <c r="I127">
        <v>3422352.7519885525</v>
      </c>
      <c r="J127">
        <v>337485.74897806149</v>
      </c>
      <c r="K127">
        <v>59154.525143382452</v>
      </c>
      <c r="L127">
        <v>3310184104.6313529</v>
      </c>
      <c r="M127">
        <v>1644.8643571383916</v>
      </c>
      <c r="N127">
        <v>46014.746998095281</v>
      </c>
      <c r="O127">
        <v>6468590.2526146788</v>
      </c>
      <c r="P127">
        <v>24280.279093265173</v>
      </c>
      <c r="Q127">
        <v>9999999</v>
      </c>
      <c r="R127">
        <v>2318.7178552063829</v>
      </c>
      <c r="S127">
        <v>181.03963831346979</v>
      </c>
      <c r="T127">
        <v>922.09919017787649</v>
      </c>
      <c r="U127">
        <v>193.14918582398627</v>
      </c>
      <c r="V127">
        <v>686.31470104927769</v>
      </c>
      <c r="W127">
        <v>0.47549646307025478</v>
      </c>
      <c r="X127">
        <v>71.346654622911629</v>
      </c>
      <c r="Y127">
        <v>132.96473022178799</v>
      </c>
      <c r="Z127">
        <v>153.11100574090909</v>
      </c>
      <c r="AA127">
        <v>100.94802018289556</v>
      </c>
      <c r="AB127">
        <v>349.45682010861066</v>
      </c>
      <c r="AC127" t="s">
        <v>150</v>
      </c>
      <c r="AD127">
        <v>48.803288356794994</v>
      </c>
      <c r="AE127">
        <v>137753.6036315774</v>
      </c>
      <c r="AF127">
        <v>171562.33693621526</v>
      </c>
      <c r="AG127">
        <v>25015.161048455375</v>
      </c>
      <c r="AH127">
        <v>59912.843403318031</v>
      </c>
      <c r="AI127">
        <v>87170.52126120092</v>
      </c>
      <c r="AJ127">
        <v>239457.53997888454</v>
      </c>
      <c r="AK127">
        <v>35540.209721485691</v>
      </c>
      <c r="AL127">
        <v>16335.777844185486</v>
      </c>
      <c r="AM127">
        <v>2738752.1276118807</v>
      </c>
      <c r="AN127">
        <v>241.42134548737712</v>
      </c>
      <c r="AO127">
        <v>11053.719171816512</v>
      </c>
      <c r="AP127">
        <v>5274540.4966188772</v>
      </c>
      <c r="AQ127">
        <v>2009.4031648206942</v>
      </c>
      <c r="AR127">
        <v>9999999</v>
      </c>
      <c r="AS127">
        <v>33.381803636881507</v>
      </c>
      <c r="AT127">
        <v>13.840267183741117</v>
      </c>
      <c r="AU127">
        <v>9.5507762039816964</v>
      </c>
      <c r="AV127">
        <v>14.61353263190167</v>
      </c>
      <c r="AW127">
        <v>11.016452043165817</v>
      </c>
      <c r="AX127">
        <v>0.17075908134733381</v>
      </c>
      <c r="AY127">
        <v>5.0866368758214708</v>
      </c>
      <c r="AZ127">
        <v>11.015883277746072</v>
      </c>
      <c r="BA127">
        <v>10.91987576913604</v>
      </c>
      <c r="BB127">
        <v>8.1999631555064898</v>
      </c>
      <c r="BC127">
        <v>18.480118020711799</v>
      </c>
      <c r="BD127" t="s">
        <v>151</v>
      </c>
      <c r="BE127">
        <v>0.18596970043599428</v>
      </c>
      <c r="BF127">
        <v>641.13813770551576</v>
      </c>
      <c r="BG127">
        <v>1396.0824649879885</v>
      </c>
      <c r="BH127">
        <v>133.32904321103206</v>
      </c>
      <c r="BI127">
        <v>304.51503046960892</v>
      </c>
      <c r="BJ127">
        <v>519.13826605292331</v>
      </c>
      <c r="BK127">
        <v>1334.7473404528644</v>
      </c>
      <c r="BL127">
        <v>198.93960113417774</v>
      </c>
      <c r="BM127">
        <v>81.355363278858704</v>
      </c>
      <c r="BN127">
        <v>56503.679671170277</v>
      </c>
      <c r="BO127">
        <v>0.5099852852940685</v>
      </c>
      <c r="BP127">
        <v>52.836990307838008</v>
      </c>
      <c r="BQ127">
        <v>27393.616251689215</v>
      </c>
      <c r="BR127">
        <v>104.66509180139286</v>
      </c>
      <c r="BS127">
        <v>9999999</v>
      </c>
      <c r="BT127">
        <v>0.98481324552611738</v>
      </c>
      <c r="BU127">
        <v>0.21839801283387283</v>
      </c>
      <c r="BV127">
        <v>0.41349482032247686</v>
      </c>
      <c r="BW127">
        <v>0.23431892097767831</v>
      </c>
      <c r="BX127">
        <v>0.36234735056247491</v>
      </c>
      <c r="BY127">
        <v>1.0460542625654026E-3</v>
      </c>
      <c r="BZ127">
        <v>9.684755250139114E-2</v>
      </c>
      <c r="CA127">
        <v>0.1612194655182724</v>
      </c>
      <c r="CB127">
        <v>0.18219833735522467</v>
      </c>
      <c r="CC127">
        <v>0.12556064371354925</v>
      </c>
      <c r="CD127">
        <v>0.37561224070519916</v>
      </c>
      <c r="CE127" t="s">
        <v>152</v>
      </c>
      <c r="CF127">
        <v>1.0385441709051528</v>
      </c>
      <c r="CG127">
        <v>213.52018891946435</v>
      </c>
      <c r="CH127">
        <v>1180.328743898634</v>
      </c>
      <c r="CI127">
        <v>43.533950113054928</v>
      </c>
      <c r="CJ127">
        <v>99.703706814046541</v>
      </c>
      <c r="CK127">
        <v>308.73463611118098</v>
      </c>
      <c r="CL127">
        <v>300.57401193364444</v>
      </c>
      <c r="CM127">
        <v>60.395374679059174</v>
      </c>
      <c r="CN127">
        <v>26.926732772242179</v>
      </c>
      <c r="CO127">
        <v>45458.444308588907</v>
      </c>
      <c r="CP127">
        <v>1.0163704906014746</v>
      </c>
      <c r="CQ127">
        <v>16.335585232492171</v>
      </c>
      <c r="CR127">
        <v>24726.224076501057</v>
      </c>
      <c r="CS127">
        <v>112.31005058279321</v>
      </c>
      <c r="CT127">
        <v>9999999</v>
      </c>
      <c r="CU127">
        <v>3.2627950052072094</v>
      </c>
      <c r="CV127">
        <v>0.41007591487195771</v>
      </c>
      <c r="CW127">
        <v>1.9030077033755703</v>
      </c>
      <c r="CX127">
        <v>0.42933010060004551</v>
      </c>
      <c r="CY127">
        <v>1.1791513306597634</v>
      </c>
      <c r="CZ127">
        <v>9.6341412975496892E-4</v>
      </c>
      <c r="DA127">
        <v>0.17866853152424594</v>
      </c>
      <c r="DB127">
        <v>0.31651969904346255</v>
      </c>
      <c r="DC127">
        <v>0.36761326312671083</v>
      </c>
      <c r="DD127">
        <v>0.24542504477375093</v>
      </c>
      <c r="DE127">
        <v>0.58051987192395982</v>
      </c>
    </row>
    <row r="128" spans="1:109">
      <c r="A128">
        <v>120</v>
      </c>
      <c r="B128" t="s">
        <v>149</v>
      </c>
      <c r="C128">
        <v>352079.90954650787</v>
      </c>
      <c r="D128">
        <v>468606.88377749431</v>
      </c>
      <c r="E128">
        <v>1192563.5850367593</v>
      </c>
      <c r="F128">
        <v>123094.69174999099</v>
      </c>
      <c r="G128">
        <v>203241.44377759143</v>
      </c>
      <c r="H128">
        <v>396633.40078307537</v>
      </c>
      <c r="I128">
        <v>2829652.5069854506</v>
      </c>
      <c r="J128">
        <v>271149.15739618446</v>
      </c>
      <c r="K128">
        <v>50970.310331501867</v>
      </c>
      <c r="L128">
        <v>2096823145.098866</v>
      </c>
      <c r="M128">
        <v>613.73026101033463</v>
      </c>
      <c r="N128">
        <v>29777.565670429656</v>
      </c>
      <c r="O128">
        <v>8125409.0914255418</v>
      </c>
      <c r="P128">
        <v>15591.57625756535</v>
      </c>
      <c r="Q128">
        <v>9999999</v>
      </c>
      <c r="R128">
        <v>2960.7351605487738</v>
      </c>
      <c r="S128">
        <v>514.38739120249807</v>
      </c>
      <c r="T128">
        <v>2230.9643971583414</v>
      </c>
      <c r="U128">
        <v>532.85321185771465</v>
      </c>
      <c r="V128">
        <v>1633.6323503118219</v>
      </c>
      <c r="W128">
        <v>1.6474855043141019</v>
      </c>
      <c r="X128">
        <v>290.46942307852328</v>
      </c>
      <c r="Y128">
        <v>432.80739094631429</v>
      </c>
      <c r="Z128">
        <v>473.41762139020005</v>
      </c>
      <c r="AA128">
        <v>367.27408706738976</v>
      </c>
      <c r="AB128">
        <v>779.93137976707192</v>
      </c>
      <c r="AC128" t="s">
        <v>150</v>
      </c>
      <c r="AD128">
        <v>302.52687580149956</v>
      </c>
      <c r="AE128">
        <v>122577.07387299791</v>
      </c>
      <c r="AF128">
        <v>559898.56898618769</v>
      </c>
      <c r="AG128">
        <v>29819.054768121139</v>
      </c>
      <c r="AH128">
        <v>56863.316084197053</v>
      </c>
      <c r="AI128">
        <v>152559.20217509245</v>
      </c>
      <c r="AJ128">
        <v>314412.83922980755</v>
      </c>
      <c r="AK128">
        <v>50265.587225990734</v>
      </c>
      <c r="AL128">
        <v>15006.807289128503</v>
      </c>
      <c r="AM128">
        <v>179753224.6729413</v>
      </c>
      <c r="AN128">
        <v>187.65929650159447</v>
      </c>
      <c r="AO128">
        <v>7670.5623785371845</v>
      </c>
      <c r="AP128">
        <v>5665655.9878617767</v>
      </c>
      <c r="AQ128">
        <v>3076.3163438434667</v>
      </c>
      <c r="AR128">
        <v>9999999</v>
      </c>
      <c r="AS128">
        <v>1092.9598321597362</v>
      </c>
      <c r="AT128">
        <v>169.17407941506298</v>
      </c>
      <c r="AU128">
        <v>706.65509904732301</v>
      </c>
      <c r="AV128">
        <v>173.14076570174208</v>
      </c>
      <c r="AW128">
        <v>435.28553621387147</v>
      </c>
      <c r="AX128">
        <v>0.72086699991150371</v>
      </c>
      <c r="AY128">
        <v>110.15864519200625</v>
      </c>
      <c r="AZ128">
        <v>151.94609502088795</v>
      </c>
      <c r="BA128">
        <v>156.79115116516911</v>
      </c>
      <c r="BB128">
        <v>134.84609967338346</v>
      </c>
      <c r="BC128">
        <v>216.10183163502256</v>
      </c>
      <c r="BD128" t="s">
        <v>151</v>
      </c>
      <c r="BE128">
        <v>1.2701882901014685</v>
      </c>
      <c r="BF128">
        <v>2641.1124481835773</v>
      </c>
      <c r="BG128">
        <v>6137.8228851288677</v>
      </c>
      <c r="BH128">
        <v>861.31127734145184</v>
      </c>
      <c r="BI128">
        <v>1126.4335370985816</v>
      </c>
      <c r="BJ128">
        <v>2005.0895042125915</v>
      </c>
      <c r="BK128">
        <v>35733.776563290798</v>
      </c>
      <c r="BL128">
        <v>2505.3231520177305</v>
      </c>
      <c r="BM128">
        <v>295.16892576768555</v>
      </c>
      <c r="BN128">
        <v>376329901.13274169</v>
      </c>
      <c r="BO128">
        <v>2.2908786090094599</v>
      </c>
      <c r="BP128">
        <v>214.49313821831078</v>
      </c>
      <c r="BQ128">
        <v>23700.87904654966</v>
      </c>
      <c r="BR128">
        <v>52.374869056208873</v>
      </c>
      <c r="BS128">
        <v>9999999</v>
      </c>
      <c r="BT128">
        <v>4.6775505575464882</v>
      </c>
      <c r="BU128">
        <v>0.93467650086362841</v>
      </c>
      <c r="BV128">
        <v>2.6995661039561241</v>
      </c>
      <c r="BW128">
        <v>0.9681647972576175</v>
      </c>
      <c r="BX128">
        <v>2.4736230685119174</v>
      </c>
      <c r="BY128">
        <v>1.1229639811504294E-2</v>
      </c>
      <c r="BZ128">
        <v>0.58471914603829622</v>
      </c>
      <c r="CA128">
        <v>0.78377670998970128</v>
      </c>
      <c r="CB128">
        <v>0.83981001350719919</v>
      </c>
      <c r="CC128">
        <v>0.68303549241594297</v>
      </c>
      <c r="CD128">
        <v>1.3961849174048198</v>
      </c>
      <c r="CE128" t="s">
        <v>152</v>
      </c>
      <c r="CF128">
        <v>1.5785191875827951</v>
      </c>
      <c r="CG128">
        <v>311.63522380280097</v>
      </c>
      <c r="CH128">
        <v>1734.6934675500293</v>
      </c>
      <c r="CI128">
        <v>65.52763222629919</v>
      </c>
      <c r="CJ128">
        <v>139.76540881072162</v>
      </c>
      <c r="CK128">
        <v>431.54832451272398</v>
      </c>
      <c r="CL128">
        <v>509.00773396798121</v>
      </c>
      <c r="CM128">
        <v>97.534159705254197</v>
      </c>
      <c r="CN128">
        <v>37.266215835141594</v>
      </c>
      <c r="CO128">
        <v>169334.11244300366</v>
      </c>
      <c r="CP128">
        <v>1.4338040748893834</v>
      </c>
      <c r="CQ128">
        <v>21.250175161478975</v>
      </c>
      <c r="CR128">
        <v>25649.740430009941</v>
      </c>
      <c r="CS128">
        <v>102.37462411394716</v>
      </c>
      <c r="CT128">
        <v>9999999</v>
      </c>
      <c r="CU128">
        <v>4.7429930563127511</v>
      </c>
      <c r="CV128">
        <v>0.61779451938921237</v>
      </c>
      <c r="CW128">
        <v>2.8143932158097518</v>
      </c>
      <c r="CX128">
        <v>0.64535398111982534</v>
      </c>
      <c r="CY128">
        <v>1.7112708180095091</v>
      </c>
      <c r="CZ128">
        <v>1.9989409943821932E-3</v>
      </c>
      <c r="DA128">
        <v>0.25897536996850029</v>
      </c>
      <c r="DB128">
        <v>0.47647857907530655</v>
      </c>
      <c r="DC128">
        <v>0.55519819432174145</v>
      </c>
      <c r="DD128">
        <v>0.36203262880972409</v>
      </c>
      <c r="DE128">
        <v>0.86964023294297599</v>
      </c>
    </row>
    <row r="129" spans="1:109">
      <c r="A129">
        <v>121</v>
      </c>
      <c r="B129" t="s">
        <v>149</v>
      </c>
      <c r="C129">
        <v>381681.71864660556</v>
      </c>
      <c r="D129">
        <v>624405.50258742727</v>
      </c>
      <c r="E129">
        <v>2610866.7657493483</v>
      </c>
      <c r="F129">
        <v>349797.60801182355</v>
      </c>
      <c r="G129">
        <v>335821.73153619148</v>
      </c>
      <c r="H129">
        <v>698407.97835755744</v>
      </c>
      <c r="I129">
        <v>22661125.139662836</v>
      </c>
      <c r="J129">
        <v>1567905.9697869287</v>
      </c>
      <c r="K129">
        <v>86588.305791278442</v>
      </c>
      <c r="L129">
        <v>55525615522827.211</v>
      </c>
      <c r="M129">
        <v>1068.6501154073451</v>
      </c>
      <c r="N129">
        <v>84979.690519856595</v>
      </c>
      <c r="O129">
        <v>6480935.929399956</v>
      </c>
      <c r="P129">
        <v>46565.523637299753</v>
      </c>
      <c r="Q129">
        <v>9999999</v>
      </c>
      <c r="R129">
        <v>6216.6649312747495</v>
      </c>
      <c r="S129">
        <v>897.73105895031654</v>
      </c>
      <c r="T129">
        <v>4175.6676567508657</v>
      </c>
      <c r="U129">
        <v>918.13443827960282</v>
      </c>
      <c r="V129">
        <v>2500.2018368747599</v>
      </c>
      <c r="W129">
        <v>3.2645478663644703</v>
      </c>
      <c r="X129">
        <v>597.1673903719892</v>
      </c>
      <c r="Y129">
        <v>805.30789317481469</v>
      </c>
      <c r="Z129">
        <v>839.99080847249513</v>
      </c>
      <c r="AA129">
        <v>721.26447954527373</v>
      </c>
      <c r="AB129">
        <v>1185.1305295882171</v>
      </c>
      <c r="AC129" t="s">
        <v>150</v>
      </c>
      <c r="AD129">
        <v>5454.4610718948297</v>
      </c>
      <c r="AE129">
        <v>106403.79925154378</v>
      </c>
      <c r="AF129">
        <v>688241.29544423753</v>
      </c>
      <c r="AG129">
        <v>52422.070259029271</v>
      </c>
      <c r="AH129">
        <v>63655.818576707832</v>
      </c>
      <c r="AI129">
        <v>190488.90728327807</v>
      </c>
      <c r="AJ129">
        <v>893687.73329672706</v>
      </c>
      <c r="AK129">
        <v>127168.89303293664</v>
      </c>
      <c r="AL129">
        <v>22014.234664156258</v>
      </c>
      <c r="AM129">
        <v>2818727846.8497214</v>
      </c>
      <c r="AN129">
        <v>7464.3520438706755</v>
      </c>
      <c r="AO129">
        <v>19095.31629738566</v>
      </c>
      <c r="AP129">
        <v>4407636.0598110463</v>
      </c>
      <c r="AQ129">
        <v>14324.633305246978</v>
      </c>
      <c r="AR129">
        <v>9999999</v>
      </c>
      <c r="AS129">
        <v>5489.4983208949852</v>
      </c>
      <c r="AT129">
        <v>59.972981197278088</v>
      </c>
      <c r="AU129">
        <v>637.17812264834834</v>
      </c>
      <c r="AV129">
        <v>63.706323697131332</v>
      </c>
      <c r="AW129">
        <v>266.64799827713705</v>
      </c>
      <c r="AX129">
        <v>1.5443531276457805</v>
      </c>
      <c r="AY129">
        <v>26.629779475768004</v>
      </c>
      <c r="AZ129">
        <v>46.220722825071391</v>
      </c>
      <c r="BA129">
        <v>51.871274019314853</v>
      </c>
      <c r="BB129">
        <v>35.983414437006289</v>
      </c>
      <c r="BC129">
        <v>105.13350815771683</v>
      </c>
      <c r="BD129" t="s">
        <v>151</v>
      </c>
      <c r="BE129">
        <v>5.0163797112975139</v>
      </c>
      <c r="BF129">
        <v>597.56718804551349</v>
      </c>
      <c r="BG129">
        <v>7280.2264498989407</v>
      </c>
      <c r="BH129">
        <v>361.53649909930868</v>
      </c>
      <c r="BI129">
        <v>371.4727685049487</v>
      </c>
      <c r="BJ129">
        <v>1954.4522454876842</v>
      </c>
      <c r="BK129">
        <v>2400.7979377402912</v>
      </c>
      <c r="BL129">
        <v>694.13462714978107</v>
      </c>
      <c r="BM129">
        <v>150.10926086937241</v>
      </c>
      <c r="BN129">
        <v>39865544.961656958</v>
      </c>
      <c r="BO129">
        <v>10.515894636849925</v>
      </c>
      <c r="BP129">
        <v>34.531468987481794</v>
      </c>
      <c r="BQ129">
        <v>40005.426001217384</v>
      </c>
      <c r="BR129">
        <v>131.327898942899</v>
      </c>
      <c r="BS129">
        <v>9999999</v>
      </c>
      <c r="BT129">
        <v>4.083856892079198</v>
      </c>
      <c r="BU129">
        <v>0.14291957803030583</v>
      </c>
      <c r="BV129">
        <v>0.80036808417896144</v>
      </c>
      <c r="BW129">
        <v>0.15302807705527319</v>
      </c>
      <c r="BX129">
        <v>0.56998881262897538</v>
      </c>
      <c r="BY129">
        <v>2.2390022534132777E-3</v>
      </c>
      <c r="BZ129">
        <v>5.5174032938821199E-2</v>
      </c>
      <c r="CA129">
        <v>0.10323368741802598</v>
      </c>
      <c r="CB129">
        <v>0.12077777107009934</v>
      </c>
      <c r="CC129">
        <v>7.6846872357227813E-2</v>
      </c>
      <c r="CD129">
        <v>0.28344748294079047</v>
      </c>
      <c r="CE129" t="s">
        <v>152</v>
      </c>
      <c r="CF129">
        <v>0.82823151316317389</v>
      </c>
      <c r="CG129">
        <v>478.90508334940046</v>
      </c>
      <c r="CH129">
        <v>3125.2893367849006</v>
      </c>
      <c r="CI129">
        <v>177.378430866446</v>
      </c>
      <c r="CJ129">
        <v>257.13763539181724</v>
      </c>
      <c r="CK129">
        <v>921.29746555158806</v>
      </c>
      <c r="CL129">
        <v>1367.8375180236101</v>
      </c>
      <c r="CM129">
        <v>299.92317192932416</v>
      </c>
      <c r="CN129">
        <v>86.884503025709208</v>
      </c>
      <c r="CO129">
        <v>2040832.6025082385</v>
      </c>
      <c r="CP129">
        <v>3.4905345779323258</v>
      </c>
      <c r="CQ129">
        <v>26.23859374542138</v>
      </c>
      <c r="CR129">
        <v>25044.077314066006</v>
      </c>
      <c r="CS129">
        <v>126.14732741101959</v>
      </c>
      <c r="CT129">
        <v>9999999</v>
      </c>
      <c r="CU129">
        <v>1.8239966833569921</v>
      </c>
      <c r="CV129">
        <v>0.2173948860321796</v>
      </c>
      <c r="CW129">
        <v>0.59350220526393838</v>
      </c>
      <c r="CX129">
        <v>0.22492397739303643</v>
      </c>
      <c r="CY129">
        <v>0.37611608137448954</v>
      </c>
      <c r="CZ129">
        <v>5.8334153943708173E-4</v>
      </c>
      <c r="DA129">
        <v>0.12983169915171594</v>
      </c>
      <c r="DB129">
        <v>0.18780511787747151</v>
      </c>
      <c r="DC129">
        <v>0.19469883068402721</v>
      </c>
      <c r="DD129">
        <v>0.16278107847389398</v>
      </c>
      <c r="DE129">
        <v>0.3074305718075443</v>
      </c>
    </row>
    <row r="130" spans="1:109">
      <c r="A130">
        <v>122</v>
      </c>
      <c r="B130" t="s">
        <v>149</v>
      </c>
      <c r="C130">
        <v>242655.9825649733</v>
      </c>
      <c r="D130">
        <v>605107.4187507513</v>
      </c>
      <c r="E130">
        <v>5615103.0795161063</v>
      </c>
      <c r="H130">
        <v>1412223.3214249955</v>
      </c>
      <c r="K130">
        <v>111736.4558402832</v>
      </c>
      <c r="M130">
        <v>8595.9324772723794</v>
      </c>
      <c r="Q130">
        <v>9999999</v>
      </c>
      <c r="R130">
        <v>7556.9444100264791</v>
      </c>
      <c r="S130">
        <v>536.01907708052795</v>
      </c>
      <c r="T130">
        <v>2284.3121069971794</v>
      </c>
      <c r="U130">
        <v>566.75229024105977</v>
      </c>
      <c r="V130">
        <v>1450.080071310884</v>
      </c>
      <c r="W130">
        <v>4.6507409941241136</v>
      </c>
      <c r="X130">
        <v>226.68536725608104</v>
      </c>
      <c r="Y130">
        <v>403.79484872730848</v>
      </c>
      <c r="Z130">
        <v>462.21698888212228</v>
      </c>
      <c r="AA130">
        <v>310.16446930755683</v>
      </c>
      <c r="AB130">
        <v>931.15320694454124</v>
      </c>
      <c r="AC130" t="s">
        <v>150</v>
      </c>
      <c r="AD130">
        <v>201.38014266404068</v>
      </c>
      <c r="AE130">
        <v>98067.192939364875</v>
      </c>
      <c r="AF130">
        <v>501107.34166585864</v>
      </c>
      <c r="AG130">
        <v>36656.623663174454</v>
      </c>
      <c r="AH130">
        <v>52232.436975857447</v>
      </c>
      <c r="AI130">
        <v>170534.82225932373</v>
      </c>
      <c r="AJ130">
        <v>399921.23290859186</v>
      </c>
      <c r="AK130">
        <v>70332.675231634144</v>
      </c>
      <c r="AL130">
        <v>16004.213918629983</v>
      </c>
      <c r="AM130">
        <v>403576291.86497635</v>
      </c>
      <c r="AN130">
        <v>188.08455663110911</v>
      </c>
      <c r="AO130">
        <v>6246.5369649506356</v>
      </c>
      <c r="AP130">
        <v>3919447.6959263589</v>
      </c>
      <c r="AQ130">
        <v>3001.8405573443406</v>
      </c>
      <c r="AR130">
        <v>9999999</v>
      </c>
      <c r="AS130">
        <v>389.14401053741489</v>
      </c>
      <c r="AT130">
        <v>27.417981442681686</v>
      </c>
      <c r="AU130">
        <v>173.85095704400115</v>
      </c>
      <c r="AV130">
        <v>28.365983543264285</v>
      </c>
      <c r="AW130">
        <v>124.14745186809714</v>
      </c>
      <c r="AX130">
        <v>0.66110347942682568</v>
      </c>
      <c r="AY130">
        <v>20.021863353391769</v>
      </c>
      <c r="AZ130">
        <v>23.810548117077474</v>
      </c>
      <c r="BA130">
        <v>24.853737391894899</v>
      </c>
      <c r="BB130">
        <v>21.922920488864076</v>
      </c>
      <c r="BC130">
        <v>43.821903222776371</v>
      </c>
      <c r="BD130" t="s">
        <v>151</v>
      </c>
      <c r="BE130">
        <v>0.88884703820608102</v>
      </c>
      <c r="BF130">
        <v>1199.8452928094416</v>
      </c>
      <c r="BG130">
        <v>5189.01927360438</v>
      </c>
      <c r="BH130">
        <v>379.83843962579607</v>
      </c>
      <c r="BI130">
        <v>588.58958510833463</v>
      </c>
      <c r="BJ130">
        <v>1500.8465539452709</v>
      </c>
      <c r="BK130">
        <v>5604.0393710008302</v>
      </c>
      <c r="BL130">
        <v>767.9771896831295</v>
      </c>
      <c r="BM130">
        <v>161.87507035665132</v>
      </c>
      <c r="BN130">
        <v>14865460.624606203</v>
      </c>
      <c r="BO130">
        <v>1.3601505274127268</v>
      </c>
      <c r="BP130">
        <v>78.784599339760376</v>
      </c>
      <c r="BQ130">
        <v>32156.138388037361</v>
      </c>
      <c r="BR130">
        <v>82.058697945022431</v>
      </c>
      <c r="BS130">
        <v>9999999</v>
      </c>
      <c r="BT130">
        <v>4.665327866780749</v>
      </c>
      <c r="BU130">
        <v>0.48341522019814853</v>
      </c>
      <c r="BV130">
        <v>2.3781205392392861</v>
      </c>
      <c r="BW130">
        <v>0.48874162591869669</v>
      </c>
      <c r="BX130">
        <v>1.3368187360724564</v>
      </c>
      <c r="BY130">
        <v>2.2511092049196657E-3</v>
      </c>
      <c r="BZ130">
        <v>0.40154129835256125</v>
      </c>
      <c r="CA130">
        <v>0.46126290722567836</v>
      </c>
      <c r="CB130">
        <v>0.45831829332807311</v>
      </c>
      <c r="CC130">
        <v>0.44193823620994283</v>
      </c>
      <c r="CD130">
        <v>0.61008066159671637</v>
      </c>
      <c r="CE130" t="s">
        <v>152</v>
      </c>
      <c r="CF130">
        <v>0.76313123511437475</v>
      </c>
      <c r="CG130">
        <v>198.68284851719486</v>
      </c>
      <c r="CH130">
        <v>707.13773475597054</v>
      </c>
      <c r="CI130">
        <v>48.125778623385976</v>
      </c>
      <c r="CJ130">
        <v>117.12683373315254</v>
      </c>
      <c r="CK130">
        <v>192.23729617095839</v>
      </c>
      <c r="CL130">
        <v>329.52306236639868</v>
      </c>
      <c r="CM130">
        <v>63.500236163901405</v>
      </c>
      <c r="CN130">
        <v>34.361447205597379</v>
      </c>
      <c r="CO130">
        <v>14644.969224902035</v>
      </c>
      <c r="CP130">
        <v>0.76382885668121836</v>
      </c>
      <c r="CQ130">
        <v>32.721403391265063</v>
      </c>
      <c r="CR130">
        <v>20669.802924513089</v>
      </c>
      <c r="CS130">
        <v>99.49654979774769</v>
      </c>
      <c r="CT130">
        <v>9999999</v>
      </c>
      <c r="CU130">
        <v>1.5690840055953208</v>
      </c>
      <c r="CV130">
        <v>0.22423598073487824</v>
      </c>
      <c r="CW130">
        <v>0.84221698188283689</v>
      </c>
      <c r="CX130">
        <v>0.23469789350407755</v>
      </c>
      <c r="CY130">
        <v>0.61911147321191418</v>
      </c>
      <c r="CZ130">
        <v>8.6278547343815102E-4</v>
      </c>
      <c r="DA130">
        <v>0.12341243750102782</v>
      </c>
      <c r="DB130">
        <v>0.18316156815224377</v>
      </c>
      <c r="DC130">
        <v>0.19789616696815382</v>
      </c>
      <c r="DD130">
        <v>0.15411049552396899</v>
      </c>
      <c r="DE130">
        <v>0.33760024906932323</v>
      </c>
    </row>
    <row r="131" spans="1:109">
      <c r="A131">
        <v>123</v>
      </c>
      <c r="B131" t="s">
        <v>149</v>
      </c>
      <c r="C131">
        <v>323536.02823266562</v>
      </c>
      <c r="D131">
        <v>299015.43783550878</v>
      </c>
      <c r="E131">
        <v>1616613.3108700661</v>
      </c>
      <c r="F131">
        <v>132684.42406456952</v>
      </c>
      <c r="G131">
        <v>150221.42771414606</v>
      </c>
      <c r="H131">
        <v>385505.41487762664</v>
      </c>
      <c r="I131">
        <v>3665207.9702963089</v>
      </c>
      <c r="J131">
        <v>409342.37984707439</v>
      </c>
      <c r="K131">
        <v>42667.322259196335</v>
      </c>
      <c r="L131">
        <v>381179817770.5799</v>
      </c>
      <c r="M131">
        <v>5624.1040261915177</v>
      </c>
      <c r="N131">
        <v>35881.043942187149</v>
      </c>
      <c r="O131">
        <v>5965490.0513877459</v>
      </c>
      <c r="P131">
        <v>29634.56992905508</v>
      </c>
      <c r="Q131">
        <v>9999999</v>
      </c>
      <c r="R131">
        <v>7401.3893775091865</v>
      </c>
      <c r="S131">
        <v>412.64663863231618</v>
      </c>
      <c r="T131">
        <v>1979.549512140414</v>
      </c>
      <c r="U131">
        <v>439.74616833905714</v>
      </c>
      <c r="V131">
        <v>1302.875273070561</v>
      </c>
      <c r="W131">
        <v>1.9538948633975046</v>
      </c>
      <c r="X131">
        <v>163.28167960383973</v>
      </c>
      <c r="Y131">
        <v>300.87073436319599</v>
      </c>
      <c r="Z131">
        <v>351.55338633064008</v>
      </c>
      <c r="AA131">
        <v>227.88123578168242</v>
      </c>
      <c r="AB131">
        <v>767.55424571757635</v>
      </c>
      <c r="AC131" t="s">
        <v>150</v>
      </c>
      <c r="AD131">
        <v>780.8801662460844</v>
      </c>
      <c r="AE131">
        <v>103611.53865937563</v>
      </c>
      <c r="AF131">
        <v>183315.84214123688</v>
      </c>
      <c r="AG131">
        <v>18904.103905854266</v>
      </c>
      <c r="AH131">
        <v>45396.276283089122</v>
      </c>
      <c r="AI131">
        <v>65669.511061794183</v>
      </c>
      <c r="AJ131">
        <v>180339.12541859073</v>
      </c>
      <c r="AK131">
        <v>27449.032440862764</v>
      </c>
      <c r="AL131">
        <v>13299.284514673131</v>
      </c>
      <c r="AM131">
        <v>3874318.5671970877</v>
      </c>
      <c r="AN131">
        <v>2178.1815653756889</v>
      </c>
      <c r="AO131">
        <v>14538.919170291831</v>
      </c>
      <c r="AP131">
        <v>6139916.1545620635</v>
      </c>
      <c r="AQ131">
        <v>4095.5106305023164</v>
      </c>
      <c r="AR131">
        <v>9999999</v>
      </c>
      <c r="AS131">
        <v>2389.3488273852972</v>
      </c>
      <c r="AT131">
        <v>160.41023269864971</v>
      </c>
      <c r="AU131">
        <v>785.72673697532309</v>
      </c>
      <c r="AV131">
        <v>170.02115282228564</v>
      </c>
      <c r="AW131">
        <v>454.36152418142791</v>
      </c>
      <c r="AX131">
        <v>0.35149746286200911</v>
      </c>
      <c r="AY131">
        <v>68.688491004883574</v>
      </c>
      <c r="AZ131">
        <v>122.02119053737405</v>
      </c>
      <c r="BA131">
        <v>137.86362781199432</v>
      </c>
      <c r="BB131">
        <v>95.088094518792573</v>
      </c>
      <c r="BC131">
        <v>287.71700419608158</v>
      </c>
      <c r="BD131" t="s">
        <v>151</v>
      </c>
      <c r="BE131">
        <v>3.0187338303882374</v>
      </c>
      <c r="BF131">
        <v>571.05940356983865</v>
      </c>
      <c r="BG131">
        <v>1352.9673869285696</v>
      </c>
      <c r="BH131">
        <v>106.0252276774457</v>
      </c>
      <c r="BI131">
        <v>247.36834441304694</v>
      </c>
      <c r="BJ131">
        <v>427.33917020924218</v>
      </c>
      <c r="BK131">
        <v>1229.5402530595004</v>
      </c>
      <c r="BL131">
        <v>166.93551965998603</v>
      </c>
      <c r="BM131">
        <v>63.373873299181156</v>
      </c>
      <c r="BN131">
        <v>80991.343950281924</v>
      </c>
      <c r="BO131">
        <v>4.8268505247744793</v>
      </c>
      <c r="BP131">
        <v>51.868085126387335</v>
      </c>
      <c r="BQ131">
        <v>25256.745730048977</v>
      </c>
      <c r="BR131">
        <v>73.172363630833232</v>
      </c>
      <c r="BS131">
        <v>9999999</v>
      </c>
      <c r="BT131">
        <v>9.4482135147908473</v>
      </c>
      <c r="BU131">
        <v>1.2011021826195869</v>
      </c>
      <c r="BV131">
        <v>5.3014503825561841</v>
      </c>
      <c r="BW131">
        <v>1.2628744350548271</v>
      </c>
      <c r="BX131">
        <v>3.4421066423844984</v>
      </c>
      <c r="BY131">
        <v>1.8834212824081654E-3</v>
      </c>
      <c r="BZ131">
        <v>0.50412485717770605</v>
      </c>
      <c r="CA131">
        <v>0.8925886116399987</v>
      </c>
      <c r="CB131">
        <v>1.0840818931594911</v>
      </c>
      <c r="CC131">
        <v>0.68638793839017176</v>
      </c>
      <c r="CD131">
        <v>1.8804042031261949</v>
      </c>
      <c r="CE131" t="s">
        <v>152</v>
      </c>
      <c r="CF131">
        <v>1.010570167943176</v>
      </c>
      <c r="CG131">
        <v>242.25062752688538</v>
      </c>
      <c r="CH131">
        <v>1709.2544805473044</v>
      </c>
      <c r="CI131">
        <v>64.767048580874871</v>
      </c>
      <c r="CJ131">
        <v>131.80752564885879</v>
      </c>
      <c r="CK131">
        <v>421.01353178183427</v>
      </c>
      <c r="CL131">
        <v>478.68544038129323</v>
      </c>
      <c r="CM131">
        <v>97.051062247602786</v>
      </c>
      <c r="CN131">
        <v>36.400717690142798</v>
      </c>
      <c r="CO131">
        <v>219647.60262182416</v>
      </c>
      <c r="CP131">
        <v>1.0345254712242926</v>
      </c>
      <c r="CQ131">
        <v>18.831027671101946</v>
      </c>
      <c r="CR131">
        <v>22841.272649041744</v>
      </c>
      <c r="CS131">
        <v>105.88023047295081</v>
      </c>
      <c r="CT131">
        <v>9999999</v>
      </c>
      <c r="CU131">
        <v>3.2370571725957067</v>
      </c>
      <c r="CV131">
        <v>0.3426302243838632</v>
      </c>
      <c r="CW131">
        <v>1.7397190384798127</v>
      </c>
      <c r="CX131">
        <v>0.35769572910057823</v>
      </c>
      <c r="CY131">
        <v>1.0161658350617304</v>
      </c>
      <c r="CZ131">
        <v>1.8145889251839787E-3</v>
      </c>
      <c r="DA131">
        <v>0.18765561658046506</v>
      </c>
      <c r="DB131">
        <v>0.2763994048125617</v>
      </c>
      <c r="DC131">
        <v>0.30697426797791105</v>
      </c>
      <c r="DD131">
        <v>0.23153764615637379</v>
      </c>
      <c r="DE131">
        <v>0.52633794859859206</v>
      </c>
    </row>
    <row r="132" spans="1:109">
      <c r="A132">
        <v>124</v>
      </c>
      <c r="B132" t="s">
        <v>149</v>
      </c>
      <c r="C132">
        <v>332789.64530728763</v>
      </c>
      <c r="D132">
        <v>609116.11286921497</v>
      </c>
      <c r="E132">
        <v>3351819.9505291339</v>
      </c>
      <c r="F132">
        <v>579326.19562146638</v>
      </c>
      <c r="G132">
        <v>321210.55783389747</v>
      </c>
      <c r="H132">
        <v>930406.80905179807</v>
      </c>
      <c r="I132">
        <v>79658470.148225516</v>
      </c>
      <c r="J132">
        <v>5137454.2524341829</v>
      </c>
      <c r="K132">
        <v>86923.398176821225</v>
      </c>
      <c r="L132">
        <v>1.6855077693683754E+17</v>
      </c>
      <c r="M132">
        <v>3073.2846820499981</v>
      </c>
      <c r="N132">
        <v>102721.23744561063</v>
      </c>
      <c r="O132">
        <v>5770096.240634786</v>
      </c>
      <c r="P132">
        <v>49639.038803136173</v>
      </c>
      <c r="Q132">
        <v>9999999</v>
      </c>
      <c r="R132">
        <v>7966.6534079227222</v>
      </c>
      <c r="S132">
        <v>866.09172593762935</v>
      </c>
      <c r="T132">
        <v>2924.0220607109213</v>
      </c>
      <c r="U132">
        <v>911.97754607366028</v>
      </c>
      <c r="V132">
        <v>1848.4825906405424</v>
      </c>
      <c r="W132">
        <v>1.3579222349000679</v>
      </c>
      <c r="X132">
        <v>382.53985922754686</v>
      </c>
      <c r="Y132">
        <v>670.27673651563589</v>
      </c>
      <c r="Z132">
        <v>756.82244396762349</v>
      </c>
      <c r="AA132">
        <v>524.00680275834077</v>
      </c>
      <c r="AB132">
        <v>1398.5715100766211</v>
      </c>
      <c r="AC132" t="s">
        <v>150</v>
      </c>
      <c r="AD132">
        <v>294.70391056698543</v>
      </c>
      <c r="AE132">
        <v>109420.84776650363</v>
      </c>
      <c r="AF132">
        <v>662890.95068769006</v>
      </c>
      <c r="AG132">
        <v>35081.217583770878</v>
      </c>
      <c r="AH132">
        <v>58332.539334930509</v>
      </c>
      <c r="AI132">
        <v>174865.11897284116</v>
      </c>
      <c r="AJ132">
        <v>325028.21211287868</v>
      </c>
      <c r="AK132">
        <v>60567.006430308938</v>
      </c>
      <c r="AL132">
        <v>17158.790436460047</v>
      </c>
      <c r="AM132">
        <v>537059684.69584894</v>
      </c>
      <c r="AN132">
        <v>508.54319482949705</v>
      </c>
      <c r="AO132">
        <v>8160.1482304641904</v>
      </c>
      <c r="AP132">
        <v>5262986.9118410302</v>
      </c>
      <c r="AQ132">
        <v>3719.498794208735</v>
      </c>
      <c r="AR132">
        <v>9999999</v>
      </c>
      <c r="AS132">
        <v>675.40806571182202</v>
      </c>
      <c r="AT132">
        <v>77.79744379117399</v>
      </c>
      <c r="AU132">
        <v>251.68408028389541</v>
      </c>
      <c r="AV132">
        <v>80.547532179606847</v>
      </c>
      <c r="AW132">
        <v>139.48015469914804</v>
      </c>
      <c r="AX132">
        <v>0.42316693574858388</v>
      </c>
      <c r="AY132">
        <v>39.088772485213958</v>
      </c>
      <c r="AZ132">
        <v>65.275365600329721</v>
      </c>
      <c r="BA132">
        <v>68.812645907033072</v>
      </c>
      <c r="BB132">
        <v>52.636614956948009</v>
      </c>
      <c r="BC132">
        <v>94.340782994905751</v>
      </c>
      <c r="BD132" t="s">
        <v>151</v>
      </c>
      <c r="BE132">
        <v>1.5730939709044651</v>
      </c>
      <c r="BF132">
        <v>314.08205373962761</v>
      </c>
      <c r="BG132">
        <v>1046.9165955226831</v>
      </c>
      <c r="BH132">
        <v>63.884580471195527</v>
      </c>
      <c r="BI132">
        <v>159.53659586588981</v>
      </c>
      <c r="BJ132">
        <v>351.69280941258029</v>
      </c>
      <c r="BK132">
        <v>533.00097878668146</v>
      </c>
      <c r="BL132">
        <v>88.419483657999223</v>
      </c>
      <c r="BM132">
        <v>41.996683938778865</v>
      </c>
      <c r="BN132">
        <v>21405.864675990382</v>
      </c>
      <c r="BO132">
        <v>2.7637841347278145</v>
      </c>
      <c r="BP132">
        <v>36.763590045107854</v>
      </c>
      <c r="BQ132">
        <v>32146.232035987836</v>
      </c>
      <c r="BR132">
        <v>107.7513970593555</v>
      </c>
      <c r="BS132">
        <v>9999999</v>
      </c>
      <c r="BT132">
        <v>5.3849922592115762</v>
      </c>
      <c r="BU132">
        <v>0.70271882806508512</v>
      </c>
      <c r="BV132">
        <v>3.0703427829943752</v>
      </c>
      <c r="BW132">
        <v>0.73943374178547472</v>
      </c>
      <c r="BX132">
        <v>1.8645907975325062</v>
      </c>
      <c r="BY132">
        <v>1.6044334886793283E-4</v>
      </c>
      <c r="BZ132">
        <v>0.29447086362143793</v>
      </c>
      <c r="CA132">
        <v>0.52474220081002676</v>
      </c>
      <c r="CB132">
        <v>0.62647474574209772</v>
      </c>
      <c r="CC132">
        <v>0.40132342380789232</v>
      </c>
      <c r="CD132">
        <v>1.0486378494144368</v>
      </c>
      <c r="CE132" t="s">
        <v>152</v>
      </c>
      <c r="CF132">
        <v>4.2024205776957277</v>
      </c>
      <c r="CG132">
        <v>143.53311975427459</v>
      </c>
      <c r="CH132">
        <v>1111.9797945836083</v>
      </c>
      <c r="CI132">
        <v>49.306059749366533</v>
      </c>
      <c r="CJ132">
        <v>92.889763391186634</v>
      </c>
      <c r="CK132">
        <v>248.45306932398765</v>
      </c>
      <c r="CL132">
        <v>397.37984397137251</v>
      </c>
      <c r="CM132">
        <v>77.458611544479112</v>
      </c>
      <c r="CN132">
        <v>30.090085159747936</v>
      </c>
      <c r="CO132">
        <v>148452.78110713954</v>
      </c>
      <c r="CP132">
        <v>6.3051250649492943</v>
      </c>
      <c r="CQ132">
        <v>31.435272439170806</v>
      </c>
      <c r="CR132">
        <v>15919.283870607209</v>
      </c>
      <c r="CS132">
        <v>55.342892902723854</v>
      </c>
      <c r="CT132">
        <v>9999999</v>
      </c>
      <c r="CU132">
        <v>4.0513030128185656</v>
      </c>
      <c r="CV132">
        <v>8.2707337770438719E-2</v>
      </c>
      <c r="CW132">
        <v>0.58450373485806073</v>
      </c>
      <c r="CX132">
        <v>8.8022400626145816E-2</v>
      </c>
      <c r="CY132">
        <v>0.39082684297567766</v>
      </c>
      <c r="CZ132">
        <v>1.5159025220401736E-3</v>
      </c>
      <c r="DA132">
        <v>3.347734009248024E-2</v>
      </c>
      <c r="DB132">
        <v>6.1037989004472062E-2</v>
      </c>
      <c r="DC132">
        <v>7.0105843308618118E-2</v>
      </c>
      <c r="DD132">
        <v>4.5497293585061799E-2</v>
      </c>
      <c r="DE132">
        <v>0.16123599261329871</v>
      </c>
    </row>
    <row r="133" spans="1:109">
      <c r="A133">
        <v>125</v>
      </c>
      <c r="B133" t="s">
        <v>149</v>
      </c>
      <c r="C133">
        <v>329659.08947768284</v>
      </c>
      <c r="D133">
        <v>611923.57986541034</v>
      </c>
      <c r="E133">
        <v>1009653.9490180898</v>
      </c>
      <c r="F133">
        <v>225141.39332948712</v>
      </c>
      <c r="G133">
        <v>304456.26012519951</v>
      </c>
      <c r="H133">
        <v>503893.53099323565</v>
      </c>
      <c r="I133">
        <v>10848160.718297696</v>
      </c>
      <c r="J133">
        <v>658262.17228314583</v>
      </c>
      <c r="K133">
        <v>80711.121647198539</v>
      </c>
      <c r="L133">
        <v>1810881132.1923692</v>
      </c>
      <c r="M133">
        <v>1048.9645835378935</v>
      </c>
      <c r="N133">
        <v>61109.23029263434</v>
      </c>
      <c r="O133">
        <v>6385448.6987080565</v>
      </c>
      <c r="P133">
        <v>25997.881908315754</v>
      </c>
      <c r="Q133">
        <v>9999999</v>
      </c>
      <c r="R133">
        <v>1955.0946288272214</v>
      </c>
      <c r="S133">
        <v>287.69184405369111</v>
      </c>
      <c r="T133">
        <v>970.56993608458993</v>
      </c>
      <c r="U133">
        <v>294.17181510645577</v>
      </c>
      <c r="V133">
        <v>728.23670436099223</v>
      </c>
      <c r="W133">
        <v>3.813963052942551</v>
      </c>
      <c r="X133">
        <v>194.81912015930439</v>
      </c>
      <c r="Y133">
        <v>260.68612778106831</v>
      </c>
      <c r="Z133">
        <v>265.63175333450863</v>
      </c>
      <c r="AA133">
        <v>233.62157957121158</v>
      </c>
      <c r="AB133">
        <v>344.59546671568881</v>
      </c>
      <c r="AC133" t="s">
        <v>150</v>
      </c>
      <c r="AD133">
        <v>881.70568335840721</v>
      </c>
      <c r="AE133">
        <v>102169.26890975663</v>
      </c>
      <c r="AF133">
        <v>491403.49010741693</v>
      </c>
      <c r="AG133">
        <v>24310.445701392775</v>
      </c>
      <c r="AH133">
        <v>48622.356912933028</v>
      </c>
      <c r="AI133">
        <v>118219.15521277653</v>
      </c>
      <c r="AJ133">
        <v>267864.90673656418</v>
      </c>
      <c r="AK133">
        <v>41412.496663267317</v>
      </c>
      <c r="AL133">
        <v>12661.039406669661</v>
      </c>
      <c r="AM133">
        <v>177470948.34902772</v>
      </c>
      <c r="AN133">
        <v>851.93233043611156</v>
      </c>
      <c r="AO133">
        <v>9063.2395559818033</v>
      </c>
      <c r="AP133">
        <v>5033829.2020462472</v>
      </c>
      <c r="AQ133">
        <v>3571.9555886773833</v>
      </c>
      <c r="AR133">
        <v>9999999</v>
      </c>
      <c r="AS133">
        <v>2217.8840328508209</v>
      </c>
      <c r="AT133">
        <v>283.89938790470785</v>
      </c>
      <c r="AU133">
        <v>1252.1219541321734</v>
      </c>
      <c r="AV133">
        <v>298.84470510981123</v>
      </c>
      <c r="AW133">
        <v>786.93546581655687</v>
      </c>
      <c r="AX133">
        <v>0.76598307915235531</v>
      </c>
      <c r="AY133">
        <v>119.26824506975126</v>
      </c>
      <c r="AZ133">
        <v>213.48321831291946</v>
      </c>
      <c r="BA133">
        <v>252.67246542430433</v>
      </c>
      <c r="BB133">
        <v>163.08438334206775</v>
      </c>
      <c r="BC133">
        <v>424.19193600734746</v>
      </c>
      <c r="BD133" t="s">
        <v>151</v>
      </c>
      <c r="BE133">
        <v>1.173920345391088</v>
      </c>
      <c r="BF133">
        <v>511.08321938978912</v>
      </c>
      <c r="BG133">
        <v>1764.4844592492927</v>
      </c>
      <c r="BH133">
        <v>128.64375529372464</v>
      </c>
      <c r="BI133">
        <v>288.31171426949641</v>
      </c>
      <c r="BJ133">
        <v>510.29963006950078</v>
      </c>
      <c r="BK133">
        <v>1183.9321196484168</v>
      </c>
      <c r="BL133">
        <v>191.62758371909925</v>
      </c>
      <c r="BM133">
        <v>80.146677409592812</v>
      </c>
      <c r="BN133">
        <v>104826.39787260455</v>
      </c>
      <c r="BO133">
        <v>1.0595394475539319</v>
      </c>
      <c r="BP133">
        <v>63.089001296536807</v>
      </c>
      <c r="BQ133">
        <v>31606.580009446505</v>
      </c>
      <c r="BR133">
        <v>88.149175223515414</v>
      </c>
      <c r="BS133">
        <v>9999999</v>
      </c>
      <c r="BT133">
        <v>3.0288256603155368</v>
      </c>
      <c r="BU133">
        <v>0.35156765029177867</v>
      </c>
      <c r="BV133">
        <v>1.321106621769107</v>
      </c>
      <c r="BW133">
        <v>0.36580761489098085</v>
      </c>
      <c r="BX133">
        <v>0.85018337210660688</v>
      </c>
      <c r="BY133">
        <v>3.7259495789419895E-3</v>
      </c>
      <c r="BZ133">
        <v>0.2063148384048642</v>
      </c>
      <c r="CA133">
        <v>0.29118842682528073</v>
      </c>
      <c r="CB133">
        <v>0.31501259830382217</v>
      </c>
      <c r="CC133">
        <v>0.24914985913038501</v>
      </c>
      <c r="CD133">
        <v>0.55433675910234015</v>
      </c>
      <c r="CE133" t="s">
        <v>152</v>
      </c>
      <c r="CF133">
        <v>1.4834136880351425</v>
      </c>
      <c r="CG133">
        <v>362.85572819317679</v>
      </c>
      <c r="CH133">
        <v>1194.0846073741552</v>
      </c>
      <c r="CI133">
        <v>65.75287585517286</v>
      </c>
      <c r="CJ133">
        <v>157.33565183745054</v>
      </c>
      <c r="CK133">
        <v>319.60359638031116</v>
      </c>
      <c r="CL133">
        <v>630.29501656306229</v>
      </c>
      <c r="CM133">
        <v>98.286685025391137</v>
      </c>
      <c r="CN133">
        <v>39.94052426273521</v>
      </c>
      <c r="CO133">
        <v>72543.041832430885</v>
      </c>
      <c r="CP133">
        <v>1.9268879068479776</v>
      </c>
      <c r="CQ133">
        <v>32.306271501755269</v>
      </c>
      <c r="CR133">
        <v>21527.515657275326</v>
      </c>
      <c r="CS133">
        <v>77.254909183224328</v>
      </c>
      <c r="CT133">
        <v>9999999</v>
      </c>
      <c r="CU133">
        <v>5.2684849035159296</v>
      </c>
      <c r="CV133">
        <v>0.76564576055417366</v>
      </c>
      <c r="CW133">
        <v>3.1756083285951098</v>
      </c>
      <c r="CX133">
        <v>0.79522971223806216</v>
      </c>
      <c r="CY133">
        <v>2.0492821129343604</v>
      </c>
      <c r="CZ133">
        <v>5.276055319324369E-4</v>
      </c>
      <c r="DA133">
        <v>0.37825615308166527</v>
      </c>
      <c r="DB133">
        <v>0.6145589027341769</v>
      </c>
      <c r="DC133">
        <v>0.69823872034127754</v>
      </c>
      <c r="DD133">
        <v>0.49318563432994422</v>
      </c>
      <c r="DE133">
        <v>1.0521158789854108</v>
      </c>
    </row>
    <row r="134" spans="1:109">
      <c r="A134">
        <v>126</v>
      </c>
      <c r="B134" t="s">
        <v>149</v>
      </c>
      <c r="C134">
        <v>300191.64731555991</v>
      </c>
      <c r="D134">
        <v>342750.89468563581</v>
      </c>
      <c r="E134">
        <v>1259002.5164182633</v>
      </c>
      <c r="F134">
        <v>124891.39136698443</v>
      </c>
      <c r="G134">
        <v>177235.00320337919</v>
      </c>
      <c r="H134">
        <v>408799.13181105949</v>
      </c>
      <c r="I134">
        <v>2777895.7983021461</v>
      </c>
      <c r="J134">
        <v>298082.91044277686</v>
      </c>
      <c r="K134">
        <v>47344.521091983559</v>
      </c>
      <c r="L134">
        <v>7437412652.2115564</v>
      </c>
      <c r="M134">
        <v>80.195086338728544</v>
      </c>
      <c r="N134">
        <v>27083.722886800511</v>
      </c>
      <c r="O134">
        <v>6921597.9808344329</v>
      </c>
      <c r="P134">
        <v>15660.582140632932</v>
      </c>
      <c r="Q134">
        <v>9999999</v>
      </c>
      <c r="R134">
        <v>1441.6510135433441</v>
      </c>
      <c r="S134">
        <v>157.7407876354545</v>
      </c>
      <c r="T134">
        <v>727.84584881664478</v>
      </c>
      <c r="U134">
        <v>161.45127713314062</v>
      </c>
      <c r="V134">
        <v>524.89130969590667</v>
      </c>
      <c r="W134">
        <v>0.15204599195003118</v>
      </c>
      <c r="X134">
        <v>119.31600609901206</v>
      </c>
      <c r="Y134">
        <v>142.27689839906586</v>
      </c>
      <c r="Z134">
        <v>147.72586138118442</v>
      </c>
      <c r="AA134">
        <v>131.6000036335565</v>
      </c>
      <c r="AB134">
        <v>210.73928922931137</v>
      </c>
      <c r="AC134" t="s">
        <v>150</v>
      </c>
      <c r="AD134">
        <v>105.3263590664488</v>
      </c>
      <c r="AE134">
        <v>22870.550607460071</v>
      </c>
      <c r="AF134">
        <v>124969.99027566204</v>
      </c>
      <c r="AG134">
        <v>5329.4622813656979</v>
      </c>
      <c r="AH134">
        <v>14044.68990998289</v>
      </c>
      <c r="AI134">
        <v>30612.017115908686</v>
      </c>
      <c r="AJ134">
        <v>31698.724312609666</v>
      </c>
      <c r="AK134">
        <v>6703.8906062482165</v>
      </c>
      <c r="AL134">
        <v>3921.5226405723606</v>
      </c>
      <c r="AM134">
        <v>1710355.3635645581</v>
      </c>
      <c r="AN134">
        <v>150.67106850635361</v>
      </c>
      <c r="AO134">
        <v>4387.5924713716759</v>
      </c>
      <c r="AP134">
        <v>4879195.1983048385</v>
      </c>
      <c r="AQ134">
        <v>314.51189308478297</v>
      </c>
      <c r="AR134">
        <v>9999999</v>
      </c>
      <c r="AS134">
        <v>331.7701710358412</v>
      </c>
      <c r="AT134">
        <v>40.543741826778536</v>
      </c>
      <c r="AU134">
        <v>113.42952083028484</v>
      </c>
      <c r="AV134">
        <v>42.604834560851835</v>
      </c>
      <c r="AW134">
        <v>71.469927452018979</v>
      </c>
      <c r="AX134">
        <v>0.44040458305320923</v>
      </c>
      <c r="AY134">
        <v>17.185638354572394</v>
      </c>
      <c r="AZ134">
        <v>31.52893564877057</v>
      </c>
      <c r="BA134">
        <v>35.097512699155473</v>
      </c>
      <c r="BB134">
        <v>24.075545834510535</v>
      </c>
      <c r="BC134">
        <v>55.133975330924251</v>
      </c>
      <c r="BD134" t="s">
        <v>151</v>
      </c>
      <c r="BE134">
        <v>1.3038845481352916</v>
      </c>
      <c r="BF134">
        <v>687.60040695451221</v>
      </c>
      <c r="BG134">
        <v>996.46059905616994</v>
      </c>
      <c r="BH134">
        <v>145.72760704477054</v>
      </c>
      <c r="BI134">
        <v>341.80555563892676</v>
      </c>
      <c r="BJ134">
        <v>419.89920245510177</v>
      </c>
      <c r="BK134">
        <v>1733.4430417324279</v>
      </c>
      <c r="BL134">
        <v>228.39218649627347</v>
      </c>
      <c r="BM134">
        <v>93.929456110134623</v>
      </c>
      <c r="BN134">
        <v>27228.571963707735</v>
      </c>
      <c r="BO134">
        <v>5.3024839578576275</v>
      </c>
      <c r="BP134">
        <v>82.300431987516149</v>
      </c>
      <c r="BQ134">
        <v>27672.77955334376</v>
      </c>
      <c r="BR134">
        <v>66.224865124500141</v>
      </c>
      <c r="BS134">
        <v>9999999</v>
      </c>
      <c r="BT134">
        <v>7.3107848523627723</v>
      </c>
      <c r="BU134">
        <v>0.89824801191420445</v>
      </c>
      <c r="BV134">
        <v>3.3424710752466984</v>
      </c>
      <c r="BW134">
        <v>0.92309253836017136</v>
      </c>
      <c r="BX134">
        <v>1.8583833713441811</v>
      </c>
      <c r="BY134">
        <v>5.8568326904947909E-3</v>
      </c>
      <c r="BZ134">
        <v>0.50311174364744315</v>
      </c>
      <c r="CA134">
        <v>0.78653186615343518</v>
      </c>
      <c r="CB134">
        <v>0.81078231701952153</v>
      </c>
      <c r="CC134">
        <v>0.65779489858932805</v>
      </c>
      <c r="CD134">
        <v>1.0303496274472119</v>
      </c>
      <c r="CE134" t="s">
        <v>152</v>
      </c>
      <c r="CF134">
        <v>0.16288058668282052</v>
      </c>
      <c r="CG134">
        <v>90.118108772516777</v>
      </c>
      <c r="CH134">
        <v>325.57112114161896</v>
      </c>
      <c r="CI134">
        <v>17.27462639202734</v>
      </c>
      <c r="CJ134">
        <v>48.968406655193924</v>
      </c>
      <c r="CK134">
        <v>102.49099403905856</v>
      </c>
      <c r="CL134">
        <v>96.32130984101785</v>
      </c>
      <c r="CM134">
        <v>20.520176229155556</v>
      </c>
      <c r="CN134">
        <v>13.533219864194647</v>
      </c>
      <c r="CO134">
        <v>2033.7866615181517</v>
      </c>
      <c r="CP134">
        <v>0.28940395320632223</v>
      </c>
      <c r="CQ134">
        <v>15.371641947119139</v>
      </c>
      <c r="CR134">
        <v>23939.657066032672</v>
      </c>
      <c r="CS134">
        <v>150.00075176657444</v>
      </c>
      <c r="CT134">
        <v>9999999</v>
      </c>
      <c r="CU134">
        <v>0.63770637505257399</v>
      </c>
      <c r="CV134">
        <v>6.5555032644266334E-2</v>
      </c>
      <c r="CW134">
        <v>0.21325950924313025</v>
      </c>
      <c r="CX134">
        <v>6.8288267765343635E-2</v>
      </c>
      <c r="CY134">
        <v>0.13636889986518322</v>
      </c>
      <c r="CZ134">
        <v>5.7269019678590804E-4</v>
      </c>
      <c r="DA134">
        <v>3.5948823991446284E-2</v>
      </c>
      <c r="DB134">
        <v>5.4488919580459746E-2</v>
      </c>
      <c r="DC134">
        <v>5.7961192155375436E-2</v>
      </c>
      <c r="DD134">
        <v>4.5970656744706205E-2</v>
      </c>
      <c r="DE134">
        <v>9.8512962122999301E-2</v>
      </c>
    </row>
    <row r="135" spans="1:109">
      <c r="A135">
        <v>127</v>
      </c>
      <c r="B135" t="s">
        <v>149</v>
      </c>
      <c r="C135">
        <v>359433.18129002152</v>
      </c>
      <c r="D135">
        <v>531433.43678096612</v>
      </c>
      <c r="E135">
        <v>1642924.4606737695</v>
      </c>
      <c r="F135">
        <v>237846.00911040141</v>
      </c>
      <c r="G135">
        <v>232185.56421864132</v>
      </c>
      <c r="H135">
        <v>427722.59288094001</v>
      </c>
      <c r="I135">
        <v>16817541.168406509</v>
      </c>
      <c r="J135">
        <v>1038425.2713052704</v>
      </c>
      <c r="K135">
        <v>69262.989799719609</v>
      </c>
      <c r="L135">
        <v>3248502721232.8281</v>
      </c>
      <c r="M135">
        <v>17436.493972275312</v>
      </c>
      <c r="N135">
        <v>83321.459095583239</v>
      </c>
      <c r="O135">
        <v>4983805.6186437188</v>
      </c>
      <c r="P135">
        <v>56418.018083489893</v>
      </c>
      <c r="Q135">
        <v>9999999</v>
      </c>
      <c r="R135">
        <v>23641.809187846349</v>
      </c>
      <c r="S135">
        <v>1299.979878755327</v>
      </c>
      <c r="T135">
        <v>9370.3393420738939</v>
      </c>
      <c r="U135">
        <v>1368.1663782480302</v>
      </c>
      <c r="V135">
        <v>5933.7686081278607</v>
      </c>
      <c r="W135">
        <v>2.3417994499450683</v>
      </c>
      <c r="X135">
        <v>591.13201516291497</v>
      </c>
      <c r="Y135">
        <v>986.82777028294697</v>
      </c>
      <c r="Z135">
        <v>1175.3181936642975</v>
      </c>
      <c r="AA135">
        <v>776.99352577716445</v>
      </c>
      <c r="AB135">
        <v>2204.8579397310427</v>
      </c>
      <c r="AC135" t="s">
        <v>150</v>
      </c>
      <c r="AD135">
        <v>3132.8064239690407</v>
      </c>
      <c r="AE135">
        <v>67326.098134772634</v>
      </c>
      <c r="AF135">
        <v>1253182.2854104126</v>
      </c>
      <c r="AG135">
        <v>53265.729402016877</v>
      </c>
      <c r="AH135">
        <v>38159.031685969312</v>
      </c>
      <c r="AI135">
        <v>290079.13488971646</v>
      </c>
      <c r="AJ135">
        <v>362382.19185575598</v>
      </c>
      <c r="AK135">
        <v>134789.41753783886</v>
      </c>
      <c r="AL135">
        <v>15856.407967813084</v>
      </c>
      <c r="AM135">
        <v>261134138467.11713</v>
      </c>
      <c r="AN135">
        <v>2789.7023954840161</v>
      </c>
      <c r="AO135">
        <v>5238.2185665291454</v>
      </c>
      <c r="AP135">
        <v>4583692.137577788</v>
      </c>
      <c r="AQ135">
        <v>5255.4386391402459</v>
      </c>
      <c r="AR135">
        <v>9999999</v>
      </c>
      <c r="AS135">
        <v>3082.0084450734294</v>
      </c>
      <c r="AT135">
        <v>50.981621507164988</v>
      </c>
      <c r="AU135">
        <v>603.719175214899</v>
      </c>
      <c r="AV135">
        <v>53.82742851272738</v>
      </c>
      <c r="AW135">
        <v>311.81012563531925</v>
      </c>
      <c r="AX135">
        <v>0.78476537428496118</v>
      </c>
      <c r="AY135">
        <v>21.117902796164049</v>
      </c>
      <c r="AZ135">
        <v>37.599153088226664</v>
      </c>
      <c r="BA135">
        <v>44.953169400082736</v>
      </c>
      <c r="BB135">
        <v>28.495793451294908</v>
      </c>
      <c r="BC135">
        <v>92.220162049372448</v>
      </c>
      <c r="BD135" t="s">
        <v>151</v>
      </c>
      <c r="BE135">
        <v>0.39772798371964863</v>
      </c>
      <c r="BF135">
        <v>634.55187313578392</v>
      </c>
      <c r="BG135">
        <v>2051.5543168341392</v>
      </c>
      <c r="BH135">
        <v>168.44433118935945</v>
      </c>
      <c r="BI135">
        <v>317.53560637866349</v>
      </c>
      <c r="BJ135">
        <v>796.37483475280453</v>
      </c>
      <c r="BK135">
        <v>1472.6925524076587</v>
      </c>
      <c r="BL135">
        <v>257.71366454863323</v>
      </c>
      <c r="BM135">
        <v>95.16703403128939</v>
      </c>
      <c r="BN135">
        <v>139363.21578979903</v>
      </c>
      <c r="BO135">
        <v>1.586615142351816</v>
      </c>
      <c r="BP135">
        <v>38.33635896913114</v>
      </c>
      <c r="BQ135">
        <v>31103.813251149255</v>
      </c>
      <c r="BR135">
        <v>134.13729825136201</v>
      </c>
      <c r="BS135">
        <v>9999999</v>
      </c>
      <c r="BT135">
        <v>0.49925891747340784</v>
      </c>
      <c r="BU135">
        <v>0.15828737111495525</v>
      </c>
      <c r="BV135">
        <v>0.39861076052463451</v>
      </c>
      <c r="BW135">
        <v>0.16873517510028135</v>
      </c>
      <c r="BX135">
        <v>0.4253785352214598</v>
      </c>
      <c r="BY135">
        <v>1.4736546278719283E-3</v>
      </c>
      <c r="BZ135">
        <v>7.9820749421648879E-2</v>
      </c>
      <c r="CA135">
        <v>0.1221474564855248</v>
      </c>
      <c r="CB135">
        <v>0.13247830357757984</v>
      </c>
      <c r="CC135">
        <v>9.9340019323803985E-2</v>
      </c>
      <c r="CD135">
        <v>0.29286962807167605</v>
      </c>
      <c r="CE135" t="s">
        <v>152</v>
      </c>
      <c r="CF135">
        <v>1.4648281668675371</v>
      </c>
      <c r="CG135">
        <v>194.97753567771164</v>
      </c>
      <c r="CH135">
        <v>1538.4359995505697</v>
      </c>
      <c r="CI135">
        <v>78.363660533566787</v>
      </c>
      <c r="CJ135">
        <v>120.20023330348629</v>
      </c>
      <c r="CK135">
        <v>517.9415996635347</v>
      </c>
      <c r="CL135">
        <v>432.15053309825436</v>
      </c>
      <c r="CM135">
        <v>116.70553173312845</v>
      </c>
      <c r="CN135">
        <v>43.758265458487628</v>
      </c>
      <c r="CO135">
        <v>112783.36385996449</v>
      </c>
      <c r="CP135">
        <v>1.5790303625204289</v>
      </c>
      <c r="CQ135">
        <v>12.766740897405318</v>
      </c>
      <c r="CR135">
        <v>23428.342340752879</v>
      </c>
      <c r="CS135">
        <v>125.89944984203827</v>
      </c>
      <c r="CT135">
        <v>9999999</v>
      </c>
      <c r="CU135">
        <v>1.5855587072571753</v>
      </c>
      <c r="CV135">
        <v>0.12284699377577096</v>
      </c>
      <c r="CW135">
        <v>0.62457364653206837</v>
      </c>
      <c r="CX135">
        <v>0.12906667454420437</v>
      </c>
      <c r="CY135">
        <v>0.37023885530303097</v>
      </c>
      <c r="CZ135">
        <v>3.6304437828350503E-4</v>
      </c>
      <c r="DA135">
        <v>5.1176805621614911E-2</v>
      </c>
      <c r="DB135">
        <v>9.2689938784309242E-2</v>
      </c>
      <c r="DC135">
        <v>0.1099310847286596</v>
      </c>
      <c r="DD135">
        <v>7.0319330783622222E-2</v>
      </c>
      <c r="DE135">
        <v>0.18274418982907195</v>
      </c>
    </row>
    <row r="136" spans="1:109">
      <c r="A136">
        <v>128</v>
      </c>
      <c r="B136" t="s">
        <v>149</v>
      </c>
      <c r="C136">
        <v>334007.95906792075</v>
      </c>
      <c r="D136">
        <v>262073.18847372214</v>
      </c>
      <c r="E136">
        <v>3932846.6273702146</v>
      </c>
      <c r="F136">
        <v>404503.70315705938</v>
      </c>
      <c r="G136">
        <v>193322.31827516315</v>
      </c>
      <c r="H136">
        <v>952615.78835254558</v>
      </c>
      <c r="I136">
        <v>13164149.809288613</v>
      </c>
      <c r="J136">
        <v>2599806.696791301</v>
      </c>
      <c r="K136">
        <v>64084.177355342785</v>
      </c>
      <c r="L136">
        <v>7.212742100898648E+16</v>
      </c>
      <c r="M136">
        <v>4840.4059160520546</v>
      </c>
      <c r="N136">
        <v>43688.749414160869</v>
      </c>
      <c r="O136">
        <v>7126801.3495233357</v>
      </c>
      <c r="P136">
        <v>34776.155858860882</v>
      </c>
      <c r="Q136">
        <v>9999999</v>
      </c>
      <c r="R136">
        <v>3381.0925900874909</v>
      </c>
      <c r="S136">
        <v>66.513122918369774</v>
      </c>
      <c r="T136">
        <v>477.95951091955146</v>
      </c>
      <c r="U136">
        <v>70.753179295952847</v>
      </c>
      <c r="V136">
        <v>313.34122402535587</v>
      </c>
      <c r="W136">
        <v>4.6056761727880602</v>
      </c>
      <c r="X136">
        <v>27.44371858018479</v>
      </c>
      <c r="Y136">
        <v>49.404281345167149</v>
      </c>
      <c r="Z136">
        <v>57.369906869995411</v>
      </c>
      <c r="AA136">
        <v>37.765678666465071</v>
      </c>
      <c r="AB136">
        <v>126.98514786252736</v>
      </c>
      <c r="AC136" t="s">
        <v>150</v>
      </c>
      <c r="AD136">
        <v>897.97641169622023</v>
      </c>
      <c r="AE136">
        <v>247403.20685966816</v>
      </c>
      <c r="AF136">
        <v>1308567.4979268778</v>
      </c>
      <c r="AG136">
        <v>91009.962738857037</v>
      </c>
      <c r="AH136">
        <v>113416.66611060832</v>
      </c>
      <c r="AI136">
        <v>341487.92729741131</v>
      </c>
      <c r="AJ136">
        <v>1650369.8098377192</v>
      </c>
      <c r="AK136">
        <v>228714.76157421258</v>
      </c>
      <c r="AL136">
        <v>30844.491554185694</v>
      </c>
      <c r="AM136">
        <v>81353788417.577087</v>
      </c>
      <c r="AN136">
        <v>556.44518529121171</v>
      </c>
      <c r="AO136">
        <v>15120.197160672253</v>
      </c>
      <c r="AP136">
        <v>5351900.6006334219</v>
      </c>
      <c r="AQ136">
        <v>9948.9867695038174</v>
      </c>
      <c r="AR136">
        <v>9999999</v>
      </c>
      <c r="AS136">
        <v>2162.1657110775232</v>
      </c>
      <c r="AT136">
        <v>332.39018777992192</v>
      </c>
      <c r="AU136">
        <v>1324.1230815469669</v>
      </c>
      <c r="AV136">
        <v>341.24341266622162</v>
      </c>
      <c r="AW136">
        <v>844.50117228425916</v>
      </c>
      <c r="AX136">
        <v>0.74406358462323641</v>
      </c>
      <c r="AY136">
        <v>200.07801814973632</v>
      </c>
      <c r="AZ136">
        <v>292.88617853184985</v>
      </c>
      <c r="BA136">
        <v>306.17011924188881</v>
      </c>
      <c r="BB136">
        <v>252.79350218356248</v>
      </c>
      <c r="BC136">
        <v>417.06629897073833</v>
      </c>
      <c r="BD136" t="s">
        <v>151</v>
      </c>
      <c r="BE136">
        <v>2.4395368955845118</v>
      </c>
      <c r="BF136">
        <v>914.8212832557283</v>
      </c>
      <c r="BG136">
        <v>5813.198456834054</v>
      </c>
      <c r="BH136">
        <v>403.98665823118534</v>
      </c>
      <c r="BI136">
        <v>500.02403864381989</v>
      </c>
      <c r="BJ136">
        <v>1741.4648685076472</v>
      </c>
      <c r="BK136">
        <v>5273.7050472404717</v>
      </c>
      <c r="BL136">
        <v>882.65205550801409</v>
      </c>
      <c r="BM136">
        <v>152.92973637914059</v>
      </c>
      <c r="BN136">
        <v>37823258.608558409</v>
      </c>
      <c r="BO136">
        <v>2.0087730939919282</v>
      </c>
      <c r="BP136">
        <v>56.72240047487324</v>
      </c>
      <c r="BQ136">
        <v>31395.119957278624</v>
      </c>
      <c r="BR136">
        <v>80.411111122569352</v>
      </c>
      <c r="BS136">
        <v>9999999</v>
      </c>
      <c r="BT136">
        <v>5.4586658991312103</v>
      </c>
      <c r="BU136">
        <v>0.73460856593920842</v>
      </c>
      <c r="BV136">
        <v>2.9644257581314832</v>
      </c>
      <c r="BW136">
        <v>0.75544426795717412</v>
      </c>
      <c r="BX136">
        <v>2.1320948842859044</v>
      </c>
      <c r="BY136">
        <v>5.2466720885926991E-3</v>
      </c>
      <c r="BZ136">
        <v>0.49794327087138485</v>
      </c>
      <c r="CA136">
        <v>0.65159743022737204</v>
      </c>
      <c r="CB136">
        <v>0.67584279539146619</v>
      </c>
      <c r="CC136">
        <v>0.58426492532842256</v>
      </c>
      <c r="CD136">
        <v>1.0227995114824127</v>
      </c>
      <c r="CE136" t="s">
        <v>152</v>
      </c>
      <c r="CF136">
        <v>1.7092533523799505</v>
      </c>
      <c r="CG136">
        <v>287.51276296257856</v>
      </c>
      <c r="CH136">
        <v>1927.0855671521331</v>
      </c>
      <c r="CI136">
        <v>80.535082503361679</v>
      </c>
      <c r="CJ136">
        <v>154.33166214774616</v>
      </c>
      <c r="CK136">
        <v>483.61019956658998</v>
      </c>
      <c r="CL136">
        <v>710.50782472574406</v>
      </c>
      <c r="CM136">
        <v>130.52746872838171</v>
      </c>
      <c r="CN136">
        <v>41.992761668732534</v>
      </c>
      <c r="CO136">
        <v>427434.79202528554</v>
      </c>
      <c r="CP136">
        <v>1.4803814480477315</v>
      </c>
      <c r="CQ136">
        <v>25.179267218038838</v>
      </c>
      <c r="CR136">
        <v>22350.308897027313</v>
      </c>
      <c r="CS136">
        <v>84.109818013393436</v>
      </c>
      <c r="CT136">
        <v>9999999</v>
      </c>
      <c r="CU136">
        <v>4.6758605694342235</v>
      </c>
      <c r="CV136">
        <v>0.48536297955344643</v>
      </c>
      <c r="CW136">
        <v>1.7979459392551802</v>
      </c>
      <c r="CX136">
        <v>0.51238225264359749</v>
      </c>
      <c r="CY136">
        <v>1.0019722668663733</v>
      </c>
      <c r="CZ136">
        <v>5.6672775303880981E-3</v>
      </c>
      <c r="DA136">
        <v>0.20986211377397154</v>
      </c>
      <c r="DB136">
        <v>0.37035341331728017</v>
      </c>
      <c r="DC136">
        <v>0.41863933868500786</v>
      </c>
      <c r="DD136">
        <v>0.2881444323408856</v>
      </c>
      <c r="DE136">
        <v>0.71121077222568763</v>
      </c>
    </row>
    <row r="137" spans="1:109">
      <c r="A137">
        <v>129</v>
      </c>
      <c r="B137" t="s">
        <v>149</v>
      </c>
      <c r="C137">
        <v>282812.79759207438</v>
      </c>
      <c r="D137">
        <v>742464.68616837007</v>
      </c>
      <c r="E137">
        <v>1498479.6972104474</v>
      </c>
      <c r="F137">
        <v>277255.30704651651</v>
      </c>
      <c r="G137">
        <v>333639.45310179127</v>
      </c>
      <c r="H137">
        <v>626181.02368889609</v>
      </c>
      <c r="I137">
        <v>14018502.979006939</v>
      </c>
      <c r="J137">
        <v>854013.77977645933</v>
      </c>
      <c r="K137">
        <v>91570.563453444018</v>
      </c>
      <c r="L137">
        <v>30279292110.565544</v>
      </c>
      <c r="M137">
        <v>1282.6640834485593</v>
      </c>
      <c r="N137">
        <v>63261.709900149384</v>
      </c>
      <c r="O137">
        <v>6386932.4763392648</v>
      </c>
      <c r="P137">
        <v>20375.331259894403</v>
      </c>
      <c r="Q137">
        <v>9999999</v>
      </c>
      <c r="R137">
        <v>390.90629374879177</v>
      </c>
      <c r="S137">
        <v>109.13981394702438</v>
      </c>
      <c r="T137">
        <v>267.82798783680175</v>
      </c>
      <c r="U137">
        <v>114.40563178984968</v>
      </c>
      <c r="V137">
        <v>252.27834211418048</v>
      </c>
      <c r="W137">
        <v>0.9772958938498002</v>
      </c>
      <c r="X137">
        <v>59.822398223803056</v>
      </c>
      <c r="Y137">
        <v>85.10583643293414</v>
      </c>
      <c r="Z137">
        <v>95.306834946292952</v>
      </c>
      <c r="AA137">
        <v>70.241538083214394</v>
      </c>
      <c r="AB137">
        <v>167.97325632865147</v>
      </c>
      <c r="AC137" t="s">
        <v>150</v>
      </c>
      <c r="AD137">
        <v>273.20320075304704</v>
      </c>
      <c r="AE137">
        <v>81177.076426884567</v>
      </c>
      <c r="AF137">
        <v>173414.26800196711</v>
      </c>
      <c r="AG137">
        <v>16069.151105024775</v>
      </c>
      <c r="AH137">
        <v>39695.524584283448</v>
      </c>
      <c r="AI137">
        <v>60351.570131479035</v>
      </c>
      <c r="AJ137">
        <v>145346.08626548294</v>
      </c>
      <c r="AK137">
        <v>22891.63373196065</v>
      </c>
      <c r="AL137">
        <v>11033.612367007327</v>
      </c>
      <c r="AM137">
        <v>3625529.0096146031</v>
      </c>
      <c r="AN137">
        <v>870.53703613986715</v>
      </c>
      <c r="AO137">
        <v>11089.041436936668</v>
      </c>
      <c r="AP137">
        <v>5542059.3308152575</v>
      </c>
      <c r="AQ137">
        <v>2585.1578470028689</v>
      </c>
      <c r="AR137">
        <v>9999999</v>
      </c>
      <c r="AS137">
        <v>1190.9771083381811</v>
      </c>
      <c r="AT137">
        <v>136.1680680292055</v>
      </c>
      <c r="AU137">
        <v>501.47177364725366</v>
      </c>
      <c r="AV137">
        <v>142.40644245585963</v>
      </c>
      <c r="AW137">
        <v>281.03856475815599</v>
      </c>
      <c r="AX137">
        <v>1.0707521355381402</v>
      </c>
      <c r="AY137">
        <v>60.963300827349549</v>
      </c>
      <c r="AZ137">
        <v>106.6391780743174</v>
      </c>
      <c r="BA137">
        <v>119.42330323019321</v>
      </c>
      <c r="BB137">
        <v>82.774507636886895</v>
      </c>
      <c r="BC137">
        <v>176.08315619313353</v>
      </c>
      <c r="BD137" t="s">
        <v>151</v>
      </c>
      <c r="BE137">
        <v>1.0145571318809108</v>
      </c>
      <c r="BF137">
        <v>887.09474227629119</v>
      </c>
      <c r="BG137">
        <v>2734.8871330816974</v>
      </c>
      <c r="BH137">
        <v>229.18298205185758</v>
      </c>
      <c r="BI137">
        <v>480.69584077455983</v>
      </c>
      <c r="BJ137">
        <v>790.05442715722904</v>
      </c>
      <c r="BK137">
        <v>2815.9367702573509</v>
      </c>
      <c r="BL137">
        <v>381.29616511316868</v>
      </c>
      <c r="BM137">
        <v>127.96546918030064</v>
      </c>
      <c r="BN137">
        <v>484402.38998344081</v>
      </c>
      <c r="BO137">
        <v>0.62218485478998442</v>
      </c>
      <c r="BP137">
        <v>89.973251831639729</v>
      </c>
      <c r="BQ137">
        <v>33162.659450379695</v>
      </c>
      <c r="BR137">
        <v>70.355016177726654</v>
      </c>
      <c r="BS137">
        <v>9999999</v>
      </c>
      <c r="BT137">
        <v>4.5083217374944784</v>
      </c>
      <c r="BU137">
        <v>0.62424017448285174</v>
      </c>
      <c r="BV137">
        <v>2.6844148125673581</v>
      </c>
      <c r="BW137">
        <v>0.64112082656620961</v>
      </c>
      <c r="BX137">
        <v>2.2081305529070279</v>
      </c>
      <c r="BY137">
        <v>2.3745946832848838E-3</v>
      </c>
      <c r="BZ137">
        <v>0.45321610588037076</v>
      </c>
      <c r="CA137">
        <v>0.55110499861467599</v>
      </c>
      <c r="CB137">
        <v>0.58655882734243503</v>
      </c>
      <c r="CC137">
        <v>0.50507847028927511</v>
      </c>
      <c r="CD137">
        <v>0.93130004901663632</v>
      </c>
      <c r="CE137" t="s">
        <v>152</v>
      </c>
      <c r="CF137">
        <v>3.175313459388112</v>
      </c>
      <c r="CG137">
        <v>217.4492217186347</v>
      </c>
      <c r="CH137">
        <v>1337.9698819211112</v>
      </c>
      <c r="CI137">
        <v>50.525316459952414</v>
      </c>
      <c r="CJ137">
        <v>111.17706690599017</v>
      </c>
      <c r="CK137">
        <v>299.79232084173492</v>
      </c>
      <c r="CL137">
        <v>384.43293019878644</v>
      </c>
      <c r="CM137">
        <v>73.435363026044882</v>
      </c>
      <c r="CN137">
        <v>31.862045752570957</v>
      </c>
      <c r="CO137">
        <v>86392.231337341902</v>
      </c>
      <c r="CP137">
        <v>4.3159120720726012</v>
      </c>
      <c r="CQ137">
        <v>32.976754238107873</v>
      </c>
      <c r="CR137">
        <v>24633.323614341192</v>
      </c>
      <c r="CS137">
        <v>84.849396774035924</v>
      </c>
      <c r="CT137">
        <v>9999999</v>
      </c>
      <c r="CU137">
        <v>7.404702593244636</v>
      </c>
      <c r="CV137">
        <v>0.38680132886060381</v>
      </c>
      <c r="CW137">
        <v>2.4232796080018519</v>
      </c>
      <c r="CX137">
        <v>0.41249184977695408</v>
      </c>
      <c r="CY137">
        <v>1.5154639163637429</v>
      </c>
      <c r="CZ137">
        <v>9.0656767423641751E-4</v>
      </c>
      <c r="DA137">
        <v>0.16151395623329365</v>
      </c>
      <c r="DB137">
        <v>0.28589210741085436</v>
      </c>
      <c r="DC137">
        <v>0.33225814338852283</v>
      </c>
      <c r="DD137">
        <v>0.22020282486675891</v>
      </c>
      <c r="DE137">
        <v>0.72754535790102015</v>
      </c>
    </row>
    <row r="138" spans="1:109">
      <c r="A138">
        <v>130</v>
      </c>
      <c r="B138" t="s">
        <v>149</v>
      </c>
      <c r="C138">
        <v>361003.71359084704</v>
      </c>
      <c r="D138">
        <v>301225.10736824066</v>
      </c>
      <c r="E138">
        <v>1498526.2645988995</v>
      </c>
      <c r="F138">
        <v>94729.488504155292</v>
      </c>
      <c r="G138">
        <v>148310.38449558328</v>
      </c>
      <c r="H138">
        <v>380033.45145416784</v>
      </c>
      <c r="I138">
        <v>1414143.0543015769</v>
      </c>
      <c r="J138">
        <v>197974.49950260427</v>
      </c>
      <c r="K138">
        <v>39369.257466129056</v>
      </c>
      <c r="L138">
        <v>8451690797.2754736</v>
      </c>
      <c r="M138">
        <v>602.99985123812553</v>
      </c>
      <c r="N138">
        <v>22320.886842849024</v>
      </c>
      <c r="O138">
        <v>8533515.3046725616</v>
      </c>
      <c r="P138">
        <v>14378.187682972417</v>
      </c>
      <c r="Q138">
        <v>9999999</v>
      </c>
      <c r="R138">
        <v>2789.5632687694842</v>
      </c>
      <c r="S138">
        <v>327.80379889978644</v>
      </c>
      <c r="T138">
        <v>1594.4680256383278</v>
      </c>
      <c r="U138">
        <v>336.81897232277993</v>
      </c>
      <c r="V138">
        <v>915.0742238450074</v>
      </c>
      <c r="W138">
        <v>1.6090259657402604</v>
      </c>
      <c r="X138">
        <v>193.49150601499167</v>
      </c>
      <c r="Y138">
        <v>279.94305409317712</v>
      </c>
      <c r="Z138">
        <v>299.51033963021888</v>
      </c>
      <c r="AA138">
        <v>237.68091692038109</v>
      </c>
      <c r="AB138">
        <v>401.58363062874918</v>
      </c>
      <c r="AC138" t="s">
        <v>150</v>
      </c>
      <c r="AD138">
        <v>143.90632757961089</v>
      </c>
      <c r="AE138">
        <v>27070.106318863051</v>
      </c>
      <c r="AF138">
        <v>50204.73699340559</v>
      </c>
      <c r="AG138">
        <v>3792.4569275786644</v>
      </c>
      <c r="AH138">
        <v>11267.437086046062</v>
      </c>
      <c r="AI138">
        <v>16573.484686345164</v>
      </c>
      <c r="AJ138">
        <v>23580.905267595303</v>
      </c>
      <c r="AK138">
        <v>4502.9056448284155</v>
      </c>
      <c r="AL138">
        <v>3125.2096040720012</v>
      </c>
      <c r="AM138">
        <v>281361.95366006764</v>
      </c>
      <c r="AN138">
        <v>455.56393972764164</v>
      </c>
      <c r="AO138">
        <v>4988.1890294256355</v>
      </c>
      <c r="AP138">
        <v>4744320.201812759</v>
      </c>
      <c r="AQ138">
        <v>124.53280965543422</v>
      </c>
      <c r="AR138">
        <v>9999999</v>
      </c>
      <c r="AS138">
        <v>590.35078047145953</v>
      </c>
      <c r="AT138">
        <v>36.295848094853788</v>
      </c>
      <c r="AU138">
        <v>212.95216256298721</v>
      </c>
      <c r="AV138">
        <v>38.643623358179951</v>
      </c>
      <c r="AW138">
        <v>129.52711624582921</v>
      </c>
      <c r="AX138">
        <v>0.35298623110315375</v>
      </c>
      <c r="AY138">
        <v>15.855277973721016</v>
      </c>
      <c r="AZ138">
        <v>26.945401805168157</v>
      </c>
      <c r="BA138">
        <v>31.243143996077457</v>
      </c>
      <c r="BB138">
        <v>21.012013656821562</v>
      </c>
      <c r="BC138">
        <v>69.399915533304338</v>
      </c>
      <c r="BD138" t="s">
        <v>151</v>
      </c>
      <c r="BE138">
        <v>1.114209445200689</v>
      </c>
      <c r="BF138">
        <v>634.15722522723559</v>
      </c>
      <c r="BG138">
        <v>2063.0849825130913</v>
      </c>
      <c r="BH138">
        <v>154.76939773388298</v>
      </c>
      <c r="BI138">
        <v>328.17613998994818</v>
      </c>
      <c r="BJ138">
        <v>631.71320795996849</v>
      </c>
      <c r="BK138">
        <v>1721.7316418468424</v>
      </c>
      <c r="BL138">
        <v>252.62801927490827</v>
      </c>
      <c r="BM138">
        <v>87.501567352879519</v>
      </c>
      <c r="BN138">
        <v>220871.16402372241</v>
      </c>
      <c r="BO138">
        <v>1.6366610218870812</v>
      </c>
      <c r="BP138">
        <v>64.722840476165075</v>
      </c>
      <c r="BQ138">
        <v>30045.855244486029</v>
      </c>
      <c r="BR138">
        <v>67.715531315923073</v>
      </c>
      <c r="BS138">
        <v>9999999</v>
      </c>
      <c r="BT138">
        <v>4.9444693688976722</v>
      </c>
      <c r="BU138">
        <v>0.60260455932365109</v>
      </c>
      <c r="BV138">
        <v>1.9260634039538964</v>
      </c>
      <c r="BW138">
        <v>0.61350564676884933</v>
      </c>
      <c r="BX138">
        <v>1.0835639964508657</v>
      </c>
      <c r="BY138">
        <v>5.9935259217157623E-3</v>
      </c>
      <c r="BZ138">
        <v>0.3728780772213971</v>
      </c>
      <c r="CA138">
        <v>0.55106554382673822</v>
      </c>
      <c r="CB138">
        <v>0.55113790472577695</v>
      </c>
      <c r="CC138">
        <v>0.47955631501966517</v>
      </c>
      <c r="CD138">
        <v>0.65097723182264888</v>
      </c>
      <c r="CE138" t="s">
        <v>152</v>
      </c>
      <c r="CF138">
        <v>0.20517649103254768</v>
      </c>
      <c r="CG138">
        <v>293.55685042609645</v>
      </c>
      <c r="CH138">
        <v>897.65911062886437</v>
      </c>
      <c r="CI138">
        <v>60.946502740398699</v>
      </c>
      <c r="CJ138">
        <v>149.29389430593952</v>
      </c>
      <c r="CK138">
        <v>329.06935587510873</v>
      </c>
      <c r="CL138">
        <v>473.14038102485102</v>
      </c>
      <c r="CM138">
        <v>83.202313828666433</v>
      </c>
      <c r="CN138">
        <v>39.556985852519844</v>
      </c>
      <c r="CO138">
        <v>17464.661948124092</v>
      </c>
      <c r="CP138">
        <v>0.21066038037135926</v>
      </c>
      <c r="CQ138">
        <v>23.503242984373404</v>
      </c>
      <c r="CR138">
        <v>26217.131490944786</v>
      </c>
      <c r="CS138">
        <v>133.12232953538452</v>
      </c>
      <c r="CT138">
        <v>9999999</v>
      </c>
      <c r="CU138">
        <v>1.2387963530399038</v>
      </c>
      <c r="CV138">
        <v>0.22794736090765902</v>
      </c>
      <c r="CW138">
        <v>0.81036297922952216</v>
      </c>
      <c r="CX138">
        <v>0.23693324790519887</v>
      </c>
      <c r="CY138">
        <v>0.73002012626010637</v>
      </c>
      <c r="CZ138">
        <v>1.4731334002274954E-3</v>
      </c>
      <c r="DA138">
        <v>0.14727823599319481</v>
      </c>
      <c r="DB138">
        <v>0.19213060907743593</v>
      </c>
      <c r="DC138">
        <v>0.20611546038750703</v>
      </c>
      <c r="DD138">
        <v>0.16895192892090263</v>
      </c>
      <c r="DE138">
        <v>0.35096074156078694</v>
      </c>
    </row>
    <row r="139" spans="1:109">
      <c r="A139">
        <v>131</v>
      </c>
      <c r="B139" t="s">
        <v>149</v>
      </c>
      <c r="C139">
        <v>269643.70802487939</v>
      </c>
      <c r="D139">
        <v>486050.9006870513</v>
      </c>
      <c r="E139">
        <v>2844931.3554368648</v>
      </c>
      <c r="F139">
        <v>411700.63278282271</v>
      </c>
      <c r="G139">
        <v>271252.78481897933</v>
      </c>
      <c r="H139">
        <v>848567.1389501997</v>
      </c>
      <c r="I139">
        <v>29263032.594643038</v>
      </c>
      <c r="J139">
        <v>2361841.9864809159</v>
      </c>
      <c r="K139">
        <v>78787.575927097321</v>
      </c>
      <c r="L139">
        <v>1267679231091679.2</v>
      </c>
      <c r="M139">
        <v>637.73890993567443</v>
      </c>
      <c r="N139">
        <v>58384.766692821882</v>
      </c>
      <c r="O139">
        <v>5855499.0071984911</v>
      </c>
      <c r="P139">
        <v>28774.897417635977</v>
      </c>
      <c r="Q139">
        <v>9999999</v>
      </c>
      <c r="R139">
        <v>2876.3281378724964</v>
      </c>
      <c r="S139">
        <v>443.50065168202383</v>
      </c>
      <c r="T139">
        <v>1679.3028784310343</v>
      </c>
      <c r="U139">
        <v>453.67541202074847</v>
      </c>
      <c r="V139">
        <v>1344.5596477746119</v>
      </c>
      <c r="W139">
        <v>2.4417690342925384</v>
      </c>
      <c r="X139">
        <v>322.09825547231787</v>
      </c>
      <c r="Y139">
        <v>402.25588076127832</v>
      </c>
      <c r="Z139">
        <v>412.81830095001533</v>
      </c>
      <c r="AA139">
        <v>367.6852852218978</v>
      </c>
      <c r="AB139">
        <v>566.45182368623205</v>
      </c>
      <c r="AC139" t="s">
        <v>150</v>
      </c>
      <c r="AD139">
        <v>4464.927296387079</v>
      </c>
      <c r="AE139">
        <v>191323.12643363021</v>
      </c>
      <c r="AF139">
        <v>2732825.1600993206</v>
      </c>
      <c r="AG139">
        <v>206356.31050832462</v>
      </c>
      <c r="AH139">
        <v>97686.649722180562</v>
      </c>
      <c r="AI139">
        <v>660022.5967230323</v>
      </c>
      <c r="AJ139">
        <v>2518401.9816424572</v>
      </c>
      <c r="AK139">
        <v>920084.20143962803</v>
      </c>
      <c r="AL139">
        <v>40335.053904832981</v>
      </c>
      <c r="AM139">
        <v>2111186216238362</v>
      </c>
      <c r="AN139">
        <v>4899.0281704026693</v>
      </c>
      <c r="AO139">
        <v>14022.225356995492</v>
      </c>
      <c r="AP139">
        <v>5615547.6218226384</v>
      </c>
      <c r="AQ139">
        <v>13234.44077619911</v>
      </c>
      <c r="AR139">
        <v>9999999</v>
      </c>
      <c r="AS139">
        <v>4887.3303204201211</v>
      </c>
      <c r="AT139">
        <v>241.06860330784417</v>
      </c>
      <c r="AU139">
        <v>1516.7685506488892</v>
      </c>
      <c r="AV139">
        <v>250.33510867463573</v>
      </c>
      <c r="AW139">
        <v>863.48297254238071</v>
      </c>
      <c r="AX139">
        <v>0.24569438041359828</v>
      </c>
      <c r="AY139">
        <v>120.21159707455713</v>
      </c>
      <c r="AZ139">
        <v>198.12134123082654</v>
      </c>
      <c r="BA139">
        <v>218.52918597942298</v>
      </c>
      <c r="BB139">
        <v>161.38640076660249</v>
      </c>
      <c r="BC139">
        <v>360.24543173476366</v>
      </c>
      <c r="BD139" t="s">
        <v>151</v>
      </c>
      <c r="BE139">
        <v>7.7380600646166897</v>
      </c>
      <c r="BF139">
        <v>891.3847211014521</v>
      </c>
      <c r="BG139">
        <v>7006.14773393419</v>
      </c>
      <c r="BH139">
        <v>484.0956622295285</v>
      </c>
      <c r="BI139">
        <v>458.40289390914643</v>
      </c>
      <c r="BJ139">
        <v>1753.3510707642349</v>
      </c>
      <c r="BK139">
        <v>9133.344796809235</v>
      </c>
      <c r="BL139">
        <v>1477.9124666046021</v>
      </c>
      <c r="BM139">
        <v>133.52975316340536</v>
      </c>
      <c r="BN139">
        <v>6323636398.4741917</v>
      </c>
      <c r="BO139">
        <v>4.621869055126866</v>
      </c>
      <c r="BP139">
        <v>65.310955613345087</v>
      </c>
      <c r="BQ139">
        <v>22298.700454159458</v>
      </c>
      <c r="BR139">
        <v>38.203038601756653</v>
      </c>
      <c r="BS139">
        <v>9999999</v>
      </c>
      <c r="BT139">
        <v>12.631777812121094</v>
      </c>
      <c r="BU139">
        <v>1.2275719152229787</v>
      </c>
      <c r="BV139">
        <v>4.2420273805786719</v>
      </c>
      <c r="BW139">
        <v>1.2981837750558867</v>
      </c>
      <c r="BX139">
        <v>2.6204136400965843</v>
      </c>
      <c r="BY139">
        <v>3.341752107945511E-3</v>
      </c>
      <c r="BZ139">
        <v>0.5059164763801427</v>
      </c>
      <c r="CA139">
        <v>0.92589588662786038</v>
      </c>
      <c r="CB139">
        <v>1.0569028839256069</v>
      </c>
      <c r="CC139">
        <v>0.7097330837014636</v>
      </c>
      <c r="CD139">
        <v>1.9652760795444817</v>
      </c>
      <c r="CE139" t="s">
        <v>152</v>
      </c>
      <c r="CF139">
        <v>0.46343992434192449</v>
      </c>
      <c r="CG139">
        <v>383.80592539956393</v>
      </c>
      <c r="CH139">
        <v>1054.7899317227132</v>
      </c>
      <c r="CI139">
        <v>89.115271296873487</v>
      </c>
      <c r="CJ139">
        <v>195.10396702109159</v>
      </c>
      <c r="CK139">
        <v>367.67538341977473</v>
      </c>
      <c r="CL139">
        <v>826.98370528213934</v>
      </c>
      <c r="CM139">
        <v>130.31045470959333</v>
      </c>
      <c r="CN139">
        <v>55.193971593707879</v>
      </c>
      <c r="CO139">
        <v>47614.116449239002</v>
      </c>
      <c r="CP139">
        <v>0.94604731840341416</v>
      </c>
      <c r="CQ139">
        <v>36.154983644161746</v>
      </c>
      <c r="CR139">
        <v>19341.132187997671</v>
      </c>
      <c r="CS139">
        <v>97.965970298155796</v>
      </c>
      <c r="CT139">
        <v>9999999</v>
      </c>
      <c r="CU139">
        <v>0.71843609771282646</v>
      </c>
      <c r="CV139">
        <v>0.20522852899289096</v>
      </c>
      <c r="CW139">
        <v>0.36981511187056582</v>
      </c>
      <c r="CX139">
        <v>0.21985461368076126</v>
      </c>
      <c r="CY139">
        <v>0.38292169282392424</v>
      </c>
      <c r="CZ139">
        <v>1.3388889702061716E-3</v>
      </c>
      <c r="DA139">
        <v>8.8051454762175893E-2</v>
      </c>
      <c r="DB139">
        <v>0.15376261328709742</v>
      </c>
      <c r="DC139">
        <v>0.16764222161915079</v>
      </c>
      <c r="DD139">
        <v>0.1199259792716602</v>
      </c>
      <c r="DE139">
        <v>0.40855330658587652</v>
      </c>
    </row>
    <row r="140" spans="1:109">
      <c r="A140">
        <v>132</v>
      </c>
      <c r="B140" t="s">
        <v>149</v>
      </c>
      <c r="C140">
        <v>388197.47258459177</v>
      </c>
      <c r="D140">
        <v>351322.30836247251</v>
      </c>
      <c r="E140">
        <v>1353570.3927564481</v>
      </c>
      <c r="F140">
        <v>143503.61178419914</v>
      </c>
      <c r="G140">
        <v>220518.09774199879</v>
      </c>
      <c r="H140">
        <v>438292.65168382257</v>
      </c>
      <c r="I140">
        <v>2632365.5118792024</v>
      </c>
      <c r="J140">
        <v>311252.76959586004</v>
      </c>
      <c r="K140">
        <v>62364.384843300977</v>
      </c>
      <c r="L140">
        <v>3181691962.6450248</v>
      </c>
      <c r="M140">
        <v>887.9882523764303</v>
      </c>
      <c r="N140">
        <v>41619.335654008879</v>
      </c>
      <c r="O140">
        <v>8649836.0922383275</v>
      </c>
      <c r="P140">
        <v>21234.213028124483</v>
      </c>
      <c r="Q140">
        <v>9999999</v>
      </c>
      <c r="R140">
        <v>1602.9965678018818</v>
      </c>
      <c r="S140">
        <v>323.59819913323554</v>
      </c>
      <c r="T140">
        <v>898.4404198151525</v>
      </c>
      <c r="U140">
        <v>344.75929552907667</v>
      </c>
      <c r="V140">
        <v>842.92658862105839</v>
      </c>
      <c r="W140">
        <v>2.1863007426443972</v>
      </c>
      <c r="X140">
        <v>137.05852553235783</v>
      </c>
      <c r="Y140">
        <v>239.20035715615867</v>
      </c>
      <c r="Z140">
        <v>272.92148058646967</v>
      </c>
      <c r="AA140">
        <v>183.34414012911182</v>
      </c>
      <c r="AB140">
        <v>579.58171878612131</v>
      </c>
      <c r="AC140" t="s">
        <v>150</v>
      </c>
      <c r="AD140">
        <v>38.95188044050095</v>
      </c>
      <c r="AE140">
        <v>149501.15308834348</v>
      </c>
      <c r="AF140">
        <v>494262.19813192554</v>
      </c>
      <c r="AG140">
        <v>39575.213910919803</v>
      </c>
      <c r="AH140">
        <v>73988.169397432968</v>
      </c>
      <c r="AI140">
        <v>154537.56626924567</v>
      </c>
      <c r="AJ140">
        <v>526247.97817386873</v>
      </c>
      <c r="AK140">
        <v>70672.292255635868</v>
      </c>
      <c r="AL140">
        <v>19664.929672460439</v>
      </c>
      <c r="AM140">
        <v>191947342.66186914</v>
      </c>
      <c r="AN140">
        <v>44.31135920162474</v>
      </c>
      <c r="AO140">
        <v>11154.20195424699</v>
      </c>
      <c r="AP140">
        <v>4659931.7139644669</v>
      </c>
      <c r="AQ140">
        <v>4343.2703508884788</v>
      </c>
      <c r="AR140">
        <v>9999999</v>
      </c>
      <c r="AS140">
        <v>434.73434387212075</v>
      </c>
      <c r="AT140">
        <v>35.754855874973813</v>
      </c>
      <c r="AU140">
        <v>197.82988243769768</v>
      </c>
      <c r="AV140">
        <v>36.348036053214642</v>
      </c>
      <c r="AW140">
        <v>144.59317245884887</v>
      </c>
      <c r="AX140">
        <v>0.22224657886577026</v>
      </c>
      <c r="AY140">
        <v>31.519514351791525</v>
      </c>
      <c r="AZ140">
        <v>33.512056071847148</v>
      </c>
      <c r="BA140">
        <v>34.083354440363486</v>
      </c>
      <c r="BB140">
        <v>32.447548948096504</v>
      </c>
      <c r="BC140">
        <v>47.819610563864622</v>
      </c>
      <c r="BD140" t="s">
        <v>151</v>
      </c>
      <c r="BE140">
        <v>23.269023872500298</v>
      </c>
      <c r="BF140">
        <v>1071.4287341172662</v>
      </c>
      <c r="BG140">
        <v>8240.7773756734041</v>
      </c>
      <c r="BH140">
        <v>522.00307345217504</v>
      </c>
      <c r="BI140">
        <v>572.53134614673377</v>
      </c>
      <c r="BJ140">
        <v>1942.7966303421085</v>
      </c>
      <c r="BK140">
        <v>9807.6263709682044</v>
      </c>
      <c r="BL140">
        <v>1466.4961585733927</v>
      </c>
      <c r="BM140">
        <v>164.90078964994996</v>
      </c>
      <c r="BN140">
        <v>1167207007.849683</v>
      </c>
      <c r="BO140">
        <v>20.891820109216397</v>
      </c>
      <c r="BP140">
        <v>114.28483870059777</v>
      </c>
      <c r="BQ140">
        <v>31732.487849709119</v>
      </c>
      <c r="BR140">
        <v>16.040638666035662</v>
      </c>
      <c r="BS140">
        <v>9999999</v>
      </c>
      <c r="BT140">
        <v>33.129617324492543</v>
      </c>
      <c r="BU140">
        <v>1.2839928506740517</v>
      </c>
      <c r="BV140">
        <v>8.7112119363538927</v>
      </c>
      <c r="BW140">
        <v>1.3697130050700588</v>
      </c>
      <c r="BX140">
        <v>5.2965627852470805</v>
      </c>
      <c r="BY140">
        <v>1.6787886628048688E-2</v>
      </c>
      <c r="BZ140">
        <v>0.52762374745939733</v>
      </c>
      <c r="CA140">
        <v>0.94861946996484159</v>
      </c>
      <c r="CB140">
        <v>1.102130740968525</v>
      </c>
      <c r="CC140">
        <v>0.72969629950435133</v>
      </c>
      <c r="CD140">
        <v>2.4438303327789974</v>
      </c>
      <c r="CE140" t="s">
        <v>152</v>
      </c>
      <c r="CF140">
        <v>0.31102378819892362</v>
      </c>
      <c r="CG140">
        <v>314.74044580253542</v>
      </c>
      <c r="CH140">
        <v>1514.5133315054998</v>
      </c>
      <c r="CI140">
        <v>76.698098017922376</v>
      </c>
      <c r="CJ140">
        <v>172.07225342877811</v>
      </c>
      <c r="CK140">
        <v>426.66008308295545</v>
      </c>
      <c r="CL140">
        <v>581.14531011491977</v>
      </c>
      <c r="CM140">
        <v>108.48629227635271</v>
      </c>
      <c r="CN140">
        <v>47.14174530329305</v>
      </c>
      <c r="CO140">
        <v>78364.424347862732</v>
      </c>
      <c r="CP140">
        <v>0.53638622511011336</v>
      </c>
      <c r="CQ140">
        <v>25.632544832127842</v>
      </c>
      <c r="CR140">
        <v>27314.317240724809</v>
      </c>
      <c r="CS140">
        <v>117.61979144363829</v>
      </c>
      <c r="CT140">
        <v>9999999</v>
      </c>
      <c r="CU140">
        <v>1.4062797704912149</v>
      </c>
      <c r="CV140">
        <v>0.32579507677905772</v>
      </c>
      <c r="CW140">
        <v>0.93397369453229695</v>
      </c>
      <c r="CX140">
        <v>0.33794474681608472</v>
      </c>
      <c r="CY140">
        <v>0.64165184621426008</v>
      </c>
      <c r="CZ140">
        <v>3.4126689365081833E-3</v>
      </c>
      <c r="DA140">
        <v>0.19481851899998501</v>
      </c>
      <c r="DB140">
        <v>0.2781135530098407</v>
      </c>
      <c r="DC140">
        <v>0.29309835042113619</v>
      </c>
      <c r="DD140">
        <v>0.23978416552445964</v>
      </c>
      <c r="DE140">
        <v>0.47390319362684008</v>
      </c>
    </row>
    <row r="141" spans="1:109">
      <c r="A141">
        <v>133</v>
      </c>
      <c r="B141" t="s">
        <v>149</v>
      </c>
      <c r="C141">
        <v>353382.40116627014</v>
      </c>
      <c r="D141">
        <v>374203.88466402481</v>
      </c>
      <c r="E141">
        <v>2508154.255041149</v>
      </c>
      <c r="F141">
        <v>224005.44975071633</v>
      </c>
      <c r="G141">
        <v>215341.3665702671</v>
      </c>
      <c r="H141">
        <v>664525.63244273106</v>
      </c>
      <c r="I141">
        <v>6191567.9838441657</v>
      </c>
      <c r="J141">
        <v>762863.94275110972</v>
      </c>
      <c r="K141">
        <v>60278.225030369882</v>
      </c>
      <c r="L141">
        <v>4054545187734.9346</v>
      </c>
      <c r="M141">
        <v>903.52194128949498</v>
      </c>
      <c r="N141">
        <v>37925.44989769016</v>
      </c>
      <c r="O141">
        <v>7525386.5521149272</v>
      </c>
      <c r="P141">
        <v>28580.077848226658</v>
      </c>
      <c r="Q141">
        <v>9999999</v>
      </c>
      <c r="R141">
        <v>3497.5813337418122</v>
      </c>
      <c r="S141">
        <v>399.87438159873489</v>
      </c>
      <c r="T141">
        <v>1236.8791709295542</v>
      </c>
      <c r="U141">
        <v>410.66581280468307</v>
      </c>
      <c r="V141">
        <v>706.65006054578498</v>
      </c>
      <c r="W141">
        <v>1.7821547391183012</v>
      </c>
      <c r="X141">
        <v>223.11979924220418</v>
      </c>
      <c r="Y141">
        <v>352.21966171688399</v>
      </c>
      <c r="Z141">
        <v>358.21916642606408</v>
      </c>
      <c r="AA141">
        <v>296.8619635017771</v>
      </c>
      <c r="AB141">
        <v>463.49627292625252</v>
      </c>
      <c r="AC141" t="s">
        <v>150</v>
      </c>
      <c r="AD141">
        <v>3281.8935974743408</v>
      </c>
      <c r="AE141">
        <v>119365.95025591509</v>
      </c>
      <c r="AF141">
        <v>1410483.8077230731</v>
      </c>
      <c r="AG141">
        <v>64933.967642457937</v>
      </c>
      <c r="AH141">
        <v>63012.496169861566</v>
      </c>
      <c r="AI141">
        <v>324693.94697129331</v>
      </c>
      <c r="AJ141">
        <v>653068.39604038361</v>
      </c>
      <c r="AK141">
        <v>161938.51028797647</v>
      </c>
      <c r="AL141">
        <v>20513.155480194677</v>
      </c>
      <c r="AM141">
        <v>155702610064.77823</v>
      </c>
      <c r="AN141">
        <v>2685.2706066988612</v>
      </c>
      <c r="AO141">
        <v>9323.6724919236913</v>
      </c>
      <c r="AP141">
        <v>5548649.1900693076</v>
      </c>
      <c r="AQ141">
        <v>8142.7806056060426</v>
      </c>
      <c r="AR141">
        <v>9999999</v>
      </c>
      <c r="AS141">
        <v>5046.2478116402326</v>
      </c>
      <c r="AT141">
        <v>267.43282393591551</v>
      </c>
      <c r="AU141">
        <v>1898.708698153489</v>
      </c>
      <c r="AV141">
        <v>281.57251960664871</v>
      </c>
      <c r="AW141">
        <v>1158.3122978708411</v>
      </c>
      <c r="AX141">
        <v>2.3012055972309589</v>
      </c>
      <c r="AY141">
        <v>110.70634806083042</v>
      </c>
      <c r="AZ141">
        <v>199.21886776730298</v>
      </c>
      <c r="BA141">
        <v>238.40370165182284</v>
      </c>
      <c r="BB141">
        <v>152.13727230917971</v>
      </c>
      <c r="BC141">
        <v>450.72511246451091</v>
      </c>
      <c r="BD141" t="s">
        <v>151</v>
      </c>
      <c r="BE141">
        <v>6.2884465445862112</v>
      </c>
      <c r="BF141">
        <v>633.97022163089218</v>
      </c>
      <c r="BG141">
        <v>4548.5982749874665</v>
      </c>
      <c r="BH141">
        <v>254.16310071226692</v>
      </c>
      <c r="BI141">
        <v>282.21180159554075</v>
      </c>
      <c r="BJ141">
        <v>1093.6488613509459</v>
      </c>
      <c r="BK141">
        <v>3368.4252480653049</v>
      </c>
      <c r="BL141">
        <v>642.44041901650235</v>
      </c>
      <c r="BM141">
        <v>82.286605093304701</v>
      </c>
      <c r="BN141">
        <v>686181254.35559845</v>
      </c>
      <c r="BO141">
        <v>5.2896473080128246</v>
      </c>
      <c r="BP141">
        <v>36.039841425997423</v>
      </c>
      <c r="BQ141">
        <v>16993.13353581656</v>
      </c>
      <c r="BR141">
        <v>52.48747771140826</v>
      </c>
      <c r="BS141">
        <v>9999999</v>
      </c>
      <c r="BT141">
        <v>11.167034206256519</v>
      </c>
      <c r="BU141">
        <v>0.85185407950159064</v>
      </c>
      <c r="BV141">
        <v>5.2278139108149277</v>
      </c>
      <c r="BW141">
        <v>0.88441109632480297</v>
      </c>
      <c r="BX141">
        <v>3.2527787667115557</v>
      </c>
      <c r="BY141">
        <v>3.275146287790963E-3</v>
      </c>
      <c r="BZ141">
        <v>0.44528816901568763</v>
      </c>
      <c r="CA141">
        <v>0.69841816284562663</v>
      </c>
      <c r="CB141">
        <v>0.77401494785277503</v>
      </c>
      <c r="CC141">
        <v>0.57720517636774682</v>
      </c>
      <c r="CD141">
        <v>1.2533061400036072</v>
      </c>
      <c r="CE141" t="s">
        <v>152</v>
      </c>
      <c r="CF141">
        <v>0.76846125427467937</v>
      </c>
      <c r="CG141">
        <v>288.37693034865674</v>
      </c>
      <c r="CH141">
        <v>1443.1245774226186</v>
      </c>
      <c r="CI141">
        <v>75.220327076642732</v>
      </c>
      <c r="CJ141">
        <v>164.75365735597549</v>
      </c>
      <c r="CK141">
        <v>383.24605050978454</v>
      </c>
      <c r="CL141">
        <v>543.8419088508715</v>
      </c>
      <c r="CM141">
        <v>106.04491772211094</v>
      </c>
      <c r="CN141">
        <v>47.094112499509258</v>
      </c>
      <c r="CO141">
        <v>93120.965427659219</v>
      </c>
      <c r="CP141">
        <v>1.4087792499695138</v>
      </c>
      <c r="CQ141">
        <v>29.079694144359152</v>
      </c>
      <c r="CR141">
        <v>23865.869745597858</v>
      </c>
      <c r="CS141">
        <v>121.82121468753601</v>
      </c>
      <c r="CT141">
        <v>9999999</v>
      </c>
      <c r="CU141">
        <v>1.6223395473531621</v>
      </c>
      <c r="CV141">
        <v>0.26416339994290372</v>
      </c>
      <c r="CW141">
        <v>1.0668752538934561</v>
      </c>
      <c r="CX141">
        <v>0.27718018546527401</v>
      </c>
      <c r="CY141">
        <v>0.71323888477647091</v>
      </c>
      <c r="CZ141">
        <v>2.1841624260464992E-3</v>
      </c>
      <c r="DA141">
        <v>0.11918072986695054</v>
      </c>
      <c r="DB141">
        <v>0.21044873997299657</v>
      </c>
      <c r="DC141">
        <v>0.22933783619380815</v>
      </c>
      <c r="DD141">
        <v>0.16610585068908823</v>
      </c>
      <c r="DE141">
        <v>0.42832104150540773</v>
      </c>
    </row>
    <row r="142" spans="1:109">
      <c r="A142">
        <v>134</v>
      </c>
      <c r="B142" t="s">
        <v>149</v>
      </c>
      <c r="D142">
        <v>375859.95600249647</v>
      </c>
      <c r="E142">
        <v>4358855.6087584784</v>
      </c>
      <c r="F142">
        <v>546502.90318119084</v>
      </c>
      <c r="G142">
        <v>191150.94574702391</v>
      </c>
      <c r="H142">
        <v>994400.48419849179</v>
      </c>
      <c r="I142">
        <v>24626357.625326391</v>
      </c>
      <c r="J142">
        <v>5982697.0080130072</v>
      </c>
      <c r="K142">
        <v>62951.355868844956</v>
      </c>
      <c r="L142">
        <v>6.8200508628601815E+19</v>
      </c>
      <c r="M142">
        <v>10786.662240994578</v>
      </c>
      <c r="N142">
        <v>60615.912928108257</v>
      </c>
      <c r="O142">
        <v>6501891.0929814037</v>
      </c>
      <c r="P142">
        <v>40048.702968497404</v>
      </c>
      <c r="Q142">
        <v>9999999</v>
      </c>
      <c r="R142">
        <v>18485.202052622823</v>
      </c>
      <c r="S142">
        <v>635.6174888157866</v>
      </c>
      <c r="T142">
        <v>6333.2323262883237</v>
      </c>
      <c r="U142">
        <v>673.50864053960981</v>
      </c>
      <c r="V142">
        <v>3818.6372721380612</v>
      </c>
      <c r="W142">
        <v>6.5584739575508975</v>
      </c>
      <c r="X142">
        <v>266.1385408280961</v>
      </c>
      <c r="Y142">
        <v>469.28866207916985</v>
      </c>
      <c r="Z142">
        <v>560.72885586568646</v>
      </c>
      <c r="AA142">
        <v>361.86499216569632</v>
      </c>
      <c r="AB142">
        <v>1149.5368759201235</v>
      </c>
      <c r="AC142" t="s">
        <v>150</v>
      </c>
      <c r="AD142">
        <v>233.4749913407542</v>
      </c>
      <c r="AE142">
        <v>143792.86383059571</v>
      </c>
      <c r="AF142">
        <v>500658.6743630601</v>
      </c>
      <c r="AG142">
        <v>35814.658870327643</v>
      </c>
      <c r="AH142">
        <v>71328.470868258039</v>
      </c>
      <c r="AI142">
        <v>155770.07883768898</v>
      </c>
      <c r="AJ142">
        <v>426452.58758559072</v>
      </c>
      <c r="AK142">
        <v>60684.301664161634</v>
      </c>
      <c r="AL142">
        <v>18547.976562828433</v>
      </c>
      <c r="AM142">
        <v>105189084.02010611</v>
      </c>
      <c r="AN142">
        <v>144.02186854483531</v>
      </c>
      <c r="AO142">
        <v>10361.676967269092</v>
      </c>
      <c r="AP142">
        <v>5638498.7624552259</v>
      </c>
      <c r="AQ142">
        <v>3753.5314105622201</v>
      </c>
      <c r="AR142">
        <v>9999999</v>
      </c>
      <c r="AS142">
        <v>891.21959343265382</v>
      </c>
      <c r="AT142">
        <v>198.96135595205098</v>
      </c>
      <c r="AU142">
        <v>638.07751939293541</v>
      </c>
      <c r="AV142">
        <v>206.0149698328816</v>
      </c>
      <c r="AW142">
        <v>519.42107920976048</v>
      </c>
      <c r="AX142">
        <v>0.37289709283969413</v>
      </c>
      <c r="AY142">
        <v>119.80685539392989</v>
      </c>
      <c r="AZ142">
        <v>168.63804600332782</v>
      </c>
      <c r="BA142">
        <v>182.90198770762231</v>
      </c>
      <c r="BB142">
        <v>145.45396380740286</v>
      </c>
      <c r="BC142">
        <v>286.9997423392511</v>
      </c>
      <c r="BD142" t="s">
        <v>151</v>
      </c>
      <c r="BE142">
        <v>9.3202825907585023</v>
      </c>
      <c r="BF142">
        <v>540.49212273475644</v>
      </c>
      <c r="BG142">
        <v>2886.6097834325506</v>
      </c>
      <c r="BH142">
        <v>168.90576123666816</v>
      </c>
      <c r="BI142">
        <v>272.55979431482484</v>
      </c>
      <c r="BJ142">
        <v>658.86766463324386</v>
      </c>
      <c r="BK142">
        <v>2241.6491903399537</v>
      </c>
      <c r="BL142">
        <v>344.5204627019246</v>
      </c>
      <c r="BM142">
        <v>79.630245226204366</v>
      </c>
      <c r="BN142">
        <v>5698353.441890087</v>
      </c>
      <c r="BO142">
        <v>12.356481294391017</v>
      </c>
      <c r="BP142">
        <v>66.638068051346778</v>
      </c>
      <c r="BQ142">
        <v>21009.771694823354</v>
      </c>
      <c r="BR142">
        <v>26.596345013524854</v>
      </c>
      <c r="BS142">
        <v>9999999</v>
      </c>
      <c r="BT142">
        <v>16.989285015462496</v>
      </c>
      <c r="BU142">
        <v>0.89691093914232778</v>
      </c>
      <c r="BV142">
        <v>4.701805663172288</v>
      </c>
      <c r="BW142">
        <v>0.9520131425665308</v>
      </c>
      <c r="BX142">
        <v>2.8906784772084477</v>
      </c>
      <c r="BY142">
        <v>1.0091107252094571E-2</v>
      </c>
      <c r="BZ142">
        <v>0.38635732051492039</v>
      </c>
      <c r="CA142">
        <v>0.68255009536444178</v>
      </c>
      <c r="CB142">
        <v>0.76841286584807822</v>
      </c>
      <c r="CC142">
        <v>0.5328326194184051</v>
      </c>
      <c r="CD142">
        <v>1.5282233184597604</v>
      </c>
      <c r="CE142" t="s">
        <v>152</v>
      </c>
      <c r="CF142">
        <v>3.3178318831931644</v>
      </c>
      <c r="CG142">
        <v>378.83513615210546</v>
      </c>
      <c r="CH142">
        <v>3112.7479514047213</v>
      </c>
      <c r="CI142">
        <v>128.66677959190258</v>
      </c>
      <c r="CJ142">
        <v>198.32602527707235</v>
      </c>
      <c r="CK142">
        <v>747.28879209770753</v>
      </c>
      <c r="CL142">
        <v>1090.955121896799</v>
      </c>
      <c r="CM142">
        <v>231.93413213425274</v>
      </c>
      <c r="CN142">
        <v>57.959331395058967</v>
      </c>
      <c r="CO142">
        <v>5516340.8086413378</v>
      </c>
      <c r="CP142">
        <v>3.4602606310153963</v>
      </c>
      <c r="CQ142">
        <v>24.464084466378928</v>
      </c>
      <c r="CR142">
        <v>21383.073376066997</v>
      </c>
      <c r="CS142">
        <v>81.092724039382674</v>
      </c>
      <c r="CT142">
        <v>9999999</v>
      </c>
      <c r="CU142">
        <v>6.9785488215139262</v>
      </c>
      <c r="CV142">
        <v>0.57104315959484264</v>
      </c>
      <c r="CW142">
        <v>3.4094055521229603</v>
      </c>
      <c r="CX142">
        <v>0.59926510644954933</v>
      </c>
      <c r="CY142">
        <v>2.1253558692016452</v>
      </c>
      <c r="CZ142">
        <v>1.2767443540541695E-3</v>
      </c>
      <c r="DA142">
        <v>0.2976773646481306</v>
      </c>
      <c r="DB142">
        <v>0.45308032606007848</v>
      </c>
      <c r="DC142">
        <v>0.50925308017013637</v>
      </c>
      <c r="DD142">
        <v>0.37450317508703407</v>
      </c>
      <c r="DE142">
        <v>0.96403979199758549</v>
      </c>
    </row>
    <row r="143" spans="1:109">
      <c r="A143">
        <v>135</v>
      </c>
      <c r="B143" t="s">
        <v>149</v>
      </c>
      <c r="C143">
        <v>240854.29374408495</v>
      </c>
      <c r="D143">
        <v>323169.07115280232</v>
      </c>
      <c r="E143">
        <v>2821633.5661944705</v>
      </c>
      <c r="F143">
        <v>312683.35805115011</v>
      </c>
      <c r="G143">
        <v>170944.42354906601</v>
      </c>
      <c r="H143">
        <v>699912.17657104356</v>
      </c>
      <c r="I143">
        <v>12668837.530881492</v>
      </c>
      <c r="J143">
        <v>1993164.4617628939</v>
      </c>
      <c r="K143">
        <v>51726.156713055003</v>
      </c>
      <c r="L143">
        <v>4.3547681469532728E+16</v>
      </c>
      <c r="M143">
        <v>2105.1155363273319</v>
      </c>
      <c r="N143">
        <v>36746.220141364116</v>
      </c>
      <c r="O143">
        <v>5115146.7643556595</v>
      </c>
      <c r="P143">
        <v>23995.75626316532</v>
      </c>
      <c r="Q143">
        <v>9999999</v>
      </c>
      <c r="R143">
        <v>4266.0001109672348</v>
      </c>
      <c r="S143">
        <v>390.77121815759642</v>
      </c>
      <c r="T143">
        <v>1285.3945370629679</v>
      </c>
      <c r="U143">
        <v>410.88822313763234</v>
      </c>
      <c r="V143">
        <v>838.97535936293662</v>
      </c>
      <c r="W143">
        <v>2.6735347217426115</v>
      </c>
      <c r="X143">
        <v>169.35597163044429</v>
      </c>
      <c r="Y143">
        <v>304.66612733460761</v>
      </c>
      <c r="Z143">
        <v>339.76856457647909</v>
      </c>
      <c r="AA143">
        <v>236.01531160264057</v>
      </c>
      <c r="AB143">
        <v>592.18756552118828</v>
      </c>
      <c r="AC143" t="s">
        <v>150</v>
      </c>
      <c r="AD143">
        <v>147.95532205727721</v>
      </c>
      <c r="AE143">
        <v>107021.60092060533</v>
      </c>
      <c r="AF143">
        <v>513570.65026818396</v>
      </c>
      <c r="AG143">
        <v>25966.864087340491</v>
      </c>
      <c r="AH143">
        <v>50265.977097458999</v>
      </c>
      <c r="AI143">
        <v>141385.35323402501</v>
      </c>
      <c r="AJ143">
        <v>228117.96892193935</v>
      </c>
      <c r="AK143">
        <v>40830.295851139061</v>
      </c>
      <c r="AL143">
        <v>13902.225329687231</v>
      </c>
      <c r="AM143">
        <v>103804292.47330621</v>
      </c>
      <c r="AN143">
        <v>215.09439627405868</v>
      </c>
      <c r="AO143">
        <v>5805.3627252922151</v>
      </c>
      <c r="AP143">
        <v>5724857.1984022791</v>
      </c>
      <c r="AQ143">
        <v>2013.9677128004191</v>
      </c>
      <c r="AR143">
        <v>9999999</v>
      </c>
      <c r="AS143">
        <v>597.0171272241663</v>
      </c>
      <c r="AT143">
        <v>111.50909837607773</v>
      </c>
      <c r="AU143">
        <v>361.96060630833227</v>
      </c>
      <c r="AV143">
        <v>115.451971583964</v>
      </c>
      <c r="AW143">
        <v>263.91292822102469</v>
      </c>
      <c r="AX143">
        <v>0.51478391678937441</v>
      </c>
      <c r="AY143">
        <v>66.686072292626619</v>
      </c>
      <c r="AZ143">
        <v>94.651665058216182</v>
      </c>
      <c r="BA143">
        <v>102.50014116028406</v>
      </c>
      <c r="BB143">
        <v>81.427161958371315</v>
      </c>
      <c r="BC143">
        <v>168.28905447873564</v>
      </c>
      <c r="BD143" t="s">
        <v>151</v>
      </c>
      <c r="BE143">
        <v>4.330529345152347</v>
      </c>
      <c r="BF143">
        <v>842.02087741504477</v>
      </c>
      <c r="BG143">
        <v>2142.6725159707125</v>
      </c>
      <c r="BH143">
        <v>215.97541850898452</v>
      </c>
      <c r="BI143">
        <v>414.16063959865807</v>
      </c>
      <c r="BJ143">
        <v>775.09433899442195</v>
      </c>
      <c r="BK143">
        <v>3659.8255555018086</v>
      </c>
      <c r="BL143">
        <v>406.1027227042913</v>
      </c>
      <c r="BM143">
        <v>109.75491950293622</v>
      </c>
      <c r="BN143">
        <v>395803.2408643997</v>
      </c>
      <c r="BO143">
        <v>8.1316997150427159</v>
      </c>
      <c r="BP143">
        <v>80.334499723044601</v>
      </c>
      <c r="BQ143">
        <v>26737.279643852802</v>
      </c>
      <c r="BR143">
        <v>43.872846401067243</v>
      </c>
      <c r="BS143">
        <v>9999999</v>
      </c>
      <c r="BT143">
        <v>11.74169317479739</v>
      </c>
      <c r="BU143">
        <v>1.2897112859141129</v>
      </c>
      <c r="BV143">
        <v>4.556009338798102</v>
      </c>
      <c r="BW143">
        <v>1.3618213711641214</v>
      </c>
      <c r="BX143">
        <v>2.7361627545660583</v>
      </c>
      <c r="BY143">
        <v>1.9074733187192179E-3</v>
      </c>
      <c r="BZ143">
        <v>0.54939871476686197</v>
      </c>
      <c r="CA143">
        <v>0.9813932361737594</v>
      </c>
      <c r="CB143">
        <v>1.1201929262424459</v>
      </c>
      <c r="CC143">
        <v>0.75893102109296595</v>
      </c>
      <c r="CD143">
        <v>1.9817854499102743</v>
      </c>
      <c r="CE143" t="s">
        <v>152</v>
      </c>
      <c r="CF143">
        <v>0.11033108087579736</v>
      </c>
      <c r="CG143">
        <v>165.58270798430746</v>
      </c>
      <c r="CH143">
        <v>617.05957930994566</v>
      </c>
      <c r="CI143">
        <v>29.062099255878763</v>
      </c>
      <c r="CJ143">
        <v>75.894610483958743</v>
      </c>
      <c r="CK143">
        <v>178.65116659678105</v>
      </c>
      <c r="CL143">
        <v>166.00504420757048</v>
      </c>
      <c r="CM143">
        <v>35.713595638303119</v>
      </c>
      <c r="CN143">
        <v>21.176917877881888</v>
      </c>
      <c r="CO143">
        <v>7063.8811088629045</v>
      </c>
      <c r="CP143">
        <v>0.48118658464729835</v>
      </c>
      <c r="CQ143">
        <v>12.244541369387003</v>
      </c>
      <c r="CR143">
        <v>24134.808063558321</v>
      </c>
      <c r="CS143">
        <v>160.21021867684237</v>
      </c>
      <c r="CT143">
        <v>9999999</v>
      </c>
      <c r="CU143">
        <v>0.40220623935452504</v>
      </c>
      <c r="CV143">
        <v>5.580553731096264E-2</v>
      </c>
      <c r="CW143">
        <v>0.24480231861559648</v>
      </c>
      <c r="CX143">
        <v>5.666137522325923E-2</v>
      </c>
      <c r="CY143">
        <v>0.13615782255928502</v>
      </c>
      <c r="CZ143">
        <v>8.1007752315778443E-4</v>
      </c>
      <c r="DA143">
        <v>4.0223925365590385E-2</v>
      </c>
      <c r="DB143">
        <v>5.2605122913021871E-2</v>
      </c>
      <c r="DC143">
        <v>5.0754473947115943E-2</v>
      </c>
      <c r="DD143">
        <v>4.8292869770020619E-2</v>
      </c>
      <c r="DE143">
        <v>6.265999809580762E-2</v>
      </c>
    </row>
    <row r="144" spans="1:109">
      <c r="A144">
        <v>136</v>
      </c>
      <c r="B144" t="s">
        <v>149</v>
      </c>
      <c r="C144">
        <v>415509.79284042527</v>
      </c>
      <c r="D144">
        <v>448562.73330531496</v>
      </c>
      <c r="E144">
        <v>3184560.1438407875</v>
      </c>
      <c r="F144">
        <v>289424.59569264943</v>
      </c>
      <c r="G144">
        <v>264344.54413647624</v>
      </c>
      <c r="H144">
        <v>797689.73796595167</v>
      </c>
      <c r="I144">
        <v>8870794.5515620988</v>
      </c>
      <c r="J144">
        <v>1090473.0062613119</v>
      </c>
      <c r="K144">
        <v>73065.07679735728</v>
      </c>
      <c r="L144">
        <v>28732203171482.348</v>
      </c>
      <c r="M144">
        <v>1850.4458440949579</v>
      </c>
      <c r="N144">
        <v>51506.484068419632</v>
      </c>
      <c r="O144">
        <v>8450506.0837813206</v>
      </c>
      <c r="P144">
        <v>38211.727893627176</v>
      </c>
      <c r="Q144">
        <v>9999999</v>
      </c>
      <c r="R144">
        <v>6219.2851607740749</v>
      </c>
      <c r="S144">
        <v>917.46842425159741</v>
      </c>
      <c r="T144">
        <v>2941.0101449917474</v>
      </c>
      <c r="U144">
        <v>957.48992910066238</v>
      </c>
      <c r="V144">
        <v>1812.2849672128016</v>
      </c>
      <c r="W144">
        <v>6.9552372161990581</v>
      </c>
      <c r="X144">
        <v>416.51486323989377</v>
      </c>
      <c r="Y144">
        <v>736.11747354965348</v>
      </c>
      <c r="Z144">
        <v>818.96996916846899</v>
      </c>
      <c r="AA144">
        <v>578.00379509042648</v>
      </c>
      <c r="AB144">
        <v>1284.5972047296391</v>
      </c>
      <c r="AC144" t="s">
        <v>150</v>
      </c>
      <c r="AD144">
        <v>343.02380413876654</v>
      </c>
      <c r="AE144">
        <v>91162.907149178718</v>
      </c>
      <c r="AF144">
        <v>608331.98088663328</v>
      </c>
      <c r="AG144">
        <v>35147.96717197109</v>
      </c>
      <c r="AH144">
        <v>49928.929670195525</v>
      </c>
      <c r="AI144">
        <v>183838.39072685491</v>
      </c>
      <c r="AJ144">
        <v>326178.15169965051</v>
      </c>
      <c r="AK144">
        <v>64696.739466520216</v>
      </c>
      <c r="AL144">
        <v>15620.445291232087</v>
      </c>
      <c r="AM144">
        <v>512533785.98482323</v>
      </c>
      <c r="AN144">
        <v>281.68618246922921</v>
      </c>
      <c r="AO144">
        <v>5549.8249733771481</v>
      </c>
      <c r="AP144">
        <v>4775829.2906690072</v>
      </c>
      <c r="AQ144">
        <v>3008.0781514184982</v>
      </c>
      <c r="AR144">
        <v>9999999</v>
      </c>
      <c r="AS144">
        <v>631.17837230135865</v>
      </c>
      <c r="AT144">
        <v>62.375735260042752</v>
      </c>
      <c r="AU144">
        <v>296.08385471461605</v>
      </c>
      <c r="AV144">
        <v>63.92918466381829</v>
      </c>
      <c r="AW144">
        <v>178.05266530854894</v>
      </c>
      <c r="AX144">
        <v>5.3352863935154607E-2</v>
      </c>
      <c r="AY144">
        <v>38.410973942439924</v>
      </c>
      <c r="AZ144">
        <v>55.814235088836654</v>
      </c>
      <c r="BA144">
        <v>56.612812523869749</v>
      </c>
      <c r="BB144">
        <v>48.435938550114571</v>
      </c>
      <c r="BC144">
        <v>76.951405202548671</v>
      </c>
      <c r="BD144" t="s">
        <v>151</v>
      </c>
      <c r="BE144">
        <v>5.931187689324978</v>
      </c>
      <c r="BF144">
        <v>1152.7500215257892</v>
      </c>
      <c r="BG144">
        <v>7675.5887683789751</v>
      </c>
      <c r="BH144">
        <v>551.4163730065593</v>
      </c>
      <c r="BI144">
        <v>579.09949526991045</v>
      </c>
      <c r="BJ144">
        <v>1990.4134561512581</v>
      </c>
      <c r="BK144">
        <v>10401.227634302613</v>
      </c>
      <c r="BL144">
        <v>1551.2852393396909</v>
      </c>
      <c r="BM144">
        <v>166.05288102742892</v>
      </c>
      <c r="BN144">
        <v>3179167799.9933195</v>
      </c>
      <c r="BO144">
        <v>4.5005201893498912</v>
      </c>
      <c r="BP144">
        <v>72.388710544956638</v>
      </c>
      <c r="BQ144">
        <v>26108.250148574516</v>
      </c>
      <c r="BR144">
        <v>56.625721330715891</v>
      </c>
      <c r="BS144">
        <v>9999999</v>
      </c>
      <c r="BT144">
        <v>12.574095274434193</v>
      </c>
      <c r="BU144">
        <v>1.8864650652543233</v>
      </c>
      <c r="BV144">
        <v>7.0985619045131747</v>
      </c>
      <c r="BW144">
        <v>1.9632276884703039</v>
      </c>
      <c r="BX144">
        <v>5.4107568855168635</v>
      </c>
      <c r="BY144">
        <v>8.6738286965100195E-3</v>
      </c>
      <c r="BZ144">
        <v>1.0187395817871641</v>
      </c>
      <c r="CA144">
        <v>1.5470439341240934</v>
      </c>
      <c r="CB144">
        <v>1.7074792605466509</v>
      </c>
      <c r="CC144">
        <v>1.2906416482489163</v>
      </c>
      <c r="CD144">
        <v>2.7293533272069972</v>
      </c>
      <c r="CE144" t="s">
        <v>152</v>
      </c>
      <c r="CF144">
        <v>0.32465004959428101</v>
      </c>
      <c r="CG144">
        <v>336.47306926834165</v>
      </c>
      <c r="CH144">
        <v>1347.7044625529793</v>
      </c>
      <c r="CI144">
        <v>76.609463795312394</v>
      </c>
      <c r="CJ144">
        <v>167.87923742488539</v>
      </c>
      <c r="CK144">
        <v>383.55932455747438</v>
      </c>
      <c r="CL144">
        <v>711.89436342929389</v>
      </c>
      <c r="CM144">
        <v>116.99244716190528</v>
      </c>
      <c r="CN144">
        <v>43.977131353626739</v>
      </c>
      <c r="CO144">
        <v>121889.5937697453</v>
      </c>
      <c r="CP144">
        <v>0.15762075082798155</v>
      </c>
      <c r="CQ144">
        <v>27.046037628212936</v>
      </c>
      <c r="CR144">
        <v>20363.806497179772</v>
      </c>
      <c r="CS144">
        <v>91.659591957593733</v>
      </c>
      <c r="CT144">
        <v>9999999</v>
      </c>
      <c r="CU144">
        <v>2.0278783227906239</v>
      </c>
      <c r="CV144">
        <v>0.25649486153096607</v>
      </c>
      <c r="CW144">
        <v>1.1991029483144775</v>
      </c>
      <c r="CX144">
        <v>0.2590090654302763</v>
      </c>
      <c r="CY144">
        <v>0.67603424493769537</v>
      </c>
      <c r="CZ144">
        <v>4.1389893842550263E-3</v>
      </c>
      <c r="DA144">
        <v>0.21378682863166393</v>
      </c>
      <c r="DB144">
        <v>0.24725799464111514</v>
      </c>
      <c r="DC144">
        <v>0.2400760488166824</v>
      </c>
      <c r="DD144">
        <v>0.23631660578031194</v>
      </c>
      <c r="DE144">
        <v>0.28945903206636209</v>
      </c>
    </row>
    <row r="145" spans="1:109">
      <c r="A145">
        <v>137</v>
      </c>
      <c r="B145" t="s">
        <v>149</v>
      </c>
      <c r="C145">
        <v>318708.07507211936</v>
      </c>
      <c r="D145">
        <v>529856.28038877342</v>
      </c>
      <c r="E145">
        <v>2163128.5860411036</v>
      </c>
      <c r="F145">
        <v>333865.86771058047</v>
      </c>
      <c r="G145">
        <v>280929.25080627325</v>
      </c>
      <c r="H145">
        <v>554884.00791969418</v>
      </c>
      <c r="I145">
        <v>26866371.996369958</v>
      </c>
      <c r="J145">
        <v>1805346.025691042</v>
      </c>
      <c r="K145">
        <v>79243.836908393743</v>
      </c>
      <c r="L145">
        <v>512225820707644.25</v>
      </c>
      <c r="M145">
        <v>2593.6527160995606</v>
      </c>
      <c r="N145">
        <v>98382.252171364729</v>
      </c>
      <c r="O145">
        <v>4689049.2209901959</v>
      </c>
      <c r="P145">
        <v>48059.348136541295</v>
      </c>
      <c r="Q145">
        <v>9999999</v>
      </c>
      <c r="R145">
        <v>5476.7544036634235</v>
      </c>
      <c r="S145">
        <v>631.25963332956326</v>
      </c>
      <c r="T145">
        <v>2140.5565472147305</v>
      </c>
      <c r="U145">
        <v>656.98086818843035</v>
      </c>
      <c r="V145">
        <v>1420.6541160550673</v>
      </c>
      <c r="W145">
        <v>4.044704044819067</v>
      </c>
      <c r="X145">
        <v>334.9669845126146</v>
      </c>
      <c r="Y145">
        <v>523.4575810621435</v>
      </c>
      <c r="Z145">
        <v>559.10420783774566</v>
      </c>
      <c r="AA145">
        <v>434.20447301094561</v>
      </c>
      <c r="AB145">
        <v>904.79918237226582</v>
      </c>
      <c r="AC145" t="s">
        <v>150</v>
      </c>
      <c r="AD145">
        <v>191.39125485569659</v>
      </c>
      <c r="AE145">
        <v>39966.677869804713</v>
      </c>
      <c r="AF145">
        <v>107681.61747123736</v>
      </c>
      <c r="AG145">
        <v>6556.8624142159833</v>
      </c>
      <c r="AH145">
        <v>18253.025632662568</v>
      </c>
      <c r="AI145">
        <v>38369.062139469119</v>
      </c>
      <c r="AJ145">
        <v>44862.144632272764</v>
      </c>
      <c r="AK145">
        <v>8306.1816025318367</v>
      </c>
      <c r="AL145">
        <v>4756.3600746639295</v>
      </c>
      <c r="AM145">
        <v>999574.30016981973</v>
      </c>
      <c r="AN145">
        <v>334.19993769240807</v>
      </c>
      <c r="AO145">
        <v>4702.4364860896721</v>
      </c>
      <c r="AP145">
        <v>5592744.3221816514</v>
      </c>
      <c r="AQ145">
        <v>244.95088520971873</v>
      </c>
      <c r="AR145">
        <v>9999999</v>
      </c>
      <c r="AS145">
        <v>636.81057043558212</v>
      </c>
      <c r="AT145">
        <v>88.610295338679265</v>
      </c>
      <c r="AU145">
        <v>394.20309263735334</v>
      </c>
      <c r="AV145">
        <v>93.095654378163758</v>
      </c>
      <c r="AW145">
        <v>253.94124973349261</v>
      </c>
      <c r="AX145">
        <v>0.41391622182513227</v>
      </c>
      <c r="AY145">
        <v>36.468627310267131</v>
      </c>
      <c r="AZ145">
        <v>65.577266715902155</v>
      </c>
      <c r="BA145">
        <v>79.715614170594534</v>
      </c>
      <c r="BB145">
        <v>49.949230519726079</v>
      </c>
      <c r="BC145">
        <v>133.93375498307088</v>
      </c>
      <c r="BD145" t="s">
        <v>151</v>
      </c>
      <c r="BE145">
        <v>10.430663435993059</v>
      </c>
      <c r="BF145">
        <v>513.11498669728144</v>
      </c>
      <c r="BG145">
        <v>6883.586188452412</v>
      </c>
      <c r="BH145">
        <v>290.54779747290326</v>
      </c>
      <c r="BI145">
        <v>311.48707616361423</v>
      </c>
      <c r="BJ145">
        <v>1611.4372395941866</v>
      </c>
      <c r="BK145">
        <v>2344.1745335314358</v>
      </c>
      <c r="BL145">
        <v>633.97167328536534</v>
      </c>
      <c r="BM145">
        <v>104.11602177921208</v>
      </c>
      <c r="BN145">
        <v>180518285.72071698</v>
      </c>
      <c r="BO145">
        <v>10.067133772958575</v>
      </c>
      <c r="BP145">
        <v>39.35476238541154</v>
      </c>
      <c r="BQ145">
        <v>31466.910895058114</v>
      </c>
      <c r="BR145">
        <v>71.601694194487166</v>
      </c>
      <c r="BS145">
        <v>9999999</v>
      </c>
      <c r="BT145">
        <v>16.731028770540309</v>
      </c>
      <c r="BU145">
        <v>0.92785741919791154</v>
      </c>
      <c r="BV145">
        <v>5.8865870308097445</v>
      </c>
      <c r="BW145">
        <v>0.96973654059690984</v>
      </c>
      <c r="BX145">
        <v>3.3474576159165297</v>
      </c>
      <c r="BY145">
        <v>3.793574139452504E-4</v>
      </c>
      <c r="BZ145">
        <v>0.4141294930046277</v>
      </c>
      <c r="CA145">
        <v>0.73047847914090791</v>
      </c>
      <c r="CB145">
        <v>0.83337567090422726</v>
      </c>
      <c r="CC145">
        <v>0.57144564996806702</v>
      </c>
      <c r="CD145">
        <v>1.3938617515968688</v>
      </c>
      <c r="CE145" t="s">
        <v>152</v>
      </c>
      <c r="CF145">
        <v>0.65282312403722575</v>
      </c>
      <c r="CG145">
        <v>248.56296515325027</v>
      </c>
      <c r="CH145">
        <v>1111.0355094842505</v>
      </c>
      <c r="CI145">
        <v>56.376407697280037</v>
      </c>
      <c r="CJ145">
        <v>138.34551839375075</v>
      </c>
      <c r="CK145">
        <v>288.00420602903995</v>
      </c>
      <c r="CL145">
        <v>420.40237792596952</v>
      </c>
      <c r="CM145">
        <v>77.198595732255882</v>
      </c>
      <c r="CN145">
        <v>37.483137179177383</v>
      </c>
      <c r="CO145">
        <v>35018.185191215758</v>
      </c>
      <c r="CP145">
        <v>0.63392153248262928</v>
      </c>
      <c r="CQ145">
        <v>32.281452127676324</v>
      </c>
      <c r="CR145">
        <v>26167.194929470006</v>
      </c>
      <c r="CS145">
        <v>107.92376250985818</v>
      </c>
      <c r="CT145">
        <v>9999999</v>
      </c>
      <c r="CU145">
        <v>2.2610770373037443</v>
      </c>
      <c r="CV145">
        <v>0.27769775089849225</v>
      </c>
      <c r="CW145">
        <v>0.95165423078669242</v>
      </c>
      <c r="CX145">
        <v>0.28725662794225981</v>
      </c>
      <c r="CY145">
        <v>0.55680295942603009</v>
      </c>
      <c r="CZ145">
        <v>6.4727504270752751E-4</v>
      </c>
      <c r="DA145">
        <v>0.16183484421286359</v>
      </c>
      <c r="DB145">
        <v>0.2381742064846212</v>
      </c>
      <c r="DC145">
        <v>0.24823308926178403</v>
      </c>
      <c r="DD145">
        <v>0.20397183304892949</v>
      </c>
      <c r="DE145">
        <v>0.36467848850235696</v>
      </c>
    </row>
    <row r="146" spans="1:109">
      <c r="A146">
        <v>138</v>
      </c>
      <c r="B146" t="s">
        <v>149</v>
      </c>
      <c r="C146">
        <v>187919.59721779678</v>
      </c>
      <c r="D146">
        <v>245924.44012112336</v>
      </c>
      <c r="E146">
        <v>1724025.0239015243</v>
      </c>
      <c r="F146">
        <v>158202.78024804231</v>
      </c>
      <c r="G146">
        <v>125886.62893201309</v>
      </c>
      <c r="H146">
        <v>481380.29318631423</v>
      </c>
      <c r="I146">
        <v>3828961.0109373787</v>
      </c>
      <c r="J146">
        <v>561468.13867694826</v>
      </c>
      <c r="K146">
        <v>39737.514917168905</v>
      </c>
      <c r="L146">
        <v>7923656940895.6846</v>
      </c>
      <c r="M146">
        <v>889.67799057045977</v>
      </c>
      <c r="N146">
        <v>18090.365957483897</v>
      </c>
      <c r="O146">
        <v>4699139.1979768397</v>
      </c>
      <c r="P146">
        <v>12055.179477469203</v>
      </c>
      <c r="Q146">
        <v>9999999</v>
      </c>
      <c r="R146">
        <v>1667.3285963567089</v>
      </c>
      <c r="S146">
        <v>193.08797853402172</v>
      </c>
      <c r="T146">
        <v>756.60246709246155</v>
      </c>
      <c r="U146">
        <v>199.60253347247345</v>
      </c>
      <c r="V146">
        <v>508.18342162131034</v>
      </c>
      <c r="W146">
        <v>1.0050225894644744</v>
      </c>
      <c r="X146">
        <v>110.07511619479627</v>
      </c>
      <c r="Y146">
        <v>165.53875684183919</v>
      </c>
      <c r="Z146">
        <v>173.96572494056318</v>
      </c>
      <c r="AA146">
        <v>140.32812007413878</v>
      </c>
      <c r="AB146">
        <v>263.43413744605289</v>
      </c>
      <c r="AC146" t="s">
        <v>150</v>
      </c>
      <c r="AD146">
        <v>286.64633466703935</v>
      </c>
      <c r="AE146">
        <v>135897.67876072449</v>
      </c>
      <c r="AF146">
        <v>396815.50587426464</v>
      </c>
      <c r="AG146">
        <v>34935.637078189022</v>
      </c>
      <c r="AH146">
        <v>64155.033062990551</v>
      </c>
      <c r="AI146">
        <v>134739.54502388081</v>
      </c>
      <c r="AJ146">
        <v>483660.59798866889</v>
      </c>
      <c r="AK146">
        <v>64533.345584829607</v>
      </c>
      <c r="AL146">
        <v>17340.938197452386</v>
      </c>
      <c r="AM146">
        <v>109063609.65500012</v>
      </c>
      <c r="AN146">
        <v>334.09696957149032</v>
      </c>
      <c r="AO146">
        <v>11441.042701585457</v>
      </c>
      <c r="AP146">
        <v>4230224.4337764429</v>
      </c>
      <c r="AQ146">
        <v>4981.309485888657</v>
      </c>
      <c r="AR146">
        <v>9999999</v>
      </c>
      <c r="AS146">
        <v>799.38624231196741</v>
      </c>
      <c r="AT146">
        <v>89.844604738303929</v>
      </c>
      <c r="AU146">
        <v>294.22584042190908</v>
      </c>
      <c r="AV146">
        <v>93.756874161859855</v>
      </c>
      <c r="AW146">
        <v>182.16566419938712</v>
      </c>
      <c r="AX146">
        <v>0.40205716084906495</v>
      </c>
      <c r="AY146">
        <v>49.203804086215243</v>
      </c>
      <c r="AZ146">
        <v>74.168791380845491</v>
      </c>
      <c r="BA146">
        <v>79.057463798258482</v>
      </c>
      <c r="BB146">
        <v>62.539111006345948</v>
      </c>
      <c r="BC146">
        <v>127.66456424310051</v>
      </c>
      <c r="BD146" t="s">
        <v>151</v>
      </c>
      <c r="BE146">
        <v>2.2862752521566714</v>
      </c>
      <c r="BF146">
        <v>597.96628755446704</v>
      </c>
      <c r="BG146">
        <v>2078.6154181793713</v>
      </c>
      <c r="BH146">
        <v>178.59550537212749</v>
      </c>
      <c r="BI146">
        <v>341.82622934272729</v>
      </c>
      <c r="BJ146">
        <v>740.11232220867396</v>
      </c>
      <c r="BK146">
        <v>2263.8348149059825</v>
      </c>
      <c r="BL146">
        <v>312.73313240473249</v>
      </c>
      <c r="BM146">
        <v>93.376071495581613</v>
      </c>
      <c r="BN146">
        <v>290007.30825191754</v>
      </c>
      <c r="BO146">
        <v>3.6630569010170717</v>
      </c>
      <c r="BP146">
        <v>63.541089859286274</v>
      </c>
      <c r="BQ146">
        <v>27328.894713291756</v>
      </c>
      <c r="BR146">
        <v>62.036263517655343</v>
      </c>
      <c r="BS146">
        <v>9999999</v>
      </c>
      <c r="BT146">
        <v>6.0597162492695977</v>
      </c>
      <c r="BU146">
        <v>0.63932525263762174</v>
      </c>
      <c r="BV146">
        <v>2.5027623024686116</v>
      </c>
      <c r="BW146">
        <v>0.66338658830071018</v>
      </c>
      <c r="BX146">
        <v>1.5667920847394006</v>
      </c>
      <c r="BY146">
        <v>6.1884156345371833E-3</v>
      </c>
      <c r="BZ146">
        <v>0.34621755005760402</v>
      </c>
      <c r="CA146">
        <v>0.53676409584692542</v>
      </c>
      <c r="CB146">
        <v>0.5711425864133618</v>
      </c>
      <c r="CC146">
        <v>0.44996803437178501</v>
      </c>
      <c r="CD146">
        <v>0.87209388926887899</v>
      </c>
      <c r="CE146" t="s">
        <v>152</v>
      </c>
      <c r="CF146">
        <v>1.2349641567489864</v>
      </c>
      <c r="CG146">
        <v>93.489167063897185</v>
      </c>
      <c r="CH146">
        <v>1257.5378116436614</v>
      </c>
      <c r="CI146">
        <v>29.922552668167143</v>
      </c>
      <c r="CJ146">
        <v>53.758911700333677</v>
      </c>
      <c r="CK146">
        <v>297.91544087597606</v>
      </c>
      <c r="CL146">
        <v>129.53774274146471</v>
      </c>
      <c r="CM146">
        <v>40.162278615048926</v>
      </c>
      <c r="CN146">
        <v>18.559115654071892</v>
      </c>
      <c r="CO146">
        <v>49543.367985346013</v>
      </c>
      <c r="CP146">
        <v>1.7611867007089599</v>
      </c>
      <c r="CQ146">
        <v>6.8737869762277457</v>
      </c>
      <c r="CR146">
        <v>25544.575471563934</v>
      </c>
      <c r="CS146">
        <v>144.96702251387515</v>
      </c>
      <c r="CT146">
        <v>9999999</v>
      </c>
      <c r="CU146">
        <v>2.9760637499318139</v>
      </c>
      <c r="CV146">
        <v>0.2152954281505616</v>
      </c>
      <c r="CW146">
        <v>1.1171331392435508</v>
      </c>
      <c r="CX146">
        <v>0.22599661488358219</v>
      </c>
      <c r="CY146">
        <v>0.6622425359499664</v>
      </c>
      <c r="CZ146">
        <v>7.2610032610659282E-4</v>
      </c>
      <c r="DA146">
        <v>9.1986534151745916E-2</v>
      </c>
      <c r="DB146">
        <v>0.16468978057075637</v>
      </c>
      <c r="DC146">
        <v>0.19325512677338408</v>
      </c>
      <c r="DD146">
        <v>0.12657440308718074</v>
      </c>
      <c r="DE146">
        <v>0.32200744344933252</v>
      </c>
    </row>
    <row r="147" spans="1:109">
      <c r="A147">
        <v>139</v>
      </c>
      <c r="B147" t="s">
        <v>149</v>
      </c>
      <c r="C147">
        <v>376235.44930824032</v>
      </c>
      <c r="D147">
        <v>492369.0826232665</v>
      </c>
      <c r="E147">
        <v>2121797.9692450645</v>
      </c>
      <c r="F147">
        <v>203261.70051306917</v>
      </c>
      <c r="G147">
        <v>224860.23109859199</v>
      </c>
      <c r="H147">
        <v>524431.63150355441</v>
      </c>
      <c r="I147">
        <v>7261884.6023693969</v>
      </c>
      <c r="J147">
        <v>691820.35088707425</v>
      </c>
      <c r="K147">
        <v>59990.341460972559</v>
      </c>
      <c r="L147">
        <v>1923982239763.9878</v>
      </c>
      <c r="M147">
        <v>3573.9141797327529</v>
      </c>
      <c r="N147">
        <v>50582.78939064953</v>
      </c>
      <c r="O147">
        <v>6801547.8733776007</v>
      </c>
      <c r="P147">
        <v>37493.380652709639</v>
      </c>
      <c r="Q147">
        <v>9999999</v>
      </c>
      <c r="R147">
        <v>7842.2349678773835</v>
      </c>
      <c r="S147">
        <v>894.14066168324041</v>
      </c>
      <c r="T147">
        <v>3134.3401298898234</v>
      </c>
      <c r="U147">
        <v>944.35014380737607</v>
      </c>
      <c r="V147">
        <v>1870.893965782848</v>
      </c>
      <c r="W147">
        <v>1.4341619480910539</v>
      </c>
      <c r="X147">
        <v>353.81573970225759</v>
      </c>
      <c r="Y147">
        <v>665.84546642607643</v>
      </c>
      <c r="Z147">
        <v>777.34930079177923</v>
      </c>
      <c r="AA147">
        <v>500.28263046713289</v>
      </c>
      <c r="AB147">
        <v>1342.0330363496887</v>
      </c>
      <c r="AC147" t="s">
        <v>150</v>
      </c>
      <c r="AD147">
        <v>44.462557588793032</v>
      </c>
      <c r="AE147">
        <v>52167.883378661092</v>
      </c>
      <c r="AF147">
        <v>225486.5375873326</v>
      </c>
      <c r="AG147">
        <v>11950.26418010015</v>
      </c>
      <c r="AH147">
        <v>26196.034484790882</v>
      </c>
      <c r="AI147">
        <v>64700.925416803861</v>
      </c>
      <c r="AJ147">
        <v>100477.27154733695</v>
      </c>
      <c r="AK147">
        <v>17638.007221615964</v>
      </c>
      <c r="AL147">
        <v>6993.4501068945356</v>
      </c>
      <c r="AM147">
        <v>16546158.991967766</v>
      </c>
      <c r="AN147">
        <v>41.7100395334814</v>
      </c>
      <c r="AO147">
        <v>3691.3792160658877</v>
      </c>
      <c r="AP147">
        <v>3539886.707910656</v>
      </c>
      <c r="AQ147">
        <v>780.06158777870269</v>
      </c>
      <c r="AR147">
        <v>9999999</v>
      </c>
      <c r="AS147">
        <v>275.51389604096187</v>
      </c>
      <c r="AT147">
        <v>42.776612570275809</v>
      </c>
      <c r="AU147">
        <v>164.304781411856</v>
      </c>
      <c r="AV147">
        <v>43.92463491837929</v>
      </c>
      <c r="AW147">
        <v>118.39457904627743</v>
      </c>
      <c r="AX147">
        <v>0.3535844695385541</v>
      </c>
      <c r="AY147">
        <v>30.21822797603134</v>
      </c>
      <c r="AZ147">
        <v>38.070756215992368</v>
      </c>
      <c r="BA147">
        <v>39.262547685500252</v>
      </c>
      <c r="BB147">
        <v>34.377616786032888</v>
      </c>
      <c r="BC147">
        <v>57.493523183869897</v>
      </c>
      <c r="BD147" t="s">
        <v>151</v>
      </c>
      <c r="BE147">
        <v>0.88578833286840297</v>
      </c>
      <c r="BF147">
        <v>544.91834100402161</v>
      </c>
      <c r="BG147">
        <v>1438.3877168637605</v>
      </c>
      <c r="BH147">
        <v>105.81577469858368</v>
      </c>
      <c r="BI147">
        <v>249.38029099871369</v>
      </c>
      <c r="BJ147">
        <v>503.26498310067797</v>
      </c>
      <c r="BK147">
        <v>1063.0318864915771</v>
      </c>
      <c r="BL147">
        <v>158.03328691032777</v>
      </c>
      <c r="BM147">
        <v>63.245106335990783</v>
      </c>
      <c r="BN147">
        <v>57739.290601748748</v>
      </c>
      <c r="BO147">
        <v>1.1533971574366968</v>
      </c>
      <c r="BP147">
        <v>40.954357247055569</v>
      </c>
      <c r="BQ147">
        <v>29815.765164661283</v>
      </c>
      <c r="BR147">
        <v>103.44204837952799</v>
      </c>
      <c r="BS147">
        <v>9999999</v>
      </c>
      <c r="BT147">
        <v>4.051940586006082</v>
      </c>
      <c r="BU147">
        <v>0.56084475656621724</v>
      </c>
      <c r="BV147">
        <v>2.6996327328802878</v>
      </c>
      <c r="BW147">
        <v>0.57603612849060137</v>
      </c>
      <c r="BX147">
        <v>1.7750682845769545</v>
      </c>
      <c r="BY147">
        <v>1.2399059993951698E-3</v>
      </c>
      <c r="BZ147">
        <v>0.36693802336624365</v>
      </c>
      <c r="CA147">
        <v>0.50254174540394903</v>
      </c>
      <c r="CB147">
        <v>0.51306596910085256</v>
      </c>
      <c r="CC147">
        <v>0.44709623172922586</v>
      </c>
      <c r="CD147">
        <v>0.75317008433976274</v>
      </c>
      <c r="CE147" t="s">
        <v>152</v>
      </c>
      <c r="CF147">
        <v>0.16089817179915625</v>
      </c>
      <c r="CG147">
        <v>345.81797088529953</v>
      </c>
      <c r="CH147">
        <v>838.29584700734858</v>
      </c>
      <c r="CI147">
        <v>61.295900966123007</v>
      </c>
      <c r="CJ147">
        <v>159.22848441197488</v>
      </c>
      <c r="CK147">
        <v>296.14421781345055</v>
      </c>
      <c r="CL147">
        <v>481.23769090273152</v>
      </c>
      <c r="CM147">
        <v>82.861782857457854</v>
      </c>
      <c r="CN147">
        <v>41.345100930235333</v>
      </c>
      <c r="CO147">
        <v>14244.303797573177</v>
      </c>
      <c r="CP147">
        <v>0.33481886624485346</v>
      </c>
      <c r="CQ147">
        <v>32.309734732225266</v>
      </c>
      <c r="CR147">
        <v>27805.661451212094</v>
      </c>
      <c r="CS147">
        <v>120.0299326085203</v>
      </c>
      <c r="CT147">
        <v>9999999</v>
      </c>
      <c r="CU147">
        <v>1.6907041191179313</v>
      </c>
      <c r="CV147">
        <v>0.20165719384929964</v>
      </c>
      <c r="CW147">
        <v>0.91537277504570802</v>
      </c>
      <c r="CX147">
        <v>0.20335767214278624</v>
      </c>
      <c r="CY147">
        <v>0.53368266139414666</v>
      </c>
      <c r="CZ147">
        <v>1.9182947623630903E-3</v>
      </c>
      <c r="DA147">
        <v>0.16713706286336349</v>
      </c>
      <c r="DB147">
        <v>0.19535538948205078</v>
      </c>
      <c r="DC147">
        <v>0.1899613954938687</v>
      </c>
      <c r="DD147">
        <v>0.18632353523060419</v>
      </c>
      <c r="DE147">
        <v>0.22344227164956743</v>
      </c>
    </row>
    <row r="148" spans="1:109">
      <c r="A148">
        <v>140</v>
      </c>
      <c r="B148" t="s">
        <v>149</v>
      </c>
      <c r="C148">
        <v>390904.02509612229</v>
      </c>
      <c r="D148">
        <v>529802.12381535769</v>
      </c>
      <c r="E148">
        <v>1503595.6836457741</v>
      </c>
      <c r="F148">
        <v>181912.25595761504</v>
      </c>
      <c r="G148">
        <v>249618.06388387884</v>
      </c>
      <c r="H148">
        <v>579615.03571167507</v>
      </c>
      <c r="I148">
        <v>4745844.6559575433</v>
      </c>
      <c r="J148">
        <v>459074.79752141534</v>
      </c>
      <c r="K148">
        <v>66078.733380445818</v>
      </c>
      <c r="L148">
        <v>4689964495.4296207</v>
      </c>
      <c r="M148">
        <v>1105.2735665671967</v>
      </c>
      <c r="N148">
        <v>36887.974508478736</v>
      </c>
      <c r="O148">
        <v>9075904.4766587373</v>
      </c>
      <c r="P148">
        <v>21755.407867101909</v>
      </c>
      <c r="Q148">
        <v>9999999</v>
      </c>
      <c r="R148">
        <v>3673.5951786534074</v>
      </c>
      <c r="S148">
        <v>501.08022288583157</v>
      </c>
      <c r="T148">
        <v>2573.154618051919</v>
      </c>
      <c r="U148">
        <v>516.15001105693966</v>
      </c>
      <c r="V148">
        <v>1791.0640465599915</v>
      </c>
      <c r="W148">
        <v>1.2061054940856957</v>
      </c>
      <c r="X148">
        <v>307.54249598848031</v>
      </c>
      <c r="Y148">
        <v>435.63160136728669</v>
      </c>
      <c r="Z148">
        <v>461.60379288324361</v>
      </c>
      <c r="AA148">
        <v>381.28595214101682</v>
      </c>
      <c r="AB148">
        <v>721.2820501592704</v>
      </c>
      <c r="AC148" t="s">
        <v>150</v>
      </c>
      <c r="AD148">
        <v>2444.5960234940376</v>
      </c>
      <c r="AE148">
        <v>114777.46483012316</v>
      </c>
      <c r="AF148">
        <v>467888.97504673415</v>
      </c>
      <c r="AG148">
        <v>38937.788615641359</v>
      </c>
      <c r="AH148">
        <v>62977.974416556855</v>
      </c>
      <c r="AI148">
        <v>160060.57087024697</v>
      </c>
      <c r="AJ148">
        <v>595682.81880490226</v>
      </c>
      <c r="AK148">
        <v>78491.057875599843</v>
      </c>
      <c r="AL148">
        <v>18205.043601008922</v>
      </c>
      <c r="AM148">
        <v>192237397.45735338</v>
      </c>
      <c r="AN148">
        <v>3381.2024427506462</v>
      </c>
      <c r="AO148">
        <v>13556.398069551715</v>
      </c>
      <c r="AP148">
        <v>4690464.9337701937</v>
      </c>
      <c r="AQ148">
        <v>7282.5150778349034</v>
      </c>
      <c r="AR148">
        <v>9999999</v>
      </c>
      <c r="AS148">
        <v>4574.8292007829068</v>
      </c>
      <c r="AT148">
        <v>207.91068837570782</v>
      </c>
      <c r="AU148">
        <v>1810.4281564122502</v>
      </c>
      <c r="AV148">
        <v>219.19440887711158</v>
      </c>
      <c r="AW148">
        <v>1089.2854799801662</v>
      </c>
      <c r="AX148">
        <v>0.48910937576916397</v>
      </c>
      <c r="AY148">
        <v>85.438650755590842</v>
      </c>
      <c r="AZ148">
        <v>154.41409057728256</v>
      </c>
      <c r="BA148">
        <v>184.04769874549817</v>
      </c>
      <c r="BB148">
        <v>117.88471600043567</v>
      </c>
      <c r="BC148">
        <v>360.93079559249929</v>
      </c>
      <c r="BD148" t="s">
        <v>151</v>
      </c>
      <c r="BE148">
        <v>6.9563767308003372</v>
      </c>
      <c r="BF148">
        <v>1198.7241067886234</v>
      </c>
      <c r="BG148">
        <v>7144.7303367229906</v>
      </c>
      <c r="BH148">
        <v>553.35766268892644</v>
      </c>
      <c r="BI148">
        <v>673.65817738412295</v>
      </c>
      <c r="BJ148">
        <v>1765.9218195915587</v>
      </c>
      <c r="BK148">
        <v>11704.479381439951</v>
      </c>
      <c r="BL148">
        <v>1524.6143315680908</v>
      </c>
      <c r="BM148">
        <v>183.22761431258624</v>
      </c>
      <c r="BN148">
        <v>2051487500.7590671</v>
      </c>
      <c r="BO148">
        <v>4.9511821841769592</v>
      </c>
      <c r="BP148">
        <v>116.54017358898712</v>
      </c>
      <c r="BQ148">
        <v>24979.753800552902</v>
      </c>
      <c r="BR148">
        <v>45.501583734644427</v>
      </c>
      <c r="BS148">
        <v>9999999</v>
      </c>
      <c r="BT148">
        <v>13.498496892147026</v>
      </c>
      <c r="BU148">
        <v>1.3905894370307674</v>
      </c>
      <c r="BV148">
        <v>7.3803516099286348</v>
      </c>
      <c r="BW148">
        <v>1.462073818229908</v>
      </c>
      <c r="BX148">
        <v>4.6440893160816801</v>
      </c>
      <c r="BY148">
        <v>2.6261034431702599E-3</v>
      </c>
      <c r="BZ148">
        <v>0.68255089295735716</v>
      </c>
      <c r="CA148">
        <v>1.0768405503312646</v>
      </c>
      <c r="CB148">
        <v>1.228997629921643</v>
      </c>
      <c r="CC148">
        <v>0.87100663832003189</v>
      </c>
      <c r="CD148">
        <v>2.2391599854846551</v>
      </c>
      <c r="CE148" t="s">
        <v>152</v>
      </c>
      <c r="CF148">
        <v>1.0172469990323554</v>
      </c>
      <c r="CG148">
        <v>128.75883786838293</v>
      </c>
      <c r="CH148">
        <v>1207.5383377549272</v>
      </c>
      <c r="CI148">
        <v>36.021655520292036</v>
      </c>
      <c r="CJ148">
        <v>74.21937329981732</v>
      </c>
      <c r="CK148">
        <v>293.28628627206871</v>
      </c>
      <c r="CL148">
        <v>182.63983107662878</v>
      </c>
      <c r="CM148">
        <v>47.658776924011413</v>
      </c>
      <c r="CN148">
        <v>23.389011927056917</v>
      </c>
      <c r="CO148">
        <v>39823.632950013402</v>
      </c>
      <c r="CP148">
        <v>1.2273143383303042</v>
      </c>
      <c r="CQ148">
        <v>13.129378858666719</v>
      </c>
      <c r="CR148">
        <v>26565.911526475968</v>
      </c>
      <c r="CS148">
        <v>144.0604512901603</v>
      </c>
      <c r="CT148">
        <v>9999999</v>
      </c>
      <c r="CU148">
        <v>1.7124109048621168</v>
      </c>
      <c r="CV148">
        <v>6.834708561997925E-2</v>
      </c>
      <c r="CW148">
        <v>0.48000258134088586</v>
      </c>
      <c r="CX148">
        <v>7.291348079286307E-2</v>
      </c>
      <c r="CY148">
        <v>0.33157229035487495</v>
      </c>
      <c r="CZ148">
        <v>1.9428161893642187E-3</v>
      </c>
      <c r="DA148">
        <v>2.8396616808256944E-2</v>
      </c>
      <c r="DB148">
        <v>5.0342366168360339E-2</v>
      </c>
      <c r="DC148">
        <v>5.8651642493330498E-2</v>
      </c>
      <c r="DD148">
        <v>3.8592850505888295E-2</v>
      </c>
      <c r="DE148">
        <v>0.12889079349414206</v>
      </c>
    </row>
    <row r="149" spans="1:109">
      <c r="A149">
        <v>141</v>
      </c>
      <c r="B149" t="s">
        <v>149</v>
      </c>
      <c r="C149">
        <v>256394.93787401097</v>
      </c>
      <c r="D149">
        <v>238333.45977868789</v>
      </c>
      <c r="E149">
        <v>1545500.5100527538</v>
      </c>
      <c r="F149">
        <v>135423.18794984373</v>
      </c>
      <c r="G149">
        <v>133481.93906164161</v>
      </c>
      <c r="H149">
        <v>393964.4766739395</v>
      </c>
      <c r="I149">
        <v>4029653.8379123462</v>
      </c>
      <c r="J149">
        <v>466791.60302001709</v>
      </c>
      <c r="K149">
        <v>37406.685407188634</v>
      </c>
      <c r="L149">
        <v>1379852767909.1902</v>
      </c>
      <c r="M149">
        <v>3297.9541866674303</v>
      </c>
      <c r="N149">
        <v>28523.162076382909</v>
      </c>
      <c r="O149">
        <v>4966940.1719352631</v>
      </c>
      <c r="P149">
        <v>22269.67710561493</v>
      </c>
      <c r="Q149">
        <v>9999999</v>
      </c>
      <c r="R149">
        <v>6381.261050472478</v>
      </c>
      <c r="S149">
        <v>461.54308095389382</v>
      </c>
      <c r="T149">
        <v>2151.9752131814439</v>
      </c>
      <c r="U149">
        <v>486.48466020898974</v>
      </c>
      <c r="V149">
        <v>1463.8485499604974</v>
      </c>
      <c r="W149">
        <v>3.2025005208243904</v>
      </c>
      <c r="X149">
        <v>197.6509866255129</v>
      </c>
      <c r="Y149">
        <v>350.85761896195697</v>
      </c>
      <c r="Z149">
        <v>409.16437310945668</v>
      </c>
      <c r="AA149">
        <v>271.89275855374308</v>
      </c>
      <c r="AB149">
        <v>770.17132676940184</v>
      </c>
      <c r="AC149" t="s">
        <v>150</v>
      </c>
      <c r="AD149">
        <v>387.48796584516316</v>
      </c>
      <c r="AE149">
        <v>149474.51584618623</v>
      </c>
      <c r="AF149">
        <v>753380.33811703196</v>
      </c>
      <c r="AG149">
        <v>52709.413602351146</v>
      </c>
      <c r="AH149">
        <v>81467.046857069756</v>
      </c>
      <c r="AI149">
        <v>207538.43248788067</v>
      </c>
      <c r="AJ149">
        <v>817815.56782990054</v>
      </c>
      <c r="AK149">
        <v>111281.0944223664</v>
      </c>
      <c r="AL149">
        <v>21903.006340995635</v>
      </c>
      <c r="AM149">
        <v>2451136564.3423409</v>
      </c>
      <c r="AN149">
        <v>186.01133368297857</v>
      </c>
      <c r="AO149">
        <v>12769.01320960589</v>
      </c>
      <c r="AP149">
        <v>4707008.2269393476</v>
      </c>
      <c r="AQ149">
        <v>7427.4843068751798</v>
      </c>
      <c r="AR149">
        <v>9999999</v>
      </c>
      <c r="AS149">
        <v>1145.01718398297</v>
      </c>
      <c r="AT149">
        <v>133.32896222259984</v>
      </c>
      <c r="AU149">
        <v>472.93613787692544</v>
      </c>
      <c r="AV149">
        <v>135.50036888231867</v>
      </c>
      <c r="AW149">
        <v>244.25554197851145</v>
      </c>
      <c r="AX149">
        <v>0.74727022778996688</v>
      </c>
      <c r="AY149">
        <v>92.131467912936955</v>
      </c>
      <c r="AZ149">
        <v>123.97136043734606</v>
      </c>
      <c r="BA149">
        <v>121.74761053691643</v>
      </c>
      <c r="BB149">
        <v>111.94610268586337</v>
      </c>
      <c r="BC149">
        <v>140.1046964242752</v>
      </c>
      <c r="BD149" t="s">
        <v>151</v>
      </c>
      <c r="BE149">
        <v>3.537368573383572</v>
      </c>
      <c r="BF149">
        <v>977.26381949694189</v>
      </c>
      <c r="BG149">
        <v>4970.4122087008473</v>
      </c>
      <c r="BH149">
        <v>268.47854682359258</v>
      </c>
      <c r="BI149">
        <v>443.94230871400384</v>
      </c>
      <c r="BJ149">
        <v>1288.9338041599556</v>
      </c>
      <c r="BK149">
        <v>3262.190069697152</v>
      </c>
      <c r="BL149">
        <v>508.47672764560809</v>
      </c>
      <c r="BM149">
        <v>118.04763743362345</v>
      </c>
      <c r="BN149">
        <v>9036681.4426863175</v>
      </c>
      <c r="BO149">
        <v>2.4147901016330979</v>
      </c>
      <c r="BP149">
        <v>53.721468408320895</v>
      </c>
      <c r="BQ149">
        <v>34312.82626337609</v>
      </c>
      <c r="BR149">
        <v>75.478712336649693</v>
      </c>
      <c r="BS149">
        <v>9999999</v>
      </c>
      <c r="BT149">
        <v>10.03033378646434</v>
      </c>
      <c r="BU149">
        <v>1.3096450599217617</v>
      </c>
      <c r="BV149">
        <v>6.2897792647647002</v>
      </c>
      <c r="BW149">
        <v>1.3563993901063496</v>
      </c>
      <c r="BX149">
        <v>4.1052601096509056</v>
      </c>
      <c r="BY149">
        <v>9.1677235993331259E-4</v>
      </c>
      <c r="BZ149">
        <v>0.72648032099493598</v>
      </c>
      <c r="CA149">
        <v>1.0927838067736559</v>
      </c>
      <c r="CB149">
        <v>1.1885189776073311</v>
      </c>
      <c r="CC149">
        <v>0.91676522777245384</v>
      </c>
      <c r="CD149">
        <v>1.811100971602728</v>
      </c>
      <c r="CE149" t="s">
        <v>152</v>
      </c>
      <c r="CF149">
        <v>0.82455225512410946</v>
      </c>
      <c r="CG149">
        <v>103.09568816577944</v>
      </c>
      <c r="CH149">
        <v>387.27682953349574</v>
      </c>
      <c r="CI149">
        <v>23.740263238167351</v>
      </c>
      <c r="CJ149">
        <v>64.010068409198539</v>
      </c>
      <c r="CK149">
        <v>153.58312255827983</v>
      </c>
      <c r="CL149">
        <v>148.07814375278843</v>
      </c>
      <c r="CM149">
        <v>29.540992629411139</v>
      </c>
      <c r="CN149">
        <v>17.492431234420312</v>
      </c>
      <c r="CO149">
        <v>2862.3037757437546</v>
      </c>
      <c r="CP149">
        <v>1.4816012470776678</v>
      </c>
      <c r="CQ149">
        <v>17.575276073144316</v>
      </c>
      <c r="CR149">
        <v>24743.736406209719</v>
      </c>
      <c r="CS149">
        <v>131.76290178140383</v>
      </c>
      <c r="CT149">
        <v>9999999</v>
      </c>
      <c r="CU149">
        <v>2.4510566907656979</v>
      </c>
      <c r="CV149">
        <v>0.31648558590373027</v>
      </c>
      <c r="CW149">
        <v>1.4843551004329627</v>
      </c>
      <c r="CX149">
        <v>0.33418187567200641</v>
      </c>
      <c r="CY149">
        <v>0.93971835145953131</v>
      </c>
      <c r="CZ149">
        <v>3.2239403943741806E-4</v>
      </c>
      <c r="DA149">
        <v>0.13436156422586792</v>
      </c>
      <c r="DB149">
        <v>0.23608266528486996</v>
      </c>
      <c r="DC149">
        <v>0.28302749797372417</v>
      </c>
      <c r="DD149">
        <v>0.1827950946056858</v>
      </c>
      <c r="DE149">
        <v>0.50981032929958758</v>
      </c>
    </row>
    <row r="150" spans="1:109">
      <c r="A150">
        <v>142</v>
      </c>
      <c r="B150" t="s">
        <v>149</v>
      </c>
      <c r="C150">
        <v>341622.64496460272</v>
      </c>
      <c r="D150">
        <v>380476.85337751766</v>
      </c>
      <c r="E150">
        <v>1389868.0346558224</v>
      </c>
      <c r="F150">
        <v>132664.58010242117</v>
      </c>
      <c r="G150">
        <v>193863.3565047954</v>
      </c>
      <c r="H150">
        <v>456934.59267501161</v>
      </c>
      <c r="I150">
        <v>2632134.6520845508</v>
      </c>
      <c r="J150">
        <v>300015.19206306973</v>
      </c>
      <c r="K150">
        <v>52257.688694854231</v>
      </c>
      <c r="L150">
        <v>5061506112.1808491</v>
      </c>
      <c r="M150">
        <v>212.70336415572481</v>
      </c>
      <c r="N150">
        <v>27920.574660457696</v>
      </c>
      <c r="O150">
        <v>8222551.5004966622</v>
      </c>
      <c r="P150">
        <v>15753.892974118662</v>
      </c>
      <c r="Q150">
        <v>9999999</v>
      </c>
      <c r="R150">
        <v>1377.4126452454711</v>
      </c>
      <c r="S150">
        <v>288.21367736144555</v>
      </c>
      <c r="T150">
        <v>889.18192931872807</v>
      </c>
      <c r="U150">
        <v>295.90562116008005</v>
      </c>
      <c r="V150">
        <v>799.21393751545827</v>
      </c>
      <c r="W150">
        <v>2.6406801613934729</v>
      </c>
      <c r="X150">
        <v>214.377905933823</v>
      </c>
      <c r="Y150">
        <v>259.22027118658679</v>
      </c>
      <c r="Z150">
        <v>269.60798034535475</v>
      </c>
      <c r="AA150">
        <v>238.34022662676693</v>
      </c>
      <c r="AB150">
        <v>404.10800093309774</v>
      </c>
      <c r="AC150" t="s">
        <v>150</v>
      </c>
      <c r="AD150">
        <v>68.955201146258162</v>
      </c>
      <c r="AE150">
        <v>227752.02406355098</v>
      </c>
      <c r="AF150">
        <v>448084.1096946203</v>
      </c>
      <c r="AG150">
        <v>61007.573210998868</v>
      </c>
      <c r="AH150">
        <v>111416.62333822451</v>
      </c>
      <c r="AI150">
        <v>206079.62979945925</v>
      </c>
      <c r="AJ150">
        <v>922950.11870857875</v>
      </c>
      <c r="AK150">
        <v>109326.03147576457</v>
      </c>
      <c r="AL150">
        <v>30984.029232200362</v>
      </c>
      <c r="AM150">
        <v>58849899.552702114</v>
      </c>
      <c r="AN150">
        <v>531.00245091302111</v>
      </c>
      <c r="AO150">
        <v>16803.474262771528</v>
      </c>
      <c r="AP150">
        <v>5322912.1634973837</v>
      </c>
      <c r="AQ150">
        <v>4860.4089496078741</v>
      </c>
      <c r="AR150">
        <v>9999999</v>
      </c>
      <c r="AS150">
        <v>25.546345201688251</v>
      </c>
      <c r="AT150">
        <v>15.743458233802688</v>
      </c>
      <c r="AU150">
        <v>13.221126332274139</v>
      </c>
      <c r="AV150">
        <v>16.616120842134269</v>
      </c>
      <c r="AW150">
        <v>22.099157669449056</v>
      </c>
      <c r="AX150">
        <v>0.2588154733890386</v>
      </c>
      <c r="AY150">
        <v>8.2887648112747954</v>
      </c>
      <c r="AZ150">
        <v>12.713562986551887</v>
      </c>
      <c r="BA150">
        <v>12.816975997303967</v>
      </c>
      <c r="BB150">
        <v>10.526454521862407</v>
      </c>
      <c r="BC150">
        <v>26.00731930697842</v>
      </c>
      <c r="BD150" t="s">
        <v>151</v>
      </c>
      <c r="BE150">
        <v>1.43731873708637</v>
      </c>
      <c r="BF150">
        <v>340.0821633253741</v>
      </c>
      <c r="BG150">
        <v>2705.0028217778172</v>
      </c>
      <c r="BH150">
        <v>97.786364778117672</v>
      </c>
      <c r="BI150">
        <v>171.4347691984326</v>
      </c>
      <c r="BJ150">
        <v>678.27886975430579</v>
      </c>
      <c r="BK150">
        <v>613.52998339442388</v>
      </c>
      <c r="BL150">
        <v>147.47209719829812</v>
      </c>
      <c r="BM150">
        <v>53.335050764065073</v>
      </c>
      <c r="BN150">
        <v>505205.30483669962</v>
      </c>
      <c r="BO150">
        <v>2.5504820846442771</v>
      </c>
      <c r="BP150">
        <v>18.483358189540198</v>
      </c>
      <c r="BQ150">
        <v>31066.884029861816</v>
      </c>
      <c r="BR150">
        <v>128.29548402942856</v>
      </c>
      <c r="BS150">
        <v>9999999</v>
      </c>
      <c r="BT150">
        <v>4.1474768307429821</v>
      </c>
      <c r="BU150">
        <v>0.31385835501250098</v>
      </c>
      <c r="BV150">
        <v>1.5842709199576241</v>
      </c>
      <c r="BW150">
        <v>0.33007202642939382</v>
      </c>
      <c r="BX150">
        <v>1.013028705117258</v>
      </c>
      <c r="BY150">
        <v>5.47717807939106E-4</v>
      </c>
      <c r="BZ150">
        <v>0.1451563029482669</v>
      </c>
      <c r="CA150">
        <v>0.23853675512314129</v>
      </c>
      <c r="CB150">
        <v>0.27957807561974291</v>
      </c>
      <c r="CC150">
        <v>0.18885218393543771</v>
      </c>
      <c r="CD150">
        <v>0.52966584810867046</v>
      </c>
      <c r="CE150" t="s">
        <v>152</v>
      </c>
      <c r="CF150">
        <v>0.19072872216831388</v>
      </c>
      <c r="CG150">
        <v>285.63216195304773</v>
      </c>
      <c r="CH150">
        <v>1421.1232598807378</v>
      </c>
      <c r="CI150">
        <v>69.89347733667627</v>
      </c>
      <c r="CJ150">
        <v>145.11662218790642</v>
      </c>
      <c r="CK150">
        <v>422.67625214398282</v>
      </c>
      <c r="CL150">
        <v>451.73836945373534</v>
      </c>
      <c r="CM150">
        <v>96.612107506070501</v>
      </c>
      <c r="CN150">
        <v>43.385130157099461</v>
      </c>
      <c r="CO150">
        <v>63486.989167508909</v>
      </c>
      <c r="CP150">
        <v>1.0058550696770281</v>
      </c>
      <c r="CQ150">
        <v>16.91358057639636</v>
      </c>
      <c r="CR150">
        <v>26156.023536217337</v>
      </c>
      <c r="CS150">
        <v>137.43039625460378</v>
      </c>
      <c r="CT150">
        <v>9999999</v>
      </c>
      <c r="CU150">
        <v>0.75083306684524398</v>
      </c>
      <c r="CV150">
        <v>0.13007944527015305</v>
      </c>
      <c r="CW150">
        <v>0.38484880018616502</v>
      </c>
      <c r="CX150">
        <v>0.13052432848125356</v>
      </c>
      <c r="CY150">
        <v>0.21241593292421332</v>
      </c>
      <c r="CZ150">
        <v>9.8012685144223096E-4</v>
      </c>
      <c r="DA150">
        <v>0.10742395423633297</v>
      </c>
      <c r="DB150">
        <v>0.12843021210800526</v>
      </c>
      <c r="DC150">
        <v>0.1232828112122315</v>
      </c>
      <c r="DD150">
        <v>0.1233795742937787</v>
      </c>
      <c r="DE150">
        <v>0.12555011608567818</v>
      </c>
    </row>
    <row r="151" spans="1:109">
      <c r="A151">
        <v>143</v>
      </c>
      <c r="B151" t="s">
        <v>149</v>
      </c>
      <c r="C151">
        <v>253602.37438423571</v>
      </c>
      <c r="D151">
        <v>226436.37858994599</v>
      </c>
      <c r="E151">
        <v>716771.34566987178</v>
      </c>
      <c r="F151">
        <v>67627.13551500543</v>
      </c>
      <c r="G151">
        <v>114432.73882919335</v>
      </c>
      <c r="H151">
        <v>249229.03962435035</v>
      </c>
      <c r="I151">
        <v>980626.129937327</v>
      </c>
      <c r="J151">
        <v>129585.54780814622</v>
      </c>
      <c r="K151">
        <v>31828.673201671689</v>
      </c>
      <c r="L151">
        <v>386548945.11382997</v>
      </c>
      <c r="M151">
        <v>328.30823726791044</v>
      </c>
      <c r="N151">
        <v>18677.10915224523</v>
      </c>
      <c r="O151">
        <v>6178653.20979439</v>
      </c>
      <c r="P151">
        <v>8502.1130525820809</v>
      </c>
      <c r="Q151">
        <v>9999999</v>
      </c>
      <c r="R151">
        <v>749.81775948480777</v>
      </c>
      <c r="S151">
        <v>142.19240511963551</v>
      </c>
      <c r="T151">
        <v>288.35827174030834</v>
      </c>
      <c r="U151">
        <v>149.2193432120842</v>
      </c>
      <c r="V151">
        <v>198.31301172928804</v>
      </c>
      <c r="W151">
        <v>1.6034193405890724</v>
      </c>
      <c r="X151">
        <v>57.627203559161629</v>
      </c>
      <c r="Y151">
        <v>110.74220625911482</v>
      </c>
      <c r="Z151">
        <v>123.14332561997983</v>
      </c>
      <c r="AA151">
        <v>83.480649577088357</v>
      </c>
      <c r="AB151">
        <v>191.670371557133</v>
      </c>
      <c r="AC151" t="s">
        <v>150</v>
      </c>
      <c r="AD151">
        <v>286.61267358969468</v>
      </c>
      <c r="AE151">
        <v>62240.629236784007</v>
      </c>
      <c r="AF151">
        <v>325734.13219856087</v>
      </c>
      <c r="AG151">
        <v>15608.738337153876</v>
      </c>
      <c r="AH151">
        <v>32773.835090261156</v>
      </c>
      <c r="AI151">
        <v>87418.408984134934</v>
      </c>
      <c r="AJ151">
        <v>138225.86507303861</v>
      </c>
      <c r="AK151">
        <v>24153.689396075009</v>
      </c>
      <c r="AL151">
        <v>8848.9703587498916</v>
      </c>
      <c r="AM151">
        <v>31775957.040767595</v>
      </c>
      <c r="AN151">
        <v>315.10242137295529</v>
      </c>
      <c r="AO151">
        <v>6353.0287260951054</v>
      </c>
      <c r="AP151">
        <v>4888985.2821067041</v>
      </c>
      <c r="AQ151">
        <v>1836.9328524753378</v>
      </c>
      <c r="AR151">
        <v>9999999</v>
      </c>
      <c r="AS151">
        <v>815.18431723079846</v>
      </c>
      <c r="AT151">
        <v>79.792032778655141</v>
      </c>
      <c r="AU151">
        <v>259.78905685878431</v>
      </c>
      <c r="AV151">
        <v>84.294681494734036</v>
      </c>
      <c r="AW151">
        <v>150.33860679923995</v>
      </c>
      <c r="AX151">
        <v>1.0141027037724979</v>
      </c>
      <c r="AY151">
        <v>36.018198277893624</v>
      </c>
      <c r="AZ151">
        <v>61.876122589760733</v>
      </c>
      <c r="BA151">
        <v>68.629854452269157</v>
      </c>
      <c r="BB151">
        <v>48.784733203684965</v>
      </c>
      <c r="BC151">
        <v>125.48073154280917</v>
      </c>
      <c r="BD151" t="s">
        <v>151</v>
      </c>
      <c r="BE151">
        <v>3.208122972897165</v>
      </c>
      <c r="BF151">
        <v>928.66726194593082</v>
      </c>
      <c r="BG151">
        <v>5957.6200174204141</v>
      </c>
      <c r="BH151">
        <v>410.14848165161681</v>
      </c>
      <c r="BI151">
        <v>473.52363845271805</v>
      </c>
      <c r="BJ151">
        <v>1554.6530584880841</v>
      </c>
      <c r="BK151">
        <v>6425.5644184377807</v>
      </c>
      <c r="BL151">
        <v>1021.8258524966767</v>
      </c>
      <c r="BM151">
        <v>139.76556268562982</v>
      </c>
      <c r="BN151">
        <v>736623774.43207312</v>
      </c>
      <c r="BO151">
        <v>5.0791660828060712</v>
      </c>
      <c r="BP151">
        <v>59.985287749206464</v>
      </c>
      <c r="BQ151">
        <v>22353.823263034916</v>
      </c>
      <c r="BR151">
        <v>72.850337179933334</v>
      </c>
      <c r="BS151">
        <v>9999999</v>
      </c>
      <c r="BT151">
        <v>6.9776018480300603</v>
      </c>
      <c r="BU151">
        <v>1.0893626942216221</v>
      </c>
      <c r="BV151">
        <v>3.4525870677734209</v>
      </c>
      <c r="BW151">
        <v>1.1485828032464558</v>
      </c>
      <c r="BX151">
        <v>2.1585168716757464</v>
      </c>
      <c r="BY151">
        <v>9.8990375828558307E-4</v>
      </c>
      <c r="BZ151">
        <v>0.50849377851140287</v>
      </c>
      <c r="CA151">
        <v>0.84015217887385563</v>
      </c>
      <c r="CB151">
        <v>0.94907823585308826</v>
      </c>
      <c r="CC151">
        <v>0.66297247464797282</v>
      </c>
      <c r="CD151">
        <v>1.4521465186809401</v>
      </c>
      <c r="CE151" t="s">
        <v>152</v>
      </c>
      <c r="CF151">
        <v>0.66575155703551081</v>
      </c>
      <c r="CG151">
        <v>318.22542962903316</v>
      </c>
      <c r="CH151">
        <v>1749.7401336387159</v>
      </c>
      <c r="CI151">
        <v>71.722800433287205</v>
      </c>
      <c r="CJ151">
        <v>141.86149875975531</v>
      </c>
      <c r="CK151">
        <v>457.75065749553369</v>
      </c>
      <c r="CL151">
        <v>488.27222533068306</v>
      </c>
      <c r="CM151">
        <v>104.31899038237853</v>
      </c>
      <c r="CN151">
        <v>41.415580889484936</v>
      </c>
      <c r="CO151">
        <v>189887.20474343785</v>
      </c>
      <c r="CP151">
        <v>1.4899935210709254</v>
      </c>
      <c r="CQ151">
        <v>15.297511628786593</v>
      </c>
      <c r="CR151">
        <v>23382.835441897834</v>
      </c>
      <c r="CS151">
        <v>121.14317707241203</v>
      </c>
      <c r="CT151">
        <v>9999999</v>
      </c>
      <c r="CU151">
        <v>2.2065329928349975</v>
      </c>
      <c r="CV151">
        <v>0.29879617216385523</v>
      </c>
      <c r="CW151">
        <v>1.0309747080813167</v>
      </c>
      <c r="CX151">
        <v>0.3161247689357049</v>
      </c>
      <c r="CY151">
        <v>0.67399598088233903</v>
      </c>
      <c r="CZ151">
        <v>9.3277591649802022E-4</v>
      </c>
      <c r="DA151">
        <v>0.13688881976824566</v>
      </c>
      <c r="DB151">
        <v>0.22717257431103843</v>
      </c>
      <c r="DC151">
        <v>0.25929242414092007</v>
      </c>
      <c r="DD151">
        <v>0.17922210394086413</v>
      </c>
      <c r="DE151">
        <v>0.46693246330946425</v>
      </c>
    </row>
    <row r="152" spans="1:109">
      <c r="A152">
        <v>144</v>
      </c>
      <c r="B152" t="s">
        <v>149</v>
      </c>
      <c r="C152">
        <v>308326.69832723273</v>
      </c>
      <c r="D152">
        <v>263390.53004263353</v>
      </c>
      <c r="E152">
        <v>1076511.4111706864</v>
      </c>
      <c r="F152">
        <v>103539.88044079706</v>
      </c>
      <c r="G152">
        <v>144625.2799651027</v>
      </c>
      <c r="H152">
        <v>289971.24561097933</v>
      </c>
      <c r="I152">
        <v>2692850.9472217849</v>
      </c>
      <c r="J152">
        <v>271128.86425514752</v>
      </c>
      <c r="K152">
        <v>40436.96509277109</v>
      </c>
      <c r="L152">
        <v>12258581593.655794</v>
      </c>
      <c r="M152">
        <v>5076.694197186298</v>
      </c>
      <c r="N152">
        <v>33680.614848666315</v>
      </c>
      <c r="O152">
        <v>5725312.9604233429</v>
      </c>
      <c r="P152">
        <v>25159.61754994388</v>
      </c>
      <c r="Q152">
        <v>9999999</v>
      </c>
      <c r="R152">
        <v>8006.9500223167443</v>
      </c>
      <c r="S152">
        <v>771.14590157023576</v>
      </c>
      <c r="T152">
        <v>3386.258444555076</v>
      </c>
      <c r="U152">
        <v>811.9506315473327</v>
      </c>
      <c r="V152">
        <v>2171.0676883930128</v>
      </c>
      <c r="W152">
        <v>6.2377934064177962</v>
      </c>
      <c r="X152">
        <v>336.66928361742202</v>
      </c>
      <c r="Y152">
        <v>578.28088103421385</v>
      </c>
      <c r="Z152">
        <v>686.97799824937636</v>
      </c>
      <c r="AA152">
        <v>448.71602809707952</v>
      </c>
      <c r="AB152">
        <v>1306.5166652054013</v>
      </c>
      <c r="AC152" t="s">
        <v>150</v>
      </c>
      <c r="AD152">
        <v>123.02717410525044</v>
      </c>
      <c r="AE152">
        <v>150489.5030396053</v>
      </c>
      <c r="AF152">
        <v>308908.34656377509</v>
      </c>
      <c r="AG152">
        <v>31851.5536602131</v>
      </c>
      <c r="AH152">
        <v>68770.297507542215</v>
      </c>
      <c r="AI152">
        <v>113647.04189817075</v>
      </c>
      <c r="AJ152">
        <v>452556.03706601344</v>
      </c>
      <c r="AK152">
        <v>53108.816540625317</v>
      </c>
      <c r="AL152">
        <v>17863.439476675871</v>
      </c>
      <c r="AM152">
        <v>24562176.506648608</v>
      </c>
      <c r="AN152">
        <v>271.53293070100256</v>
      </c>
      <c r="AO152">
        <v>12518.125482233803</v>
      </c>
      <c r="AP152">
        <v>4875850.8168313866</v>
      </c>
      <c r="AQ152">
        <v>4139.4327436117646</v>
      </c>
      <c r="AR152">
        <v>9999999</v>
      </c>
      <c r="AS152">
        <v>796.72422196475543</v>
      </c>
      <c r="AT152">
        <v>117.34536826311145</v>
      </c>
      <c r="AU152">
        <v>438.70584988297838</v>
      </c>
      <c r="AV152">
        <v>120.4190283185102</v>
      </c>
      <c r="AW152">
        <v>251.23080364009428</v>
      </c>
      <c r="AX152">
        <v>0.23025143448552046</v>
      </c>
      <c r="AY152">
        <v>80.568630678496575</v>
      </c>
      <c r="AZ152">
        <v>105.37690465292799</v>
      </c>
      <c r="BA152">
        <v>107.01781634796052</v>
      </c>
      <c r="BB152">
        <v>94.928978554155236</v>
      </c>
      <c r="BC152">
        <v>133.37222668611486</v>
      </c>
      <c r="BD152" t="s">
        <v>151</v>
      </c>
      <c r="BE152">
        <v>3.4023495459449093</v>
      </c>
      <c r="BF152">
        <v>726.74414081131874</v>
      </c>
      <c r="BG152">
        <v>5253.8480341795366</v>
      </c>
      <c r="BH152">
        <v>261.7773613229752</v>
      </c>
      <c r="BI152">
        <v>417.58834406506145</v>
      </c>
      <c r="BJ152">
        <v>1369.8645492369055</v>
      </c>
      <c r="BK152">
        <v>2465.8387257224335</v>
      </c>
      <c r="BL152">
        <v>464.39718930457036</v>
      </c>
      <c r="BM152">
        <v>123.08093977621178</v>
      </c>
      <c r="BN152">
        <v>4998107.5734179756</v>
      </c>
      <c r="BO152">
        <v>2.7713367638868402</v>
      </c>
      <c r="BP152">
        <v>58.00748269651433</v>
      </c>
      <c r="BQ152">
        <v>41418.356269629723</v>
      </c>
      <c r="BR152">
        <v>92.758835886963908</v>
      </c>
      <c r="BS152">
        <v>9999999</v>
      </c>
      <c r="BT152">
        <v>6.6828288804783762</v>
      </c>
      <c r="BU152">
        <v>0.54744306574172807</v>
      </c>
      <c r="BV152">
        <v>2.3232391940771837</v>
      </c>
      <c r="BW152">
        <v>0.58272481631372242</v>
      </c>
      <c r="BX152">
        <v>1.6136283223266781</v>
      </c>
      <c r="BY152">
        <v>6.6551161785616212E-3</v>
      </c>
      <c r="BZ152">
        <v>0.22128604774517546</v>
      </c>
      <c r="CA152">
        <v>0.40156157653661378</v>
      </c>
      <c r="CB152">
        <v>0.46732030829675469</v>
      </c>
      <c r="CC152">
        <v>0.30484748003936435</v>
      </c>
      <c r="CD152">
        <v>1.0076521804261558</v>
      </c>
      <c r="CE152" t="s">
        <v>152</v>
      </c>
      <c r="CF152">
        <v>0.45863771749526777</v>
      </c>
      <c r="CG152">
        <v>333.22097042419921</v>
      </c>
      <c r="CH152">
        <v>1176.5825032090509</v>
      </c>
      <c r="CI152">
        <v>75.526527622362821</v>
      </c>
      <c r="CJ152">
        <v>163.86975938354922</v>
      </c>
      <c r="CK152">
        <v>434.94805349497983</v>
      </c>
      <c r="CL152">
        <v>559.00538492441626</v>
      </c>
      <c r="CM152">
        <v>106.41033328081052</v>
      </c>
      <c r="CN152">
        <v>46.428928633952758</v>
      </c>
      <c r="CO152">
        <v>33741.950040583615</v>
      </c>
      <c r="CP152">
        <v>0.38732675433628777</v>
      </c>
      <c r="CQ152">
        <v>21.111824549502689</v>
      </c>
      <c r="CR152">
        <v>26899.991939108862</v>
      </c>
      <c r="CS152">
        <v>127.33149949899686</v>
      </c>
      <c r="CT152">
        <v>9999999</v>
      </c>
      <c r="CU152">
        <v>1.5068613998567018</v>
      </c>
      <c r="CV152">
        <v>0.31627921495589545</v>
      </c>
      <c r="CW152">
        <v>0.96873298898646298</v>
      </c>
      <c r="CX152">
        <v>0.32949937921506794</v>
      </c>
      <c r="CY152">
        <v>0.90026246495156548</v>
      </c>
      <c r="CZ152">
        <v>1.1620011504831066E-3</v>
      </c>
      <c r="DA152">
        <v>0.18403776986229908</v>
      </c>
      <c r="DB152">
        <v>0.26012730938673251</v>
      </c>
      <c r="DC152">
        <v>0.28968949678596073</v>
      </c>
      <c r="DD152">
        <v>0.2217203470042135</v>
      </c>
      <c r="DE152">
        <v>0.51096155918688801</v>
      </c>
    </row>
    <row r="153" spans="1:109">
      <c r="A153">
        <v>145</v>
      </c>
      <c r="B153" t="s">
        <v>149</v>
      </c>
      <c r="C153">
        <v>299458.11243512528</v>
      </c>
      <c r="D153">
        <v>820686.76964559907</v>
      </c>
      <c r="E153">
        <v>3986959.0951327635</v>
      </c>
      <c r="F153">
        <v>804788.44063110522</v>
      </c>
      <c r="G153">
        <v>397815.75819015998</v>
      </c>
      <c r="H153">
        <v>1059135.0230894515</v>
      </c>
      <c r="I153">
        <v>134768300.5454545</v>
      </c>
      <c r="J153">
        <v>10651759.455209106</v>
      </c>
      <c r="K153">
        <v>110647.04556989038</v>
      </c>
      <c r="L153">
        <v>3.8947482015144156E+20</v>
      </c>
      <c r="M153">
        <v>3176.5034717425833</v>
      </c>
      <c r="N153">
        <v>146964.94615628631</v>
      </c>
      <c r="O153">
        <v>5600414.2593597574</v>
      </c>
      <c r="P153">
        <v>42072.953904778456</v>
      </c>
      <c r="Q153">
        <v>9999999</v>
      </c>
      <c r="R153">
        <v>4707.8482424742515</v>
      </c>
      <c r="S153">
        <v>859.37178925868989</v>
      </c>
      <c r="T153">
        <v>2660.8156439133095</v>
      </c>
      <c r="U153">
        <v>895.20499491002704</v>
      </c>
      <c r="V153">
        <v>1756.4103613343457</v>
      </c>
      <c r="W153">
        <v>4.8391327681348875</v>
      </c>
      <c r="X153">
        <v>435.32252432327567</v>
      </c>
      <c r="Y153">
        <v>701.99556311424942</v>
      </c>
      <c r="Z153">
        <v>756.05260112257315</v>
      </c>
      <c r="AA153">
        <v>572.140078806617</v>
      </c>
      <c r="AB153">
        <v>1088.5810493464835</v>
      </c>
      <c r="AC153" t="s">
        <v>150</v>
      </c>
      <c r="AD153">
        <v>332.90973847435851</v>
      </c>
      <c r="AE153">
        <v>106975.5761729778</v>
      </c>
      <c r="AF153">
        <v>246823.41178942888</v>
      </c>
      <c r="AG153">
        <v>25798.683492932418</v>
      </c>
      <c r="AH153">
        <v>53689.912757568745</v>
      </c>
      <c r="AI153">
        <v>96434.532470083621</v>
      </c>
      <c r="AJ153">
        <v>301405.53638550325</v>
      </c>
      <c r="AK153">
        <v>41658.505049031381</v>
      </c>
      <c r="AL153">
        <v>15179.815510695373</v>
      </c>
      <c r="AM153">
        <v>13659105.689465301</v>
      </c>
      <c r="AN153">
        <v>634.02385960022184</v>
      </c>
      <c r="AO153">
        <v>11700.06899204153</v>
      </c>
      <c r="AP153">
        <v>4558422.2147396021</v>
      </c>
      <c r="AQ153">
        <v>3879.7364695340534</v>
      </c>
      <c r="AR153">
        <v>9999999</v>
      </c>
      <c r="AS153">
        <v>823.21123424600967</v>
      </c>
      <c r="AT153">
        <v>81.93424777782144</v>
      </c>
      <c r="AU153">
        <v>347.656678565839</v>
      </c>
      <c r="AV153">
        <v>85.993036752089068</v>
      </c>
      <c r="AW153">
        <v>231.4517364085757</v>
      </c>
      <c r="AX153">
        <v>0.42233764700023946</v>
      </c>
      <c r="AY153">
        <v>42.187109183677279</v>
      </c>
      <c r="AZ153">
        <v>64.295132119097076</v>
      </c>
      <c r="BA153">
        <v>72.52578563542852</v>
      </c>
      <c r="BB153">
        <v>52.75060069842597</v>
      </c>
      <c r="BC153">
        <v>135.72292486238041</v>
      </c>
      <c r="BD153" t="s">
        <v>151</v>
      </c>
      <c r="BE153">
        <v>1.8606566734588488</v>
      </c>
      <c r="BF153">
        <v>545.12011215056214</v>
      </c>
      <c r="BG153">
        <v>2921.806744634554</v>
      </c>
      <c r="BH153">
        <v>131.30264308144751</v>
      </c>
      <c r="BI153">
        <v>254.15027790897093</v>
      </c>
      <c r="BJ153">
        <v>730.05123888707351</v>
      </c>
      <c r="BK153">
        <v>1171.9741079711582</v>
      </c>
      <c r="BL153">
        <v>211.93695816745429</v>
      </c>
      <c r="BM153">
        <v>68.646602899485757</v>
      </c>
      <c r="BN153">
        <v>927539.67688593047</v>
      </c>
      <c r="BO153">
        <v>1.8156051905260744</v>
      </c>
      <c r="BP153">
        <v>34.731037079653312</v>
      </c>
      <c r="BQ153">
        <v>29515.068285643669</v>
      </c>
      <c r="BR153">
        <v>91.758644505906815</v>
      </c>
      <c r="BS153">
        <v>9999999</v>
      </c>
      <c r="BT153">
        <v>5.5179211863547595</v>
      </c>
      <c r="BU153">
        <v>0.68926445622955412</v>
      </c>
      <c r="BV153">
        <v>3.357004378061808</v>
      </c>
      <c r="BW153">
        <v>0.72088311997803112</v>
      </c>
      <c r="BX153">
        <v>2.2579000002371701</v>
      </c>
      <c r="BY153">
        <v>1.7620489233258784E-3</v>
      </c>
      <c r="BZ153">
        <v>0.34904743679864769</v>
      </c>
      <c r="CA153">
        <v>0.54050579055432046</v>
      </c>
      <c r="CB153">
        <v>0.62344866539542743</v>
      </c>
      <c r="CC153">
        <v>0.43872477927399794</v>
      </c>
      <c r="CD153">
        <v>1.0183151919071924</v>
      </c>
      <c r="CE153" t="s">
        <v>152</v>
      </c>
      <c r="CF153">
        <v>8.6230119680357582</v>
      </c>
      <c r="CG153">
        <v>242.14747495600454</v>
      </c>
      <c r="CH153">
        <v>744.59255566336356</v>
      </c>
      <c r="CI153">
        <v>58.013814751898096</v>
      </c>
      <c r="CJ153">
        <v>117.58620036302483</v>
      </c>
      <c r="CK153">
        <v>219.65917864471186</v>
      </c>
      <c r="CL153">
        <v>466.92843422751645</v>
      </c>
      <c r="CM153">
        <v>84.149130182134584</v>
      </c>
      <c r="CN153">
        <v>43.198400747382138</v>
      </c>
      <c r="CO153">
        <v>22351.17153826727</v>
      </c>
      <c r="CP153">
        <v>17.792277754909438</v>
      </c>
      <c r="CQ153">
        <v>55.848505670308754</v>
      </c>
      <c r="CR153">
        <v>21656.309741712517</v>
      </c>
      <c r="CS153">
        <v>55.802783581479488</v>
      </c>
      <c r="CT153">
        <v>9999999</v>
      </c>
      <c r="CU153">
        <v>15.378003837557076</v>
      </c>
      <c r="CV153">
        <v>0.28377138712781752</v>
      </c>
      <c r="CW153">
        <v>3.9012184804860719</v>
      </c>
      <c r="CX153">
        <v>0.30106536542434931</v>
      </c>
      <c r="CY153">
        <v>1.8651576022131848</v>
      </c>
      <c r="CZ153">
        <v>3.6315994047017102E-3</v>
      </c>
      <c r="DA153">
        <v>0.12115482721777775</v>
      </c>
      <c r="DB153">
        <v>0.21208407122017955</v>
      </c>
      <c r="DC153">
        <v>0.24412501989538443</v>
      </c>
      <c r="DD153">
        <v>0.16372995930695139</v>
      </c>
      <c r="DE153">
        <v>0.51997168720811227</v>
      </c>
    </row>
    <row r="154" spans="1:109">
      <c r="A154">
        <v>146</v>
      </c>
      <c r="B154" t="s">
        <v>149</v>
      </c>
      <c r="C154">
        <v>246317.17856321202</v>
      </c>
      <c r="D154">
        <v>164494.75562590917</v>
      </c>
      <c r="E154">
        <v>189232.07890103906</v>
      </c>
      <c r="F154">
        <v>34738.454612279471</v>
      </c>
      <c r="G154">
        <v>76460.700063992423</v>
      </c>
      <c r="H154">
        <v>95635.812167081021</v>
      </c>
      <c r="I154">
        <v>412907.37618269172</v>
      </c>
      <c r="J154">
        <v>55253.577821112412</v>
      </c>
      <c r="K154">
        <v>22351.273525658169</v>
      </c>
      <c r="L154">
        <v>4429999.7653537551</v>
      </c>
      <c r="M154">
        <v>1230.6106121677797</v>
      </c>
      <c r="N154">
        <v>19315.830832243279</v>
      </c>
      <c r="O154">
        <v>5464744.6862171963</v>
      </c>
      <c r="P154">
        <v>6613.8264077144358</v>
      </c>
      <c r="Q154">
        <v>9999999</v>
      </c>
      <c r="R154">
        <v>1226.526923507505</v>
      </c>
      <c r="S154">
        <v>131.62691394756226</v>
      </c>
      <c r="T154">
        <v>477.74153479999347</v>
      </c>
      <c r="U154">
        <v>136.52914351795758</v>
      </c>
      <c r="V154">
        <v>249.90985935287509</v>
      </c>
      <c r="W154">
        <v>0.37822864583674287</v>
      </c>
      <c r="X154">
        <v>79.611874140997145</v>
      </c>
      <c r="Y154">
        <v>110.87672528395011</v>
      </c>
      <c r="Z154">
        <v>116.90756675091237</v>
      </c>
      <c r="AA154">
        <v>96.082752503686834</v>
      </c>
      <c r="AB154">
        <v>168.28832532447569</v>
      </c>
      <c r="AC154" t="s">
        <v>150</v>
      </c>
      <c r="AD154">
        <v>75.104353718373574</v>
      </c>
      <c r="AE154">
        <v>69398.457612371873</v>
      </c>
      <c r="AF154">
        <v>350833.1737584332</v>
      </c>
      <c r="AG154">
        <v>18573.271445384544</v>
      </c>
      <c r="AH154">
        <v>37190.44773720434</v>
      </c>
      <c r="AI154">
        <v>98413.223119735412</v>
      </c>
      <c r="AJ154">
        <v>152109.95575026688</v>
      </c>
      <c r="AK154">
        <v>28225.26613584501</v>
      </c>
      <c r="AL154">
        <v>10507.70492707333</v>
      </c>
      <c r="AM154">
        <v>44022177.014242455</v>
      </c>
      <c r="AN154">
        <v>165.68338566164587</v>
      </c>
      <c r="AO154">
        <v>5397.9465216054232</v>
      </c>
      <c r="AP154">
        <v>4537142.9089795798</v>
      </c>
      <c r="AQ154">
        <v>1641.71416534169</v>
      </c>
      <c r="AR154">
        <v>9999999</v>
      </c>
      <c r="AS154">
        <v>292.37992219630252</v>
      </c>
      <c r="AT154">
        <v>27.031104398521588</v>
      </c>
      <c r="AU154">
        <v>120.36507238819392</v>
      </c>
      <c r="AV154">
        <v>27.307799892899499</v>
      </c>
      <c r="AW154">
        <v>60.789592364834427</v>
      </c>
      <c r="AX154">
        <v>0.23510728990271973</v>
      </c>
      <c r="AY154">
        <v>21.324596761877057</v>
      </c>
      <c r="AZ154">
        <v>25.924950113864124</v>
      </c>
      <c r="BA154">
        <v>25.157693343703301</v>
      </c>
      <c r="BB154">
        <v>24.377341228806173</v>
      </c>
      <c r="BC154">
        <v>29.117556433712554</v>
      </c>
      <c r="BD154" t="s">
        <v>151</v>
      </c>
      <c r="BE154">
        <v>1.4542944049865878</v>
      </c>
      <c r="BF154">
        <v>653.69369414963774</v>
      </c>
      <c r="BG154">
        <v>990.56366570365174</v>
      </c>
      <c r="BH154">
        <v>143.93975691710932</v>
      </c>
      <c r="BI154">
        <v>329.87062604395373</v>
      </c>
      <c r="BJ154">
        <v>436.37499825434156</v>
      </c>
      <c r="BK154">
        <v>1277.1380347314246</v>
      </c>
      <c r="BL154">
        <v>205.81738956925304</v>
      </c>
      <c r="BM154">
        <v>99.144882248634033</v>
      </c>
      <c r="BN154">
        <v>16909.183257821129</v>
      </c>
      <c r="BO154">
        <v>3.5350212477717484</v>
      </c>
      <c r="BP154">
        <v>89.4054992737519</v>
      </c>
      <c r="BQ154">
        <v>33968.37896462663</v>
      </c>
      <c r="BR154">
        <v>97.47958098151598</v>
      </c>
      <c r="BS154">
        <v>9999999</v>
      </c>
      <c r="BT154">
        <v>3.4612149580033389</v>
      </c>
      <c r="BU154">
        <v>0.23087047629863183</v>
      </c>
      <c r="BV154">
        <v>1.2628165864417922</v>
      </c>
      <c r="BW154">
        <v>0.24843218022698332</v>
      </c>
      <c r="BX154">
        <v>0.72684638668616908</v>
      </c>
      <c r="BY154">
        <v>1.9982551782458538E-3</v>
      </c>
      <c r="BZ154">
        <v>9.5021660857132428E-2</v>
      </c>
      <c r="CA154">
        <v>0.16576462458333907</v>
      </c>
      <c r="CB154">
        <v>0.18980496097602206</v>
      </c>
      <c r="CC154">
        <v>0.12666593404925633</v>
      </c>
      <c r="CD154">
        <v>0.49052752745351508</v>
      </c>
      <c r="CE154" t="s">
        <v>152</v>
      </c>
      <c r="CF154">
        <v>0.7756177915312602</v>
      </c>
      <c r="CG154">
        <v>169.42955108160285</v>
      </c>
      <c r="CH154">
        <v>912.61516898471211</v>
      </c>
      <c r="CI154">
        <v>36.181172323091943</v>
      </c>
      <c r="CJ154">
        <v>86.407219333286392</v>
      </c>
      <c r="CK154">
        <v>233.26634766139145</v>
      </c>
      <c r="CL154">
        <v>220.69202222731832</v>
      </c>
      <c r="CM154">
        <v>47.159305177439151</v>
      </c>
      <c r="CN154">
        <v>24.78362860753597</v>
      </c>
      <c r="CO154">
        <v>20050.921782453257</v>
      </c>
      <c r="CP154">
        <v>0.71682279514404978</v>
      </c>
      <c r="CQ154">
        <v>20.180906489687587</v>
      </c>
      <c r="CR154">
        <v>25420.190733408133</v>
      </c>
      <c r="CS154">
        <v>126.82985139220973</v>
      </c>
      <c r="CT154">
        <v>9999999</v>
      </c>
      <c r="CU154">
        <v>1.4678543009444873</v>
      </c>
      <c r="CV154">
        <v>0.10316415987857946</v>
      </c>
      <c r="CW154">
        <v>0.46584782322467405</v>
      </c>
      <c r="CX154">
        <v>0.10906575647267802</v>
      </c>
      <c r="CY154">
        <v>0.32809610402320533</v>
      </c>
      <c r="CZ154">
        <v>2.0822879087267813E-3</v>
      </c>
      <c r="DA154">
        <v>4.8763833656999003E-2</v>
      </c>
      <c r="DB154">
        <v>7.8813570074395073E-2</v>
      </c>
      <c r="DC154">
        <v>8.9766504074610759E-2</v>
      </c>
      <c r="DD154">
        <v>6.3011844325998753E-2</v>
      </c>
      <c r="DE154">
        <v>0.1826323676206473</v>
      </c>
    </row>
    <row r="155" spans="1:109">
      <c r="A155">
        <v>147</v>
      </c>
      <c r="B155" t="s">
        <v>149</v>
      </c>
      <c r="C155">
        <v>255599.22294825566</v>
      </c>
      <c r="D155">
        <v>108604.87569174988</v>
      </c>
      <c r="E155">
        <v>655527.36965044145</v>
      </c>
      <c r="F155">
        <v>26442.545903679074</v>
      </c>
      <c r="G155">
        <v>50801.580252883803</v>
      </c>
      <c r="H155">
        <v>162222.19219578383</v>
      </c>
      <c r="I155">
        <v>228143.18030657971</v>
      </c>
      <c r="J155">
        <v>42546.582652301833</v>
      </c>
      <c r="K155">
        <v>13688.549976645802</v>
      </c>
      <c r="L155">
        <v>174676817.71770555</v>
      </c>
      <c r="M155">
        <v>538.65067628163877</v>
      </c>
      <c r="N155">
        <v>6922.1374193945476</v>
      </c>
      <c r="O155">
        <v>7031188.8620803375</v>
      </c>
      <c r="P155">
        <v>2707.8795210011372</v>
      </c>
      <c r="Q155">
        <v>9999999</v>
      </c>
      <c r="R155">
        <v>1746.9387912959087</v>
      </c>
      <c r="S155">
        <v>227.88292513728848</v>
      </c>
      <c r="T155">
        <v>1087.6792127152005</v>
      </c>
      <c r="U155">
        <v>237.76184286723833</v>
      </c>
      <c r="V155">
        <v>666.87979726842366</v>
      </c>
      <c r="W155">
        <v>6.1932023494614914E-2</v>
      </c>
      <c r="X155">
        <v>100.65648169872215</v>
      </c>
      <c r="Y155">
        <v>178.82534322686885</v>
      </c>
      <c r="Z155">
        <v>206.27980596910265</v>
      </c>
      <c r="AA155">
        <v>139.24289020366118</v>
      </c>
      <c r="AB155">
        <v>330.57753462923824</v>
      </c>
      <c r="AC155" t="s">
        <v>150</v>
      </c>
      <c r="AD155">
        <v>450.08647402270122</v>
      </c>
      <c r="AE155">
        <v>101221.99750773983</v>
      </c>
      <c r="AF155">
        <v>519810.79369815794</v>
      </c>
      <c r="AG155">
        <v>31554.971277484725</v>
      </c>
      <c r="AH155">
        <v>57443.054474913821</v>
      </c>
      <c r="AI155">
        <v>151029.24657385648</v>
      </c>
      <c r="AJ155">
        <v>366148.55625142163</v>
      </c>
      <c r="AK155">
        <v>55561.680493038679</v>
      </c>
      <c r="AL155">
        <v>15495.457221458721</v>
      </c>
      <c r="AM155">
        <v>176340140.22691169</v>
      </c>
      <c r="AN155">
        <v>384.46794369816058</v>
      </c>
      <c r="AO155">
        <v>8908.6952810299572</v>
      </c>
      <c r="AP155">
        <v>5251493.5984234307</v>
      </c>
      <c r="AQ155">
        <v>3922.3673121102802</v>
      </c>
      <c r="AR155">
        <v>9999999</v>
      </c>
      <c r="AS155">
        <v>1158.5283520932148</v>
      </c>
      <c r="AT155">
        <v>157.04719117477964</v>
      </c>
      <c r="AU155">
        <v>544.83566240869254</v>
      </c>
      <c r="AV155">
        <v>162.49679310684044</v>
      </c>
      <c r="AW155">
        <v>342.69422394628168</v>
      </c>
      <c r="AX155">
        <v>0.20387631254375443</v>
      </c>
      <c r="AY155">
        <v>83.331330195987846</v>
      </c>
      <c r="AZ155">
        <v>131.69038143204097</v>
      </c>
      <c r="BA155">
        <v>142.26833208112222</v>
      </c>
      <c r="BB155">
        <v>108.9561525346421</v>
      </c>
      <c r="BC155">
        <v>202.60662610931576</v>
      </c>
      <c r="BD155" t="s">
        <v>151</v>
      </c>
      <c r="BE155">
        <v>1.1328430670259273</v>
      </c>
      <c r="BF155">
        <v>1182.7617276825126</v>
      </c>
      <c r="BG155">
        <v>3860.5114756202588</v>
      </c>
      <c r="BH155">
        <v>348.67528403956533</v>
      </c>
      <c r="BI155">
        <v>598.73872957830213</v>
      </c>
      <c r="BJ155">
        <v>1209.7304635586797</v>
      </c>
      <c r="BK155">
        <v>5970.4185422723021</v>
      </c>
      <c r="BL155">
        <v>694.46293956832983</v>
      </c>
      <c r="BM155">
        <v>159.04020084739497</v>
      </c>
      <c r="BN155">
        <v>3794162.7941669733</v>
      </c>
      <c r="BO155">
        <v>0.73426529237457649</v>
      </c>
      <c r="BP155">
        <v>97.130900200723389</v>
      </c>
      <c r="BQ155">
        <v>29837.034046624318</v>
      </c>
      <c r="BR155">
        <v>59.284515375649697</v>
      </c>
      <c r="BS155">
        <v>9999999</v>
      </c>
      <c r="BT155">
        <v>5.4523273229460631</v>
      </c>
      <c r="BU155">
        <v>0.57565905426903929</v>
      </c>
      <c r="BV155">
        <v>2.5805902392578899</v>
      </c>
      <c r="BW155">
        <v>0.59098724133173575</v>
      </c>
      <c r="BX155">
        <v>1.8530539323421098</v>
      </c>
      <c r="BY155">
        <v>8.3923809229240857E-3</v>
      </c>
      <c r="BZ155">
        <v>0.39180059824309948</v>
      </c>
      <c r="CA155">
        <v>0.51140171440925564</v>
      </c>
      <c r="CB155">
        <v>0.52562191623764276</v>
      </c>
      <c r="CC155">
        <v>0.45662929331968394</v>
      </c>
      <c r="CD155">
        <v>0.79864641531017877</v>
      </c>
      <c r="CE155" t="s">
        <v>152</v>
      </c>
      <c r="CF155">
        <v>0.90023141005459961</v>
      </c>
      <c r="CG155">
        <v>457.16840700777857</v>
      </c>
      <c r="CH155">
        <v>1514.3300497891421</v>
      </c>
      <c r="CI155">
        <v>103.27761150840738</v>
      </c>
      <c r="CJ155">
        <v>236.54734442107522</v>
      </c>
      <c r="CK155">
        <v>425.73157535507471</v>
      </c>
      <c r="CL155">
        <v>1100.1375085410532</v>
      </c>
      <c r="CM155">
        <v>160.53657587906213</v>
      </c>
      <c r="CN155">
        <v>60.952419726711391</v>
      </c>
      <c r="CO155">
        <v>128282.12789792703</v>
      </c>
      <c r="CP155">
        <v>0.99081170650675399</v>
      </c>
      <c r="CQ155">
        <v>45.473335205290731</v>
      </c>
      <c r="CR155">
        <v>24091.594173964415</v>
      </c>
      <c r="CS155">
        <v>72.841000862259207</v>
      </c>
      <c r="CT155">
        <v>9999999</v>
      </c>
      <c r="CU155">
        <v>4.3260856909409862</v>
      </c>
      <c r="CV155">
        <v>0.69744925569520422</v>
      </c>
      <c r="CW155">
        <v>2.6238662941353779</v>
      </c>
      <c r="CX155">
        <v>0.71268572739921043</v>
      </c>
      <c r="CY155">
        <v>1.7705963427540274</v>
      </c>
      <c r="CZ155">
        <v>1.3402854496873369E-3</v>
      </c>
      <c r="DA155">
        <v>0.49760321415365161</v>
      </c>
      <c r="DB155">
        <v>0.63861636256124388</v>
      </c>
      <c r="DC155">
        <v>0.64348686238163788</v>
      </c>
      <c r="DD155">
        <v>0.58348871439428029</v>
      </c>
      <c r="DE155">
        <v>0.85674742360459566</v>
      </c>
    </row>
    <row r="156" spans="1:109">
      <c r="A156">
        <v>148</v>
      </c>
      <c r="B156" t="s">
        <v>149</v>
      </c>
      <c r="C156">
        <v>266214.88604941231</v>
      </c>
      <c r="D156">
        <v>558852.31594897993</v>
      </c>
      <c r="E156">
        <v>8959974.8499948662</v>
      </c>
      <c r="H156">
        <v>2161106.9571007621</v>
      </c>
      <c r="K156">
        <v>133876.5322144391</v>
      </c>
      <c r="M156">
        <v>16870.711527919135</v>
      </c>
      <c r="Q156">
        <v>9999999</v>
      </c>
      <c r="R156">
        <v>13186.02814658436</v>
      </c>
      <c r="S156">
        <v>307.99839412482231</v>
      </c>
      <c r="T156">
        <v>2590.3108792864423</v>
      </c>
      <c r="U156">
        <v>321.86527553422508</v>
      </c>
      <c r="V156">
        <v>1243.0651807092277</v>
      </c>
      <c r="W156">
        <v>1.9397239841831186</v>
      </c>
      <c r="X156">
        <v>174.42881431106267</v>
      </c>
      <c r="Y156">
        <v>250.92285489075383</v>
      </c>
      <c r="Z156">
        <v>270.51446925744506</v>
      </c>
      <c r="AA156">
        <v>212.97392080424342</v>
      </c>
      <c r="AB156">
        <v>505.44456027957381</v>
      </c>
      <c r="AC156" t="s">
        <v>150</v>
      </c>
      <c r="AD156">
        <v>355.97361779014113</v>
      </c>
      <c r="AE156">
        <v>73559.935663220531</v>
      </c>
      <c r="AF156">
        <v>202225.03704697068</v>
      </c>
      <c r="AG156">
        <v>14735.800563664898</v>
      </c>
      <c r="AH156">
        <v>35542.353165339009</v>
      </c>
      <c r="AI156">
        <v>59337.558604750542</v>
      </c>
      <c r="AJ156">
        <v>141583.55030438516</v>
      </c>
      <c r="AK156">
        <v>21661.289615229343</v>
      </c>
      <c r="AL156">
        <v>9670.8684796598063</v>
      </c>
      <c r="AM156">
        <v>7223336.3668325273</v>
      </c>
      <c r="AN156">
        <v>820.53612515197824</v>
      </c>
      <c r="AO156">
        <v>9427.6556235136795</v>
      </c>
      <c r="AP156">
        <v>4839887.6947356313</v>
      </c>
      <c r="AQ156">
        <v>2278.0163405968187</v>
      </c>
      <c r="AR156">
        <v>9999999</v>
      </c>
      <c r="AS156">
        <v>1309.2737233162106</v>
      </c>
      <c r="AT156">
        <v>148.29495059284224</v>
      </c>
      <c r="AU156">
        <v>551.44962217895397</v>
      </c>
      <c r="AV156">
        <v>156.53765141067109</v>
      </c>
      <c r="AW156">
        <v>335.19918310498679</v>
      </c>
      <c r="AX156">
        <v>0.52781384461638492</v>
      </c>
      <c r="AY156">
        <v>69.833154504758724</v>
      </c>
      <c r="AZ156">
        <v>114.37145065172811</v>
      </c>
      <c r="BA156">
        <v>129.1312293209636</v>
      </c>
      <c r="BB156">
        <v>91.412039133262496</v>
      </c>
      <c r="BC156">
        <v>232.38316848133118</v>
      </c>
      <c r="BD156" t="s">
        <v>151</v>
      </c>
      <c r="BE156">
        <v>0.67115834402487395</v>
      </c>
      <c r="BF156">
        <v>403.90418442750217</v>
      </c>
      <c r="BG156">
        <v>2215.4308178637948</v>
      </c>
      <c r="BH156">
        <v>95.943136736996593</v>
      </c>
      <c r="BI156">
        <v>201.02793020075202</v>
      </c>
      <c r="BJ156">
        <v>575.62324758196155</v>
      </c>
      <c r="BK156">
        <v>732.14791043351079</v>
      </c>
      <c r="BL156">
        <v>141.75297380282424</v>
      </c>
      <c r="BM156">
        <v>55.399913107414861</v>
      </c>
      <c r="BN156">
        <v>218730.76926826325</v>
      </c>
      <c r="BO156">
        <v>0.79093789361777866</v>
      </c>
      <c r="BP156">
        <v>29.124711729607839</v>
      </c>
      <c r="BQ156">
        <v>31483.984361612125</v>
      </c>
      <c r="BR156">
        <v>121.38139252617567</v>
      </c>
      <c r="BS156">
        <v>9999999</v>
      </c>
      <c r="BT156">
        <v>2.802750421723335</v>
      </c>
      <c r="BU156">
        <v>0.29855417586677624</v>
      </c>
      <c r="BV156">
        <v>1.2861356697989621</v>
      </c>
      <c r="BW156">
        <v>0.30676231791471331</v>
      </c>
      <c r="BX156">
        <v>0.73834514439429966</v>
      </c>
      <c r="BY156">
        <v>3.9424911363864667E-4</v>
      </c>
      <c r="BZ156">
        <v>0.17972276614537608</v>
      </c>
      <c r="CA156">
        <v>0.25999189200414846</v>
      </c>
      <c r="CB156">
        <v>0.27116031543945335</v>
      </c>
      <c r="CC156">
        <v>0.22215518485572644</v>
      </c>
      <c r="CD156">
        <v>0.35048229583968421</v>
      </c>
      <c r="CE156" t="s">
        <v>152</v>
      </c>
      <c r="CF156">
        <v>2.9810594152862766</v>
      </c>
      <c r="CG156">
        <v>141.12757723417644</v>
      </c>
      <c r="CH156">
        <v>765.54293915337325</v>
      </c>
      <c r="CI156">
        <v>29.630315883211313</v>
      </c>
      <c r="CJ156">
        <v>69.440049016348937</v>
      </c>
      <c r="CK156">
        <v>184.67360525258334</v>
      </c>
      <c r="CL156">
        <v>186.70302237031365</v>
      </c>
      <c r="CM156">
        <v>39.719190490739919</v>
      </c>
      <c r="CN156">
        <v>20.778429436705235</v>
      </c>
      <c r="CO156">
        <v>18168.610165519509</v>
      </c>
      <c r="CP156">
        <v>4.8990177100739212</v>
      </c>
      <c r="CQ156">
        <v>27.043164047426128</v>
      </c>
      <c r="CR156">
        <v>22728.686489576095</v>
      </c>
      <c r="CS156">
        <v>96.341937325218382</v>
      </c>
      <c r="CT156">
        <v>9999999</v>
      </c>
      <c r="CU156">
        <v>6.5615614161936548</v>
      </c>
      <c r="CV156">
        <v>0.22276013748382764</v>
      </c>
      <c r="CW156">
        <v>2.0337337719934721</v>
      </c>
      <c r="CX156">
        <v>0.23413165697579286</v>
      </c>
      <c r="CY156">
        <v>1.1458437457255333</v>
      </c>
      <c r="CZ156">
        <v>1.3493680371380447E-3</v>
      </c>
      <c r="DA156">
        <v>9.5824331446927563E-2</v>
      </c>
      <c r="DB156">
        <v>0.17183449044327789</v>
      </c>
      <c r="DC156">
        <v>0.19748375701981677</v>
      </c>
      <c r="DD156">
        <v>0.13341713207295194</v>
      </c>
      <c r="DE156">
        <v>0.3597659803279229</v>
      </c>
    </row>
    <row r="157" spans="1:109">
      <c r="A157">
        <v>149</v>
      </c>
      <c r="B157" t="s">
        <v>149</v>
      </c>
      <c r="C157">
        <v>268074.24832368328</v>
      </c>
      <c r="D157">
        <v>225205.52226685299</v>
      </c>
      <c r="E157">
        <v>3074918.1250791145</v>
      </c>
      <c r="F157">
        <v>232777.20936331735</v>
      </c>
      <c r="G157">
        <v>113730.32457430873</v>
      </c>
      <c r="H157">
        <v>711743.11019703501</v>
      </c>
      <c r="I157">
        <v>4027837.7344876253</v>
      </c>
      <c r="J157">
        <v>1148226.8286571351</v>
      </c>
      <c r="K157">
        <v>41545.604710327971</v>
      </c>
      <c r="L157">
        <v>4284304229164149</v>
      </c>
      <c r="M157">
        <v>6241.074082316225</v>
      </c>
      <c r="N157">
        <v>21075.420423293192</v>
      </c>
      <c r="O157">
        <v>6215626.5444245925</v>
      </c>
      <c r="P157">
        <v>19815.368227979117</v>
      </c>
      <c r="Q157">
        <v>9999999</v>
      </c>
      <c r="R157">
        <v>9607.933480537924</v>
      </c>
      <c r="S157">
        <v>441.81001392704133</v>
      </c>
      <c r="T157">
        <v>3395.3220435016347</v>
      </c>
      <c r="U157">
        <v>465.76702214614198</v>
      </c>
      <c r="V157">
        <v>1904.4429963073821</v>
      </c>
      <c r="W157">
        <v>3.115634403603075</v>
      </c>
      <c r="X157">
        <v>188.36193177845405</v>
      </c>
      <c r="Y157">
        <v>330.28661007351189</v>
      </c>
      <c r="Z157">
        <v>395.24724520294774</v>
      </c>
      <c r="AA157">
        <v>255.73148383893135</v>
      </c>
      <c r="AB157">
        <v>756.59031873981485</v>
      </c>
      <c r="AC157" t="s">
        <v>150</v>
      </c>
      <c r="AD157">
        <v>229.11151631207437</v>
      </c>
      <c r="AE157">
        <v>87945.235102650287</v>
      </c>
      <c r="AF157">
        <v>329032.88109249627</v>
      </c>
      <c r="AG157">
        <v>20917.051290805022</v>
      </c>
      <c r="AH157">
        <v>45182.801790667509</v>
      </c>
      <c r="AI157">
        <v>92895.185006746702</v>
      </c>
      <c r="AJ157">
        <v>230343.45406172826</v>
      </c>
      <c r="AK157">
        <v>33477.96557839655</v>
      </c>
      <c r="AL157">
        <v>11824.361423413422</v>
      </c>
      <c r="AM157">
        <v>37887168.670794427</v>
      </c>
      <c r="AN157">
        <v>264.00969370027133</v>
      </c>
      <c r="AO157">
        <v>8504.699680211952</v>
      </c>
      <c r="AP157">
        <v>4655012.2524232604</v>
      </c>
      <c r="AQ157">
        <v>2738.1680224194329</v>
      </c>
      <c r="AR157">
        <v>9999999</v>
      </c>
      <c r="AS157">
        <v>951.08462792086527</v>
      </c>
      <c r="AT157">
        <v>168.46499258071455</v>
      </c>
      <c r="AU157">
        <v>599.92542287716913</v>
      </c>
      <c r="AV157">
        <v>173.71448622036712</v>
      </c>
      <c r="AW157">
        <v>378.86907570591683</v>
      </c>
      <c r="AX157">
        <v>0.27023942083191987</v>
      </c>
      <c r="AY157">
        <v>94.374814893752884</v>
      </c>
      <c r="AZ157">
        <v>144.07624239893602</v>
      </c>
      <c r="BA157">
        <v>154.87135507106817</v>
      </c>
      <c r="BB157">
        <v>121.45635262096738</v>
      </c>
      <c r="BC157">
        <v>226.24569414644753</v>
      </c>
      <c r="BD157" t="s">
        <v>151</v>
      </c>
      <c r="BE157">
        <v>22.824839887842785</v>
      </c>
      <c r="BF157">
        <v>836.61381311664616</v>
      </c>
      <c r="BG157">
        <v>3745.8868952368784</v>
      </c>
      <c r="BH157">
        <v>332.86536003812063</v>
      </c>
      <c r="BI157">
        <v>457.26537783566351</v>
      </c>
      <c r="BJ157">
        <v>957.66719840399082</v>
      </c>
      <c r="BK157">
        <v>7689.8865399350007</v>
      </c>
      <c r="BL157">
        <v>846.50656697372381</v>
      </c>
      <c r="BM157">
        <v>140.20052971797253</v>
      </c>
      <c r="BN157">
        <v>28403169.725218408</v>
      </c>
      <c r="BO157">
        <v>35.080777005619311</v>
      </c>
      <c r="BP157">
        <v>125.96166254611877</v>
      </c>
      <c r="BQ157">
        <v>21653.437250516661</v>
      </c>
      <c r="BR157">
        <v>4.9223033336865134</v>
      </c>
      <c r="BS157">
        <v>9999999</v>
      </c>
      <c r="BT157">
        <v>44.866118788496379</v>
      </c>
      <c r="BU157">
        <v>2.1739610338453681</v>
      </c>
      <c r="BV157">
        <v>15.603702398820458</v>
      </c>
      <c r="BW157">
        <v>2.2959582521471429</v>
      </c>
      <c r="BX157">
        <v>9.3091593092667324</v>
      </c>
      <c r="BY157">
        <v>1.3474400313171726E-2</v>
      </c>
      <c r="BZ157">
        <v>0.94086934739461747</v>
      </c>
      <c r="CA157">
        <v>1.6379717261704889</v>
      </c>
      <c r="CB157">
        <v>1.9412082381569007</v>
      </c>
      <c r="CC157">
        <v>1.2694056501635334</v>
      </c>
      <c r="CD157">
        <v>3.6643167600976754</v>
      </c>
      <c r="CE157" t="s">
        <v>152</v>
      </c>
      <c r="CF157">
        <v>0.11470214069498752</v>
      </c>
      <c r="CG157">
        <v>194.37569653248755</v>
      </c>
      <c r="CH157">
        <v>450.23068727109921</v>
      </c>
      <c r="CI157">
        <v>29.498196967000769</v>
      </c>
      <c r="CJ157">
        <v>82.901586998622449</v>
      </c>
      <c r="CK157">
        <v>152.22413128841197</v>
      </c>
      <c r="CL157">
        <v>172.62427433154033</v>
      </c>
      <c r="CM157">
        <v>35.253934871810159</v>
      </c>
      <c r="CN157">
        <v>22.516231706691862</v>
      </c>
      <c r="CO157">
        <v>3213.4840711313668</v>
      </c>
      <c r="CP157">
        <v>0.44864829453521515</v>
      </c>
      <c r="CQ157">
        <v>14.095574533524433</v>
      </c>
      <c r="CR157">
        <v>24776.246178400746</v>
      </c>
      <c r="CS157">
        <v>157.97876993369033</v>
      </c>
      <c r="CT157">
        <v>9999999</v>
      </c>
      <c r="CU157">
        <v>0.18822813262265961</v>
      </c>
      <c r="CV157">
        <v>3.0329495211456954E-2</v>
      </c>
      <c r="CW157">
        <v>0.1274009170746519</v>
      </c>
      <c r="CX157">
        <v>3.143395964645878E-2</v>
      </c>
      <c r="CY157">
        <v>0.12589698576566968</v>
      </c>
      <c r="CZ157">
        <v>4.0261851185071967E-4</v>
      </c>
      <c r="DA157">
        <v>2.1485791529550109E-2</v>
      </c>
      <c r="DB157">
        <v>2.6059128656770323E-2</v>
      </c>
      <c r="DC157">
        <v>2.7667219243141843E-2</v>
      </c>
      <c r="DD157">
        <v>2.3565090679798423E-2</v>
      </c>
      <c r="DE157">
        <v>4.8901991348207781E-2</v>
      </c>
    </row>
    <row r="158" spans="1:109">
      <c r="A158">
        <v>150</v>
      </c>
      <c r="B158" t="s">
        <v>149</v>
      </c>
      <c r="C158">
        <v>322860.92716742802</v>
      </c>
      <c r="D158">
        <v>108454.01050214698</v>
      </c>
      <c r="E158">
        <v>1460368.7117750584</v>
      </c>
      <c r="F158">
        <v>57578.893070732593</v>
      </c>
      <c r="G158">
        <v>73103.840377325498</v>
      </c>
      <c r="H158">
        <v>345958.01042275556</v>
      </c>
      <c r="I158">
        <v>386955.44459744106</v>
      </c>
      <c r="J158">
        <v>106779.07057424495</v>
      </c>
      <c r="K158">
        <v>24987.226541797827</v>
      </c>
      <c r="L158">
        <v>5648458644.4094162</v>
      </c>
      <c r="M158">
        <v>2643.7146569606775</v>
      </c>
      <c r="N158">
        <v>10019.040236098775</v>
      </c>
      <c r="O158">
        <v>8751550.5334600285</v>
      </c>
      <c r="P158">
        <v>7168.9083463769584</v>
      </c>
      <c r="Q158">
        <v>9999999</v>
      </c>
      <c r="R158">
        <v>3381.96651731574</v>
      </c>
      <c r="S158">
        <v>142.61840370576289</v>
      </c>
      <c r="T158">
        <v>1184.8024832952156</v>
      </c>
      <c r="U158">
        <v>149.73383492198317</v>
      </c>
      <c r="V158">
        <v>695.12014252987115</v>
      </c>
      <c r="W158">
        <v>0.72617847171937733</v>
      </c>
      <c r="X158">
        <v>65.434959835992075</v>
      </c>
      <c r="Y158">
        <v>109.4113269674931</v>
      </c>
      <c r="Z158">
        <v>127.43344146447504</v>
      </c>
      <c r="AA158">
        <v>86.743748807239541</v>
      </c>
      <c r="AB158">
        <v>239.27080804890159</v>
      </c>
      <c r="AC158" t="s">
        <v>150</v>
      </c>
      <c r="AD158">
        <v>221.46655745615541</v>
      </c>
      <c r="AE158">
        <v>66189.455145094762</v>
      </c>
      <c r="AF158">
        <v>221083.66688444495</v>
      </c>
      <c r="AG158">
        <v>14706.325031219811</v>
      </c>
      <c r="AH158">
        <v>33228.696210859358</v>
      </c>
      <c r="AI158">
        <v>72782.720934101701</v>
      </c>
      <c r="AJ158">
        <v>132607.66916402089</v>
      </c>
      <c r="AK158">
        <v>21827.353584585282</v>
      </c>
      <c r="AL158">
        <v>9037.7406707994014</v>
      </c>
      <c r="AM158">
        <v>8925012.4140218068</v>
      </c>
      <c r="AN158">
        <v>338.84875989451939</v>
      </c>
      <c r="AO158">
        <v>7223.0708775181029</v>
      </c>
      <c r="AP158">
        <v>4734976.7015676042</v>
      </c>
      <c r="AQ158">
        <v>1707.2297466984492</v>
      </c>
      <c r="AR158">
        <v>9999999</v>
      </c>
      <c r="AS158">
        <v>628.40782561186109</v>
      </c>
      <c r="AT158">
        <v>79.82849190386986</v>
      </c>
      <c r="AU158">
        <v>209.74837458147766</v>
      </c>
      <c r="AV158">
        <v>84.564449037476166</v>
      </c>
      <c r="AW158">
        <v>136.93174042541219</v>
      </c>
      <c r="AX158">
        <v>0.51674357567161344</v>
      </c>
      <c r="AY158">
        <v>32.097009918042026</v>
      </c>
      <c r="AZ158">
        <v>59.80653592255679</v>
      </c>
      <c r="BA158">
        <v>68.52753276468853</v>
      </c>
      <c r="BB158">
        <v>45.311695918370546</v>
      </c>
      <c r="BC158">
        <v>123.04932616965519</v>
      </c>
      <c r="BD158" t="s">
        <v>151</v>
      </c>
      <c r="BE158">
        <v>1.7106442718452715</v>
      </c>
      <c r="BF158">
        <v>1181.491562252633</v>
      </c>
      <c r="BG158">
        <v>6061.4345550339913</v>
      </c>
      <c r="BH158">
        <v>532.78869490271575</v>
      </c>
      <c r="BI158">
        <v>586.43876044231069</v>
      </c>
      <c r="BJ158">
        <v>1733.9008751817519</v>
      </c>
      <c r="BK158">
        <v>12367.565427116355</v>
      </c>
      <c r="BL158">
        <v>1507.2723014712053</v>
      </c>
      <c r="BM158">
        <v>166.01604698106257</v>
      </c>
      <c r="BN158">
        <v>1047453621.4174598</v>
      </c>
      <c r="BO158">
        <v>1.3560208263316496</v>
      </c>
      <c r="BP158">
        <v>82.665720143407384</v>
      </c>
      <c r="BQ158">
        <v>21990.843444484461</v>
      </c>
      <c r="BR158">
        <v>57.012170279071675</v>
      </c>
      <c r="BS158">
        <v>9999999</v>
      </c>
      <c r="BT158">
        <v>5.6192859295974529</v>
      </c>
      <c r="BU158">
        <v>0.5770900833358249</v>
      </c>
      <c r="BV158">
        <v>2.6169670279941237</v>
      </c>
      <c r="BW158">
        <v>0.58336456344633358</v>
      </c>
      <c r="BX158">
        <v>1.724504819859134</v>
      </c>
      <c r="BY158">
        <v>2.2528027774080094E-3</v>
      </c>
      <c r="BZ158">
        <v>0.4677323152653326</v>
      </c>
      <c r="CA158">
        <v>0.55124898011482226</v>
      </c>
      <c r="CB158">
        <v>0.54164926675780745</v>
      </c>
      <c r="CC158">
        <v>0.52168382062432639</v>
      </c>
      <c r="CD158">
        <v>0.64859701951984539</v>
      </c>
      <c r="CE158" t="s">
        <v>152</v>
      </c>
      <c r="CF158">
        <v>1.5179135441687002</v>
      </c>
      <c r="CG158">
        <v>206.9373759239883</v>
      </c>
      <c r="CH158">
        <v>1103.579595682497</v>
      </c>
      <c r="CI158">
        <v>42.436124804019315</v>
      </c>
      <c r="CJ158">
        <v>96.190585387722123</v>
      </c>
      <c r="CK158">
        <v>269.77671700992551</v>
      </c>
      <c r="CL158">
        <v>334.22237818018516</v>
      </c>
      <c r="CM158">
        <v>61.631745616777252</v>
      </c>
      <c r="CN158">
        <v>25.717773098793543</v>
      </c>
      <c r="CO158">
        <v>65314.887127891139</v>
      </c>
      <c r="CP158">
        <v>1.8517057259047001</v>
      </c>
      <c r="CQ158">
        <v>21.316371712095361</v>
      </c>
      <c r="CR158">
        <v>20021.323500669449</v>
      </c>
      <c r="CS158">
        <v>91.62653078621328</v>
      </c>
      <c r="CT158">
        <v>9999999</v>
      </c>
      <c r="CU158">
        <v>4.1634450459161894</v>
      </c>
      <c r="CV158">
        <v>0.33868087372561612</v>
      </c>
      <c r="CW158">
        <v>1.571949879551787</v>
      </c>
      <c r="CX158">
        <v>0.35921640175852709</v>
      </c>
      <c r="CY158">
        <v>0.91616837643263305</v>
      </c>
      <c r="CZ158">
        <v>1.0394204416793935E-3</v>
      </c>
      <c r="DA158">
        <v>0.14231822175794051</v>
      </c>
      <c r="DB158">
        <v>0.2548109636157096</v>
      </c>
      <c r="DC158">
        <v>0.29284012597078996</v>
      </c>
      <c r="DD158">
        <v>0.19625629286731264</v>
      </c>
      <c r="DE158">
        <v>0.5804502544527933</v>
      </c>
    </row>
    <row r="159" spans="1:109">
      <c r="A159">
        <v>151</v>
      </c>
      <c r="B159" t="s">
        <v>149</v>
      </c>
      <c r="C159">
        <v>254896.73978491058</v>
      </c>
      <c r="D159">
        <v>207743.35779495636</v>
      </c>
      <c r="E159">
        <v>1768732.2905483602</v>
      </c>
      <c r="F159">
        <v>94703.355266290237</v>
      </c>
      <c r="G159">
        <v>101562.10459874669</v>
      </c>
      <c r="H159">
        <v>436233.65367769985</v>
      </c>
      <c r="I159">
        <v>878437.62734067847</v>
      </c>
      <c r="J159">
        <v>214609.70428210773</v>
      </c>
      <c r="K159">
        <v>34208.782944638551</v>
      </c>
      <c r="L159">
        <v>142751520635.26505</v>
      </c>
      <c r="M159">
        <v>3485.2166521801701</v>
      </c>
      <c r="N159">
        <v>12462.041813198171</v>
      </c>
      <c r="O159">
        <v>6947424.2341838945</v>
      </c>
      <c r="P159">
        <v>8681.6056638866521</v>
      </c>
      <c r="Q159">
        <v>9999999</v>
      </c>
      <c r="R159">
        <v>3386.8346855655909</v>
      </c>
      <c r="S159">
        <v>148.78161732491736</v>
      </c>
      <c r="T159">
        <v>1328.482341939452</v>
      </c>
      <c r="U159">
        <v>157.86587930171254</v>
      </c>
      <c r="V159">
        <v>801.56381391909929</v>
      </c>
      <c r="W159">
        <v>0.37485592834802567</v>
      </c>
      <c r="X159">
        <v>60.675083643161614</v>
      </c>
      <c r="Y159">
        <v>108.96005327303681</v>
      </c>
      <c r="Z159">
        <v>129.9942779252188</v>
      </c>
      <c r="AA159">
        <v>82.670976419046255</v>
      </c>
      <c r="AB159">
        <v>277.16432110603301</v>
      </c>
      <c r="AC159" t="s">
        <v>150</v>
      </c>
      <c r="AD159">
        <v>1372.1943464973535</v>
      </c>
      <c r="AE159">
        <v>107409.10911932036</v>
      </c>
      <c r="AF159">
        <v>1222781.3436903087</v>
      </c>
      <c r="AG159">
        <v>57688.042501376993</v>
      </c>
      <c r="AH159">
        <v>55483.8607820955</v>
      </c>
      <c r="AI159">
        <v>298859.63069773378</v>
      </c>
      <c r="AJ159">
        <v>433777.24017969688</v>
      </c>
      <c r="AK159">
        <v>128480.66258233643</v>
      </c>
      <c r="AL159">
        <v>20351.604579971114</v>
      </c>
      <c r="AM159">
        <v>74081171700.641083</v>
      </c>
      <c r="AN159">
        <v>2095.565243732422</v>
      </c>
      <c r="AO159">
        <v>5513.375587582972</v>
      </c>
      <c r="AP159">
        <v>4970909.317508433</v>
      </c>
      <c r="AQ159">
        <v>4713.5875701735386</v>
      </c>
      <c r="AR159">
        <v>9999999</v>
      </c>
      <c r="AS159">
        <v>2229.6990163880741</v>
      </c>
      <c r="AT159">
        <v>124.8405062437519</v>
      </c>
      <c r="AU159">
        <v>721.78305802813816</v>
      </c>
      <c r="AV159">
        <v>131.47340740436408</v>
      </c>
      <c r="AW159">
        <v>460.40241068290999</v>
      </c>
      <c r="AX159">
        <v>0.64853774566758438</v>
      </c>
      <c r="AY159">
        <v>65.650485919373807</v>
      </c>
      <c r="AZ159">
        <v>99.076752384950694</v>
      </c>
      <c r="BA159">
        <v>110.61729969381948</v>
      </c>
      <c r="BB159">
        <v>81.756798449197447</v>
      </c>
      <c r="BC159">
        <v>217.94412524552732</v>
      </c>
      <c r="BD159" t="s">
        <v>151</v>
      </c>
      <c r="BE159">
        <v>0.31135164257514886</v>
      </c>
      <c r="BF159">
        <v>611.64900706790968</v>
      </c>
      <c r="BG159">
        <v>1924.9657487200093</v>
      </c>
      <c r="BH159">
        <v>153.67945102774701</v>
      </c>
      <c r="BI159">
        <v>307.91699365952451</v>
      </c>
      <c r="BJ159">
        <v>680.98774644433831</v>
      </c>
      <c r="BK159">
        <v>1623.762592040961</v>
      </c>
      <c r="BL159">
        <v>248.94301562582137</v>
      </c>
      <c r="BM159">
        <v>83.662959589414626</v>
      </c>
      <c r="BN159">
        <v>204014.43547603197</v>
      </c>
      <c r="BO159">
        <v>0.43756226168575302</v>
      </c>
      <c r="BP159">
        <v>46.377653275991364</v>
      </c>
      <c r="BQ159">
        <v>26394.697284886697</v>
      </c>
      <c r="BR159">
        <v>93.664528226563647</v>
      </c>
      <c r="BS159">
        <v>9999999</v>
      </c>
      <c r="BT159">
        <v>1.7832820737863129</v>
      </c>
      <c r="BU159">
        <v>0.21233847482881582</v>
      </c>
      <c r="BV159">
        <v>0.71907771876617221</v>
      </c>
      <c r="BW159">
        <v>0.22033914390143289</v>
      </c>
      <c r="BX159">
        <v>0.52672904249268315</v>
      </c>
      <c r="BY159">
        <v>5.1762897969402843E-3</v>
      </c>
      <c r="BZ159">
        <v>0.11935467181253878</v>
      </c>
      <c r="CA159">
        <v>0.17753467067710704</v>
      </c>
      <c r="CB159">
        <v>0.18952801167168495</v>
      </c>
      <c r="CC159">
        <v>0.14740970145359111</v>
      </c>
      <c r="CD159">
        <v>0.30006730145072508</v>
      </c>
      <c r="CE159" t="s">
        <v>152</v>
      </c>
      <c r="CF159">
        <v>1.3462936368395011</v>
      </c>
      <c r="CG159">
        <v>617.73062665468592</v>
      </c>
      <c r="CH159">
        <v>2337.7935119047861</v>
      </c>
      <c r="CI159">
        <v>176.50588925880299</v>
      </c>
      <c r="CJ159">
        <v>338.31053505517667</v>
      </c>
      <c r="CK159">
        <v>641.58932161346172</v>
      </c>
      <c r="CL159">
        <v>2069.0966978243273</v>
      </c>
      <c r="CM159">
        <v>302.43926527079026</v>
      </c>
      <c r="CN159">
        <v>93.954424926295999</v>
      </c>
      <c r="CO159">
        <v>928553.14448783942</v>
      </c>
      <c r="CP159">
        <v>1.2664425057012363</v>
      </c>
      <c r="CQ159">
        <v>62.365513451153802</v>
      </c>
      <c r="CR159">
        <v>22270.302732434058</v>
      </c>
      <c r="CS159">
        <v>74.068375877414312</v>
      </c>
      <c r="CT159">
        <v>9999999</v>
      </c>
      <c r="CU159">
        <v>3.0790143377590513</v>
      </c>
      <c r="CV159">
        <v>0.40317867987080203</v>
      </c>
      <c r="CW159">
        <v>1.9831429092010251</v>
      </c>
      <c r="CX159">
        <v>0.42475678226264485</v>
      </c>
      <c r="CY159">
        <v>1.5510452983807714</v>
      </c>
      <c r="CZ159">
        <v>7.0600162592237073E-3</v>
      </c>
      <c r="DA159">
        <v>0.23050262013288136</v>
      </c>
      <c r="DB159">
        <v>0.32285926787633629</v>
      </c>
      <c r="DC159">
        <v>0.35366191228538196</v>
      </c>
      <c r="DD159">
        <v>0.27632598379459888</v>
      </c>
      <c r="DE159">
        <v>0.74554338297032974</v>
      </c>
    </row>
    <row r="160" spans="1:109">
      <c r="A160">
        <v>152</v>
      </c>
      <c r="B160" t="s">
        <v>149</v>
      </c>
      <c r="C160">
        <v>288214.37439960497</v>
      </c>
      <c r="D160">
        <v>513570.79036526318</v>
      </c>
      <c r="E160">
        <v>1252930.1901519988</v>
      </c>
      <c r="F160">
        <v>262137.36579565567</v>
      </c>
      <c r="G160">
        <v>282915.85282871756</v>
      </c>
      <c r="H160">
        <v>495382.97183441254</v>
      </c>
      <c r="I160">
        <v>17971218.407288894</v>
      </c>
      <c r="J160">
        <v>1009342.9964583287</v>
      </c>
      <c r="K160">
        <v>78729.129956397199</v>
      </c>
      <c r="L160">
        <v>79414531352.846283</v>
      </c>
      <c r="M160">
        <v>1339.1729600929814</v>
      </c>
      <c r="N160">
        <v>76907.771983545681</v>
      </c>
      <c r="O160">
        <v>4828212.0420123376</v>
      </c>
      <c r="P160">
        <v>34527.053496414635</v>
      </c>
      <c r="Q160">
        <v>9999999</v>
      </c>
      <c r="R160">
        <v>2219.9018678880893</v>
      </c>
      <c r="S160">
        <v>231.18296750381674</v>
      </c>
      <c r="T160">
        <v>883.17853511618193</v>
      </c>
      <c r="U160">
        <v>236.61461337047552</v>
      </c>
      <c r="V160">
        <v>496.71654413950512</v>
      </c>
      <c r="W160">
        <v>0.81455742842443557</v>
      </c>
      <c r="X160">
        <v>143.21291476596539</v>
      </c>
      <c r="Y160">
        <v>208.51048233497193</v>
      </c>
      <c r="Z160">
        <v>207.40493529326002</v>
      </c>
      <c r="AA160">
        <v>180.86692673343157</v>
      </c>
      <c r="AB160">
        <v>268.18847323335598</v>
      </c>
      <c r="AC160" t="s">
        <v>150</v>
      </c>
      <c r="AD160">
        <v>34.625696681324136</v>
      </c>
      <c r="AE160">
        <v>85033.685589572648</v>
      </c>
      <c r="AF160">
        <v>351026.497381225</v>
      </c>
      <c r="AG160">
        <v>21948.78788466398</v>
      </c>
      <c r="AH160">
        <v>44529.134423344622</v>
      </c>
      <c r="AI160">
        <v>118320.41483347915</v>
      </c>
      <c r="AJ160">
        <v>174479.0427978427</v>
      </c>
      <c r="AK160">
        <v>32544.558855227642</v>
      </c>
      <c r="AL160">
        <v>12757.016928390116</v>
      </c>
      <c r="AM160">
        <v>20930245.225319158</v>
      </c>
      <c r="AN160">
        <v>104.27444968033531</v>
      </c>
      <c r="AO160">
        <v>6021.4961094448763</v>
      </c>
      <c r="AP160">
        <v>5817068.582429029</v>
      </c>
      <c r="AQ160">
        <v>1798.3038987184198</v>
      </c>
      <c r="AR160">
        <v>9999999</v>
      </c>
      <c r="AS160">
        <v>218.32714614330976</v>
      </c>
      <c r="AT160">
        <v>15.993882004506363</v>
      </c>
      <c r="AU160">
        <v>76.064013651066858</v>
      </c>
      <c r="AV160">
        <v>16.555411728510215</v>
      </c>
      <c r="AW160">
        <v>42.814177900484324</v>
      </c>
      <c r="AX160">
        <v>0.29071446109019305</v>
      </c>
      <c r="AY160">
        <v>10.387188157468689</v>
      </c>
      <c r="AZ160">
        <v>13.878729289570915</v>
      </c>
      <c r="BA160">
        <v>14.200303992590603</v>
      </c>
      <c r="BB160">
        <v>12.084124216079797</v>
      </c>
      <c r="BC160">
        <v>22.257267566604227</v>
      </c>
      <c r="BD160" t="s">
        <v>151</v>
      </c>
      <c r="BE160">
        <v>1.5153374902461094</v>
      </c>
      <c r="BF160">
        <v>1390.1042360472998</v>
      </c>
      <c r="BG160">
        <v>5644.8711177572022</v>
      </c>
      <c r="BH160">
        <v>447.30333832588764</v>
      </c>
      <c r="BI160">
        <v>670.15996013763117</v>
      </c>
      <c r="BJ160">
        <v>1578.9066309656473</v>
      </c>
      <c r="BK160">
        <v>8180.6764846455735</v>
      </c>
      <c r="BL160">
        <v>988.14382757595718</v>
      </c>
      <c r="BM160">
        <v>178.88859347874237</v>
      </c>
      <c r="BN160">
        <v>45177753.881246105</v>
      </c>
      <c r="BO160">
        <v>1.1493797843142572</v>
      </c>
      <c r="BP160">
        <v>98.523445889989759</v>
      </c>
      <c r="BQ160">
        <v>29891.919962560747</v>
      </c>
      <c r="BR160">
        <v>59.774870906954625</v>
      </c>
      <c r="BS160">
        <v>9999999</v>
      </c>
      <c r="BT160">
        <v>6.242205425553065</v>
      </c>
      <c r="BU160">
        <v>0.77394864551086939</v>
      </c>
      <c r="BV160">
        <v>3.7398903281095182</v>
      </c>
      <c r="BW160">
        <v>0.79123908868393877</v>
      </c>
      <c r="BX160">
        <v>2.3122079876497388</v>
      </c>
      <c r="BY160">
        <v>1.4658631618528551E-2</v>
      </c>
      <c r="BZ160">
        <v>0.53680693258072398</v>
      </c>
      <c r="CA160">
        <v>0.6955586290280662</v>
      </c>
      <c r="CB160">
        <v>0.73001387204389034</v>
      </c>
      <c r="CC160">
        <v>0.62761527209230294</v>
      </c>
      <c r="CD160">
        <v>1.0313726696701238</v>
      </c>
      <c r="CE160" t="s">
        <v>152</v>
      </c>
      <c r="CF160">
        <v>3.6342673336901976</v>
      </c>
      <c r="CG160">
        <v>195.26585301730034</v>
      </c>
      <c r="CH160">
        <v>480.70012216933424</v>
      </c>
      <c r="CI160">
        <v>34.195512461389029</v>
      </c>
      <c r="CJ160">
        <v>85.426672862850097</v>
      </c>
      <c r="CK160">
        <v>168.36652065606441</v>
      </c>
      <c r="CL160">
        <v>248.07197611661684</v>
      </c>
      <c r="CM160">
        <v>44.8049407666524</v>
      </c>
      <c r="CN160">
        <v>25.563932506652133</v>
      </c>
      <c r="CO160">
        <v>5830.2814573260794</v>
      </c>
      <c r="CP160">
        <v>6.9672356723705411</v>
      </c>
      <c r="CQ160">
        <v>33.970617400431223</v>
      </c>
      <c r="CR160">
        <v>22661.558455851202</v>
      </c>
      <c r="CS160">
        <v>95.781955653980361</v>
      </c>
      <c r="CT160">
        <v>9999999</v>
      </c>
      <c r="CU160">
        <v>8.5300198942651058</v>
      </c>
      <c r="CV160">
        <v>0.41844050828144419</v>
      </c>
      <c r="CW160">
        <v>3.5151251339089713</v>
      </c>
      <c r="CX160">
        <v>0.43990716593633372</v>
      </c>
      <c r="CY160">
        <v>2.1941154574323614</v>
      </c>
      <c r="CZ160">
        <v>2.4077645366309569E-3</v>
      </c>
      <c r="DA160">
        <v>0.17999990422854859</v>
      </c>
      <c r="DB160">
        <v>0.31460837864158819</v>
      </c>
      <c r="DC160">
        <v>0.38151522912051566</v>
      </c>
      <c r="DD160">
        <v>0.24246306151590166</v>
      </c>
      <c r="DE160">
        <v>0.6987731575069619</v>
      </c>
    </row>
    <row r="161" spans="1:109">
      <c r="A161">
        <v>153</v>
      </c>
      <c r="B161" t="s">
        <v>149</v>
      </c>
      <c r="C161">
        <v>263619.21652085794</v>
      </c>
      <c r="D161">
        <v>349324.3748361395</v>
      </c>
      <c r="E161">
        <v>1311927.8728760057</v>
      </c>
      <c r="F161">
        <v>149089.29497767595</v>
      </c>
      <c r="G161">
        <v>186831.53365903528</v>
      </c>
      <c r="H161">
        <v>470351.41923882184</v>
      </c>
      <c r="I161">
        <v>3673435.111975078</v>
      </c>
      <c r="J161">
        <v>376646.60581914644</v>
      </c>
      <c r="K161">
        <v>53097.209703972636</v>
      </c>
      <c r="L161">
        <v>11971721519.854017</v>
      </c>
      <c r="M161">
        <v>395.39585906419364</v>
      </c>
      <c r="N161">
        <v>26224.559371791587</v>
      </c>
      <c r="O161">
        <v>6545666.6278715394</v>
      </c>
      <c r="P161">
        <v>12978.528459426307</v>
      </c>
      <c r="Q161">
        <v>9999999</v>
      </c>
      <c r="R161">
        <v>913.14472989983994</v>
      </c>
      <c r="S161">
        <v>182.68177353407171</v>
      </c>
      <c r="T161">
        <v>532.96775960657567</v>
      </c>
      <c r="U161">
        <v>192.76786923360712</v>
      </c>
      <c r="V161">
        <v>499.30165194341919</v>
      </c>
      <c r="W161">
        <v>1.5652649417297808</v>
      </c>
      <c r="X161">
        <v>105.63764895032497</v>
      </c>
      <c r="Y161">
        <v>145.67112724588949</v>
      </c>
      <c r="Z161">
        <v>160.26959416936293</v>
      </c>
      <c r="AA161">
        <v>123.77345360196352</v>
      </c>
      <c r="AB161">
        <v>345.11715026640184</v>
      </c>
      <c r="AC161" t="s">
        <v>150</v>
      </c>
      <c r="AD161">
        <v>857.45357857882368</v>
      </c>
      <c r="AE161">
        <v>148694.01699846049</v>
      </c>
      <c r="AF161">
        <v>789268.30919688684</v>
      </c>
      <c r="AG161">
        <v>49847.137910213882</v>
      </c>
      <c r="AH161">
        <v>78889.337118713462</v>
      </c>
      <c r="AI161">
        <v>205218.70780255346</v>
      </c>
      <c r="AJ161">
        <v>626741.98500808037</v>
      </c>
      <c r="AK161">
        <v>96293.915069831011</v>
      </c>
      <c r="AL161">
        <v>22651.103409424344</v>
      </c>
      <c r="AM161">
        <v>1957836187.6453917</v>
      </c>
      <c r="AN161">
        <v>605.48520846306735</v>
      </c>
      <c r="AO161">
        <v>13406.447217509874</v>
      </c>
      <c r="AP161">
        <v>5113781.1109617176</v>
      </c>
      <c r="AQ161">
        <v>6628.2249792117846</v>
      </c>
      <c r="AR161">
        <v>9999999</v>
      </c>
      <c r="AS161">
        <v>1370.2855661538144</v>
      </c>
      <c r="AT161">
        <v>131.60071692632559</v>
      </c>
      <c r="AU161">
        <v>599.01267768280934</v>
      </c>
      <c r="AV161">
        <v>140.31879644575895</v>
      </c>
      <c r="AW161">
        <v>416.03183322238425</v>
      </c>
      <c r="AX161">
        <v>0.86891153065437443</v>
      </c>
      <c r="AY161">
        <v>49.274977440349097</v>
      </c>
      <c r="AZ161">
        <v>94.190057172334605</v>
      </c>
      <c r="BA161">
        <v>112.53856315831386</v>
      </c>
      <c r="BB161">
        <v>69.957887208008202</v>
      </c>
      <c r="BC161">
        <v>234.41149468839069</v>
      </c>
      <c r="BD161" t="s">
        <v>151</v>
      </c>
      <c r="BE161">
        <v>2.2283699444630414</v>
      </c>
      <c r="BF161">
        <v>790.65466310328713</v>
      </c>
      <c r="BG161">
        <v>4582.9061114800188</v>
      </c>
      <c r="BH161">
        <v>323.14137262047154</v>
      </c>
      <c r="BI161">
        <v>419.87898828403064</v>
      </c>
      <c r="BJ161">
        <v>1413.1141837328944</v>
      </c>
      <c r="BK161">
        <v>3732.5631030056102</v>
      </c>
      <c r="BL161">
        <v>661.03249887640629</v>
      </c>
      <c r="BM161">
        <v>132.38704542810859</v>
      </c>
      <c r="BN161">
        <v>14302274.169026325</v>
      </c>
      <c r="BO161">
        <v>2.9962533562598948</v>
      </c>
      <c r="BP161">
        <v>52.586473659176264</v>
      </c>
      <c r="BQ161">
        <v>27974.684545686428</v>
      </c>
      <c r="BR161">
        <v>89.678287052625805</v>
      </c>
      <c r="BS161">
        <v>9999999</v>
      </c>
      <c r="BT161">
        <v>3.4178065348903566</v>
      </c>
      <c r="BU161">
        <v>0.39834717676858011</v>
      </c>
      <c r="BV161">
        <v>1.2423297476243316</v>
      </c>
      <c r="BW161">
        <v>0.41942249151623118</v>
      </c>
      <c r="BX161">
        <v>0.91662935808480461</v>
      </c>
      <c r="BY161">
        <v>2.1544239988771094E-3</v>
      </c>
      <c r="BZ161">
        <v>0.18304381167846867</v>
      </c>
      <c r="CA161">
        <v>0.30535030741680613</v>
      </c>
      <c r="CB161">
        <v>0.34890806934426571</v>
      </c>
      <c r="CC161">
        <v>0.24230197897854869</v>
      </c>
      <c r="CD161">
        <v>0.62491499420591723</v>
      </c>
      <c r="CE161" t="s">
        <v>152</v>
      </c>
      <c r="CF161">
        <v>2.3262146864303319</v>
      </c>
      <c r="CG161">
        <v>191.99852718392387</v>
      </c>
      <c r="CH161">
        <v>1753.9132270471584</v>
      </c>
      <c r="CI161">
        <v>52.861658417611778</v>
      </c>
      <c r="CJ161">
        <v>103.81598541893202</v>
      </c>
      <c r="CK161">
        <v>408.46021602950509</v>
      </c>
      <c r="CL161">
        <v>341.16300262143744</v>
      </c>
      <c r="CM161">
        <v>77.768435232333189</v>
      </c>
      <c r="CN161">
        <v>30.306072386291312</v>
      </c>
      <c r="CO161">
        <v>155489.04423900237</v>
      </c>
      <c r="CP161">
        <v>2.4221719811601554</v>
      </c>
      <c r="CQ161">
        <v>21.016582961055068</v>
      </c>
      <c r="CR161">
        <v>26823.532826756662</v>
      </c>
      <c r="CS161">
        <v>98.512990785722394</v>
      </c>
      <c r="CT161">
        <v>9999999</v>
      </c>
      <c r="CU161">
        <v>4.9396739389577826</v>
      </c>
      <c r="CV161">
        <v>0.23414541639921996</v>
      </c>
      <c r="CW161">
        <v>1.3050690912501537</v>
      </c>
      <c r="CX161">
        <v>0.24969714620632835</v>
      </c>
      <c r="CY161">
        <v>0.80526489467788409</v>
      </c>
      <c r="CZ161">
        <v>6.5153320467911391E-3</v>
      </c>
      <c r="DA161">
        <v>9.6852725477701893E-2</v>
      </c>
      <c r="DB161">
        <v>0.17470438275061911</v>
      </c>
      <c r="DC161">
        <v>0.19934378282854409</v>
      </c>
      <c r="DD161">
        <v>0.13477219471174168</v>
      </c>
      <c r="DE161">
        <v>0.43681424727610174</v>
      </c>
    </row>
    <row r="162" spans="1:109">
      <c r="A162">
        <v>154</v>
      </c>
      <c r="B162" t="s">
        <v>149</v>
      </c>
      <c r="C162">
        <v>232415.44760399082</v>
      </c>
      <c r="D162">
        <v>84715.365710196464</v>
      </c>
      <c r="E162">
        <v>212271.11019498538</v>
      </c>
      <c r="F162">
        <v>37384.391778721976</v>
      </c>
      <c r="G162">
        <v>62107.709158062324</v>
      </c>
      <c r="H162">
        <v>60390.58128526419</v>
      </c>
      <c r="I162">
        <v>239863.35967134507</v>
      </c>
      <c r="J162">
        <v>56886.536292450168</v>
      </c>
      <c r="K162">
        <v>27429.68876641013</v>
      </c>
      <c r="L162">
        <v>9424401.895472303</v>
      </c>
      <c r="M162">
        <v>3842.050288211411</v>
      </c>
      <c r="N162">
        <v>27059.306447171442</v>
      </c>
      <c r="O162">
        <v>4604565.261943779</v>
      </c>
      <c r="P162">
        <v>11258.469931989956</v>
      </c>
      <c r="Q162">
        <v>9999999</v>
      </c>
      <c r="R162">
        <v>1251.0722228401689</v>
      </c>
      <c r="S162">
        <v>28.181039270154848</v>
      </c>
      <c r="T162">
        <v>162.20023754435022</v>
      </c>
      <c r="U162">
        <v>29.523008120135419</v>
      </c>
      <c r="V162">
        <v>86.201560566539584</v>
      </c>
      <c r="W162">
        <v>1.7159984986428956</v>
      </c>
      <c r="X162">
        <v>13.175899319904794</v>
      </c>
      <c r="Y162">
        <v>22.189057862744193</v>
      </c>
      <c r="Z162">
        <v>24.522901713777159</v>
      </c>
      <c r="AA162">
        <v>17.686711554851982</v>
      </c>
      <c r="AB162">
        <v>43.769524146894604</v>
      </c>
      <c r="AC162" t="s">
        <v>150</v>
      </c>
      <c r="AD162">
        <v>3943.9261909824818</v>
      </c>
      <c r="AE162">
        <v>81020.568193313666</v>
      </c>
      <c r="AF162">
        <v>1615586.6460914754</v>
      </c>
      <c r="AG162">
        <v>73380.099254802102</v>
      </c>
      <c r="AH162">
        <v>52203.905777810258</v>
      </c>
      <c r="AI162">
        <v>370941.77691499557</v>
      </c>
      <c r="AJ162">
        <v>589162.19151314779</v>
      </c>
      <c r="AK162">
        <v>198115.59051139434</v>
      </c>
      <c r="AL162">
        <v>20848.754414077142</v>
      </c>
      <c r="AM162">
        <v>792792982455.16687</v>
      </c>
      <c r="AN162">
        <v>3442.4010715013378</v>
      </c>
      <c r="AO162">
        <v>7925.9577930217765</v>
      </c>
      <c r="AP162">
        <v>5455587.9706265461</v>
      </c>
      <c r="AQ162">
        <v>8227.7405219186385</v>
      </c>
      <c r="AR162">
        <v>9999999</v>
      </c>
      <c r="AS162">
        <v>2763.061193209418</v>
      </c>
      <c r="AT162">
        <v>37.077559207474202</v>
      </c>
      <c r="AU162">
        <v>281.73826438908503</v>
      </c>
      <c r="AV162">
        <v>39.595472992769793</v>
      </c>
      <c r="AW162">
        <v>177.5493547589935</v>
      </c>
      <c r="AX162">
        <v>0.59438591968431465</v>
      </c>
      <c r="AY162">
        <v>15.090731859827068</v>
      </c>
      <c r="AZ162">
        <v>27.039079408005442</v>
      </c>
      <c r="BA162">
        <v>31.564102812258881</v>
      </c>
      <c r="BB162">
        <v>20.880186780188463</v>
      </c>
      <c r="BC162">
        <v>69.749679730209564</v>
      </c>
      <c r="BD162" t="s">
        <v>151</v>
      </c>
      <c r="BE162">
        <v>0.65789742161447473</v>
      </c>
      <c r="BF162">
        <v>435.82514874820788</v>
      </c>
      <c r="BG162">
        <v>2242.5208882525726</v>
      </c>
      <c r="BH162">
        <v>111.91044044239855</v>
      </c>
      <c r="BI162">
        <v>219.83626342856439</v>
      </c>
      <c r="BJ162">
        <v>614.7425108194883</v>
      </c>
      <c r="BK162">
        <v>938.88996580577134</v>
      </c>
      <c r="BL162">
        <v>171.6408638190513</v>
      </c>
      <c r="BM162">
        <v>61.54559937668617</v>
      </c>
      <c r="BN162">
        <v>383818.90229584835</v>
      </c>
      <c r="BO162">
        <v>1.3576840592971788</v>
      </c>
      <c r="BP162">
        <v>24.399673511731848</v>
      </c>
      <c r="BQ162">
        <v>26007.611085256154</v>
      </c>
      <c r="BR162">
        <v>112.00217594489243</v>
      </c>
      <c r="BS162">
        <v>9999999</v>
      </c>
      <c r="BT162">
        <v>2.5697232752737564</v>
      </c>
      <c r="BU162">
        <v>0.38489313124911889</v>
      </c>
      <c r="BV162">
        <v>1.4795310628983644</v>
      </c>
      <c r="BW162">
        <v>0.40145304997717712</v>
      </c>
      <c r="BX162">
        <v>0.98729391667372124</v>
      </c>
      <c r="BY162">
        <v>1.5804702259529381E-3</v>
      </c>
      <c r="BZ162">
        <v>0.18434190512608226</v>
      </c>
      <c r="CA162">
        <v>0.30705995018300231</v>
      </c>
      <c r="CB162">
        <v>0.3483166566817944</v>
      </c>
      <c r="CC162">
        <v>0.24309418831807175</v>
      </c>
      <c r="CD162">
        <v>0.56747706738466308</v>
      </c>
      <c r="CE162" t="s">
        <v>152</v>
      </c>
      <c r="CF162">
        <v>0.11437785701729906</v>
      </c>
      <c r="CG162">
        <v>89.403434837315856</v>
      </c>
      <c r="CH162">
        <v>237.17428532317749</v>
      </c>
      <c r="CI162">
        <v>12.856164759783111</v>
      </c>
      <c r="CJ162">
        <v>40.745949474365254</v>
      </c>
      <c r="CK162">
        <v>75.362819227109085</v>
      </c>
      <c r="CL162">
        <v>78.543845636135913</v>
      </c>
      <c r="CM162">
        <v>14.912892241891324</v>
      </c>
      <c r="CN162">
        <v>10.29359970484389</v>
      </c>
      <c r="CO162">
        <v>1147.9805345307839</v>
      </c>
      <c r="CP162">
        <v>0.17133977604961914</v>
      </c>
      <c r="CQ162">
        <v>10.414576267107009</v>
      </c>
      <c r="CR162">
        <v>22290.933879970169</v>
      </c>
      <c r="CS162">
        <v>149.27613033897086</v>
      </c>
      <c r="CT162">
        <v>9999999</v>
      </c>
      <c r="CU162">
        <v>0.67032897322782403</v>
      </c>
      <c r="CV162">
        <v>0.15409349844439277</v>
      </c>
      <c r="CW162">
        <v>0.52097342375120503</v>
      </c>
      <c r="CX162">
        <v>0.1590428911182879</v>
      </c>
      <c r="CY162">
        <v>0.38044955581297774</v>
      </c>
      <c r="CZ162">
        <v>7.4591989890372397E-4</v>
      </c>
      <c r="DA162">
        <v>8.8028203665687005E-2</v>
      </c>
      <c r="DB162">
        <v>0.13089555217165069</v>
      </c>
      <c r="DC162">
        <v>0.14359633460922136</v>
      </c>
      <c r="DD162">
        <v>0.11106632220659801</v>
      </c>
      <c r="DE162">
        <v>0.22040391417080962</v>
      </c>
    </row>
    <row r="163" spans="1:109">
      <c r="A163">
        <v>155</v>
      </c>
      <c r="B163" t="s">
        <v>149</v>
      </c>
      <c r="C163">
        <v>239777.58981370559</v>
      </c>
      <c r="D163">
        <v>189786.42638446111</v>
      </c>
      <c r="E163">
        <v>1455540.3396985687</v>
      </c>
      <c r="F163">
        <v>110915.53185795608</v>
      </c>
      <c r="G163">
        <v>117174.72926150695</v>
      </c>
      <c r="H163">
        <v>343051.53963197133</v>
      </c>
      <c r="I163">
        <v>2212555.5430448023</v>
      </c>
      <c r="J163">
        <v>327096.96384894941</v>
      </c>
      <c r="K163">
        <v>36093.60526227107</v>
      </c>
      <c r="L163">
        <v>846665395151.54785</v>
      </c>
      <c r="M163">
        <v>2427.2469465028994</v>
      </c>
      <c r="N163">
        <v>27448.945835152947</v>
      </c>
      <c r="O163">
        <v>4841386.0329960641</v>
      </c>
      <c r="P163">
        <v>18319.469126102009</v>
      </c>
      <c r="Q163">
        <v>9999999</v>
      </c>
      <c r="R163">
        <v>3764.5581971418746</v>
      </c>
      <c r="S163">
        <v>169.05469532692831</v>
      </c>
      <c r="T163">
        <v>1206.4521505547496</v>
      </c>
      <c r="U163">
        <v>177.62306524850038</v>
      </c>
      <c r="V163">
        <v>757.91369035525429</v>
      </c>
      <c r="W163">
        <v>1.5846930826173218</v>
      </c>
      <c r="X163">
        <v>80.638268523073677</v>
      </c>
      <c r="Y163">
        <v>132.07576449343935</v>
      </c>
      <c r="Z163">
        <v>150.52267803621012</v>
      </c>
      <c r="AA163">
        <v>105.48117990343574</v>
      </c>
      <c r="AB163">
        <v>276.68525817734877</v>
      </c>
      <c r="AC163" t="s">
        <v>150</v>
      </c>
      <c r="AD163">
        <v>69.907109640948491</v>
      </c>
      <c r="AE163">
        <v>61886.835903649589</v>
      </c>
      <c r="AF163">
        <v>151825.12893225564</v>
      </c>
      <c r="AG163">
        <v>12814.432600259741</v>
      </c>
      <c r="AH163">
        <v>33420.148380651146</v>
      </c>
      <c r="AI163">
        <v>50796.064784626047</v>
      </c>
      <c r="AJ163">
        <v>90528.639806429535</v>
      </c>
      <c r="AK163">
        <v>16558.885919482316</v>
      </c>
      <c r="AL163">
        <v>9324.3178165511836</v>
      </c>
      <c r="AM163">
        <v>1876611.8692164894</v>
      </c>
      <c r="AN163">
        <v>112.21854849590943</v>
      </c>
      <c r="AO163">
        <v>8663.9804774907625</v>
      </c>
      <c r="AP163">
        <v>6167411.6872513806</v>
      </c>
      <c r="AQ163">
        <v>1276.3376263351827</v>
      </c>
      <c r="AR163">
        <v>9999999</v>
      </c>
      <c r="AS163">
        <v>260.01802156952385</v>
      </c>
      <c r="AT163">
        <v>31.653322252039082</v>
      </c>
      <c r="AU163">
        <v>115.47419548300363</v>
      </c>
      <c r="AV163">
        <v>32.874658471203432</v>
      </c>
      <c r="AW163">
        <v>80.376666671863887</v>
      </c>
      <c r="AX163">
        <v>0.19118192856135233</v>
      </c>
      <c r="AY163">
        <v>19.794977012701658</v>
      </c>
      <c r="AZ163">
        <v>26.72745556915304</v>
      </c>
      <c r="BA163">
        <v>28.324078633727133</v>
      </c>
      <c r="BB163">
        <v>23.353084415714754</v>
      </c>
      <c r="BC163">
        <v>46.983761485748261</v>
      </c>
      <c r="BD163" t="s">
        <v>151</v>
      </c>
      <c r="BE163">
        <v>5.6395215168245105</v>
      </c>
      <c r="BF163">
        <v>686.01257862121361</v>
      </c>
      <c r="BG163">
        <v>4868.6643872155773</v>
      </c>
      <c r="BH163">
        <v>262.71794948389663</v>
      </c>
      <c r="BI163">
        <v>399.88879148506788</v>
      </c>
      <c r="BJ163">
        <v>1162.9668353677325</v>
      </c>
      <c r="BK163">
        <v>3172.0164150709793</v>
      </c>
      <c r="BL163">
        <v>533.51484393808107</v>
      </c>
      <c r="BM163">
        <v>110.99173395597772</v>
      </c>
      <c r="BN163">
        <v>30195416.477119152</v>
      </c>
      <c r="BO163">
        <v>4.4104467274299646</v>
      </c>
      <c r="BP163">
        <v>63.11725989424604</v>
      </c>
      <c r="BQ163">
        <v>27502.303308557133</v>
      </c>
      <c r="BR163">
        <v>56.642406310590552</v>
      </c>
      <c r="BS163">
        <v>9999999</v>
      </c>
      <c r="BT163">
        <v>11.599577341604601</v>
      </c>
      <c r="BU163">
        <v>1.2362146829058285</v>
      </c>
      <c r="BV163">
        <v>6.9150051517436415</v>
      </c>
      <c r="BW163">
        <v>1.2935051078706077</v>
      </c>
      <c r="BX163">
        <v>4.2518915137681965</v>
      </c>
      <c r="BY163">
        <v>8.0098660904504241E-3</v>
      </c>
      <c r="BZ163">
        <v>0.63046137489655973</v>
      </c>
      <c r="CA163">
        <v>0.9688283633138044</v>
      </c>
      <c r="CB163">
        <v>1.1169445249981742</v>
      </c>
      <c r="CC163">
        <v>0.79133333707912512</v>
      </c>
      <c r="CD163">
        <v>2.0508456850077925</v>
      </c>
      <c r="CE163" t="s">
        <v>152</v>
      </c>
      <c r="CF163">
        <v>0.59314555401596047</v>
      </c>
      <c r="CG163">
        <v>219.32768266787284</v>
      </c>
      <c r="CH163">
        <v>647.31960408618022</v>
      </c>
      <c r="CI163">
        <v>47.903851126227487</v>
      </c>
      <c r="CJ163">
        <v>120.63393818649938</v>
      </c>
      <c r="CK163">
        <v>193.1732355215008</v>
      </c>
      <c r="CL163">
        <v>316.35651175257181</v>
      </c>
      <c r="CM163">
        <v>61.566642333537445</v>
      </c>
      <c r="CN163">
        <v>35.191103408318931</v>
      </c>
      <c r="CO163">
        <v>9009.7914050335257</v>
      </c>
      <c r="CP163">
        <v>0.72785298618278782</v>
      </c>
      <c r="CQ163">
        <v>34.843223913179528</v>
      </c>
      <c r="CR163">
        <v>24602.740446281638</v>
      </c>
      <c r="CS163">
        <v>109.14897139918438</v>
      </c>
      <c r="CT163">
        <v>9999999</v>
      </c>
      <c r="CU163">
        <v>1.2740642245384686</v>
      </c>
      <c r="CV163">
        <v>0.13044935419288439</v>
      </c>
      <c r="CW163">
        <v>0.53309447612345751</v>
      </c>
      <c r="CX163">
        <v>0.13854910703803397</v>
      </c>
      <c r="CY163">
        <v>0.37301643766167236</v>
      </c>
      <c r="CZ163">
        <v>2.5359867792489158E-4</v>
      </c>
      <c r="DA163">
        <v>6.3641160531663729E-2</v>
      </c>
      <c r="DB163">
        <v>9.9735928418532835E-2</v>
      </c>
      <c r="DC163">
        <v>0.10986436581450869</v>
      </c>
      <c r="DD163">
        <v>8.0151244580194625E-2</v>
      </c>
      <c r="DE163">
        <v>0.23244077507867289</v>
      </c>
    </row>
    <row r="164" spans="1:109">
      <c r="A164">
        <v>156</v>
      </c>
      <c r="B164" t="s">
        <v>149</v>
      </c>
      <c r="C164">
        <v>386008.71322707913</v>
      </c>
      <c r="D164">
        <v>408855.99083210569</v>
      </c>
      <c r="E164">
        <v>2761390.9573839726</v>
      </c>
      <c r="F164">
        <v>244285.79216287055</v>
      </c>
      <c r="G164">
        <v>253565.55468649909</v>
      </c>
      <c r="H164">
        <v>738614.902461697</v>
      </c>
      <c r="I164">
        <v>5682373.7873268425</v>
      </c>
      <c r="J164">
        <v>744553.40770342143</v>
      </c>
      <c r="K164">
        <v>73866.289860142133</v>
      </c>
      <c r="L164">
        <v>2175520809428.6223</v>
      </c>
      <c r="M164">
        <v>1831.7173645968003</v>
      </c>
      <c r="N164">
        <v>44824.386481153182</v>
      </c>
      <c r="O164">
        <v>8691251.1123263221</v>
      </c>
      <c r="P164">
        <v>28348.217453476977</v>
      </c>
      <c r="Q164">
        <v>9999999</v>
      </c>
      <c r="R164">
        <v>2829.6923112669706</v>
      </c>
      <c r="S164">
        <v>369.4773509479096</v>
      </c>
      <c r="T164">
        <v>1256.0480060461409</v>
      </c>
      <c r="U164">
        <v>388.06766653441156</v>
      </c>
      <c r="V164">
        <v>875.81074327106592</v>
      </c>
      <c r="W164">
        <v>3.527473993413575</v>
      </c>
      <c r="X164">
        <v>175.39038640068432</v>
      </c>
      <c r="Y164">
        <v>293.4069928475156</v>
      </c>
      <c r="Z164">
        <v>321.22058265844078</v>
      </c>
      <c r="AA164">
        <v>234.85864849326572</v>
      </c>
      <c r="AB164">
        <v>570.33346495818853</v>
      </c>
      <c r="AC164" t="s">
        <v>150</v>
      </c>
      <c r="AD164">
        <v>3125.475637267506</v>
      </c>
      <c r="AE164">
        <v>91626.753835072639</v>
      </c>
      <c r="AF164">
        <v>434051.42266168678</v>
      </c>
      <c r="AG164">
        <v>28622.685656639642</v>
      </c>
      <c r="AH164">
        <v>48898.044546781071</v>
      </c>
      <c r="AI164">
        <v>141863.74110405179</v>
      </c>
      <c r="AJ164">
        <v>293118.08313554188</v>
      </c>
      <c r="AK164">
        <v>49680.461066536714</v>
      </c>
      <c r="AL164">
        <v>15560.757570881151</v>
      </c>
      <c r="AM164">
        <v>60800294.960938834</v>
      </c>
      <c r="AN164">
        <v>4185.221936809533</v>
      </c>
      <c r="AO164">
        <v>13557.835152190602</v>
      </c>
      <c r="AP164">
        <v>6048144.1611424861</v>
      </c>
      <c r="AQ164">
        <v>5955.9685937214372</v>
      </c>
      <c r="AR164">
        <v>9999999</v>
      </c>
      <c r="AS164">
        <v>4395.8311754814385</v>
      </c>
      <c r="AT164">
        <v>102.65409448701079</v>
      </c>
      <c r="AU164">
        <v>1309.7712883733207</v>
      </c>
      <c r="AV164">
        <v>108.05812798717841</v>
      </c>
      <c r="AW164">
        <v>668.42906392991733</v>
      </c>
      <c r="AX164">
        <v>0.62475331665929068</v>
      </c>
      <c r="AY164">
        <v>41.518068313680615</v>
      </c>
      <c r="AZ164">
        <v>75.200677965402505</v>
      </c>
      <c r="BA164">
        <v>91.564422235738121</v>
      </c>
      <c r="BB164">
        <v>55.959997054268058</v>
      </c>
      <c r="BC164">
        <v>177.30842361531077</v>
      </c>
      <c r="BD164" t="s">
        <v>151</v>
      </c>
      <c r="BE164">
        <v>0.423994471301678</v>
      </c>
      <c r="BF164">
        <v>350.85357769691484</v>
      </c>
      <c r="BG164">
        <v>1862.6766303469999</v>
      </c>
      <c r="BH164">
        <v>113.52162534158968</v>
      </c>
      <c r="BI164">
        <v>219.36018058823225</v>
      </c>
      <c r="BJ164">
        <v>604.47684143383583</v>
      </c>
      <c r="BK164">
        <v>908.96760192224588</v>
      </c>
      <c r="BL164">
        <v>172.18122927883383</v>
      </c>
      <c r="BM164">
        <v>64.341268602361055</v>
      </c>
      <c r="BN164">
        <v>157193.71207931163</v>
      </c>
      <c r="BO164">
        <v>0.80551517167611231</v>
      </c>
      <c r="BP164">
        <v>30.929822549143701</v>
      </c>
      <c r="BQ164">
        <v>27210.263972752051</v>
      </c>
      <c r="BR164">
        <v>110.46656967573573</v>
      </c>
      <c r="BS164">
        <v>9999999</v>
      </c>
      <c r="BT164">
        <v>1.2497137086175849</v>
      </c>
      <c r="BU164">
        <v>0.18413128304373821</v>
      </c>
      <c r="BV164">
        <v>0.50374850954713435</v>
      </c>
      <c r="BW164">
        <v>0.19206000301722603</v>
      </c>
      <c r="BX164">
        <v>0.3269294022683954</v>
      </c>
      <c r="BY164">
        <v>1.3147929397339601E-3</v>
      </c>
      <c r="BZ164">
        <v>9.7577639217617446E-2</v>
      </c>
      <c r="CA164">
        <v>0.15043192450616627</v>
      </c>
      <c r="CB164">
        <v>0.16449307864887774</v>
      </c>
      <c r="CC164">
        <v>0.12384229230360633</v>
      </c>
      <c r="CD164">
        <v>0.27625009523226379</v>
      </c>
      <c r="CE164" t="s">
        <v>152</v>
      </c>
      <c r="CF164">
        <v>1.5588878681932099</v>
      </c>
      <c r="CG164">
        <v>152.8359105237225</v>
      </c>
      <c r="CH164">
        <v>1747.7615579874173</v>
      </c>
      <c r="CI164">
        <v>50.136526193952292</v>
      </c>
      <c r="CJ164">
        <v>83.297387899577529</v>
      </c>
      <c r="CK164">
        <v>425.91493933094313</v>
      </c>
      <c r="CL164">
        <v>219.84758233851002</v>
      </c>
      <c r="CM164">
        <v>69.562200924442578</v>
      </c>
      <c r="CN164">
        <v>29.943175277143087</v>
      </c>
      <c r="CO164">
        <v>142457.35811654222</v>
      </c>
      <c r="CP164">
        <v>3.3008312951847691</v>
      </c>
      <c r="CQ164">
        <v>8.1352342548591228</v>
      </c>
      <c r="CR164">
        <v>25764.256359469207</v>
      </c>
      <c r="CS164">
        <v>145.60626242178813</v>
      </c>
      <c r="CT164">
        <v>9999999</v>
      </c>
      <c r="CU164">
        <v>3.6394241835707937</v>
      </c>
      <c r="CV164">
        <v>0.20643552437524801</v>
      </c>
      <c r="CW164">
        <v>1.3633234119204818</v>
      </c>
      <c r="CX164">
        <v>0.21891988419504155</v>
      </c>
      <c r="CY164">
        <v>0.82653923509291471</v>
      </c>
      <c r="CZ164">
        <v>3.4831126554572638E-4</v>
      </c>
      <c r="DA164">
        <v>8.638283786062384E-2</v>
      </c>
      <c r="DB164">
        <v>0.15220614094595369</v>
      </c>
      <c r="DC164">
        <v>0.1811653659339042</v>
      </c>
      <c r="DD164">
        <v>0.11649845698972153</v>
      </c>
      <c r="DE164">
        <v>0.33987526721798283</v>
      </c>
    </row>
    <row r="165" spans="1:109">
      <c r="A165">
        <v>157</v>
      </c>
      <c r="B165" t="s">
        <v>149</v>
      </c>
      <c r="C165">
        <v>373195.55891938129</v>
      </c>
      <c r="D165">
        <v>262517.04432714375</v>
      </c>
      <c r="E165">
        <v>1515374.0916945802</v>
      </c>
      <c r="F165">
        <v>135606.59912228852</v>
      </c>
      <c r="G165">
        <v>171127.43535330173</v>
      </c>
      <c r="H165">
        <v>348379.70355477772</v>
      </c>
      <c r="I165">
        <v>2354542.7602514634</v>
      </c>
      <c r="J165">
        <v>334548.04965597362</v>
      </c>
      <c r="K165">
        <v>58109.142735922338</v>
      </c>
      <c r="L165">
        <v>59415639383.367477</v>
      </c>
      <c r="M165">
        <v>4789.0226522544517</v>
      </c>
      <c r="N165">
        <v>52385.730588205886</v>
      </c>
      <c r="O165">
        <v>6744710.0229831766</v>
      </c>
      <c r="P165">
        <v>33427.815811703491</v>
      </c>
      <c r="Q165">
        <v>9999999</v>
      </c>
      <c r="R165">
        <v>5248.0054921636056</v>
      </c>
      <c r="S165">
        <v>198.89114939372965</v>
      </c>
      <c r="T165">
        <v>1516.9571823611177</v>
      </c>
      <c r="U165">
        <v>207.7897735383136</v>
      </c>
      <c r="V165">
        <v>816.56642827175801</v>
      </c>
      <c r="W165">
        <v>3.4681620856810107</v>
      </c>
      <c r="X165">
        <v>104.04360474500689</v>
      </c>
      <c r="Y165">
        <v>159.99380228010168</v>
      </c>
      <c r="Z165">
        <v>176.51640765849305</v>
      </c>
      <c r="AA165">
        <v>130.91550290645708</v>
      </c>
      <c r="AB165">
        <v>315.40097778778272</v>
      </c>
      <c r="AC165" t="s">
        <v>150</v>
      </c>
      <c r="AD165">
        <v>171.62916533008001</v>
      </c>
      <c r="AE165">
        <v>174011.15272888582</v>
      </c>
      <c r="AF165">
        <v>808811.41513681749</v>
      </c>
      <c r="AG165">
        <v>55506.03187752454</v>
      </c>
      <c r="AH165">
        <v>89244.945850511052</v>
      </c>
      <c r="AI165">
        <v>228511.68064504897</v>
      </c>
      <c r="AJ165">
        <v>742325.98814351077</v>
      </c>
      <c r="AK165">
        <v>107160.57789472099</v>
      </c>
      <c r="AL165">
        <v>24656.034069426161</v>
      </c>
      <c r="AM165">
        <v>1653270642.878336</v>
      </c>
      <c r="AN165">
        <v>330.29616620551673</v>
      </c>
      <c r="AO165">
        <v>11780.55880007425</v>
      </c>
      <c r="AP165">
        <v>5311878.680696642</v>
      </c>
      <c r="AQ165">
        <v>5552.6832853647493</v>
      </c>
      <c r="AR165">
        <v>9999999</v>
      </c>
      <c r="AS165">
        <v>682.56884461001584</v>
      </c>
      <c r="AT165">
        <v>102.78597252066722</v>
      </c>
      <c r="AU165">
        <v>392.5385516539331</v>
      </c>
      <c r="AV165">
        <v>106.65714666281434</v>
      </c>
      <c r="AW165">
        <v>234.33620671957203</v>
      </c>
      <c r="AX165">
        <v>1.3491388570094152</v>
      </c>
      <c r="AY165">
        <v>60.355802222559447</v>
      </c>
      <c r="AZ165">
        <v>86.912068726616596</v>
      </c>
      <c r="BA165">
        <v>93.52007123335683</v>
      </c>
      <c r="BB165">
        <v>74.712850888176874</v>
      </c>
      <c r="BC165">
        <v>150.92426405156831</v>
      </c>
      <c r="BD165" t="s">
        <v>151</v>
      </c>
      <c r="BE165">
        <v>0.18212488755961048</v>
      </c>
      <c r="BF165">
        <v>1016.5589080523587</v>
      </c>
      <c r="BG165">
        <v>2431.1870257190762</v>
      </c>
      <c r="BH165">
        <v>261.28005423973389</v>
      </c>
      <c r="BI165">
        <v>484.92475898986396</v>
      </c>
      <c r="BJ165">
        <v>948.27945191602009</v>
      </c>
      <c r="BK165">
        <v>3659.0899786959476</v>
      </c>
      <c r="BL165">
        <v>457.6381995944879</v>
      </c>
      <c r="BM165">
        <v>132.9877222738636</v>
      </c>
      <c r="BN165">
        <v>463840.33259605733</v>
      </c>
      <c r="BO165">
        <v>1.7331114613981762</v>
      </c>
      <c r="BP165">
        <v>67.793699149795827</v>
      </c>
      <c r="BQ165">
        <v>26272.158515997678</v>
      </c>
      <c r="BR165">
        <v>97.186357963106275</v>
      </c>
      <c r="BS165">
        <v>9999999</v>
      </c>
      <c r="BT165">
        <v>0.65334204511514771</v>
      </c>
      <c r="BU165">
        <v>0.1026349702464173</v>
      </c>
      <c r="BV165">
        <v>0.3365496683943211</v>
      </c>
      <c r="BW165">
        <v>0.10893059427592812</v>
      </c>
      <c r="BX165">
        <v>0.28638748519865725</v>
      </c>
      <c r="BY165">
        <v>2.7228872223970793E-3</v>
      </c>
      <c r="BZ165">
        <v>6.2233596351842613E-2</v>
      </c>
      <c r="CA165">
        <v>8.0193163278334492E-2</v>
      </c>
      <c r="CB165">
        <v>9.0014416434452002E-2</v>
      </c>
      <c r="CC165">
        <v>6.9187140010368756E-2</v>
      </c>
      <c r="CD165">
        <v>0.19595182418145191</v>
      </c>
      <c r="CE165" t="s">
        <v>152</v>
      </c>
      <c r="CF165">
        <v>2.3037103290439696</v>
      </c>
      <c r="CG165">
        <v>291.41657667564272</v>
      </c>
      <c r="CH165">
        <v>3051.5278343144246</v>
      </c>
      <c r="CI165">
        <v>103.38428232131977</v>
      </c>
      <c r="CJ165">
        <v>152.03092890572415</v>
      </c>
      <c r="CK165">
        <v>744.96767629989426</v>
      </c>
      <c r="CL165">
        <v>577.92762913159584</v>
      </c>
      <c r="CM165">
        <v>164.37607749963678</v>
      </c>
      <c r="CN165">
        <v>52.204966514400923</v>
      </c>
      <c r="CO165">
        <v>1367814.8789762415</v>
      </c>
      <c r="CP165">
        <v>4.0892941030379699</v>
      </c>
      <c r="CQ165">
        <v>15.335205479837725</v>
      </c>
      <c r="CR165">
        <v>27667.380552443297</v>
      </c>
      <c r="CS165">
        <v>123.8651407948356</v>
      </c>
      <c r="CT165">
        <v>9999999</v>
      </c>
      <c r="CU165">
        <v>4.5665586175365824</v>
      </c>
      <c r="CV165">
        <v>0.17808249490485367</v>
      </c>
      <c r="CW165">
        <v>1.2288500369666084</v>
      </c>
      <c r="CX165">
        <v>0.18747725515924596</v>
      </c>
      <c r="CY165">
        <v>0.73022431602033167</v>
      </c>
      <c r="CZ165">
        <v>3.142887527127625E-3</v>
      </c>
      <c r="DA165">
        <v>9.2360061834258642E-2</v>
      </c>
      <c r="DB165">
        <v>0.14143227756604387</v>
      </c>
      <c r="DC165">
        <v>0.15576773491157925</v>
      </c>
      <c r="DD165">
        <v>0.11608816533579736</v>
      </c>
      <c r="DE165">
        <v>0.3085897086649701</v>
      </c>
    </row>
    <row r="166" spans="1:109">
      <c r="A166">
        <v>158</v>
      </c>
      <c r="B166" t="s">
        <v>149</v>
      </c>
      <c r="C166">
        <v>227221.17209029279</v>
      </c>
      <c r="D166">
        <v>275099.91816574812</v>
      </c>
      <c r="E166">
        <v>1054152.6367557349</v>
      </c>
      <c r="F166">
        <v>123142.94912917737</v>
      </c>
      <c r="G166">
        <v>149515.22908263493</v>
      </c>
      <c r="H166">
        <v>362687.45359357214</v>
      </c>
      <c r="I166">
        <v>3541389.9167956114</v>
      </c>
      <c r="J166">
        <v>354678.6413967202</v>
      </c>
      <c r="K166">
        <v>40318.577132997503</v>
      </c>
      <c r="L166">
        <v>20844352630.538101</v>
      </c>
      <c r="M166">
        <v>690.21017399107564</v>
      </c>
      <c r="N166">
        <v>25574.587631782888</v>
      </c>
      <c r="O166">
        <v>4873833.8762961728</v>
      </c>
      <c r="P166">
        <v>14718.354710698848</v>
      </c>
      <c r="Q166">
        <v>9999999</v>
      </c>
      <c r="R166">
        <v>2378.5330884626824</v>
      </c>
      <c r="S166">
        <v>432.85130568805823</v>
      </c>
      <c r="T166">
        <v>1576.8015627810428</v>
      </c>
      <c r="U166">
        <v>448.04088810123648</v>
      </c>
      <c r="V166">
        <v>1035.6354021710472</v>
      </c>
      <c r="W166">
        <v>1.424880922888442</v>
      </c>
      <c r="X166">
        <v>231.73989435303187</v>
      </c>
      <c r="Y166">
        <v>363.20707060275782</v>
      </c>
      <c r="Z166">
        <v>396.62335492169808</v>
      </c>
      <c r="AA166">
        <v>303.02625828954029</v>
      </c>
      <c r="AB166">
        <v>620.72619391705587</v>
      </c>
      <c r="AC166" t="s">
        <v>150</v>
      </c>
      <c r="AD166">
        <v>991.56659419093307</v>
      </c>
      <c r="AE166">
        <v>177744.69046573192</v>
      </c>
      <c r="AF166">
        <v>948139.63666141802</v>
      </c>
      <c r="AG166">
        <v>60429.782589703071</v>
      </c>
      <c r="AH166">
        <v>89928.258666861293</v>
      </c>
      <c r="AI166">
        <v>246844.98623315399</v>
      </c>
      <c r="AJ166">
        <v>981374.90244011977</v>
      </c>
      <c r="AK166">
        <v>132320.84796726741</v>
      </c>
      <c r="AL166">
        <v>23862.812621570622</v>
      </c>
      <c r="AM166">
        <v>5568302320.1241159</v>
      </c>
      <c r="AN166">
        <v>713.53239332514113</v>
      </c>
      <c r="AO166">
        <v>13752.196760497545</v>
      </c>
      <c r="AP166">
        <v>5432528.5439829696</v>
      </c>
      <c r="AQ166">
        <v>8962.9199360472849</v>
      </c>
      <c r="AR166">
        <v>9999999</v>
      </c>
      <c r="AS166">
        <v>2501.3415929705202</v>
      </c>
      <c r="AT166">
        <v>353.36416992064221</v>
      </c>
      <c r="AU166">
        <v>1297.2822721785142</v>
      </c>
      <c r="AV166">
        <v>364.12567923089944</v>
      </c>
      <c r="AW166">
        <v>748.87834010321149</v>
      </c>
      <c r="AX166">
        <v>0.26684667264357792</v>
      </c>
      <c r="AY166">
        <v>182.80678093305991</v>
      </c>
      <c r="AZ166">
        <v>301.57607841254202</v>
      </c>
      <c r="BA166">
        <v>320.76674918351785</v>
      </c>
      <c r="BB166">
        <v>247.22784584657109</v>
      </c>
      <c r="BC166">
        <v>441.6455441142997</v>
      </c>
      <c r="BD166" t="s">
        <v>151</v>
      </c>
      <c r="BE166">
        <v>11.962535329481506</v>
      </c>
      <c r="BF166">
        <v>1940.7798757388714</v>
      </c>
      <c r="BG166">
        <v>12681.491506246399</v>
      </c>
      <c r="BH166">
        <v>1093.7081561592327</v>
      </c>
      <c r="BI166">
        <v>872.40427241131317</v>
      </c>
      <c r="BJ166">
        <v>3203.1593236383032</v>
      </c>
      <c r="BK166">
        <v>25097.92329012966</v>
      </c>
      <c r="BL166">
        <v>4165.4404674532179</v>
      </c>
      <c r="BM166">
        <v>265.94553569177839</v>
      </c>
      <c r="BN166">
        <v>659196959758.27808</v>
      </c>
      <c r="BO166">
        <v>14.81810876858429</v>
      </c>
      <c r="BP166">
        <v>134.97221673836418</v>
      </c>
      <c r="BQ166">
        <v>29987.888932127291</v>
      </c>
      <c r="BR166">
        <v>67.519819894166915</v>
      </c>
      <c r="BS166">
        <v>9999999</v>
      </c>
      <c r="BT166">
        <v>20.654030811234694</v>
      </c>
      <c r="BU166">
        <v>2.0391835765909097</v>
      </c>
      <c r="BV166">
        <v>9.8328339031056551</v>
      </c>
      <c r="BW166">
        <v>2.1645880833498721</v>
      </c>
      <c r="BX166">
        <v>6.2847222431692398</v>
      </c>
      <c r="BY166">
        <v>1.2763648577135944E-2</v>
      </c>
      <c r="BZ166">
        <v>0.84458345627469844</v>
      </c>
      <c r="CA166">
        <v>1.4894941307102503</v>
      </c>
      <c r="CB166">
        <v>1.7981652538778479</v>
      </c>
      <c r="CC166">
        <v>1.1396582288606125</v>
      </c>
      <c r="CD166">
        <v>3.6025044445533783</v>
      </c>
      <c r="CE166" t="s">
        <v>152</v>
      </c>
      <c r="CF166">
        <v>1.2252455877021946</v>
      </c>
      <c r="CG166">
        <v>321.27435524386516</v>
      </c>
      <c r="CH166">
        <v>2334.8539482110477</v>
      </c>
      <c r="CI166">
        <v>90.486268807406461</v>
      </c>
      <c r="CJ166">
        <v>165.80905981653959</v>
      </c>
      <c r="CK166">
        <v>585.77665509935719</v>
      </c>
      <c r="CL166">
        <v>689.21837894410555</v>
      </c>
      <c r="CM166">
        <v>142.68091830708573</v>
      </c>
      <c r="CN166">
        <v>47.307479957881533</v>
      </c>
      <c r="CO166">
        <v>552318.45995460404</v>
      </c>
      <c r="CP166">
        <v>1.1936791765838883</v>
      </c>
      <c r="CQ166">
        <v>20.589673255669208</v>
      </c>
      <c r="CR166">
        <v>25657.211616143508</v>
      </c>
      <c r="CS166">
        <v>100.27363442916889</v>
      </c>
      <c r="CT166">
        <v>9999999</v>
      </c>
      <c r="CU166">
        <v>3.9065951853205108</v>
      </c>
      <c r="CV166">
        <v>0.3584257058792637</v>
      </c>
      <c r="CW166">
        <v>1.8602652584724668</v>
      </c>
      <c r="CX166">
        <v>0.37273324953887466</v>
      </c>
      <c r="CY166">
        <v>1.0554024233301174</v>
      </c>
      <c r="CZ166">
        <v>2.0245233796920112E-3</v>
      </c>
      <c r="DA166">
        <v>0.20966355400676209</v>
      </c>
      <c r="DB166">
        <v>0.29874842186511613</v>
      </c>
      <c r="DC166">
        <v>0.32169732780238552</v>
      </c>
      <c r="DD166">
        <v>0.25648214357164695</v>
      </c>
      <c r="DE166">
        <v>0.53551420873226951</v>
      </c>
    </row>
    <row r="167" spans="1:109">
      <c r="A167">
        <v>159</v>
      </c>
      <c r="B167" t="s">
        <v>149</v>
      </c>
      <c r="D167">
        <v>423820.97933429392</v>
      </c>
      <c r="E167">
        <v>6103387.8934407923</v>
      </c>
      <c r="G167">
        <v>241156.80371478866</v>
      </c>
      <c r="H167">
        <v>1363501.2116380865</v>
      </c>
      <c r="I167">
        <v>559923519.71754634</v>
      </c>
      <c r="J167">
        <v>137018266.26700857</v>
      </c>
      <c r="K167">
        <v>83659.376064397642</v>
      </c>
      <c r="L167">
        <v>7.1708027586480263E+29</v>
      </c>
      <c r="M167">
        <v>16335.99638850219</v>
      </c>
      <c r="N167">
        <v>191185.74377009846</v>
      </c>
      <c r="O167">
        <v>6821627.5118351346</v>
      </c>
      <c r="P167">
        <v>65272.289673997999</v>
      </c>
      <c r="Q167">
        <v>9999999</v>
      </c>
      <c r="R167">
        <v>26548.800209725065</v>
      </c>
      <c r="S167">
        <v>816.16655243913101</v>
      </c>
      <c r="T167">
        <v>8171.3220828611729</v>
      </c>
      <c r="U167">
        <v>860.63713615403265</v>
      </c>
      <c r="V167">
        <v>4587.5642261097573</v>
      </c>
      <c r="W167">
        <v>11.372660728752509</v>
      </c>
      <c r="X167">
        <v>340.64781648682145</v>
      </c>
      <c r="Y167">
        <v>601.05811121944373</v>
      </c>
      <c r="Z167">
        <v>723.67201829539135</v>
      </c>
      <c r="AA167">
        <v>462.86239348937346</v>
      </c>
      <c r="AB167">
        <v>1441.7296009072447</v>
      </c>
      <c r="AC167" t="s">
        <v>150</v>
      </c>
      <c r="AD167">
        <v>1332.9988678943287</v>
      </c>
      <c r="AE167">
        <v>81877.637118765124</v>
      </c>
      <c r="AF167">
        <v>747787.85307026492</v>
      </c>
      <c r="AG167">
        <v>30037.501982748774</v>
      </c>
      <c r="AH167">
        <v>46312.783995892729</v>
      </c>
      <c r="AI167">
        <v>170912.274760325</v>
      </c>
      <c r="AJ167">
        <v>281233.58466879633</v>
      </c>
      <c r="AK167">
        <v>56480.224846723286</v>
      </c>
      <c r="AL167">
        <v>13246.051021801946</v>
      </c>
      <c r="AM167">
        <v>1512251635.6421862</v>
      </c>
      <c r="AN167">
        <v>1135.3525076164995</v>
      </c>
      <c r="AO167">
        <v>7745.396814205501</v>
      </c>
      <c r="AP167">
        <v>5205395.5207041157</v>
      </c>
      <c r="AQ167">
        <v>4341.4018801608217</v>
      </c>
      <c r="AR167">
        <v>9999999</v>
      </c>
      <c r="AS167">
        <v>2517.3022123571595</v>
      </c>
      <c r="AT167">
        <v>147.79170926373362</v>
      </c>
      <c r="AU167">
        <v>901.29306259117948</v>
      </c>
      <c r="AV167">
        <v>157.49916228133972</v>
      </c>
      <c r="AW167">
        <v>540.96625298000072</v>
      </c>
      <c r="AX167">
        <v>0.92120194820855839</v>
      </c>
      <c r="AY167">
        <v>61.081294832456784</v>
      </c>
      <c r="AZ167">
        <v>109.40566325835492</v>
      </c>
      <c r="BA167">
        <v>126.27342058974818</v>
      </c>
      <c r="BB167">
        <v>84.082445360262867</v>
      </c>
      <c r="BC167">
        <v>280.63016262237903</v>
      </c>
      <c r="BD167" t="s">
        <v>151</v>
      </c>
      <c r="BE167">
        <v>8.2893790849156428</v>
      </c>
      <c r="BF167">
        <v>782.91500783459082</v>
      </c>
      <c r="BG167">
        <v>7202.7885312971839</v>
      </c>
      <c r="BH167">
        <v>346.74656037031434</v>
      </c>
      <c r="BI167">
        <v>408.83514100806821</v>
      </c>
      <c r="BJ167">
        <v>1728.0364593729794</v>
      </c>
      <c r="BK167">
        <v>3715.3195723651916</v>
      </c>
      <c r="BL167">
        <v>779.09015051628967</v>
      </c>
      <c r="BM167">
        <v>123.3786424960923</v>
      </c>
      <c r="BN167">
        <v>177538649.62520382</v>
      </c>
      <c r="BO167">
        <v>6.521200865129777</v>
      </c>
      <c r="BP167">
        <v>53.068913659251905</v>
      </c>
      <c r="BQ167">
        <v>33654.435317484771</v>
      </c>
      <c r="BR167">
        <v>63.681329589638779</v>
      </c>
      <c r="BS167">
        <v>9999999</v>
      </c>
      <c r="BT167">
        <v>13.22033777180876</v>
      </c>
      <c r="BU167">
        <v>0.94872294622892162</v>
      </c>
      <c r="BV167">
        <v>3.8172470167133588</v>
      </c>
      <c r="BW167">
        <v>1.0048508182199314</v>
      </c>
      <c r="BX167">
        <v>2.34870997566644</v>
      </c>
      <c r="BY167">
        <v>3.6930911963591138E-3</v>
      </c>
      <c r="BZ167">
        <v>0.4013870733319776</v>
      </c>
      <c r="CA167">
        <v>0.71537778614818115</v>
      </c>
      <c r="CB167">
        <v>0.80930561908019605</v>
      </c>
      <c r="CC167">
        <v>0.55408332515010694</v>
      </c>
      <c r="CD167">
        <v>1.5563519814221487</v>
      </c>
      <c r="CE167" t="s">
        <v>152</v>
      </c>
      <c r="CF167">
        <v>0.17145706905717351</v>
      </c>
      <c r="CG167">
        <v>176.79491966438846</v>
      </c>
      <c r="CH167">
        <v>583.0093257364274</v>
      </c>
      <c r="CI167">
        <v>37.043921712376047</v>
      </c>
      <c r="CJ167">
        <v>93.498167768679025</v>
      </c>
      <c r="CK167">
        <v>233.12164040525533</v>
      </c>
      <c r="CL167">
        <v>229.21981093009447</v>
      </c>
      <c r="CM167">
        <v>47.012484694106384</v>
      </c>
      <c r="CN167">
        <v>26.004993932791027</v>
      </c>
      <c r="CO167">
        <v>5585.2927525470441</v>
      </c>
      <c r="CP167">
        <v>0.20419694353856271</v>
      </c>
      <c r="CQ167">
        <v>15.053890996924409</v>
      </c>
      <c r="CR167">
        <v>26802.886090201024</v>
      </c>
      <c r="CS167">
        <v>153.9619705220297</v>
      </c>
      <c r="CT167">
        <v>9999999</v>
      </c>
      <c r="CU167">
        <v>0.72671176855257524</v>
      </c>
      <c r="CV167">
        <v>0.10304553310194782</v>
      </c>
      <c r="CW167">
        <v>0.44864376480090307</v>
      </c>
      <c r="CX167">
        <v>0.10692412940508403</v>
      </c>
      <c r="CY167">
        <v>0.41367421844137481</v>
      </c>
      <c r="CZ167">
        <v>1.6067479044623682E-3</v>
      </c>
      <c r="DA167">
        <v>6.858783318166467E-2</v>
      </c>
      <c r="DB167">
        <v>8.725645769404651E-2</v>
      </c>
      <c r="DC167">
        <v>9.5195766733022311E-2</v>
      </c>
      <c r="DD167">
        <v>7.7549273828349807E-2</v>
      </c>
      <c r="DE167">
        <v>0.16900278982797598</v>
      </c>
    </row>
    <row r="168" spans="1:109">
      <c r="A168">
        <v>160</v>
      </c>
      <c r="B168" t="s">
        <v>149</v>
      </c>
      <c r="D168">
        <v>474909.55925115262</v>
      </c>
      <c r="E168">
        <v>6936364.7024562638</v>
      </c>
      <c r="G168">
        <v>292296.27614670753</v>
      </c>
      <c r="H168">
        <v>1582333.1539410821</v>
      </c>
      <c r="I168">
        <v>1476305730.5318992</v>
      </c>
      <c r="J168">
        <v>318645751.90872949</v>
      </c>
      <c r="K168">
        <v>98919.956994038715</v>
      </c>
      <c r="L168">
        <v>2.7404131033422193E+32</v>
      </c>
      <c r="M168">
        <v>11862.695315319586</v>
      </c>
      <c r="N168">
        <v>264214.44094499538</v>
      </c>
      <c r="O168">
        <v>7519415.6474957913</v>
      </c>
      <c r="P168">
        <v>72024.812940510354</v>
      </c>
      <c r="Q168">
        <v>9999999</v>
      </c>
      <c r="R168">
        <v>12648.11373578462</v>
      </c>
      <c r="S168">
        <v>257.32116636705967</v>
      </c>
      <c r="T168">
        <v>1877.5092990602375</v>
      </c>
      <c r="U168">
        <v>276.21709379515585</v>
      </c>
      <c r="V168">
        <v>1245.2983319196956</v>
      </c>
      <c r="W168">
        <v>2.2839972915998437</v>
      </c>
      <c r="X168">
        <v>102.89558196484458</v>
      </c>
      <c r="Y168">
        <v>187.71162287403351</v>
      </c>
      <c r="Z168">
        <v>215.23781387825332</v>
      </c>
      <c r="AA168">
        <v>144.92230585929445</v>
      </c>
      <c r="AB168">
        <v>504.65758535926796</v>
      </c>
      <c r="AC168" t="s">
        <v>150</v>
      </c>
      <c r="AD168">
        <v>668.44128606986101</v>
      </c>
      <c r="AE168">
        <v>311161.85829984728</v>
      </c>
      <c r="AF168">
        <v>689640.10598498175</v>
      </c>
      <c r="AG168">
        <v>114162.85417188211</v>
      </c>
      <c r="AH168">
        <v>145848.19924310464</v>
      </c>
      <c r="AI168">
        <v>282730.16438708606</v>
      </c>
      <c r="AJ168">
        <v>5171988.6641467549</v>
      </c>
      <c r="AK168">
        <v>349874.79602289089</v>
      </c>
      <c r="AL168">
        <v>37472.386983030061</v>
      </c>
      <c r="AM168">
        <v>5281664906.8870001</v>
      </c>
      <c r="AN168">
        <v>867.81980320733339</v>
      </c>
      <c r="AO168">
        <v>26719.133375716759</v>
      </c>
      <c r="AP168">
        <v>3565733.2211683602</v>
      </c>
      <c r="AQ168">
        <v>12878.651306909665</v>
      </c>
      <c r="AR168">
        <v>9999999</v>
      </c>
      <c r="AS168">
        <v>2107.3153294521262</v>
      </c>
      <c r="AT168">
        <v>276.13345510856891</v>
      </c>
      <c r="AU168">
        <v>1426.3738409718503</v>
      </c>
      <c r="AV168">
        <v>283.36423025914723</v>
      </c>
      <c r="AW168">
        <v>852.55237407494758</v>
      </c>
      <c r="AX168">
        <v>1.9508999764687516</v>
      </c>
      <c r="AY168">
        <v>163.90441814224749</v>
      </c>
      <c r="AZ168">
        <v>241.97027099680375</v>
      </c>
      <c r="BA168">
        <v>256.48864606620901</v>
      </c>
      <c r="BB168">
        <v>208.70498539916443</v>
      </c>
      <c r="BC168">
        <v>370.32555617001867</v>
      </c>
      <c r="BD168" t="s">
        <v>151</v>
      </c>
      <c r="BE168">
        <v>2.3593159061178142</v>
      </c>
      <c r="BF168">
        <v>1166.797968140103</v>
      </c>
      <c r="BG168">
        <v>4616.2141552080593</v>
      </c>
      <c r="BH168">
        <v>501.19526938191905</v>
      </c>
      <c r="BI168">
        <v>571.25905192990535</v>
      </c>
      <c r="BJ168">
        <v>1627.6147673119119</v>
      </c>
      <c r="BK168">
        <v>12040.446582479137</v>
      </c>
      <c r="BL168">
        <v>1384.8074964016296</v>
      </c>
      <c r="BM168">
        <v>162.61311190771912</v>
      </c>
      <c r="BN168">
        <v>83999329.729661688</v>
      </c>
      <c r="BO168">
        <v>1.2235051209933434</v>
      </c>
      <c r="BP168">
        <v>82.128463257313399</v>
      </c>
      <c r="BQ168">
        <v>21495.491985733908</v>
      </c>
      <c r="BR168">
        <v>57.817400215728597</v>
      </c>
      <c r="BS168">
        <v>9999999</v>
      </c>
      <c r="BT168">
        <v>5.3625101898092096</v>
      </c>
      <c r="BU168">
        <v>0.60137816653086484</v>
      </c>
      <c r="BV168">
        <v>3.0684697074059035</v>
      </c>
      <c r="BW168">
        <v>0.62298846836275057</v>
      </c>
      <c r="BX168">
        <v>2.1019572029565072</v>
      </c>
      <c r="BY168">
        <v>5.4433743608066042E-3</v>
      </c>
      <c r="BZ168">
        <v>0.40348578094286791</v>
      </c>
      <c r="CA168">
        <v>0.51948309101657875</v>
      </c>
      <c r="CB168">
        <v>0.54097278497313706</v>
      </c>
      <c r="CC168">
        <v>0.4661269759654299</v>
      </c>
      <c r="CD168">
        <v>0.9476565553747377</v>
      </c>
      <c r="CE168" t="s">
        <v>152</v>
      </c>
      <c r="CF168">
        <v>0.71042760620992751</v>
      </c>
      <c r="CG168">
        <v>235.29869580761931</v>
      </c>
      <c r="CH168">
        <v>1554.8796641285346</v>
      </c>
      <c r="CI168">
        <v>75.005214043384925</v>
      </c>
      <c r="CJ168">
        <v>138.08385540543853</v>
      </c>
      <c r="CK168">
        <v>460.32622799529003</v>
      </c>
      <c r="CL168">
        <v>581.51331136422414</v>
      </c>
      <c r="CM168">
        <v>116.63001611201055</v>
      </c>
      <c r="CN168">
        <v>40.322076753496795</v>
      </c>
      <c r="CO168">
        <v>180948.08860270193</v>
      </c>
      <c r="CP168">
        <v>0.46852926732761768</v>
      </c>
      <c r="CQ168">
        <v>17.693641705513549</v>
      </c>
      <c r="CR168">
        <v>20761.907246119008</v>
      </c>
      <c r="CS168">
        <v>97.24700458769604</v>
      </c>
      <c r="CT168">
        <v>9999999</v>
      </c>
      <c r="CU168">
        <v>1.8965490994835499</v>
      </c>
      <c r="CV168">
        <v>0.21965068094168047</v>
      </c>
      <c r="CW168">
        <v>0.80520241409979443</v>
      </c>
      <c r="CX168">
        <v>0.22597411212397428</v>
      </c>
      <c r="CY168">
        <v>0.46782435543721856</v>
      </c>
      <c r="CZ168">
        <v>1.9142475236418668E-3</v>
      </c>
      <c r="DA168">
        <v>0.12527171390844319</v>
      </c>
      <c r="DB168">
        <v>0.19257962262674255</v>
      </c>
      <c r="DC168">
        <v>0.19703951430314776</v>
      </c>
      <c r="DD168">
        <v>0.16372596059319372</v>
      </c>
      <c r="DE168">
        <v>0.27321990923984035</v>
      </c>
    </row>
    <row r="169" spans="1:109">
      <c r="A169">
        <v>161</v>
      </c>
      <c r="B169" t="s">
        <v>149</v>
      </c>
      <c r="C169">
        <v>280983.93403079547</v>
      </c>
      <c r="D169">
        <v>210139.20975260122</v>
      </c>
      <c r="E169">
        <v>1895397.4847316782</v>
      </c>
      <c r="F169">
        <v>118986.62096379959</v>
      </c>
      <c r="G169">
        <v>127349.87432667993</v>
      </c>
      <c r="H169">
        <v>495845.35980545275</v>
      </c>
      <c r="I169">
        <v>1392575.0310736077</v>
      </c>
      <c r="J169">
        <v>281042.95326709677</v>
      </c>
      <c r="K169">
        <v>41958.063489617576</v>
      </c>
      <c r="L169">
        <v>135397138355.66911</v>
      </c>
      <c r="M169">
        <v>2192.8415948532561</v>
      </c>
      <c r="N169">
        <v>16682.189603320774</v>
      </c>
      <c r="O169">
        <v>7515311.659152546</v>
      </c>
      <c r="P169">
        <v>11781.810246054314</v>
      </c>
      <c r="Q169">
        <v>9999999</v>
      </c>
      <c r="R169">
        <v>1896.4807834869739</v>
      </c>
      <c r="S169">
        <v>216.34574418307196</v>
      </c>
      <c r="T169">
        <v>612.16239603078509</v>
      </c>
      <c r="U169">
        <v>232.50345696186076</v>
      </c>
      <c r="V169">
        <v>428.63075404241516</v>
      </c>
      <c r="W169">
        <v>0.98396215985304736</v>
      </c>
      <c r="X169">
        <v>80.315239926313652</v>
      </c>
      <c r="Y169">
        <v>153.71693335811867</v>
      </c>
      <c r="Z169">
        <v>179.6188260152677</v>
      </c>
      <c r="AA169">
        <v>114.22771121605439</v>
      </c>
      <c r="AB169">
        <v>417.61132619735844</v>
      </c>
      <c r="AC169" t="s">
        <v>150</v>
      </c>
      <c r="AD169">
        <v>64.332665781232933</v>
      </c>
      <c r="AE169">
        <v>58738.66804456227</v>
      </c>
      <c r="AF169">
        <v>292573.86449609493</v>
      </c>
      <c r="AG169">
        <v>17298.516078564229</v>
      </c>
      <c r="AH169">
        <v>35280.986196879036</v>
      </c>
      <c r="AI169">
        <v>92496.325482892862</v>
      </c>
      <c r="AJ169">
        <v>132173.43703557871</v>
      </c>
      <c r="AK169">
        <v>25093.078736452251</v>
      </c>
      <c r="AL169">
        <v>10283.614274710202</v>
      </c>
      <c r="AM169">
        <v>17668834.483360898</v>
      </c>
      <c r="AN169">
        <v>174.47826802493026</v>
      </c>
      <c r="AO169">
        <v>4669.2855678894193</v>
      </c>
      <c r="AP169">
        <v>4779846.0695466353</v>
      </c>
      <c r="AQ169">
        <v>1272.350187394703</v>
      </c>
      <c r="AR169">
        <v>9999999</v>
      </c>
      <c r="AS169">
        <v>173.59731270196463</v>
      </c>
      <c r="AT169">
        <v>60.421482512124882</v>
      </c>
      <c r="AU169">
        <v>121.0350264654074</v>
      </c>
      <c r="AV169">
        <v>63.046061892282637</v>
      </c>
      <c r="AW169">
        <v>93.601298272249494</v>
      </c>
      <c r="AX169">
        <v>0.47567414646125095</v>
      </c>
      <c r="AY169">
        <v>32.401227366118171</v>
      </c>
      <c r="AZ169">
        <v>49.542692973648542</v>
      </c>
      <c r="BA169">
        <v>53.56411340910315</v>
      </c>
      <c r="BB169">
        <v>40.994885220655121</v>
      </c>
      <c r="BC169">
        <v>86.065303526479582</v>
      </c>
      <c r="BD169" t="s">
        <v>151</v>
      </c>
      <c r="BE169">
        <v>12.35466447333501</v>
      </c>
      <c r="BF169">
        <v>559.2405024856572</v>
      </c>
      <c r="BG169">
        <v>9483.3635677791044</v>
      </c>
      <c r="BH169">
        <v>461.75697637610318</v>
      </c>
      <c r="BI169">
        <v>308.95724806690004</v>
      </c>
      <c r="BJ169">
        <v>2315.6492199291515</v>
      </c>
      <c r="BK169">
        <v>2736.7253562252804</v>
      </c>
      <c r="BL169">
        <v>1151.2910877049001</v>
      </c>
      <c r="BM169">
        <v>143.23569532762065</v>
      </c>
      <c r="BN169">
        <v>3791882797.3003044</v>
      </c>
      <c r="BO169">
        <v>19.426993551310609</v>
      </c>
      <c r="BP169">
        <v>28.743836514176948</v>
      </c>
      <c r="BQ169">
        <v>32014.071832622532</v>
      </c>
      <c r="BR169">
        <v>110.86303891010495</v>
      </c>
      <c r="BS169">
        <v>9999999</v>
      </c>
      <c r="BT169">
        <v>13.354210084566269</v>
      </c>
      <c r="BU169">
        <v>0.34676955927880665</v>
      </c>
      <c r="BV169">
        <v>2.4978450427326</v>
      </c>
      <c r="BW169">
        <v>0.36431072944041454</v>
      </c>
      <c r="BX169">
        <v>1.4052787681815584</v>
      </c>
      <c r="BY169">
        <v>2.9689456323839553E-3</v>
      </c>
      <c r="BZ169">
        <v>0.18254203156443466</v>
      </c>
      <c r="CA169">
        <v>0.27719064733717269</v>
      </c>
      <c r="CB169">
        <v>0.30608599086670013</v>
      </c>
      <c r="CC169">
        <v>0.23028442584176875</v>
      </c>
      <c r="CD169">
        <v>0.58843987212621862</v>
      </c>
      <c r="CE169" t="s">
        <v>152</v>
      </c>
      <c r="CF169">
        <v>0.59836036944100912</v>
      </c>
      <c r="CG169">
        <v>90.233745860304111</v>
      </c>
      <c r="CH169">
        <v>425.51977350085389</v>
      </c>
      <c r="CI169">
        <v>19.039176964895457</v>
      </c>
      <c r="CJ169">
        <v>51.594489345735589</v>
      </c>
      <c r="CK169">
        <v>109.63746706105344</v>
      </c>
      <c r="CL169">
        <v>103.22794945798778</v>
      </c>
      <c r="CM169">
        <v>22.906759400322034</v>
      </c>
      <c r="CN169">
        <v>14.898408093074927</v>
      </c>
      <c r="CO169">
        <v>3496.7510949928237</v>
      </c>
      <c r="CP169">
        <v>1.1367831032245361</v>
      </c>
      <c r="CQ169">
        <v>20.035245309655188</v>
      </c>
      <c r="CR169">
        <v>24974.345872223697</v>
      </c>
      <c r="CS169">
        <v>136.84158384321123</v>
      </c>
      <c r="CT169">
        <v>9999999</v>
      </c>
      <c r="CU169">
        <v>1.6227310168940969</v>
      </c>
      <c r="CV169">
        <v>0.16442981196665418</v>
      </c>
      <c r="CW169">
        <v>0.58431581149595579</v>
      </c>
      <c r="CX169">
        <v>0.1728010901810873</v>
      </c>
      <c r="CY169">
        <v>0.38346615023320074</v>
      </c>
      <c r="CZ169">
        <v>6.2391463722081728E-4</v>
      </c>
      <c r="DA169">
        <v>7.096966624134593E-2</v>
      </c>
      <c r="DB169">
        <v>0.12750666117009998</v>
      </c>
      <c r="DC169">
        <v>0.14423676484426221</v>
      </c>
      <c r="DD169">
        <v>9.858991578082002E-2</v>
      </c>
      <c r="DE169">
        <v>0.24488650997555558</v>
      </c>
    </row>
    <row r="170" spans="1:109">
      <c r="A170">
        <v>162</v>
      </c>
      <c r="B170" t="s">
        <v>149</v>
      </c>
      <c r="C170">
        <v>374910.06726287655</v>
      </c>
      <c r="D170">
        <v>668330.15212159452</v>
      </c>
      <c r="E170">
        <v>4700074.446799119</v>
      </c>
      <c r="F170">
        <v>698107.64161154162</v>
      </c>
      <c r="G170">
        <v>350134.78778008762</v>
      </c>
      <c r="H170">
        <v>1196013.6190738496</v>
      </c>
      <c r="I170">
        <v>58661275.379472747</v>
      </c>
      <c r="J170">
        <v>6458775.439402448</v>
      </c>
      <c r="K170">
        <v>99361.994516500374</v>
      </c>
      <c r="L170">
        <v>5.5321391475764019E+18</v>
      </c>
      <c r="M170">
        <v>2206.3898132270792</v>
      </c>
      <c r="N170">
        <v>96290.63850054238</v>
      </c>
      <c r="O170">
        <v>7381499.0179078504</v>
      </c>
      <c r="P170">
        <v>48156.948093195599</v>
      </c>
      <c r="Q170">
        <v>9999999</v>
      </c>
      <c r="R170">
        <v>7521.4041442427088</v>
      </c>
      <c r="S170">
        <v>806.93595413388618</v>
      </c>
      <c r="T170">
        <v>3652.6403000414966</v>
      </c>
      <c r="U170">
        <v>837.87449724519911</v>
      </c>
      <c r="V170">
        <v>2125.7295270365066</v>
      </c>
      <c r="W170">
        <v>1.6180694172755328</v>
      </c>
      <c r="X170">
        <v>473.97789614530285</v>
      </c>
      <c r="Y170">
        <v>677.63559394954075</v>
      </c>
      <c r="Z170">
        <v>724.80179704063494</v>
      </c>
      <c r="AA170">
        <v>581.95869635187898</v>
      </c>
      <c r="AB170">
        <v>1110.18407533151</v>
      </c>
      <c r="AC170" t="s">
        <v>150</v>
      </c>
      <c r="AD170">
        <v>146.46507111251589</v>
      </c>
      <c r="AE170">
        <v>117790.60376611144</v>
      </c>
      <c r="AF170">
        <v>557636.4142537273</v>
      </c>
      <c r="AG170">
        <v>32331.194784996849</v>
      </c>
      <c r="AH170">
        <v>56793.477757583292</v>
      </c>
      <c r="AI170">
        <v>154115.15485673898</v>
      </c>
      <c r="AJ170">
        <v>337698.3072376994</v>
      </c>
      <c r="AK170">
        <v>55926.543255863449</v>
      </c>
      <c r="AL170">
        <v>15799.598676325073</v>
      </c>
      <c r="AM170">
        <v>359494505.69835567</v>
      </c>
      <c r="AN170">
        <v>277.98958466573157</v>
      </c>
      <c r="AO170">
        <v>7021.7985172153103</v>
      </c>
      <c r="AP170">
        <v>4636346.2197979251</v>
      </c>
      <c r="AQ170">
        <v>2818.5770557600322</v>
      </c>
      <c r="AR170">
        <v>9999999</v>
      </c>
      <c r="AS170">
        <v>545.22755763098348</v>
      </c>
      <c r="AT170">
        <v>80.414379271392008</v>
      </c>
      <c r="AU170">
        <v>284.10783809193907</v>
      </c>
      <c r="AV170">
        <v>83.06113521970569</v>
      </c>
      <c r="AW170">
        <v>174.63587257760747</v>
      </c>
      <c r="AX170">
        <v>0.5211937537351965</v>
      </c>
      <c r="AY170">
        <v>50.045425837308912</v>
      </c>
      <c r="AZ170">
        <v>70.364972220804432</v>
      </c>
      <c r="BA170">
        <v>72.354478489054159</v>
      </c>
      <c r="BB170">
        <v>61.671468153129311</v>
      </c>
      <c r="BC170">
        <v>105.27765615014565</v>
      </c>
      <c r="BD170" t="s">
        <v>151</v>
      </c>
      <c r="BE170">
        <v>13.576177546378478</v>
      </c>
      <c r="BF170">
        <v>718.01253625557183</v>
      </c>
      <c r="BG170">
        <v>9731.7338833317663</v>
      </c>
      <c r="BH170">
        <v>562.69066576829391</v>
      </c>
      <c r="BI170">
        <v>376.96209774446868</v>
      </c>
      <c r="BJ170">
        <v>2359.5857854151745</v>
      </c>
      <c r="BK170">
        <v>4889.5597771074135</v>
      </c>
      <c r="BL170">
        <v>1688.1133724553838</v>
      </c>
      <c r="BM170">
        <v>150.42540361374103</v>
      </c>
      <c r="BN170">
        <v>40286223790.697601</v>
      </c>
      <c r="BO170">
        <v>18.254642526946146</v>
      </c>
      <c r="BP170">
        <v>43.189763380476244</v>
      </c>
      <c r="BQ170">
        <v>27112.419868556619</v>
      </c>
      <c r="BR170">
        <v>89.36227460921188</v>
      </c>
      <c r="BS170">
        <v>9999999</v>
      </c>
      <c r="BT170">
        <v>17.556980253496096</v>
      </c>
      <c r="BU170">
        <v>0.59895065393137892</v>
      </c>
      <c r="BV170">
        <v>4.963156305936832</v>
      </c>
      <c r="BW170">
        <v>0.63009766791336586</v>
      </c>
      <c r="BX170">
        <v>2.9053793848857019</v>
      </c>
      <c r="BY170">
        <v>4.7886244249892755E-3</v>
      </c>
      <c r="BZ170">
        <v>0.31572361310437524</v>
      </c>
      <c r="CA170">
        <v>0.47411649970516567</v>
      </c>
      <c r="CB170">
        <v>0.5292181787556971</v>
      </c>
      <c r="CC170">
        <v>0.3911311594790946</v>
      </c>
      <c r="CD170">
        <v>1.0399504250707114</v>
      </c>
      <c r="CE170" t="s">
        <v>152</v>
      </c>
      <c r="CF170">
        <v>2.1633613813094645</v>
      </c>
      <c r="CG170">
        <v>681.15832023847406</v>
      </c>
      <c r="CH170">
        <v>3148.2283292828306</v>
      </c>
      <c r="CI170">
        <v>195.45619613871858</v>
      </c>
      <c r="CJ170">
        <v>322.10386242507377</v>
      </c>
      <c r="CK170">
        <v>816.50273446175072</v>
      </c>
      <c r="CL170">
        <v>2794.5731063465573</v>
      </c>
      <c r="CM170">
        <v>392.13664090935202</v>
      </c>
      <c r="CN170">
        <v>84.472927832507082</v>
      </c>
      <c r="CO170">
        <v>7987342.868363888</v>
      </c>
      <c r="CP170">
        <v>1.2326114513243285</v>
      </c>
      <c r="CQ170">
        <v>48.335958069593708</v>
      </c>
      <c r="CR170">
        <v>20592.199380832386</v>
      </c>
      <c r="CS170">
        <v>56.789871055016661</v>
      </c>
      <c r="CT170">
        <v>9999999</v>
      </c>
      <c r="CU170">
        <v>6.4583881067468116</v>
      </c>
      <c r="CV170">
        <v>0.99461634844603675</v>
      </c>
      <c r="CW170">
        <v>3.9365832772964806</v>
      </c>
      <c r="CX170">
        <v>1.0191204587761136</v>
      </c>
      <c r="CY170">
        <v>2.2522540076185216</v>
      </c>
      <c r="CZ170">
        <v>6.9246255092143558E-3</v>
      </c>
      <c r="DA170">
        <v>0.59632821314431805</v>
      </c>
      <c r="DB170">
        <v>0.88429592990686734</v>
      </c>
      <c r="DC170">
        <v>0.91564208197596786</v>
      </c>
      <c r="DD170">
        <v>0.76473140461502565</v>
      </c>
      <c r="DE170">
        <v>1.2187027783047379</v>
      </c>
    </row>
    <row r="171" spans="1:109">
      <c r="A171">
        <v>163</v>
      </c>
      <c r="B171" t="s">
        <v>149</v>
      </c>
      <c r="C171">
        <v>294611.48066788161</v>
      </c>
      <c r="D171">
        <v>572686.02520109434</v>
      </c>
      <c r="E171">
        <v>883548.18437034602</v>
      </c>
      <c r="F171">
        <v>190506.52668927447</v>
      </c>
      <c r="G171">
        <v>264077.75817200477</v>
      </c>
      <c r="H171">
        <v>383529.87908020412</v>
      </c>
      <c r="I171">
        <v>9092460.271272447</v>
      </c>
      <c r="J171">
        <v>563153.28803177108</v>
      </c>
      <c r="K171">
        <v>70225.942100652144</v>
      </c>
      <c r="L171">
        <v>2841837990.2694817</v>
      </c>
      <c r="M171">
        <v>962.35993181896993</v>
      </c>
      <c r="N171">
        <v>60348.468068700298</v>
      </c>
      <c r="O171">
        <v>5166259.6125763664</v>
      </c>
      <c r="P171">
        <v>27185.054544497216</v>
      </c>
      <c r="Q171">
        <v>9999999</v>
      </c>
      <c r="R171">
        <v>1803.840448270071</v>
      </c>
      <c r="S171">
        <v>290.63940847707426</v>
      </c>
      <c r="T171">
        <v>1158.3719002363518</v>
      </c>
      <c r="U171">
        <v>299.43746700640378</v>
      </c>
      <c r="V171">
        <v>697.60440952664237</v>
      </c>
      <c r="W171">
        <v>2.2914978155918937</v>
      </c>
      <c r="X171">
        <v>199.99640011628159</v>
      </c>
      <c r="Y171">
        <v>254.88274132750155</v>
      </c>
      <c r="Z171">
        <v>267.23042215295624</v>
      </c>
      <c r="AA171">
        <v>228.3453412681437</v>
      </c>
      <c r="AB171">
        <v>408.75265361783948</v>
      </c>
      <c r="AC171" t="s">
        <v>150</v>
      </c>
      <c r="AD171">
        <v>456.57996141963247</v>
      </c>
      <c r="AE171">
        <v>167095.03665234588</v>
      </c>
      <c r="AF171">
        <v>375981.78483891423</v>
      </c>
      <c r="AG171">
        <v>34366.782183732335</v>
      </c>
      <c r="AH171">
        <v>73534.275913539532</v>
      </c>
      <c r="AI171">
        <v>138791.98474453139</v>
      </c>
      <c r="AJ171">
        <v>450038.29694717488</v>
      </c>
      <c r="AK171">
        <v>57443.856651714901</v>
      </c>
      <c r="AL171">
        <v>18648.490739260345</v>
      </c>
      <c r="AM171">
        <v>33054052.292645697</v>
      </c>
      <c r="AN171">
        <v>554.26846695869722</v>
      </c>
      <c r="AO171">
        <v>11821.147323179197</v>
      </c>
      <c r="AP171">
        <v>5683848.302614185</v>
      </c>
      <c r="AQ171">
        <v>3712.5569301087216</v>
      </c>
      <c r="AR171">
        <v>9999999</v>
      </c>
      <c r="AS171">
        <v>1406.2473924944725</v>
      </c>
      <c r="AT171">
        <v>283.94570570440737</v>
      </c>
      <c r="AU171">
        <v>1050.441958200109</v>
      </c>
      <c r="AV171">
        <v>293.94918036563564</v>
      </c>
      <c r="AW171">
        <v>718.06623072335401</v>
      </c>
      <c r="AX171">
        <v>0.25807669254255855</v>
      </c>
      <c r="AY171">
        <v>141.34543556803607</v>
      </c>
      <c r="AZ171">
        <v>234.0992216655988</v>
      </c>
      <c r="BA171">
        <v>261.49129859900978</v>
      </c>
      <c r="BB171">
        <v>189.02179778498248</v>
      </c>
      <c r="BC171">
        <v>402.60816014917094</v>
      </c>
      <c r="BD171" t="s">
        <v>151</v>
      </c>
      <c r="BE171">
        <v>8.452333267336444</v>
      </c>
      <c r="BF171">
        <v>298.57479049765141</v>
      </c>
      <c r="BG171">
        <v>5391.1015215223379</v>
      </c>
      <c r="BH171">
        <v>198.14064370039773</v>
      </c>
      <c r="BI171">
        <v>165.86656658764724</v>
      </c>
      <c r="BJ171">
        <v>1295.6062224934187</v>
      </c>
      <c r="BK171">
        <v>936.20167236420457</v>
      </c>
      <c r="BL171">
        <v>387.20285126030376</v>
      </c>
      <c r="BM171">
        <v>77.589184072483775</v>
      </c>
      <c r="BN171">
        <v>63941698.704756558</v>
      </c>
      <c r="BO171">
        <v>12.794487290318264</v>
      </c>
      <c r="BP171">
        <v>15.729740079258647</v>
      </c>
      <c r="BQ171">
        <v>26600.105742867316</v>
      </c>
      <c r="BR171">
        <v>111.04105457814663</v>
      </c>
      <c r="BS171">
        <v>9999999</v>
      </c>
      <c r="BT171">
        <v>8.21665339213226</v>
      </c>
      <c r="BU171">
        <v>0.10748175756457461</v>
      </c>
      <c r="BV171">
        <v>0.87559098234869237</v>
      </c>
      <c r="BW171">
        <v>0.11440046082737251</v>
      </c>
      <c r="BX171">
        <v>0.44078849523510855</v>
      </c>
      <c r="BY171">
        <v>7.6081237075156429E-3</v>
      </c>
      <c r="BZ171">
        <v>4.5188400987012163E-2</v>
      </c>
      <c r="CA171">
        <v>7.8836336642609889E-2</v>
      </c>
      <c r="CB171">
        <v>9.1434143785553687E-2</v>
      </c>
      <c r="CC171">
        <v>6.1665249037374026E-2</v>
      </c>
      <c r="CD171">
        <v>0.19772092850081757</v>
      </c>
      <c r="CE171" t="s">
        <v>152</v>
      </c>
      <c r="CF171">
        <v>0.7104883848765845</v>
      </c>
      <c r="CG171">
        <v>261.63147414059591</v>
      </c>
      <c r="CH171">
        <v>498.88136829509421</v>
      </c>
      <c r="CI171">
        <v>49.445845513092259</v>
      </c>
      <c r="CJ171">
        <v>123.61685434977775</v>
      </c>
      <c r="CK171">
        <v>180.11296456547095</v>
      </c>
      <c r="CL171">
        <v>389.88395605318914</v>
      </c>
      <c r="CM171">
        <v>66.972067356885617</v>
      </c>
      <c r="CN171">
        <v>35.808953950995175</v>
      </c>
      <c r="CO171">
        <v>7046.0637374399994</v>
      </c>
      <c r="CP171">
        <v>2.438033914040143</v>
      </c>
      <c r="CQ171">
        <v>38.268961021797089</v>
      </c>
      <c r="CR171">
        <v>20289.844551550526</v>
      </c>
      <c r="CS171">
        <v>85.917330773713502</v>
      </c>
      <c r="CT171">
        <v>9999999</v>
      </c>
      <c r="CU171">
        <v>2.6306929853703021</v>
      </c>
      <c r="CV171">
        <v>0.27093552288934614</v>
      </c>
      <c r="CW171">
        <v>0.78171333949844268</v>
      </c>
      <c r="CX171">
        <v>0.28228977944929601</v>
      </c>
      <c r="CY171">
        <v>0.46310967182708435</v>
      </c>
      <c r="CZ171">
        <v>1.7407371845445478E-3</v>
      </c>
      <c r="DA171">
        <v>0.13150927573163798</v>
      </c>
      <c r="DB171">
        <v>0.22371180245448499</v>
      </c>
      <c r="DC171">
        <v>0.23583943358495801</v>
      </c>
      <c r="DD171">
        <v>0.17927827119256906</v>
      </c>
      <c r="DE171">
        <v>0.36923930163149937</v>
      </c>
    </row>
    <row r="172" spans="1:109">
      <c r="A172">
        <v>164</v>
      </c>
      <c r="B172" t="s">
        <v>149</v>
      </c>
      <c r="C172">
        <v>263840.81351091393</v>
      </c>
      <c r="D172">
        <v>222822.79179119653</v>
      </c>
      <c r="E172">
        <v>2294392.4392670835</v>
      </c>
      <c r="F172">
        <v>134624.07448149903</v>
      </c>
      <c r="G172">
        <v>114833.81640328487</v>
      </c>
      <c r="H172">
        <v>564806.10507397039</v>
      </c>
      <c r="I172">
        <v>1330678.8461821924</v>
      </c>
      <c r="J172">
        <v>361383.20518460544</v>
      </c>
      <c r="K172">
        <v>41181.917045187161</v>
      </c>
      <c r="L172">
        <v>2020774477796.8169</v>
      </c>
      <c r="M172">
        <v>4261.0230992187626</v>
      </c>
      <c r="N172">
        <v>14222.058864252729</v>
      </c>
      <c r="O172">
        <v>7162032.2367178407</v>
      </c>
      <c r="P172">
        <v>11590.680705161558</v>
      </c>
      <c r="Q172">
        <v>9999999</v>
      </c>
      <c r="R172">
        <v>4059.4826034724751</v>
      </c>
      <c r="S172">
        <v>135.94438880967266</v>
      </c>
      <c r="T172">
        <v>1280.1681291970742</v>
      </c>
      <c r="U172">
        <v>144.25845612640128</v>
      </c>
      <c r="V172">
        <v>733.25837571352758</v>
      </c>
      <c r="W172">
        <v>1.7204040111574304</v>
      </c>
      <c r="X172">
        <v>60.98322498928313</v>
      </c>
      <c r="Y172">
        <v>102.72457203851253</v>
      </c>
      <c r="Z172">
        <v>117.55800482782851</v>
      </c>
      <c r="AA172">
        <v>80.692123940149713</v>
      </c>
      <c r="AB172">
        <v>252.01811947005672</v>
      </c>
      <c r="AC172" t="s">
        <v>150</v>
      </c>
      <c r="AD172">
        <v>173.26539981510419</v>
      </c>
      <c r="AE172">
        <v>74786.888016011202</v>
      </c>
      <c r="AF172">
        <v>174403.51060518844</v>
      </c>
      <c r="AG172">
        <v>18401.248086113686</v>
      </c>
      <c r="AH172">
        <v>42795.884930248867</v>
      </c>
      <c r="AI172">
        <v>59999.439443385469</v>
      </c>
      <c r="AJ172">
        <v>158866.1452358817</v>
      </c>
      <c r="AK172">
        <v>26133.161439005937</v>
      </c>
      <c r="AL172">
        <v>12414.409399160226</v>
      </c>
      <c r="AM172">
        <v>4495539.1288174521</v>
      </c>
      <c r="AN172">
        <v>254.42568555627182</v>
      </c>
      <c r="AO172">
        <v>10579.635121069516</v>
      </c>
      <c r="AP172">
        <v>4531262.4252404338</v>
      </c>
      <c r="AQ172">
        <v>2416.3430179927377</v>
      </c>
      <c r="AR172">
        <v>9999999</v>
      </c>
      <c r="AS172">
        <v>362.33254672353326</v>
      </c>
      <c r="AT172">
        <v>70.371476132587745</v>
      </c>
      <c r="AU172">
        <v>168.04418536352964</v>
      </c>
      <c r="AV172">
        <v>73.807649618509785</v>
      </c>
      <c r="AW172">
        <v>125.62239519596781</v>
      </c>
      <c r="AX172">
        <v>0.38897150177926693</v>
      </c>
      <c r="AY172">
        <v>36.214529464224277</v>
      </c>
      <c r="AZ172">
        <v>56.959416940406612</v>
      </c>
      <c r="BA172">
        <v>61.608020831818472</v>
      </c>
      <c r="BB172">
        <v>46.786492161983858</v>
      </c>
      <c r="BC172">
        <v>96.822368174812667</v>
      </c>
      <c r="BD172" t="s">
        <v>151</v>
      </c>
      <c r="BE172">
        <v>8.9298788102501572</v>
      </c>
      <c r="BF172">
        <v>1350.9065053624281</v>
      </c>
      <c r="BG172">
        <v>8383.268055702245</v>
      </c>
      <c r="BH172">
        <v>647.06428850418024</v>
      </c>
      <c r="BI172">
        <v>678.7588513366494</v>
      </c>
      <c r="BJ172">
        <v>2337.4755805416858</v>
      </c>
      <c r="BK172">
        <v>12716.332950662365</v>
      </c>
      <c r="BL172">
        <v>1810.1661258059789</v>
      </c>
      <c r="BM172">
        <v>196.58986794002223</v>
      </c>
      <c r="BN172">
        <v>1085712284.7559052</v>
      </c>
      <c r="BO172">
        <v>5.3801902316116985</v>
      </c>
      <c r="BP172">
        <v>91.481542986243497</v>
      </c>
      <c r="BQ172">
        <v>31461.288038014351</v>
      </c>
      <c r="BR172">
        <v>51.454112707313286</v>
      </c>
      <c r="BS172">
        <v>9999999</v>
      </c>
      <c r="BT172">
        <v>15.862106439269207</v>
      </c>
      <c r="BU172">
        <v>1.943404043651173</v>
      </c>
      <c r="BV172">
        <v>8.2245344404554785</v>
      </c>
      <c r="BW172">
        <v>2.0384695976760172</v>
      </c>
      <c r="BX172">
        <v>5.2774497213563434</v>
      </c>
      <c r="BY172">
        <v>3.850991806708043E-3</v>
      </c>
      <c r="BZ172">
        <v>0.84526460657631119</v>
      </c>
      <c r="CA172">
        <v>1.4833267240097874</v>
      </c>
      <c r="CB172">
        <v>1.737160675047454</v>
      </c>
      <c r="CC172">
        <v>1.1546296312980087</v>
      </c>
      <c r="CD172">
        <v>2.894038602368759</v>
      </c>
      <c r="CE172" t="s">
        <v>152</v>
      </c>
      <c r="CF172">
        <v>2.0249874361678333</v>
      </c>
      <c r="CG172">
        <v>420.10321997856795</v>
      </c>
      <c r="CH172">
        <v>1360.505017999272</v>
      </c>
      <c r="CI172">
        <v>91.64920924102978</v>
      </c>
      <c r="CJ172">
        <v>210.54933516666699</v>
      </c>
      <c r="CK172">
        <v>380.24976653794857</v>
      </c>
      <c r="CL172">
        <v>1023.1499736683518</v>
      </c>
      <c r="CM172">
        <v>143.978894161824</v>
      </c>
      <c r="CN172">
        <v>54.739832220078014</v>
      </c>
      <c r="CO172">
        <v>104977.59587503789</v>
      </c>
      <c r="CP172">
        <v>3.3812755805888179</v>
      </c>
      <c r="CQ172">
        <v>46.003303584004065</v>
      </c>
      <c r="CR172">
        <v>23153.090119598895</v>
      </c>
      <c r="CS172">
        <v>69.270627353100025</v>
      </c>
      <c r="CT172">
        <v>9999999</v>
      </c>
      <c r="CU172">
        <v>7.3702957188547193</v>
      </c>
      <c r="CV172">
        <v>0.84249666009696733</v>
      </c>
      <c r="CW172">
        <v>3.7574707426156739</v>
      </c>
      <c r="CX172">
        <v>0.88694815548954009</v>
      </c>
      <c r="CY172">
        <v>2.3875611920168747</v>
      </c>
      <c r="CZ172">
        <v>5.9822902067627739E-3</v>
      </c>
      <c r="DA172">
        <v>0.37404062468376725</v>
      </c>
      <c r="DB172">
        <v>0.63679646976069637</v>
      </c>
      <c r="DC172">
        <v>0.74021403065015245</v>
      </c>
      <c r="DD172">
        <v>0.49568922811202765</v>
      </c>
      <c r="DE172">
        <v>1.2477130942732226</v>
      </c>
    </row>
    <row r="173" spans="1:109">
      <c r="A173">
        <v>165</v>
      </c>
      <c r="B173" t="s">
        <v>149</v>
      </c>
      <c r="C173">
        <v>412647.07503986766</v>
      </c>
      <c r="D173">
        <v>363870.79872716387</v>
      </c>
      <c r="E173">
        <v>1182652.3248451704</v>
      </c>
      <c r="F173">
        <v>86677.217458339626</v>
      </c>
      <c r="G173">
        <v>156619.80067674813</v>
      </c>
      <c r="H173">
        <v>358051.43107081851</v>
      </c>
      <c r="I173">
        <v>1279081.8218104879</v>
      </c>
      <c r="J173">
        <v>164814.33269534117</v>
      </c>
      <c r="K173">
        <v>40009.831030147572</v>
      </c>
      <c r="L173">
        <v>740086691.33757007</v>
      </c>
      <c r="M173">
        <v>894.22246088806696</v>
      </c>
      <c r="N173">
        <v>22658.336460090537</v>
      </c>
      <c r="O173">
        <v>10222558.931873022</v>
      </c>
      <c r="P173">
        <v>12776.380270283695</v>
      </c>
      <c r="Q173">
        <v>9999999</v>
      </c>
      <c r="R173">
        <v>3337.9139128046459</v>
      </c>
      <c r="S173">
        <v>481.76350683427148</v>
      </c>
      <c r="T173">
        <v>2161.7979259258341</v>
      </c>
      <c r="U173">
        <v>499.75276674490453</v>
      </c>
      <c r="V173">
        <v>1392.1755938478989</v>
      </c>
      <c r="W173">
        <v>0.72837059037516627</v>
      </c>
      <c r="X173">
        <v>223.07253276792622</v>
      </c>
      <c r="Y173">
        <v>387.10578188958084</v>
      </c>
      <c r="Z173">
        <v>440.32803390972811</v>
      </c>
      <c r="AA173">
        <v>303.05542975724495</v>
      </c>
      <c r="AB173">
        <v>675.25259267896774</v>
      </c>
      <c r="AC173" t="s">
        <v>150</v>
      </c>
      <c r="AD173">
        <v>137.5808896188874</v>
      </c>
      <c r="AE173">
        <v>205350.34829314295</v>
      </c>
      <c r="AF173">
        <v>682032.15216478542</v>
      </c>
      <c r="AG173">
        <v>58453.685480680331</v>
      </c>
      <c r="AH173">
        <v>99195.856380506448</v>
      </c>
      <c r="AI173">
        <v>205965.9370557486</v>
      </c>
      <c r="AJ173">
        <v>905019.89826920873</v>
      </c>
      <c r="AK173">
        <v>112946.03309251921</v>
      </c>
      <c r="AL173">
        <v>26966.425112779132</v>
      </c>
      <c r="AM173">
        <v>968861795.36163282</v>
      </c>
      <c r="AN173">
        <v>399.6517131573134</v>
      </c>
      <c r="AO173">
        <v>14905.550308415663</v>
      </c>
      <c r="AP173">
        <v>4745112.899094047</v>
      </c>
      <c r="AQ173">
        <v>5801.615835925325</v>
      </c>
      <c r="AR173">
        <v>9999999</v>
      </c>
      <c r="AS173">
        <v>466.22491626979519</v>
      </c>
      <c r="AT173">
        <v>78.314139016279682</v>
      </c>
      <c r="AU173">
        <v>308.73152981136644</v>
      </c>
      <c r="AV173">
        <v>80.467895675730148</v>
      </c>
      <c r="AW173">
        <v>213.70725820876905</v>
      </c>
      <c r="AX173">
        <v>0.1535623930206152</v>
      </c>
      <c r="AY173">
        <v>54.545426434408974</v>
      </c>
      <c r="AZ173">
        <v>69.374758026401167</v>
      </c>
      <c r="BA173">
        <v>72.343289512637739</v>
      </c>
      <c r="BB173">
        <v>62.603225943817577</v>
      </c>
      <c r="BC173">
        <v>106.80735859581502</v>
      </c>
      <c r="BD173" t="s">
        <v>151</v>
      </c>
      <c r="BE173">
        <v>2.6009044344219614</v>
      </c>
      <c r="BF173">
        <v>883.00930012528295</v>
      </c>
      <c r="BG173">
        <v>5954.2880279691863</v>
      </c>
      <c r="BH173">
        <v>353.79217702192784</v>
      </c>
      <c r="BI173">
        <v>466.32080403057631</v>
      </c>
      <c r="BJ173">
        <v>1590.0856173579828</v>
      </c>
      <c r="BK173">
        <v>3952.719934262554</v>
      </c>
      <c r="BL173">
        <v>717.48547588477027</v>
      </c>
      <c r="BM173">
        <v>144.21746018792302</v>
      </c>
      <c r="BN173">
        <v>56031006.125575058</v>
      </c>
      <c r="BO173">
        <v>6.0167043085656085</v>
      </c>
      <c r="BP173">
        <v>50.149683635830314</v>
      </c>
      <c r="BQ173">
        <v>30139.034487742618</v>
      </c>
      <c r="BR173">
        <v>103.38917525724945</v>
      </c>
      <c r="BS173">
        <v>9999999</v>
      </c>
      <c r="BT173">
        <v>6.4681727206926318</v>
      </c>
      <c r="BU173">
        <v>0.97926283067016617</v>
      </c>
      <c r="BV173">
        <v>3.2894145405132562</v>
      </c>
      <c r="BW173">
        <v>1.0260976418486765</v>
      </c>
      <c r="BX173">
        <v>2.060258514117201</v>
      </c>
      <c r="BY173">
        <v>1.7539342317680487E-3</v>
      </c>
      <c r="BZ173">
        <v>0.41785854154263374</v>
      </c>
      <c r="CA173">
        <v>0.74701975202251381</v>
      </c>
      <c r="CB173">
        <v>0.88319935904016689</v>
      </c>
      <c r="CC173">
        <v>0.57312946224257022</v>
      </c>
      <c r="CD173">
        <v>1.3907531167225733</v>
      </c>
      <c r="CE173" t="s">
        <v>152</v>
      </c>
      <c r="CF173">
        <v>0.17189920193595212</v>
      </c>
      <c r="CG173">
        <v>212.92915438922179</v>
      </c>
      <c r="CH173">
        <v>292.03121467097304</v>
      </c>
      <c r="CI173">
        <v>39.337216205436114</v>
      </c>
      <c r="CJ173">
        <v>109.82147083222823</v>
      </c>
      <c r="CK173">
        <v>146.76370045978294</v>
      </c>
      <c r="CL173">
        <v>239.81833044613802</v>
      </c>
      <c r="CM173">
        <v>47.249116822677145</v>
      </c>
      <c r="CN173">
        <v>30.950391110459332</v>
      </c>
      <c r="CO173">
        <v>1423.0168953602306</v>
      </c>
      <c r="CP173">
        <v>0.4892898088459075</v>
      </c>
      <c r="CQ173">
        <v>28.965117712621499</v>
      </c>
      <c r="CR173">
        <v>26459.333436474531</v>
      </c>
      <c r="CS173">
        <v>157.68391793915416</v>
      </c>
      <c r="CT173">
        <v>9999999</v>
      </c>
      <c r="CU173">
        <v>0.12279622556116099</v>
      </c>
      <c r="CV173">
        <v>1.2993146853500987E-2</v>
      </c>
      <c r="CW173">
        <v>1.9403300746692685E-2</v>
      </c>
      <c r="CX173">
        <v>1.3841448893378343E-2</v>
      </c>
      <c r="CY173">
        <v>2.2145277252909889E-2</v>
      </c>
      <c r="CZ173">
        <v>3.1130048731763642E-4</v>
      </c>
      <c r="DA173">
        <v>7.884897275236686E-3</v>
      </c>
      <c r="DB173">
        <v>1.0464912494499662E-2</v>
      </c>
      <c r="DC173">
        <v>9.9175193422096786E-3</v>
      </c>
      <c r="DD173">
        <v>8.9638136187826546E-3</v>
      </c>
      <c r="DE173">
        <v>2.0193377474702935E-2</v>
      </c>
    </row>
    <row r="174" spans="1:109">
      <c r="A174">
        <v>166</v>
      </c>
      <c r="B174" t="s">
        <v>149</v>
      </c>
      <c r="C174">
        <v>318786.81460239028</v>
      </c>
      <c r="D174">
        <v>670472.50179493171</v>
      </c>
      <c r="E174">
        <v>4190656.4453391074</v>
      </c>
      <c r="F174">
        <v>597581.21311241901</v>
      </c>
      <c r="G174">
        <v>321236.72032060847</v>
      </c>
      <c r="H174">
        <v>1079335.2445162681</v>
      </c>
      <c r="I174">
        <v>44660986.485865273</v>
      </c>
      <c r="J174">
        <v>4941080.5758531</v>
      </c>
      <c r="K174">
        <v>91382.889860592841</v>
      </c>
      <c r="L174">
        <v>1.7155356867151296E+18</v>
      </c>
      <c r="M174">
        <v>2631.921832039091</v>
      </c>
      <c r="N174">
        <v>78779.567837141803</v>
      </c>
      <c r="O174">
        <v>6774227.3337324541</v>
      </c>
      <c r="P174">
        <v>36449.205700201397</v>
      </c>
      <c r="Q174">
        <v>9999999</v>
      </c>
      <c r="R174">
        <v>7307.0443695687836</v>
      </c>
      <c r="S174">
        <v>1121.0165693735546</v>
      </c>
      <c r="T174">
        <v>4288.6617684501243</v>
      </c>
      <c r="U174">
        <v>1170.8593634078593</v>
      </c>
      <c r="V174">
        <v>3233.4546457821348</v>
      </c>
      <c r="W174">
        <v>3.2919145701180104</v>
      </c>
      <c r="X174">
        <v>565.22334319159381</v>
      </c>
      <c r="Y174">
        <v>882.42837407614502</v>
      </c>
      <c r="Z174">
        <v>1020.3417062265227</v>
      </c>
      <c r="AA174">
        <v>716.01863385551917</v>
      </c>
      <c r="AB174">
        <v>1684.7727999087369</v>
      </c>
      <c r="AC174" t="s">
        <v>150</v>
      </c>
      <c r="AD174">
        <v>1190.0596930968491</v>
      </c>
      <c r="AE174">
        <v>87319.910901314317</v>
      </c>
      <c r="AF174">
        <v>206533.2494277824</v>
      </c>
      <c r="AG174">
        <v>17562.425400298704</v>
      </c>
      <c r="AH174">
        <v>41555.048520343807</v>
      </c>
      <c r="AI174">
        <v>65120.557429512577</v>
      </c>
      <c r="AJ174">
        <v>171712.19489380697</v>
      </c>
      <c r="AK174">
        <v>25828.749323929893</v>
      </c>
      <c r="AL174">
        <v>12134.898797300166</v>
      </c>
      <c r="AM174">
        <v>5940642.5180897275</v>
      </c>
      <c r="AN174">
        <v>2533.8274563856594</v>
      </c>
      <c r="AO174">
        <v>13420.973122944239</v>
      </c>
      <c r="AP174">
        <v>5807783.4743511993</v>
      </c>
      <c r="AQ174">
        <v>3723.9645593023156</v>
      </c>
      <c r="AR174">
        <v>9999999</v>
      </c>
      <c r="AS174">
        <v>3290.4365174975255</v>
      </c>
      <c r="AT174">
        <v>249.95468918226572</v>
      </c>
      <c r="AU174">
        <v>1448.3613900826151</v>
      </c>
      <c r="AV174">
        <v>264.48183939476439</v>
      </c>
      <c r="AW174">
        <v>883.13322666094837</v>
      </c>
      <c r="AX174">
        <v>0.67904678774900762</v>
      </c>
      <c r="AY174">
        <v>103.40442174358978</v>
      </c>
      <c r="AZ174">
        <v>185.04083483993756</v>
      </c>
      <c r="BA174">
        <v>221.61902616577774</v>
      </c>
      <c r="BB174">
        <v>141.68642407081845</v>
      </c>
      <c r="BC174">
        <v>420.08313811732734</v>
      </c>
      <c r="BD174" t="s">
        <v>151</v>
      </c>
      <c r="BE174">
        <v>1.6912480627420836</v>
      </c>
      <c r="BF174">
        <v>1387.7973251777817</v>
      </c>
      <c r="BG174">
        <v>2733.092040598503</v>
      </c>
      <c r="BH174">
        <v>367.98655502246464</v>
      </c>
      <c r="BI174">
        <v>641.42633477283471</v>
      </c>
      <c r="BJ174">
        <v>1216.6575968299205</v>
      </c>
      <c r="BK174">
        <v>7329.7414311940365</v>
      </c>
      <c r="BL174">
        <v>743.72603965572694</v>
      </c>
      <c r="BM174">
        <v>167.22208226883896</v>
      </c>
      <c r="BN174">
        <v>743177.01447737787</v>
      </c>
      <c r="BO174">
        <v>2.0425075438944185</v>
      </c>
      <c r="BP174">
        <v>93.08636492261337</v>
      </c>
      <c r="BQ174">
        <v>27706.261311987506</v>
      </c>
      <c r="BR174">
        <v>63.047013000289532</v>
      </c>
      <c r="BS174">
        <v>9999999</v>
      </c>
      <c r="BT174">
        <v>4.9861991030748882</v>
      </c>
      <c r="BU174">
        <v>1.1703409606074215</v>
      </c>
      <c r="BV174">
        <v>3.7610245174982508</v>
      </c>
      <c r="BW174">
        <v>1.2141608153382368</v>
      </c>
      <c r="BX174">
        <v>3.575446787900443</v>
      </c>
      <c r="BY174">
        <v>3.2927928296211315E-3</v>
      </c>
      <c r="BZ174">
        <v>0.71245193287212882</v>
      </c>
      <c r="CA174">
        <v>0.98551097557745015</v>
      </c>
      <c r="CB174">
        <v>1.082722415142291</v>
      </c>
      <c r="CC174">
        <v>0.85312855188729242</v>
      </c>
      <c r="CD174">
        <v>1.8157364408406309</v>
      </c>
      <c r="CE174" t="s">
        <v>152</v>
      </c>
      <c r="CF174">
        <v>0.16849931411027672</v>
      </c>
      <c r="CG174">
        <v>392.61847303443648</v>
      </c>
      <c r="CH174">
        <v>905.96383544106857</v>
      </c>
      <c r="CI174">
        <v>78.846256990365049</v>
      </c>
      <c r="CJ174">
        <v>183.83375751993108</v>
      </c>
      <c r="CK174">
        <v>348.92167274967647</v>
      </c>
      <c r="CL174">
        <v>664.85623023414155</v>
      </c>
      <c r="CM174">
        <v>111.0828593941801</v>
      </c>
      <c r="CN174">
        <v>50.27394248873631</v>
      </c>
      <c r="CO174">
        <v>23899.324605693033</v>
      </c>
      <c r="CP174">
        <v>0.60571496006640857</v>
      </c>
      <c r="CQ174">
        <v>30.550380195314098</v>
      </c>
      <c r="CR174">
        <v>21308.436961463609</v>
      </c>
      <c r="CS174">
        <v>118.76747412920517</v>
      </c>
      <c r="CT174">
        <v>9999999</v>
      </c>
      <c r="CU174">
        <v>0.33323238237667119</v>
      </c>
      <c r="CV174">
        <v>7.5358640758117545E-2</v>
      </c>
      <c r="CW174">
        <v>0.10599534314650026</v>
      </c>
      <c r="CX174">
        <v>7.6621252924898575E-2</v>
      </c>
      <c r="CY174">
        <v>9.2907696705603421E-2</v>
      </c>
      <c r="CZ174">
        <v>1.8967242748058862E-3</v>
      </c>
      <c r="DA174">
        <v>5.2490188570058695E-2</v>
      </c>
      <c r="DB174">
        <v>7.0736325189256641E-2</v>
      </c>
      <c r="DC174">
        <v>6.9128481324351509E-2</v>
      </c>
      <c r="DD174">
        <v>6.3492727101063795E-2</v>
      </c>
      <c r="DE174">
        <v>9.0740084184550707E-2</v>
      </c>
    </row>
    <row r="175" spans="1:109">
      <c r="A175">
        <v>167</v>
      </c>
      <c r="B175" t="s">
        <v>149</v>
      </c>
      <c r="C175">
        <v>357231.50606176513</v>
      </c>
      <c r="D175">
        <v>574078.01126481453</v>
      </c>
      <c r="E175">
        <v>1430564.8355863483</v>
      </c>
      <c r="F175">
        <v>194142.30247394519</v>
      </c>
      <c r="G175">
        <v>274349.7134404917</v>
      </c>
      <c r="H175">
        <v>550472.91635539383</v>
      </c>
      <c r="I175">
        <v>5805133.5637507075</v>
      </c>
      <c r="J175">
        <v>488585.61718767259</v>
      </c>
      <c r="K175">
        <v>72518.934422279126</v>
      </c>
      <c r="L175">
        <v>5494432475.6074648</v>
      </c>
      <c r="M175">
        <v>289.5544407848443</v>
      </c>
      <c r="N175">
        <v>43059.171235237111</v>
      </c>
      <c r="O175">
        <v>8155374.81667691</v>
      </c>
      <c r="P175">
        <v>20716.988710857051</v>
      </c>
      <c r="Q175">
        <v>9999999</v>
      </c>
      <c r="R175">
        <v>1577.8915494974692</v>
      </c>
      <c r="S175">
        <v>172.93766143043067</v>
      </c>
      <c r="T175">
        <v>670.81453732909335</v>
      </c>
      <c r="U175">
        <v>177.56603591377498</v>
      </c>
      <c r="V175">
        <v>527.23873538167641</v>
      </c>
      <c r="W175">
        <v>0.9844184175868852</v>
      </c>
      <c r="X175">
        <v>122.03470806558126</v>
      </c>
      <c r="Y175">
        <v>153.82063652026252</v>
      </c>
      <c r="Z175">
        <v>161.10006037372361</v>
      </c>
      <c r="AA175">
        <v>139.26041705013941</v>
      </c>
      <c r="AB175">
        <v>242.83904292252785</v>
      </c>
      <c r="AC175" t="s">
        <v>150</v>
      </c>
      <c r="AD175">
        <v>97.619216355494302</v>
      </c>
      <c r="AE175">
        <v>168472.4226065246</v>
      </c>
      <c r="AF175">
        <v>505592.78678098356</v>
      </c>
      <c r="AG175">
        <v>37412.335371917055</v>
      </c>
      <c r="AH175">
        <v>72950.19188288023</v>
      </c>
      <c r="AI175">
        <v>155090.54796430774</v>
      </c>
      <c r="AJ175">
        <v>442945.34732146171</v>
      </c>
      <c r="AK175">
        <v>62973.121041686842</v>
      </c>
      <c r="AL175">
        <v>19415.370361532423</v>
      </c>
      <c r="AM175">
        <v>141431452.76045215</v>
      </c>
      <c r="AN175">
        <v>197.50385936861673</v>
      </c>
      <c r="AO175">
        <v>9921.7293580763326</v>
      </c>
      <c r="AP175">
        <v>5103515.0335881757</v>
      </c>
      <c r="AQ175">
        <v>3279.8599117691292</v>
      </c>
      <c r="AR175">
        <v>9999999</v>
      </c>
      <c r="AS175">
        <v>467.38442119898468</v>
      </c>
      <c r="AT175">
        <v>66.524737369987434</v>
      </c>
      <c r="AU175">
        <v>252.34340507673687</v>
      </c>
      <c r="AV175">
        <v>68.492770057557905</v>
      </c>
      <c r="AW175">
        <v>177.72869076551379</v>
      </c>
      <c r="AX175">
        <v>0.39439859858362031</v>
      </c>
      <c r="AY175">
        <v>48.615933507851587</v>
      </c>
      <c r="AZ175">
        <v>58.958276241440743</v>
      </c>
      <c r="BA175">
        <v>61.790689019242556</v>
      </c>
      <c r="BB175">
        <v>54.10348802321522</v>
      </c>
      <c r="BC175">
        <v>93.836837369279948</v>
      </c>
      <c r="BD175" t="s">
        <v>151</v>
      </c>
      <c r="BE175">
        <v>2.550348464280225</v>
      </c>
      <c r="BF175">
        <v>799.06880714523936</v>
      </c>
      <c r="BG175">
        <v>2659.656711674897</v>
      </c>
      <c r="BH175">
        <v>162.42495068266933</v>
      </c>
      <c r="BI175">
        <v>342.72379594314248</v>
      </c>
      <c r="BJ175">
        <v>721.60757844744671</v>
      </c>
      <c r="BK175">
        <v>1936.5896253826695</v>
      </c>
      <c r="BL175">
        <v>271.89494932981233</v>
      </c>
      <c r="BM175">
        <v>85.996833357748315</v>
      </c>
      <c r="BN175">
        <v>595613.78263524501</v>
      </c>
      <c r="BO175">
        <v>2.122249302950252</v>
      </c>
      <c r="BP175">
        <v>55.050561226134597</v>
      </c>
      <c r="BQ175">
        <v>30727.64578798322</v>
      </c>
      <c r="BR175">
        <v>78.46976920622258</v>
      </c>
      <c r="BS175">
        <v>9999999</v>
      </c>
      <c r="BT175">
        <v>8.3804488018477095</v>
      </c>
      <c r="BU175">
        <v>1.5781960375766571</v>
      </c>
      <c r="BV175">
        <v>6.116664703053365</v>
      </c>
      <c r="BW175">
        <v>1.6213050502890218</v>
      </c>
      <c r="BX175">
        <v>3.9900611805019208</v>
      </c>
      <c r="BY175">
        <v>2.7364399439249684E-3</v>
      </c>
      <c r="BZ175">
        <v>0.88705871986256313</v>
      </c>
      <c r="CA175">
        <v>1.3637806800818955</v>
      </c>
      <c r="CB175">
        <v>1.4720450490425392</v>
      </c>
      <c r="CC175">
        <v>1.1514301837781338</v>
      </c>
      <c r="CD175">
        <v>2.0789491066480603</v>
      </c>
      <c r="CE175" t="s">
        <v>152</v>
      </c>
      <c r="CF175">
        <v>1.8379117374193847</v>
      </c>
      <c r="CG175">
        <v>262.24497650292557</v>
      </c>
      <c r="CH175">
        <v>592.89304537612713</v>
      </c>
      <c r="CI175">
        <v>50.893650181324041</v>
      </c>
      <c r="CJ175">
        <v>130.37234180462212</v>
      </c>
      <c r="CK175">
        <v>232.29930584491416</v>
      </c>
      <c r="CL175">
        <v>451.81294564921114</v>
      </c>
      <c r="CM175">
        <v>70.398723394937832</v>
      </c>
      <c r="CN175">
        <v>35.166480875552189</v>
      </c>
      <c r="CO175">
        <v>9015.6603300804672</v>
      </c>
      <c r="CP175">
        <v>4.1285175690885376</v>
      </c>
      <c r="CQ175">
        <v>36.325133370198714</v>
      </c>
      <c r="CR175">
        <v>23072.947718288633</v>
      </c>
      <c r="CS175">
        <v>89.00746488171697</v>
      </c>
      <c r="CT175">
        <v>9999999</v>
      </c>
      <c r="CU175">
        <v>5.7817249002127635</v>
      </c>
      <c r="CV175">
        <v>0.52746491793603556</v>
      </c>
      <c r="CW175">
        <v>2.8763936317528147</v>
      </c>
      <c r="CX175">
        <v>0.55738170766006623</v>
      </c>
      <c r="CY175">
        <v>1.7433567713887219</v>
      </c>
      <c r="CZ175">
        <v>3.615296816369766E-4</v>
      </c>
      <c r="DA175">
        <v>0.22336466881209924</v>
      </c>
      <c r="DB175">
        <v>0.39494175667558834</v>
      </c>
      <c r="DC175">
        <v>0.46289627622210883</v>
      </c>
      <c r="DD175">
        <v>0.3043022790707442</v>
      </c>
      <c r="DE175">
        <v>0.90122927111069506</v>
      </c>
    </row>
    <row r="176" spans="1:109">
      <c r="A176">
        <v>168</v>
      </c>
      <c r="B176" t="s">
        <v>149</v>
      </c>
      <c r="C176">
        <v>355105.70866532152</v>
      </c>
      <c r="D176">
        <v>347124.56908081484</v>
      </c>
      <c r="E176">
        <v>755495.25301874673</v>
      </c>
      <c r="F176">
        <v>113958.77830111927</v>
      </c>
      <c r="G176">
        <v>198446.67309616492</v>
      </c>
      <c r="H176">
        <v>273894.58035579766</v>
      </c>
      <c r="I176">
        <v>2240635.3417947567</v>
      </c>
      <c r="J176">
        <v>236246.8691832014</v>
      </c>
      <c r="K176">
        <v>56194.253609731488</v>
      </c>
      <c r="L176">
        <v>326543864.59202218</v>
      </c>
      <c r="M176">
        <v>1223.2215416545505</v>
      </c>
      <c r="N176">
        <v>43882.115074725436</v>
      </c>
      <c r="O176">
        <v>7028728.253828329</v>
      </c>
      <c r="P176">
        <v>21766.251951716058</v>
      </c>
      <c r="Q176">
        <v>9999999</v>
      </c>
      <c r="R176">
        <v>2055.7677653254777</v>
      </c>
      <c r="S176">
        <v>366.55730844460487</v>
      </c>
      <c r="T176">
        <v>1391.1619604457858</v>
      </c>
      <c r="U176">
        <v>382.71398648678019</v>
      </c>
      <c r="V176">
        <v>1040.0808080717998</v>
      </c>
      <c r="W176">
        <v>1.2039140770011951</v>
      </c>
      <c r="X176">
        <v>223.18710985448314</v>
      </c>
      <c r="Y176">
        <v>304.36657935048652</v>
      </c>
      <c r="Z176">
        <v>329.8669686418765</v>
      </c>
      <c r="AA176">
        <v>263.70420279676944</v>
      </c>
      <c r="AB176">
        <v>610.30893449047051</v>
      </c>
      <c r="AC176" t="s">
        <v>150</v>
      </c>
      <c r="AD176">
        <v>183.68908278398536</v>
      </c>
      <c r="AE176">
        <v>80454.026022969629</v>
      </c>
      <c r="AF176">
        <v>395284.71027092257</v>
      </c>
      <c r="AG176">
        <v>21140.742874932206</v>
      </c>
      <c r="AH176">
        <v>42497.379088062502</v>
      </c>
      <c r="AI176">
        <v>110165.40690604314</v>
      </c>
      <c r="AJ176">
        <v>171989.57086978419</v>
      </c>
      <c r="AK176">
        <v>31972.518317364011</v>
      </c>
      <c r="AL176">
        <v>12175.576232433228</v>
      </c>
      <c r="AM176">
        <v>43353476.060010254</v>
      </c>
      <c r="AN176">
        <v>180.59313518579071</v>
      </c>
      <c r="AO176">
        <v>7231.8779770598894</v>
      </c>
      <c r="AP176">
        <v>5412352.0473259566</v>
      </c>
      <c r="AQ176">
        <v>2279.4606171228952</v>
      </c>
      <c r="AR176">
        <v>9999999</v>
      </c>
      <c r="AS176">
        <v>402.79820423704126</v>
      </c>
      <c r="AT176">
        <v>47.413093401489846</v>
      </c>
      <c r="AU176">
        <v>145.96475086754469</v>
      </c>
      <c r="AV176">
        <v>49.523378754713953</v>
      </c>
      <c r="AW176">
        <v>86.444439606505014</v>
      </c>
      <c r="AX176">
        <v>0.55731871740236127</v>
      </c>
      <c r="AY176">
        <v>25.41954219858706</v>
      </c>
      <c r="AZ176">
        <v>39.832890736363694</v>
      </c>
      <c r="BA176">
        <v>40.230651029938201</v>
      </c>
      <c r="BB176">
        <v>33.325328491966914</v>
      </c>
      <c r="BC176">
        <v>66.754890781388639</v>
      </c>
      <c r="BD176" t="s">
        <v>151</v>
      </c>
      <c r="BE176">
        <v>6.7394603080496394</v>
      </c>
      <c r="BF176">
        <v>907.14332195279985</v>
      </c>
      <c r="BG176">
        <v>6789.276220641329</v>
      </c>
      <c r="BH176">
        <v>404.36815183456196</v>
      </c>
      <c r="BI176">
        <v>471.86213324083803</v>
      </c>
      <c r="BJ176">
        <v>1902.4114519961445</v>
      </c>
      <c r="BK176">
        <v>4560.9047082731831</v>
      </c>
      <c r="BL176">
        <v>881.57052173381851</v>
      </c>
      <c r="BM176">
        <v>149.94837457488273</v>
      </c>
      <c r="BN176">
        <v>56580428.30091498</v>
      </c>
      <c r="BO176">
        <v>5.0630594363176469</v>
      </c>
      <c r="BP176">
        <v>53.836911087472956</v>
      </c>
      <c r="BQ176">
        <v>35934.002515749293</v>
      </c>
      <c r="BR176">
        <v>76.639513628019969</v>
      </c>
      <c r="BS176">
        <v>9999999</v>
      </c>
      <c r="BT176">
        <v>9.6508280648341138</v>
      </c>
      <c r="BU176">
        <v>0.71558655542765304</v>
      </c>
      <c r="BV176">
        <v>3.54340656468209</v>
      </c>
      <c r="BW176">
        <v>0.7603517222351972</v>
      </c>
      <c r="BX176">
        <v>2.2885537025197569</v>
      </c>
      <c r="BY176">
        <v>9.3144261506658138E-3</v>
      </c>
      <c r="BZ176">
        <v>0.29554557559907829</v>
      </c>
      <c r="CA176">
        <v>0.53000976616112438</v>
      </c>
      <c r="CB176">
        <v>0.61319792784355154</v>
      </c>
      <c r="CC176">
        <v>0.40650223337336661</v>
      </c>
      <c r="CD176">
        <v>1.2739969855281614</v>
      </c>
      <c r="CE176" t="s">
        <v>152</v>
      </c>
      <c r="CF176">
        <v>2.8634302839934391</v>
      </c>
      <c r="CG176">
        <v>297.18197120789591</v>
      </c>
      <c r="CH176">
        <v>1333.7997861616</v>
      </c>
      <c r="CI176">
        <v>62.889610249389598</v>
      </c>
      <c r="CJ176">
        <v>139.89067137256083</v>
      </c>
      <c r="CK176">
        <v>320.97834114739607</v>
      </c>
      <c r="CL176">
        <v>565.04918656879977</v>
      </c>
      <c r="CM176">
        <v>96.066448148886849</v>
      </c>
      <c r="CN176">
        <v>38.041516169752832</v>
      </c>
      <c r="CO176">
        <v>114657.35136976343</v>
      </c>
      <c r="CP176">
        <v>4.1968229768426664</v>
      </c>
      <c r="CQ176">
        <v>35.61249695737164</v>
      </c>
      <c r="CR176">
        <v>21934.263000826024</v>
      </c>
      <c r="CS176">
        <v>72.736459976591306</v>
      </c>
      <c r="CT176">
        <v>9999999</v>
      </c>
      <c r="CU176">
        <v>7.4910389942311575</v>
      </c>
      <c r="CV176">
        <v>0.50356515246169065</v>
      </c>
      <c r="CW176">
        <v>2.6592322108456448</v>
      </c>
      <c r="CX176">
        <v>0.5305341952603867</v>
      </c>
      <c r="CY176">
        <v>1.5715242443871653</v>
      </c>
      <c r="CZ176">
        <v>1.5536325733542743E-3</v>
      </c>
      <c r="DA176">
        <v>0.22400685470308374</v>
      </c>
      <c r="DB176">
        <v>0.39124795890910674</v>
      </c>
      <c r="DC176">
        <v>0.43744492935662366</v>
      </c>
      <c r="DD176">
        <v>0.30676611110689433</v>
      </c>
      <c r="DE176">
        <v>0.83881872646253364</v>
      </c>
    </row>
    <row r="177" spans="1:109">
      <c r="A177">
        <v>169</v>
      </c>
      <c r="B177" t="s">
        <v>149</v>
      </c>
      <c r="C177">
        <v>306866.75990680646</v>
      </c>
      <c r="D177">
        <v>350713.6433651172</v>
      </c>
      <c r="E177">
        <v>4177191.797233067</v>
      </c>
      <c r="F177">
        <v>463271.67654085823</v>
      </c>
      <c r="G177">
        <v>180368.78461982778</v>
      </c>
      <c r="H177">
        <v>978373.10861119407</v>
      </c>
      <c r="I177">
        <v>10821562.418435132</v>
      </c>
      <c r="J177">
        <v>3924375.592046828</v>
      </c>
      <c r="K177">
        <v>60807.953919951055</v>
      </c>
      <c r="L177">
        <v>5.0050874551871826E+18</v>
      </c>
      <c r="M177">
        <v>6364.1442480478727</v>
      </c>
      <c r="N177">
        <v>43051.707185114297</v>
      </c>
      <c r="O177">
        <v>6625616.5487487987</v>
      </c>
      <c r="P177">
        <v>30981.073977031341</v>
      </c>
      <c r="Q177">
        <v>9999999</v>
      </c>
      <c r="R177">
        <v>10493.12701154</v>
      </c>
      <c r="S177">
        <v>512.0431618304857</v>
      </c>
      <c r="T177">
        <v>3575.9094979432084</v>
      </c>
      <c r="U177">
        <v>543.66392825867524</v>
      </c>
      <c r="V177">
        <v>2005.3713121310218</v>
      </c>
      <c r="W177">
        <v>0.26717461833104372</v>
      </c>
      <c r="X177">
        <v>211.5644245281928</v>
      </c>
      <c r="Y177">
        <v>377.7184417324234</v>
      </c>
      <c r="Z177">
        <v>445.86202621674721</v>
      </c>
      <c r="AA177">
        <v>289.59717551285604</v>
      </c>
      <c r="AB177">
        <v>857.91506384409047</v>
      </c>
      <c r="AC177" t="s">
        <v>150</v>
      </c>
      <c r="AD177">
        <v>1086.9820221707375</v>
      </c>
      <c r="AE177">
        <v>141311.44481410866</v>
      </c>
      <c r="AF177">
        <v>1008047.6629535925</v>
      </c>
      <c r="AG177">
        <v>62080.35465308174</v>
      </c>
      <c r="AH177">
        <v>83374.164256053264</v>
      </c>
      <c r="AI177">
        <v>244055.35299953018</v>
      </c>
      <c r="AJ177">
        <v>898878.23709190753</v>
      </c>
      <c r="AK177">
        <v>141740.76578656427</v>
      </c>
      <c r="AL177">
        <v>23906.463087920223</v>
      </c>
      <c r="AM177">
        <v>20687208797.503654</v>
      </c>
      <c r="AN177">
        <v>698.57949039070468</v>
      </c>
      <c r="AO177">
        <v>14875.697895943969</v>
      </c>
      <c r="AP177">
        <v>4812507.9773443816</v>
      </c>
      <c r="AQ177">
        <v>9675.9784535604867</v>
      </c>
      <c r="AR177">
        <v>9999999</v>
      </c>
      <c r="AS177">
        <v>1769.4152235325935</v>
      </c>
      <c r="AT177">
        <v>124.98546547192041</v>
      </c>
      <c r="AU177">
        <v>549.41574174557854</v>
      </c>
      <c r="AV177">
        <v>131.27669465517096</v>
      </c>
      <c r="AW177">
        <v>323.77555439994399</v>
      </c>
      <c r="AX177">
        <v>2.1038472368166472</v>
      </c>
      <c r="AY177">
        <v>67.688348229082166</v>
      </c>
      <c r="AZ177">
        <v>101.94763513498354</v>
      </c>
      <c r="BA177">
        <v>108.03238750272227</v>
      </c>
      <c r="BB177">
        <v>85.50740186982928</v>
      </c>
      <c r="BC177">
        <v>208.86192925012352</v>
      </c>
      <c r="BD177" t="s">
        <v>151</v>
      </c>
      <c r="BE177">
        <v>6.002856805895723</v>
      </c>
      <c r="BF177">
        <v>514.82730440881687</v>
      </c>
      <c r="BG177">
        <v>1573.8077738320912</v>
      </c>
      <c r="BH177">
        <v>152.55034404790905</v>
      </c>
      <c r="BI177">
        <v>295.45067811753859</v>
      </c>
      <c r="BJ177">
        <v>469.2255943865602</v>
      </c>
      <c r="BK177">
        <v>1437.1423469386486</v>
      </c>
      <c r="BL177">
        <v>242.057411961957</v>
      </c>
      <c r="BM177">
        <v>98.268619540418612</v>
      </c>
      <c r="BN177">
        <v>111534.45657372843</v>
      </c>
      <c r="BO177">
        <v>10.882452581634496</v>
      </c>
      <c r="BP177">
        <v>91.89549494107267</v>
      </c>
      <c r="BQ177">
        <v>28213.530232651101</v>
      </c>
      <c r="BR177">
        <v>50.362867740444365</v>
      </c>
      <c r="BS177">
        <v>9999999</v>
      </c>
      <c r="BT177">
        <v>6.8965598907534966</v>
      </c>
      <c r="BU177">
        <v>0.30319994361739566</v>
      </c>
      <c r="BV177">
        <v>1.6209792185593197</v>
      </c>
      <c r="BW177">
        <v>0.32307733044592618</v>
      </c>
      <c r="BX177">
        <v>0.97813785858658908</v>
      </c>
      <c r="BY177">
        <v>7.0845756403502685E-3</v>
      </c>
      <c r="BZ177">
        <v>0.12960514735064155</v>
      </c>
      <c r="CA177">
        <v>0.22435114113882573</v>
      </c>
      <c r="CB177">
        <v>0.25552460046719255</v>
      </c>
      <c r="CC177">
        <v>0.17337075745328723</v>
      </c>
      <c r="CD177">
        <v>0.58360627340103255</v>
      </c>
      <c r="CE177" t="s">
        <v>152</v>
      </c>
      <c r="CF177">
        <v>0.71041475982473734</v>
      </c>
      <c r="CG177">
        <v>446.83736020710734</v>
      </c>
      <c r="CH177">
        <v>815.41037922696296</v>
      </c>
      <c r="CI177">
        <v>101.21657587183695</v>
      </c>
      <c r="CJ177">
        <v>229.88498682320682</v>
      </c>
      <c r="CK177">
        <v>290.44676421407212</v>
      </c>
      <c r="CL177">
        <v>976.37626638590473</v>
      </c>
      <c r="CM177">
        <v>150.1792818477835</v>
      </c>
      <c r="CN177">
        <v>67.186292029757425</v>
      </c>
      <c r="CO177">
        <v>24166.68938499986</v>
      </c>
      <c r="CP177">
        <v>1.5897934032329815</v>
      </c>
      <c r="CQ177">
        <v>58.29098317404943</v>
      </c>
      <c r="CR177">
        <v>19911.29086276226</v>
      </c>
      <c r="CS177">
        <v>72.711618248063132</v>
      </c>
      <c r="CT177">
        <v>9999999</v>
      </c>
      <c r="CU177">
        <v>2.2866466962309056</v>
      </c>
      <c r="CV177">
        <v>0.35527945890846413</v>
      </c>
      <c r="CW177">
        <v>1.0169365239944612</v>
      </c>
      <c r="CX177">
        <v>0.36943141254303069</v>
      </c>
      <c r="CY177">
        <v>0.58917593523553291</v>
      </c>
      <c r="CZ177">
        <v>2.5691235313218238E-3</v>
      </c>
      <c r="DA177">
        <v>0.19068532731754564</v>
      </c>
      <c r="DB177">
        <v>0.2918294388019792</v>
      </c>
      <c r="DC177">
        <v>0.30851636291843243</v>
      </c>
      <c r="DD177">
        <v>0.24076397302153718</v>
      </c>
      <c r="DE177">
        <v>0.40503089761043576</v>
      </c>
    </row>
    <row r="178" spans="1:109">
      <c r="A178">
        <v>170</v>
      </c>
      <c r="B178" t="s">
        <v>149</v>
      </c>
      <c r="C178">
        <v>352930.44305496773</v>
      </c>
      <c r="D178">
        <v>742254.17297583807</v>
      </c>
      <c r="E178">
        <v>3480656.746311428</v>
      </c>
      <c r="F178">
        <v>403862.26436648937</v>
      </c>
      <c r="G178">
        <v>326019.13019823673</v>
      </c>
      <c r="H178">
        <v>892975.48984795099</v>
      </c>
      <c r="I178">
        <v>18927614.340411156</v>
      </c>
      <c r="J178">
        <v>1959722.6532687207</v>
      </c>
      <c r="K178">
        <v>89726.439463334435</v>
      </c>
      <c r="L178">
        <v>1718906677556209.7</v>
      </c>
      <c r="M178">
        <v>2678.2907746208175</v>
      </c>
      <c r="N178">
        <v>70916.485820091737</v>
      </c>
      <c r="O178">
        <v>7228467.7527814871</v>
      </c>
      <c r="P178">
        <v>35327.966910973155</v>
      </c>
      <c r="Q178">
        <v>9999999</v>
      </c>
      <c r="R178">
        <v>5663.2519686901351</v>
      </c>
      <c r="S178">
        <v>639.19219275114347</v>
      </c>
      <c r="T178">
        <v>2774.1972329823261</v>
      </c>
      <c r="U178">
        <v>673.95216845895516</v>
      </c>
      <c r="V178">
        <v>1795.7358570309154</v>
      </c>
      <c r="W178">
        <v>1.735134886316001</v>
      </c>
      <c r="X178">
        <v>281.62208057253207</v>
      </c>
      <c r="Y178">
        <v>492.28570797742094</v>
      </c>
      <c r="Z178">
        <v>565.67951513015896</v>
      </c>
      <c r="AA178">
        <v>384.75149737921112</v>
      </c>
      <c r="AB178">
        <v>1010.9682078402325</v>
      </c>
      <c r="AC178" t="s">
        <v>150</v>
      </c>
      <c r="AD178">
        <v>49.731953288687826</v>
      </c>
      <c r="AE178">
        <v>133508.92262183537</v>
      </c>
      <c r="AF178">
        <v>256447.4918825129</v>
      </c>
      <c r="AG178">
        <v>27577.739884889259</v>
      </c>
      <c r="AH178">
        <v>65444.76301014964</v>
      </c>
      <c r="AI178">
        <v>95213.4758418321</v>
      </c>
      <c r="AJ178">
        <v>269242.40081138082</v>
      </c>
      <c r="AK178">
        <v>40121.807686452034</v>
      </c>
      <c r="AL178">
        <v>17668.186512463089</v>
      </c>
      <c r="AM178">
        <v>7650746.1522092493</v>
      </c>
      <c r="AN178">
        <v>110.30018897102734</v>
      </c>
      <c r="AO178">
        <v>12843.92568552444</v>
      </c>
      <c r="AP178">
        <v>5924102.9057905991</v>
      </c>
      <c r="AQ178">
        <v>2932.0175353782461</v>
      </c>
      <c r="AR178">
        <v>9999999</v>
      </c>
      <c r="AS178">
        <v>184.71380413418575</v>
      </c>
      <c r="AT178">
        <v>40.451629206792397</v>
      </c>
      <c r="AU178">
        <v>86.818375342414129</v>
      </c>
      <c r="AV178">
        <v>43.46125076663057</v>
      </c>
      <c r="AW178">
        <v>83.639957492185246</v>
      </c>
      <c r="AX178">
        <v>0.85846961315020953</v>
      </c>
      <c r="AY178">
        <v>18.475971226673224</v>
      </c>
      <c r="AZ178">
        <v>29.81966060149626</v>
      </c>
      <c r="BA178">
        <v>33.340719748792793</v>
      </c>
      <c r="BB178">
        <v>23.369547281811137</v>
      </c>
      <c r="BC178">
        <v>71.942550680385949</v>
      </c>
      <c r="BD178" t="s">
        <v>151</v>
      </c>
      <c r="BE178">
        <v>11.417983043794305</v>
      </c>
      <c r="BF178">
        <v>1144.5782533796435</v>
      </c>
      <c r="BG178">
        <v>4129.4197692828166</v>
      </c>
      <c r="BH178">
        <v>321.16710786862382</v>
      </c>
      <c r="BI178">
        <v>522.97698247134554</v>
      </c>
      <c r="BJ178">
        <v>1013.4030029931224</v>
      </c>
      <c r="BK178">
        <v>6251.0393623376867</v>
      </c>
      <c r="BL178">
        <v>713.44505110176397</v>
      </c>
      <c r="BM178">
        <v>143.15156042366624</v>
      </c>
      <c r="BN178">
        <v>13947544.01365486</v>
      </c>
      <c r="BO178">
        <v>15.309421489092282</v>
      </c>
      <c r="BP178">
        <v>116.05502028980433</v>
      </c>
      <c r="BQ178">
        <v>26789.985729282198</v>
      </c>
      <c r="BR178">
        <v>15.151602426561331</v>
      </c>
      <c r="BS178">
        <v>9999999</v>
      </c>
      <c r="BT178">
        <v>26.792029632765647</v>
      </c>
      <c r="BU178">
        <v>2.1403245064879211</v>
      </c>
      <c r="BV178">
        <v>11.044961703840684</v>
      </c>
      <c r="BW178">
        <v>2.2505277626042197</v>
      </c>
      <c r="BX178">
        <v>6.7590061979781906</v>
      </c>
      <c r="BY178">
        <v>1.1982347105378491E-3</v>
      </c>
      <c r="BZ178">
        <v>0.97030415958463689</v>
      </c>
      <c r="CA178">
        <v>1.665235250796099</v>
      </c>
      <c r="CB178">
        <v>1.8812853013476076</v>
      </c>
      <c r="CC178">
        <v>1.3161119303012254</v>
      </c>
      <c r="CD178">
        <v>3.6821330225126703</v>
      </c>
      <c r="CE178" t="s">
        <v>152</v>
      </c>
      <c r="CF178">
        <v>0.47822250203149591</v>
      </c>
      <c r="CG178">
        <v>356.23340732943268</v>
      </c>
      <c r="CH178">
        <v>728.52745410289833</v>
      </c>
      <c r="CI178">
        <v>69.006388153713857</v>
      </c>
      <c r="CJ178">
        <v>177.28391966001547</v>
      </c>
      <c r="CK178">
        <v>328.66967984019266</v>
      </c>
      <c r="CL178">
        <v>604.45782456392249</v>
      </c>
      <c r="CM178">
        <v>94.888511338973174</v>
      </c>
      <c r="CN178">
        <v>45.362890203795295</v>
      </c>
      <c r="CO178">
        <v>10264.549871800407</v>
      </c>
      <c r="CP178">
        <v>0.76528247745634626</v>
      </c>
      <c r="CQ178">
        <v>29.906202462139252</v>
      </c>
      <c r="CR178">
        <v>26246.338331128747</v>
      </c>
      <c r="CS178">
        <v>125.74198276421292</v>
      </c>
      <c r="CT178">
        <v>9999999</v>
      </c>
      <c r="CU178">
        <v>1.9970718868209396</v>
      </c>
      <c r="CV178">
        <v>0.32678587469516934</v>
      </c>
      <c r="CW178">
        <v>1.5179733612081132</v>
      </c>
      <c r="CX178">
        <v>0.33786430466496059</v>
      </c>
      <c r="CY178">
        <v>1.1869534623781859</v>
      </c>
      <c r="CZ178">
        <v>1.0744330226441167E-3</v>
      </c>
      <c r="DA178">
        <v>0.19232182942195572</v>
      </c>
      <c r="DB178">
        <v>0.27751108306796979</v>
      </c>
      <c r="DC178">
        <v>0.30165917975307394</v>
      </c>
      <c r="DD178">
        <v>0.23915652359942252</v>
      </c>
      <c r="DE178">
        <v>0.48826614269344243</v>
      </c>
    </row>
    <row r="179" spans="1:109">
      <c r="A179">
        <v>171</v>
      </c>
      <c r="B179" t="s">
        <v>149</v>
      </c>
      <c r="C179">
        <v>248789.51875865649</v>
      </c>
      <c r="D179">
        <v>603876.84056963376</v>
      </c>
      <c r="E179">
        <v>4980178.3081056867</v>
      </c>
      <c r="G179">
        <v>345486.8161203686</v>
      </c>
      <c r="H179">
        <v>1450377.6626081127</v>
      </c>
      <c r="I179">
        <v>1835097571.3801985</v>
      </c>
      <c r="J179">
        <v>136236383.23679</v>
      </c>
      <c r="K179">
        <v>122327.05206191263</v>
      </c>
      <c r="L179">
        <v>4.8541201489979248E+28</v>
      </c>
      <c r="M179">
        <v>4193.5098053206439</v>
      </c>
      <c r="N179">
        <v>255391.13275644425</v>
      </c>
      <c r="O179">
        <v>5598760.4027255764</v>
      </c>
      <c r="P179">
        <v>40424.484305812613</v>
      </c>
      <c r="Q179">
        <v>9999999</v>
      </c>
      <c r="R179">
        <v>3717.855714003068</v>
      </c>
      <c r="S179">
        <v>446.51326590486713</v>
      </c>
      <c r="T179">
        <v>1372.0098301878957</v>
      </c>
      <c r="U179">
        <v>463.04577324843848</v>
      </c>
      <c r="V179">
        <v>1089.0568908262071</v>
      </c>
      <c r="W179">
        <v>7.3968222529681107</v>
      </c>
      <c r="X179">
        <v>262.77065826632793</v>
      </c>
      <c r="Y179">
        <v>378.07213093776471</v>
      </c>
      <c r="Z179">
        <v>405.61222622355837</v>
      </c>
      <c r="AA179">
        <v>322.9512013886947</v>
      </c>
      <c r="AB179">
        <v>653.11611719719224</v>
      </c>
      <c r="AC179" t="s">
        <v>150</v>
      </c>
      <c r="AD179">
        <v>85.106704526584423</v>
      </c>
      <c r="AE179">
        <v>172856.78576524786</v>
      </c>
      <c r="AF179">
        <v>522935.58392084483</v>
      </c>
      <c r="AG179">
        <v>40586.898829981204</v>
      </c>
      <c r="AH179">
        <v>78331.444308843566</v>
      </c>
      <c r="AI179">
        <v>171943.91641361878</v>
      </c>
      <c r="AJ179">
        <v>434277.92592031579</v>
      </c>
      <c r="AK179">
        <v>65868.111825789165</v>
      </c>
      <c r="AL179">
        <v>21804.449086321976</v>
      </c>
      <c r="AM179">
        <v>94834973.0555709</v>
      </c>
      <c r="AN179">
        <v>403.69495595671145</v>
      </c>
      <c r="AO179">
        <v>10464.911269306105</v>
      </c>
      <c r="AP179">
        <v>5836010.8880292652</v>
      </c>
      <c r="AQ179">
        <v>3259.8568498551444</v>
      </c>
      <c r="AR179">
        <v>9999999</v>
      </c>
      <c r="AS179">
        <v>228.39619749303557</v>
      </c>
      <c r="AT179">
        <v>43.728217701687228</v>
      </c>
      <c r="AU179">
        <v>131.69029521999522</v>
      </c>
      <c r="AV179">
        <v>44.572446724918088</v>
      </c>
      <c r="AW179">
        <v>99.676711910184778</v>
      </c>
      <c r="AX179">
        <v>0.23854005943226539</v>
      </c>
      <c r="AY179">
        <v>33.191194008472245</v>
      </c>
      <c r="AZ179">
        <v>40.455106259803735</v>
      </c>
      <c r="BA179">
        <v>40.59765096926715</v>
      </c>
      <c r="BB179">
        <v>37.437839615951226</v>
      </c>
      <c r="BC179">
        <v>52.748679997704876</v>
      </c>
      <c r="BD179" t="s">
        <v>151</v>
      </c>
      <c r="BE179">
        <v>0.7467253222027832</v>
      </c>
      <c r="BF179">
        <v>1518.5411263160363</v>
      </c>
      <c r="BG179">
        <v>4759.3292823294933</v>
      </c>
      <c r="BH179">
        <v>415.78349528676279</v>
      </c>
      <c r="BI179">
        <v>696.85498440629954</v>
      </c>
      <c r="BJ179">
        <v>1534.8594091746352</v>
      </c>
      <c r="BK179">
        <v>5908.2921198087224</v>
      </c>
      <c r="BL179">
        <v>783.89343039402354</v>
      </c>
      <c r="BM179">
        <v>194.86067169016542</v>
      </c>
      <c r="BN179">
        <v>4369731.1346337041</v>
      </c>
      <c r="BO179">
        <v>3.7000420449350768</v>
      </c>
      <c r="BP179">
        <v>101.28873758359072</v>
      </c>
      <c r="BQ179">
        <v>35822.874060709575</v>
      </c>
      <c r="BR179">
        <v>97.898337143807112</v>
      </c>
      <c r="BS179">
        <v>9999999</v>
      </c>
      <c r="BT179">
        <v>2.167482122979203</v>
      </c>
      <c r="BU179">
        <v>0.38153388189705911</v>
      </c>
      <c r="BV179">
        <v>1.0651923062150377</v>
      </c>
      <c r="BW179">
        <v>0.38950304352715981</v>
      </c>
      <c r="BX179">
        <v>0.70749760885624102</v>
      </c>
      <c r="BY179">
        <v>8.4646800325768583E-3</v>
      </c>
      <c r="BZ179">
        <v>0.24767471971894614</v>
      </c>
      <c r="CA179">
        <v>0.35032739349786157</v>
      </c>
      <c r="CB179">
        <v>0.34034180498220845</v>
      </c>
      <c r="CC179">
        <v>0.3099686429713876</v>
      </c>
      <c r="CD179">
        <v>0.40584779160783124</v>
      </c>
      <c r="CE179" t="s">
        <v>152</v>
      </c>
      <c r="CF179">
        <v>2.4630060594638756</v>
      </c>
      <c r="CG179">
        <v>204.24629146714477</v>
      </c>
      <c r="CH179">
        <v>1836.0537800746581</v>
      </c>
      <c r="CI179">
        <v>68.551600943455313</v>
      </c>
      <c r="CJ179">
        <v>124.75697840863536</v>
      </c>
      <c r="CK179">
        <v>461.433040184471</v>
      </c>
      <c r="CL179">
        <v>529.05034750706761</v>
      </c>
      <c r="CM179">
        <v>108.71769857907395</v>
      </c>
      <c r="CN179">
        <v>35.93067882797196</v>
      </c>
      <c r="CO179">
        <v>335832.70478621719</v>
      </c>
      <c r="CP179">
        <v>2.2655641618242504</v>
      </c>
      <c r="CQ179">
        <v>20.122232553500087</v>
      </c>
      <c r="CR179">
        <v>21994.356530498153</v>
      </c>
      <c r="CS179">
        <v>82.791364239109313</v>
      </c>
      <c r="CT179">
        <v>9999999</v>
      </c>
      <c r="CU179">
        <v>4.7050316144693936</v>
      </c>
      <c r="CV179">
        <v>0.30882976220752201</v>
      </c>
      <c r="CW179">
        <v>1.4106387382806356</v>
      </c>
      <c r="CX179">
        <v>0.32823404703379683</v>
      </c>
      <c r="CY179">
        <v>0.91339193720658696</v>
      </c>
      <c r="CZ179">
        <v>7.3754978687748276E-4</v>
      </c>
      <c r="DA179">
        <v>0.12301310463542564</v>
      </c>
      <c r="DB179">
        <v>0.22767759493181244</v>
      </c>
      <c r="DC179">
        <v>0.26636423781367935</v>
      </c>
      <c r="DD179">
        <v>0.17238217289980831</v>
      </c>
      <c r="DE179">
        <v>0.55635090898882533</v>
      </c>
    </row>
    <row r="180" spans="1:109">
      <c r="A180">
        <v>172</v>
      </c>
      <c r="B180" t="s">
        <v>149</v>
      </c>
      <c r="C180">
        <v>306994.35330183484</v>
      </c>
      <c r="D180">
        <v>403743.14056987647</v>
      </c>
      <c r="E180">
        <v>928242.11859088344</v>
      </c>
      <c r="F180">
        <v>131955.80111347709</v>
      </c>
      <c r="G180">
        <v>203639.53749947165</v>
      </c>
      <c r="H180">
        <v>342211.19494570652</v>
      </c>
      <c r="I180">
        <v>3467952.7767597805</v>
      </c>
      <c r="J180">
        <v>312664.82710951788</v>
      </c>
      <c r="K180">
        <v>55320.049126863611</v>
      </c>
      <c r="L180">
        <v>1643604873.7932255</v>
      </c>
      <c r="M180">
        <v>650.64223402919379</v>
      </c>
      <c r="N180">
        <v>40405.676460007169</v>
      </c>
      <c r="O180">
        <v>6224835.097496463</v>
      </c>
      <c r="P180">
        <v>20301.633342732734</v>
      </c>
      <c r="Q180">
        <v>9999999</v>
      </c>
      <c r="R180">
        <v>1721.7342684604384</v>
      </c>
      <c r="S180">
        <v>269.23869139941644</v>
      </c>
      <c r="T180">
        <v>697.25998016151993</v>
      </c>
      <c r="U180">
        <v>280.29537178947038</v>
      </c>
      <c r="V180">
        <v>432.185288750903</v>
      </c>
      <c r="W180">
        <v>1.361791280652922</v>
      </c>
      <c r="X180">
        <v>128.89661158250996</v>
      </c>
      <c r="Y180">
        <v>218.75123467771874</v>
      </c>
      <c r="Z180">
        <v>238.30810869876191</v>
      </c>
      <c r="AA180">
        <v>173.37178718361437</v>
      </c>
      <c r="AB180">
        <v>351.56328820549919</v>
      </c>
      <c r="AC180" t="s">
        <v>150</v>
      </c>
      <c r="AD180">
        <v>320.4709641121824</v>
      </c>
      <c r="AE180">
        <v>53238.815873961408</v>
      </c>
      <c r="AF180">
        <v>312476.38423547772</v>
      </c>
      <c r="AG180">
        <v>12832.606825682089</v>
      </c>
      <c r="AH180">
        <v>27364.005923908717</v>
      </c>
      <c r="AI180">
        <v>82948.335700591939</v>
      </c>
      <c r="AJ180">
        <v>101689.16797137196</v>
      </c>
      <c r="AK180">
        <v>19023.236826559674</v>
      </c>
      <c r="AL180">
        <v>7372.2115315522396</v>
      </c>
      <c r="AM180">
        <v>23131260.684685167</v>
      </c>
      <c r="AN180">
        <v>300.20362302738113</v>
      </c>
      <c r="AO180">
        <v>4349.2584624802203</v>
      </c>
      <c r="AP180">
        <v>5060733.9787920453</v>
      </c>
      <c r="AQ180">
        <v>866.86812418033503</v>
      </c>
      <c r="AR180">
        <v>9999999</v>
      </c>
      <c r="AS180">
        <v>923.85712616038745</v>
      </c>
      <c r="AT180">
        <v>117.77116927643003</v>
      </c>
      <c r="AU180">
        <v>512.47776346396779</v>
      </c>
      <c r="AV180">
        <v>123.48608385862252</v>
      </c>
      <c r="AW180">
        <v>320.20725728915977</v>
      </c>
      <c r="AX180">
        <v>0.38171737979450693</v>
      </c>
      <c r="AY180">
        <v>54.050577807164878</v>
      </c>
      <c r="AZ180">
        <v>92.437025479566003</v>
      </c>
      <c r="BA180">
        <v>104.142382913679</v>
      </c>
      <c r="BB180">
        <v>72.85828264157233</v>
      </c>
      <c r="BC180">
        <v>172.24290587798336</v>
      </c>
      <c r="BD180" t="s">
        <v>151</v>
      </c>
      <c r="BE180">
        <v>9.4785055428365581</v>
      </c>
      <c r="BF180">
        <v>617.20726079351221</v>
      </c>
      <c r="BG180">
        <v>4596.7837336507719</v>
      </c>
      <c r="BH180">
        <v>181.40758099126415</v>
      </c>
      <c r="BI180">
        <v>292.45311380339399</v>
      </c>
      <c r="BJ180">
        <v>1056.8924393030418</v>
      </c>
      <c r="BK180">
        <v>1704.2878192298792</v>
      </c>
      <c r="BL180">
        <v>331.2121453621898</v>
      </c>
      <c r="BM180">
        <v>82.888369462653444</v>
      </c>
      <c r="BN180">
        <v>5714485.828063068</v>
      </c>
      <c r="BO180">
        <v>8.5247472277602441</v>
      </c>
      <c r="BP180">
        <v>50.717223460451507</v>
      </c>
      <c r="BQ180">
        <v>35261.534683033489</v>
      </c>
      <c r="BR180">
        <v>64.094233997791321</v>
      </c>
      <c r="BS180">
        <v>9999999</v>
      </c>
      <c r="BT180">
        <v>19.528750351754091</v>
      </c>
      <c r="BU180">
        <v>1.8382211467504326</v>
      </c>
      <c r="BV180">
        <v>9.4538450935731166</v>
      </c>
      <c r="BW180">
        <v>1.94018752375625</v>
      </c>
      <c r="BX180">
        <v>5.7409301229440315</v>
      </c>
      <c r="BY180">
        <v>3.6422238245571886E-3</v>
      </c>
      <c r="BZ180">
        <v>0.77108941107158557</v>
      </c>
      <c r="CA180">
        <v>1.3720626033361674</v>
      </c>
      <c r="CB180">
        <v>1.6498250793042069</v>
      </c>
      <c r="CC180">
        <v>1.0546596973037015</v>
      </c>
      <c r="CD180">
        <v>3.1552100444021431</v>
      </c>
      <c r="CE180" t="s">
        <v>152</v>
      </c>
      <c r="CF180">
        <v>5.0838012481737405</v>
      </c>
      <c r="CG180">
        <v>168.98416474463778</v>
      </c>
      <c r="CH180">
        <v>1452.8499921717214</v>
      </c>
      <c r="CI180">
        <v>52.775420654423499</v>
      </c>
      <c r="CJ180">
        <v>102.27453550773888</v>
      </c>
      <c r="CK180">
        <v>335.88567363725622</v>
      </c>
      <c r="CL180">
        <v>397.485351168487</v>
      </c>
      <c r="CM180">
        <v>79.609176802057902</v>
      </c>
      <c r="CN180">
        <v>31.876357855087541</v>
      </c>
      <c r="CO180">
        <v>126155.54324376403</v>
      </c>
      <c r="CP180">
        <v>7.1761524744977123</v>
      </c>
      <c r="CQ180">
        <v>33.275501192969372</v>
      </c>
      <c r="CR180">
        <v>24074.741467459258</v>
      </c>
      <c r="CS180">
        <v>72.340002896520517</v>
      </c>
      <c r="CT180">
        <v>9999999</v>
      </c>
      <c r="CU180">
        <v>7.0989267361835235</v>
      </c>
      <c r="CV180">
        <v>0.18196763056041246</v>
      </c>
      <c r="CW180">
        <v>1.2987096681375532</v>
      </c>
      <c r="CX180">
        <v>0.19491408933250481</v>
      </c>
      <c r="CY180">
        <v>0.70049776578104894</v>
      </c>
      <c r="CZ180">
        <v>3.3432649523930402E-3</v>
      </c>
      <c r="DA180">
        <v>7.1735404211588694E-2</v>
      </c>
      <c r="DB180">
        <v>0.13234095057656514</v>
      </c>
      <c r="DC180">
        <v>0.15241873970535569</v>
      </c>
      <c r="DD180">
        <v>0.1006444148637257</v>
      </c>
      <c r="DE180">
        <v>0.35670248206522304</v>
      </c>
    </row>
    <row r="181" spans="1:109">
      <c r="A181">
        <v>173</v>
      </c>
      <c r="B181" t="s">
        <v>149</v>
      </c>
      <c r="C181">
        <v>321466.6623506021</v>
      </c>
      <c r="D181">
        <v>590449.62467123475</v>
      </c>
      <c r="E181">
        <v>3163449.4269234166</v>
      </c>
      <c r="F181">
        <v>348032.29725200037</v>
      </c>
      <c r="G181">
        <v>288161.82157429861</v>
      </c>
      <c r="H181">
        <v>838311.66629878327</v>
      </c>
      <c r="I181">
        <v>13853393.980967898</v>
      </c>
      <c r="J181">
        <v>1501051.6390324302</v>
      </c>
      <c r="K181">
        <v>82202.232370390571</v>
      </c>
      <c r="L181">
        <v>329839008382500.81</v>
      </c>
      <c r="M181">
        <v>2356.7988020917119</v>
      </c>
      <c r="N181">
        <v>56086.823417288331</v>
      </c>
      <c r="O181">
        <v>7090123.616528932</v>
      </c>
      <c r="P181">
        <v>28872.1662479634</v>
      </c>
      <c r="Q181">
        <v>9999999</v>
      </c>
      <c r="R181">
        <v>3627.5645863423688</v>
      </c>
      <c r="S181">
        <v>616.64670221045333</v>
      </c>
      <c r="T181">
        <v>1989.9095561760723</v>
      </c>
      <c r="U181">
        <v>639.42149085097799</v>
      </c>
      <c r="V181">
        <v>1211.3898226072263</v>
      </c>
      <c r="W181">
        <v>3.1319209279088072</v>
      </c>
      <c r="X181">
        <v>279.2150122047351</v>
      </c>
      <c r="Y181">
        <v>491.3649394183762</v>
      </c>
      <c r="Z181">
        <v>556.04876279662005</v>
      </c>
      <c r="AA181">
        <v>381.75830690158165</v>
      </c>
      <c r="AB181">
        <v>808.57935035712455</v>
      </c>
      <c r="AC181" t="s">
        <v>150</v>
      </c>
      <c r="AD181">
        <v>80.52618713389478</v>
      </c>
      <c r="AE181">
        <v>47187.719736144078</v>
      </c>
      <c r="AF181">
        <v>96898.174345589883</v>
      </c>
      <c r="AG181">
        <v>7811.7673243437184</v>
      </c>
      <c r="AH181">
        <v>21533.701118724683</v>
      </c>
      <c r="AI181">
        <v>35081.646962768078</v>
      </c>
      <c r="AJ181">
        <v>58655.720863870316</v>
      </c>
      <c r="AK181">
        <v>10109.358301244069</v>
      </c>
      <c r="AL181">
        <v>5717.1805055984305</v>
      </c>
      <c r="AM181">
        <v>998617.66094794101</v>
      </c>
      <c r="AN181">
        <v>281.31779449859329</v>
      </c>
      <c r="AO181">
        <v>6091.4286896938011</v>
      </c>
      <c r="AP181">
        <v>4799427.0368511667</v>
      </c>
      <c r="AQ181">
        <v>556.82405038855347</v>
      </c>
      <c r="AR181">
        <v>9999999</v>
      </c>
      <c r="AS181">
        <v>462.07112136295541</v>
      </c>
      <c r="AT181">
        <v>56.486399979567871</v>
      </c>
      <c r="AU181">
        <v>199.87919980902169</v>
      </c>
      <c r="AV181">
        <v>57.968408797177439</v>
      </c>
      <c r="AW181">
        <v>110.39386281132356</v>
      </c>
      <c r="AX181">
        <v>1.6286842431081371E-2</v>
      </c>
      <c r="AY181">
        <v>30.768234701385438</v>
      </c>
      <c r="AZ181">
        <v>49.193887816249791</v>
      </c>
      <c r="BA181">
        <v>50.718214046180883</v>
      </c>
      <c r="BB181">
        <v>41.071809835542297</v>
      </c>
      <c r="BC181">
        <v>65.011469821049673</v>
      </c>
      <c r="BD181" t="s">
        <v>151</v>
      </c>
      <c r="BE181">
        <v>0.80882798456775462</v>
      </c>
      <c r="BF181">
        <v>478.36485888477171</v>
      </c>
      <c r="BG181">
        <v>2075.982574560926</v>
      </c>
      <c r="BH181">
        <v>136.92730148795906</v>
      </c>
      <c r="BI181">
        <v>275.87620484065167</v>
      </c>
      <c r="BJ181">
        <v>698.86937457560157</v>
      </c>
      <c r="BK181">
        <v>1111.7948003711047</v>
      </c>
      <c r="BL181">
        <v>205.84473337042547</v>
      </c>
      <c r="BM181">
        <v>79.538995638758621</v>
      </c>
      <c r="BN181">
        <v>139220.82521015787</v>
      </c>
      <c r="BO181">
        <v>1.1929939060329866</v>
      </c>
      <c r="BP181">
        <v>43.565847064862368</v>
      </c>
      <c r="BQ181">
        <v>33020.325165999442</v>
      </c>
      <c r="BR181">
        <v>120.88381558524814</v>
      </c>
      <c r="BS181">
        <v>9999999</v>
      </c>
      <c r="BT181">
        <v>1.6402633308492303</v>
      </c>
      <c r="BU181">
        <v>0.1714071318436412</v>
      </c>
      <c r="BV181">
        <v>0.71353523963407883</v>
      </c>
      <c r="BW181">
        <v>0.18415038780806545</v>
      </c>
      <c r="BX181">
        <v>0.54253479143786076</v>
      </c>
      <c r="BY181">
        <v>1.3203896756555486E-3</v>
      </c>
      <c r="BZ181">
        <v>6.6429720677539383E-2</v>
      </c>
      <c r="CA181">
        <v>0.12120730760971897</v>
      </c>
      <c r="CB181">
        <v>0.14500184606576211</v>
      </c>
      <c r="CC181">
        <v>9.0360167348671513E-2</v>
      </c>
      <c r="CD181">
        <v>0.33525304819073282</v>
      </c>
      <c r="CE181" t="s">
        <v>152</v>
      </c>
      <c r="CF181">
        <v>0.14010146258325429</v>
      </c>
      <c r="CG181">
        <v>203.03419531247442</v>
      </c>
      <c r="CH181">
        <v>549.75398034176044</v>
      </c>
      <c r="CI181">
        <v>37.781921261016613</v>
      </c>
      <c r="CJ181">
        <v>105.32088689895279</v>
      </c>
      <c r="CK181">
        <v>173.61112006444304</v>
      </c>
      <c r="CL181">
        <v>247.8205680901219</v>
      </c>
      <c r="CM181">
        <v>46.865490623201694</v>
      </c>
      <c r="CN181">
        <v>27.955035570628095</v>
      </c>
      <c r="CO181">
        <v>5530.2047963341683</v>
      </c>
      <c r="CP181">
        <v>0.22381692403627068</v>
      </c>
      <c r="CQ181">
        <v>21.811267850310411</v>
      </c>
      <c r="CR181">
        <v>24528.728837334958</v>
      </c>
      <c r="CS181">
        <v>137.69879205828835</v>
      </c>
      <c r="CT181">
        <v>9999999</v>
      </c>
      <c r="CU181">
        <v>0.52301091001316657</v>
      </c>
      <c r="CV181">
        <v>7.6671080661489741E-2</v>
      </c>
      <c r="CW181">
        <v>0.28769141421956002</v>
      </c>
      <c r="CX181">
        <v>8.0639684815158416E-2</v>
      </c>
      <c r="CY181">
        <v>0.27251914692812329</v>
      </c>
      <c r="CZ181">
        <v>4.2909144812784949E-4</v>
      </c>
      <c r="DA181">
        <v>4.7875370459088462E-2</v>
      </c>
      <c r="DB181">
        <v>6.1852720847825525E-2</v>
      </c>
      <c r="DC181">
        <v>6.7909808342084918E-2</v>
      </c>
      <c r="DD181">
        <v>5.3955334936591409E-2</v>
      </c>
      <c r="DE181">
        <v>0.12947469677418663</v>
      </c>
    </row>
    <row r="182" spans="1:109">
      <c r="A182">
        <v>174</v>
      </c>
      <c r="B182" t="s">
        <v>149</v>
      </c>
      <c r="C182">
        <v>365679.46701418661</v>
      </c>
      <c r="D182">
        <v>384397.92456163681</v>
      </c>
      <c r="E182">
        <v>1919194.3225565858</v>
      </c>
      <c r="F182">
        <v>193061.52225048142</v>
      </c>
      <c r="G182">
        <v>187105.90672303224</v>
      </c>
      <c r="H182">
        <v>440983.64463932539</v>
      </c>
      <c r="I182">
        <v>7817935.4446139261</v>
      </c>
      <c r="J182">
        <v>747859.81665099692</v>
      </c>
      <c r="K182">
        <v>56229.90714876679</v>
      </c>
      <c r="L182">
        <v>5272287089345.6963</v>
      </c>
      <c r="M182">
        <v>11086.326720242538</v>
      </c>
      <c r="N182">
        <v>58682.439726625089</v>
      </c>
      <c r="O182">
        <v>5733438.2958050929</v>
      </c>
      <c r="P182">
        <v>47222.364149260604</v>
      </c>
      <c r="Q182">
        <v>9999999</v>
      </c>
      <c r="R182">
        <v>13670.493574977661</v>
      </c>
      <c r="S182">
        <v>740.70261081556669</v>
      </c>
      <c r="T182">
        <v>3959.6604525966104</v>
      </c>
      <c r="U182">
        <v>785.58911348933157</v>
      </c>
      <c r="V182">
        <v>2395.3844720744019</v>
      </c>
      <c r="W182">
        <v>6.7397772948679959</v>
      </c>
      <c r="X182">
        <v>298.34891627499741</v>
      </c>
      <c r="Y182">
        <v>546.62608997972495</v>
      </c>
      <c r="Z182">
        <v>639.68545121567001</v>
      </c>
      <c r="AA182">
        <v>414.49687876780615</v>
      </c>
      <c r="AB182">
        <v>1246.4159952089178</v>
      </c>
      <c r="AC182" t="s">
        <v>150</v>
      </c>
      <c r="AD182">
        <v>56.190201232676074</v>
      </c>
      <c r="AE182">
        <v>119922.57931922922</v>
      </c>
      <c r="AF182">
        <v>242990.32351218449</v>
      </c>
      <c r="AG182">
        <v>21264.727965922848</v>
      </c>
      <c r="AH182">
        <v>52685.150668929011</v>
      </c>
      <c r="AI182">
        <v>89368.221933376713</v>
      </c>
      <c r="AJ182">
        <v>201077.70134592813</v>
      </c>
      <c r="AK182">
        <v>30622.425715984155</v>
      </c>
      <c r="AL182">
        <v>13539.056469107773</v>
      </c>
      <c r="AM182">
        <v>6358847.443705014</v>
      </c>
      <c r="AN182">
        <v>119.01721013779789</v>
      </c>
      <c r="AO182">
        <v>9883.9622483427884</v>
      </c>
      <c r="AP182">
        <v>6195565.2110688752</v>
      </c>
      <c r="AQ182">
        <v>2063.9804114697508</v>
      </c>
      <c r="AR182">
        <v>9999999</v>
      </c>
      <c r="AS182">
        <v>514.95471181296739</v>
      </c>
      <c r="AT182">
        <v>70.435319479096577</v>
      </c>
      <c r="AU182">
        <v>288.43246699706486</v>
      </c>
      <c r="AV182">
        <v>71.949115517167243</v>
      </c>
      <c r="AW182">
        <v>181.74871651188101</v>
      </c>
      <c r="AX182">
        <v>0.90568127744483617</v>
      </c>
      <c r="AY182">
        <v>52.508338344335428</v>
      </c>
      <c r="AZ182">
        <v>64.421046628265799</v>
      </c>
      <c r="BA182">
        <v>65.379379335412722</v>
      </c>
      <c r="BB182">
        <v>59.546562167594175</v>
      </c>
      <c r="BC182">
        <v>86.889987385917252</v>
      </c>
      <c r="BD182" t="s">
        <v>151</v>
      </c>
      <c r="BE182">
        <v>5.8075888648722378</v>
      </c>
      <c r="BF182">
        <v>586.15597038961687</v>
      </c>
      <c r="BG182">
        <v>4082.0445798908218</v>
      </c>
      <c r="BH182">
        <v>220.21007956870741</v>
      </c>
      <c r="BI182">
        <v>347.51914582865197</v>
      </c>
      <c r="BJ182">
        <v>959.21791789197277</v>
      </c>
      <c r="BK182">
        <v>2509.5666528777542</v>
      </c>
      <c r="BL182">
        <v>427.28333499557965</v>
      </c>
      <c r="BM182">
        <v>100.01579658507079</v>
      </c>
      <c r="BN182">
        <v>13262197.387652367</v>
      </c>
      <c r="BO182">
        <v>4.3686174575050805</v>
      </c>
      <c r="BP182">
        <v>64.575212221084257</v>
      </c>
      <c r="BQ182">
        <v>26028.012528913321</v>
      </c>
      <c r="BR182">
        <v>55.875866809335967</v>
      </c>
      <c r="BS182">
        <v>9999999</v>
      </c>
      <c r="BT182">
        <v>10.230642644747499</v>
      </c>
      <c r="BU182">
        <v>0.84211052936433572</v>
      </c>
      <c r="BV182">
        <v>4.8222313405122446</v>
      </c>
      <c r="BW182">
        <v>0.88121009787590199</v>
      </c>
      <c r="BX182">
        <v>2.9188117788083559</v>
      </c>
      <c r="BY182">
        <v>5.8736963345259541E-3</v>
      </c>
      <c r="BZ182">
        <v>0.40811720334682206</v>
      </c>
      <c r="CA182">
        <v>0.65446233051731195</v>
      </c>
      <c r="CB182">
        <v>0.74703042593851199</v>
      </c>
      <c r="CC182">
        <v>0.52426571302134384</v>
      </c>
      <c r="CD182">
        <v>1.2895905515492976</v>
      </c>
      <c r="CE182" t="s">
        <v>152</v>
      </c>
      <c r="CF182">
        <v>0.16551980131805999</v>
      </c>
      <c r="CG182">
        <v>72.877038238728062</v>
      </c>
      <c r="CH182">
        <v>685.36947120663513</v>
      </c>
      <c r="CI182">
        <v>20.3148395004688</v>
      </c>
      <c r="CJ182">
        <v>41.441664146811107</v>
      </c>
      <c r="CK182">
        <v>179.91171036942802</v>
      </c>
      <c r="CL182">
        <v>83.575232307898418</v>
      </c>
      <c r="CM182">
        <v>25.016923647433615</v>
      </c>
      <c r="CN182">
        <v>14.346940372886991</v>
      </c>
      <c r="CO182">
        <v>9836.3476668915137</v>
      </c>
      <c r="CP182">
        <v>0.70127018660441764</v>
      </c>
      <c r="CQ182">
        <v>3.455125154253138</v>
      </c>
      <c r="CR182">
        <v>22171.402151823102</v>
      </c>
      <c r="CS182">
        <v>159.74791866675261</v>
      </c>
      <c r="CT182">
        <v>9999999</v>
      </c>
      <c r="CU182">
        <v>0.72846103820079833</v>
      </c>
      <c r="CV182">
        <v>9.1385848754289761E-2</v>
      </c>
      <c r="CW182">
        <v>0.25963178504094508</v>
      </c>
      <c r="CX182">
        <v>9.6822871262273125E-2</v>
      </c>
      <c r="CY182">
        <v>0.18333051903220327</v>
      </c>
      <c r="CZ182">
        <v>7.0327278010808307E-4</v>
      </c>
      <c r="DA182">
        <v>4.4453781511842046E-2</v>
      </c>
      <c r="DB182">
        <v>7.0602307626853142E-2</v>
      </c>
      <c r="DC182">
        <v>7.9500691857865124E-2</v>
      </c>
      <c r="DD182">
        <v>5.6962075721218086E-2</v>
      </c>
      <c r="DE182">
        <v>0.15286280320235884</v>
      </c>
    </row>
    <row r="183" spans="1:109">
      <c r="A183">
        <v>175</v>
      </c>
      <c r="B183" t="s">
        <v>149</v>
      </c>
      <c r="C183">
        <v>391862.41371480178</v>
      </c>
      <c r="D183">
        <v>202804.27467134121</v>
      </c>
      <c r="E183">
        <v>284237.09878422407</v>
      </c>
      <c r="F183">
        <v>77693.121976655559</v>
      </c>
      <c r="G183">
        <v>116656.93948081341</v>
      </c>
      <c r="H183">
        <v>101916.76798005692</v>
      </c>
      <c r="I183">
        <v>1079923.5451423766</v>
      </c>
      <c r="J183">
        <v>157378.93965787321</v>
      </c>
      <c r="K183">
        <v>56970.106047765032</v>
      </c>
      <c r="L183">
        <v>24986099.679590438</v>
      </c>
      <c r="M183">
        <v>24824.88038243739</v>
      </c>
      <c r="N183">
        <v>58288.673610859849</v>
      </c>
      <c r="O183">
        <v>5661000.1640774459</v>
      </c>
      <c r="P183">
        <v>44767.372335802524</v>
      </c>
      <c r="Q183">
        <v>9999999</v>
      </c>
      <c r="R183">
        <v>13090.878954665239</v>
      </c>
      <c r="S183">
        <v>317.14369192824819</v>
      </c>
      <c r="T183">
        <v>2075.3730369409413</v>
      </c>
      <c r="U183">
        <v>336.61666521357165</v>
      </c>
      <c r="V183">
        <v>1223.7712788506005</v>
      </c>
      <c r="W183">
        <v>1.6721499167443847</v>
      </c>
      <c r="X183">
        <v>133.36420527280393</v>
      </c>
      <c r="Y183">
        <v>236.53055799392709</v>
      </c>
      <c r="Z183">
        <v>272.11961473758083</v>
      </c>
      <c r="AA183">
        <v>182.87049425430163</v>
      </c>
      <c r="AB183">
        <v>593.93238280051787</v>
      </c>
      <c r="AC183" t="s">
        <v>150</v>
      </c>
      <c r="AD183">
        <v>226.29914069833904</v>
      </c>
      <c r="AE183">
        <v>60322.260330017969</v>
      </c>
      <c r="AF183">
        <v>334305.48060123669</v>
      </c>
      <c r="AG183">
        <v>13773.206798619132</v>
      </c>
      <c r="AH183">
        <v>30807.481238612454</v>
      </c>
      <c r="AI183">
        <v>83848.606477313791</v>
      </c>
      <c r="AJ183">
        <v>110538.96048954953</v>
      </c>
      <c r="AK183">
        <v>20244.292655586054</v>
      </c>
      <c r="AL183">
        <v>8126.3271965714066</v>
      </c>
      <c r="AM183">
        <v>24934173.668423235</v>
      </c>
      <c r="AN183">
        <v>206.04278715789684</v>
      </c>
      <c r="AO183">
        <v>5526.2879720298297</v>
      </c>
      <c r="AP183">
        <v>5445368.3976514209</v>
      </c>
      <c r="AQ183">
        <v>1249.5403267049394</v>
      </c>
      <c r="AR183">
        <v>9999999</v>
      </c>
      <c r="AS183">
        <v>857.35045954250302</v>
      </c>
      <c r="AT183">
        <v>120.28216359653673</v>
      </c>
      <c r="AU183">
        <v>517.97532268092436</v>
      </c>
      <c r="AV183">
        <v>123.82119337944084</v>
      </c>
      <c r="AW183">
        <v>290.48374345952129</v>
      </c>
      <c r="AX183">
        <v>0.44052442244908491</v>
      </c>
      <c r="AY183">
        <v>60.906423492847495</v>
      </c>
      <c r="AZ183">
        <v>101.95114435603739</v>
      </c>
      <c r="BA183">
        <v>110.65553963985619</v>
      </c>
      <c r="BB183">
        <v>82.857051301276613</v>
      </c>
      <c r="BC183">
        <v>154.8786645426876</v>
      </c>
      <c r="BD183" t="s">
        <v>151</v>
      </c>
      <c r="BE183">
        <v>1.0718066567308449</v>
      </c>
      <c r="BF183">
        <v>502.33854205657701</v>
      </c>
      <c r="BG183">
        <v>1653.8387342376345</v>
      </c>
      <c r="BH183">
        <v>132.31199571507747</v>
      </c>
      <c r="BI183">
        <v>274.65611438056408</v>
      </c>
      <c r="BJ183">
        <v>598.84210961045699</v>
      </c>
      <c r="BK183">
        <v>1473.6670388569703</v>
      </c>
      <c r="BL183">
        <v>215.64024046860052</v>
      </c>
      <c r="BM183">
        <v>73.12546779843332</v>
      </c>
      <c r="BN183">
        <v>125015.0379209681</v>
      </c>
      <c r="BO183">
        <v>1.8111834487814458</v>
      </c>
      <c r="BP183">
        <v>48.712135756781208</v>
      </c>
      <c r="BQ183">
        <v>26495.911431886881</v>
      </c>
      <c r="BR183">
        <v>72.498980375552136</v>
      </c>
      <c r="BS183">
        <v>9999999</v>
      </c>
      <c r="BT183">
        <v>4.44519868649766</v>
      </c>
      <c r="BU183">
        <v>0.50816100530180652</v>
      </c>
      <c r="BV183">
        <v>2.2387318496423374</v>
      </c>
      <c r="BW183">
        <v>0.51754864807592182</v>
      </c>
      <c r="BX183">
        <v>1.2271867767304052</v>
      </c>
      <c r="BY183">
        <v>3.4028396254511518E-3</v>
      </c>
      <c r="BZ183">
        <v>0.34056348739274805</v>
      </c>
      <c r="CA183">
        <v>0.47083882949305428</v>
      </c>
      <c r="CB183">
        <v>0.46605165334403281</v>
      </c>
      <c r="CC183">
        <v>0.42314511579361758</v>
      </c>
      <c r="CD183">
        <v>0.57446918469831409</v>
      </c>
      <c r="CE183" t="s">
        <v>152</v>
      </c>
      <c r="CF183">
        <v>0.25784102574696699</v>
      </c>
      <c r="CG183">
        <v>260.16639999126096</v>
      </c>
      <c r="CH183">
        <v>1225.8273296479988</v>
      </c>
      <c r="CI183">
        <v>56.873870660966475</v>
      </c>
      <c r="CJ183">
        <v>127.38991440571918</v>
      </c>
      <c r="CK183">
        <v>349.25857972591569</v>
      </c>
      <c r="CL183">
        <v>418.36597207418276</v>
      </c>
      <c r="CM183">
        <v>79.968571467089461</v>
      </c>
      <c r="CN183">
        <v>34.686437383201884</v>
      </c>
      <c r="CO183">
        <v>55593.932074054654</v>
      </c>
      <c r="CP183">
        <v>0.26764892741581336</v>
      </c>
      <c r="CQ183">
        <v>16.330154630913182</v>
      </c>
      <c r="CR183">
        <v>22995.26825539122</v>
      </c>
      <c r="CS183">
        <v>119.52512436186237</v>
      </c>
      <c r="CT183">
        <v>9999999</v>
      </c>
      <c r="CU183">
        <v>1.5570041367699314</v>
      </c>
      <c r="CV183">
        <v>0.27300124745125998</v>
      </c>
      <c r="CW183">
        <v>1.0359981636841342</v>
      </c>
      <c r="CX183">
        <v>0.28158862175501209</v>
      </c>
      <c r="CY183">
        <v>0.79985943153481487</v>
      </c>
      <c r="CZ183">
        <v>3.7718005957872267E-4</v>
      </c>
      <c r="DA183">
        <v>0.17422497092697772</v>
      </c>
      <c r="DB183">
        <v>0.23652187108990119</v>
      </c>
      <c r="DC183">
        <v>0.25309099296546927</v>
      </c>
      <c r="DD183">
        <v>0.20812624469904306</v>
      </c>
      <c r="DE183">
        <v>0.38981724099610277</v>
      </c>
    </row>
    <row r="184" spans="1:109">
      <c r="A184">
        <v>176</v>
      </c>
      <c r="B184" t="s">
        <v>149</v>
      </c>
      <c r="C184">
        <v>384428.21891182964</v>
      </c>
      <c r="D184">
        <v>273723.8507984684</v>
      </c>
      <c r="E184">
        <v>927999.48778194736</v>
      </c>
      <c r="F184">
        <v>80781.004332085737</v>
      </c>
      <c r="G184">
        <v>138373.63031103325</v>
      </c>
      <c r="H184">
        <v>227277.60847130974</v>
      </c>
      <c r="I184">
        <v>1491217.7917963683</v>
      </c>
      <c r="J184">
        <v>171508.82230194716</v>
      </c>
      <c r="K184">
        <v>40145.571051235442</v>
      </c>
      <c r="L184">
        <v>1317620653.8644826</v>
      </c>
      <c r="M184">
        <v>6110.2662858859221</v>
      </c>
      <c r="N184">
        <v>35316.230871508298</v>
      </c>
      <c r="O184">
        <v>7258295.3782321401</v>
      </c>
      <c r="P184">
        <v>25272.823313081542</v>
      </c>
      <c r="Q184">
        <v>9999999</v>
      </c>
      <c r="R184">
        <v>9048.0600072610523</v>
      </c>
      <c r="S184">
        <v>639.30690535344752</v>
      </c>
      <c r="T184">
        <v>3455.5082891334928</v>
      </c>
      <c r="U184">
        <v>673.22139621365636</v>
      </c>
      <c r="V184">
        <v>2325.6887607942526</v>
      </c>
      <c r="W184">
        <v>1.8637431687769546</v>
      </c>
      <c r="X184">
        <v>296.58981779276047</v>
      </c>
      <c r="Y184">
        <v>493.43250928978665</v>
      </c>
      <c r="Z184">
        <v>569.05986564059788</v>
      </c>
      <c r="AA184">
        <v>393.40077844056452</v>
      </c>
      <c r="AB184">
        <v>1103.6156419703168</v>
      </c>
      <c r="AC184" t="s">
        <v>150</v>
      </c>
      <c r="AD184">
        <v>236.53617195572676</v>
      </c>
      <c r="AE184">
        <v>198389.9894049596</v>
      </c>
      <c r="AF184">
        <v>493185.38253742049</v>
      </c>
      <c r="AG184">
        <v>60905.481941845639</v>
      </c>
      <c r="AH184">
        <v>101729.37342890439</v>
      </c>
      <c r="AI184">
        <v>198548.23499596835</v>
      </c>
      <c r="AJ184">
        <v>1268061.2546730735</v>
      </c>
      <c r="AK184">
        <v>128849.39878029813</v>
      </c>
      <c r="AL184">
        <v>26754.322881166532</v>
      </c>
      <c r="AM184">
        <v>250605890.47741452</v>
      </c>
      <c r="AN184">
        <v>372.17327282415675</v>
      </c>
      <c r="AO184">
        <v>16203.856784247515</v>
      </c>
      <c r="AP184">
        <v>4321302.3701312467</v>
      </c>
      <c r="AQ184">
        <v>7115.7981759135964</v>
      </c>
      <c r="AR184">
        <v>9999999</v>
      </c>
      <c r="AS184">
        <v>1075.0696781798299</v>
      </c>
      <c r="AT184">
        <v>133.16937573708944</v>
      </c>
      <c r="AU184">
        <v>570.68243965418003</v>
      </c>
      <c r="AV184">
        <v>136.82798686890851</v>
      </c>
      <c r="AW184">
        <v>378.82208452887505</v>
      </c>
      <c r="AX184">
        <v>0.23270350618772848</v>
      </c>
      <c r="AY184">
        <v>82.75725987364342</v>
      </c>
      <c r="AZ184">
        <v>115.36638439128245</v>
      </c>
      <c r="BA184">
        <v>123.58050741256605</v>
      </c>
      <c r="BB184">
        <v>100.26551291597039</v>
      </c>
      <c r="BC184">
        <v>184.00772112753185</v>
      </c>
      <c r="BD184" t="s">
        <v>151</v>
      </c>
      <c r="BE184">
        <v>2.1978926644044319</v>
      </c>
      <c r="BF184">
        <v>962.06956529889135</v>
      </c>
      <c r="BG184">
        <v>2958.6077311590529</v>
      </c>
      <c r="BH184">
        <v>236.69462495617935</v>
      </c>
      <c r="BI184">
        <v>447.48577932625</v>
      </c>
      <c r="BJ184">
        <v>927.34137613347809</v>
      </c>
      <c r="BK184">
        <v>3415.1711610617203</v>
      </c>
      <c r="BL184">
        <v>434.02048153798268</v>
      </c>
      <c r="BM184">
        <v>114.85351923600905</v>
      </c>
      <c r="BN184">
        <v>1207898.881072086</v>
      </c>
      <c r="BO184">
        <v>1.5221991505961208</v>
      </c>
      <c r="BP184">
        <v>66.466536347947439</v>
      </c>
      <c r="BQ184">
        <v>28106.873107932566</v>
      </c>
      <c r="BR184">
        <v>69.735084418041396</v>
      </c>
      <c r="BS184">
        <v>9999999</v>
      </c>
      <c r="BT184">
        <v>6.980781793255125</v>
      </c>
      <c r="BU184">
        <v>1.6747327985047342</v>
      </c>
      <c r="BV184">
        <v>5.3923000094041802</v>
      </c>
      <c r="BW184">
        <v>1.7249825277791391</v>
      </c>
      <c r="BX184">
        <v>4.0746308628528585</v>
      </c>
      <c r="BY184">
        <v>4.0653160245373949E-3</v>
      </c>
      <c r="BZ184">
        <v>1.0172951643449666</v>
      </c>
      <c r="CA184">
        <v>1.4416283065802511</v>
      </c>
      <c r="CB184">
        <v>1.5629008441395087</v>
      </c>
      <c r="CC184">
        <v>1.2486448356161866</v>
      </c>
      <c r="CD184">
        <v>2.3440708089951441</v>
      </c>
      <c r="CE184" t="s">
        <v>152</v>
      </c>
      <c r="CF184">
        <v>0.39495650422633299</v>
      </c>
      <c r="CG184">
        <v>169.61962249200354</v>
      </c>
      <c r="CH184">
        <v>1203.0164329709924</v>
      </c>
      <c r="CI184">
        <v>51.390432514830003</v>
      </c>
      <c r="CJ184">
        <v>98.439119197393765</v>
      </c>
      <c r="CK184">
        <v>368.05237416842488</v>
      </c>
      <c r="CL184">
        <v>273.57833657828803</v>
      </c>
      <c r="CM184">
        <v>69.69327520975402</v>
      </c>
      <c r="CN184">
        <v>32.235559197388419</v>
      </c>
      <c r="CO184">
        <v>37851.380120021313</v>
      </c>
      <c r="CP184">
        <v>0.6322399968271627</v>
      </c>
      <c r="CQ184">
        <v>11.15767695068212</v>
      </c>
      <c r="CR184">
        <v>26195.986780693958</v>
      </c>
      <c r="CS184">
        <v>141.79391531330938</v>
      </c>
      <c r="CT184">
        <v>9999999</v>
      </c>
      <c r="CU184">
        <v>0.83081724198494777</v>
      </c>
      <c r="CV184">
        <v>8.3346227076101911E-2</v>
      </c>
      <c r="CW184">
        <v>0.29944284737102922</v>
      </c>
      <c r="CX184">
        <v>8.6398158621790899E-2</v>
      </c>
      <c r="CY184">
        <v>0.20389785009819311</v>
      </c>
      <c r="CZ184">
        <v>6.5990295671832704E-4</v>
      </c>
      <c r="DA184">
        <v>4.5244471022638795E-2</v>
      </c>
      <c r="DB184">
        <v>6.8849117429753137E-2</v>
      </c>
      <c r="DC184">
        <v>7.5298332227660372E-2</v>
      </c>
      <c r="DD184">
        <v>5.7185936751515211E-2</v>
      </c>
      <c r="DE184">
        <v>0.11580335606989242</v>
      </c>
    </row>
    <row r="185" spans="1:109">
      <c r="A185">
        <v>177</v>
      </c>
      <c r="B185" t="s">
        <v>149</v>
      </c>
      <c r="C185">
        <v>245441.59638150185</v>
      </c>
      <c r="D185">
        <v>308302.06392102968</v>
      </c>
      <c r="E185">
        <v>2143423.5367448297</v>
      </c>
      <c r="F185">
        <v>193246.19772359103</v>
      </c>
      <c r="G185">
        <v>172311.44688767384</v>
      </c>
      <c r="H185">
        <v>560383.73358989763</v>
      </c>
      <c r="I185">
        <v>5214739.2844578279</v>
      </c>
      <c r="J185">
        <v>685514.91838610952</v>
      </c>
      <c r="K185">
        <v>50331.599204755097</v>
      </c>
      <c r="L185">
        <v>17223022874832.115</v>
      </c>
      <c r="M185">
        <v>1178.0082769494522</v>
      </c>
      <c r="N185">
        <v>28626.785411708624</v>
      </c>
      <c r="O185">
        <v>5650968.6357160555</v>
      </c>
      <c r="P185">
        <v>17896.276368372179</v>
      </c>
      <c r="Q185">
        <v>9999999</v>
      </c>
      <c r="R185">
        <v>2547.1987115493594</v>
      </c>
      <c r="S185">
        <v>302.4446309640287</v>
      </c>
      <c r="T185">
        <v>1122.9201197048344</v>
      </c>
      <c r="U185">
        <v>315.91446285481823</v>
      </c>
      <c r="V185">
        <v>689.60314786740366</v>
      </c>
      <c r="W185">
        <v>0.53825757858316747</v>
      </c>
      <c r="X185">
        <v>145.35416728107165</v>
      </c>
      <c r="Y185">
        <v>237.93270981152696</v>
      </c>
      <c r="Z185">
        <v>271.02559052412857</v>
      </c>
      <c r="AA185">
        <v>189.4628079185166</v>
      </c>
      <c r="AB185">
        <v>429.33184369214325</v>
      </c>
      <c r="AC185" t="s">
        <v>150</v>
      </c>
      <c r="AD185">
        <v>1707.8399226775489</v>
      </c>
      <c r="AE185">
        <v>28101.601264077413</v>
      </c>
      <c r="AF185">
        <v>603754.86258111917</v>
      </c>
      <c r="AG185">
        <v>16863.128192970635</v>
      </c>
      <c r="AH185">
        <v>20602.970369152375</v>
      </c>
      <c r="AI185">
        <v>135190.94478094982</v>
      </c>
      <c r="AJ185">
        <v>71726.387036462576</v>
      </c>
      <c r="AK185">
        <v>28289.364873694867</v>
      </c>
      <c r="AL185">
        <v>8044.5787277859026</v>
      </c>
      <c r="AM185">
        <v>422191004.58982891</v>
      </c>
      <c r="AN185">
        <v>1701.7087186173258</v>
      </c>
      <c r="AO185">
        <v>4306.267185759978</v>
      </c>
      <c r="AP185">
        <v>5172618.7860762784</v>
      </c>
      <c r="AQ185">
        <v>1940.5026357747877</v>
      </c>
      <c r="AR185">
        <v>9999999</v>
      </c>
      <c r="AS185">
        <v>1558.9613298478807</v>
      </c>
      <c r="AT185">
        <v>17.223156148151862</v>
      </c>
      <c r="AU185">
        <v>195.38638530850795</v>
      </c>
      <c r="AV185">
        <v>18.289037458586108</v>
      </c>
      <c r="AW185">
        <v>98.343333132330699</v>
      </c>
      <c r="AX185">
        <v>1.1657179640646447</v>
      </c>
      <c r="AY185">
        <v>7.2049024048803201</v>
      </c>
      <c r="AZ185">
        <v>12.602616735157337</v>
      </c>
      <c r="BA185">
        <v>14.775570207283536</v>
      </c>
      <c r="BB185">
        <v>9.8222367777996666</v>
      </c>
      <c r="BC185">
        <v>31.153948881477042</v>
      </c>
      <c r="BD185" t="s">
        <v>151</v>
      </c>
      <c r="BE185">
        <v>3.8259232233756939</v>
      </c>
      <c r="BF185">
        <v>1305.3788426099825</v>
      </c>
      <c r="BG185">
        <v>6997.7864157078948</v>
      </c>
      <c r="BH185">
        <v>501.06721393589095</v>
      </c>
      <c r="BI185">
        <v>603.16715520571267</v>
      </c>
      <c r="BJ185">
        <v>1840.3842671668642</v>
      </c>
      <c r="BK185">
        <v>8126.5825310261689</v>
      </c>
      <c r="BL185">
        <v>1229.9274955375054</v>
      </c>
      <c r="BM185">
        <v>175.80554322036315</v>
      </c>
      <c r="BN185">
        <v>707909785.62271857</v>
      </c>
      <c r="BO185">
        <v>6.8594732931346263</v>
      </c>
      <c r="BP185">
        <v>80.720295685929258</v>
      </c>
      <c r="BQ185">
        <v>26567.398704583629</v>
      </c>
      <c r="BR185">
        <v>72.651456056325728</v>
      </c>
      <c r="BS185">
        <v>9999999</v>
      </c>
      <c r="BT185">
        <v>8.0126419886308202</v>
      </c>
      <c r="BU185">
        <v>1.0465211445455047</v>
      </c>
      <c r="BV185">
        <v>3.9425985895401965</v>
      </c>
      <c r="BW185">
        <v>1.0887443033183954</v>
      </c>
      <c r="BX185">
        <v>2.3609888973753206</v>
      </c>
      <c r="BY185">
        <v>5.6842396683120279E-3</v>
      </c>
      <c r="BZ185">
        <v>0.52111825679721691</v>
      </c>
      <c r="CA185">
        <v>0.84886077219574307</v>
      </c>
      <c r="CB185">
        <v>0.92794883531415817</v>
      </c>
      <c r="CC185">
        <v>0.68158355550320338</v>
      </c>
      <c r="CD185">
        <v>1.3610670028597138</v>
      </c>
      <c r="CE185" t="s">
        <v>152</v>
      </c>
      <c r="CF185">
        <v>0.25913408812863337</v>
      </c>
      <c r="CG185">
        <v>356.60222006219868</v>
      </c>
      <c r="CH185">
        <v>628.8853849267598</v>
      </c>
      <c r="CI185">
        <v>57.882849184195237</v>
      </c>
      <c r="CJ185">
        <v>154.11949402947727</v>
      </c>
      <c r="CK185">
        <v>237.98495545804587</v>
      </c>
      <c r="CL185">
        <v>437.69554443463574</v>
      </c>
      <c r="CM185">
        <v>75.263672619208961</v>
      </c>
      <c r="CN185">
        <v>40.622793185930632</v>
      </c>
      <c r="CO185">
        <v>7934.6471197488117</v>
      </c>
      <c r="CP185">
        <v>0.43197523403176186</v>
      </c>
      <c r="CQ185">
        <v>26.965734044485053</v>
      </c>
      <c r="CR185">
        <v>22780.391482716732</v>
      </c>
      <c r="CS185">
        <v>133.2334410826935</v>
      </c>
      <c r="CT185">
        <v>9999999</v>
      </c>
      <c r="CU185">
        <v>0.49957627017730027</v>
      </c>
      <c r="CV185">
        <v>0.23098149797936043</v>
      </c>
      <c r="CW185">
        <v>0.36368383071491694</v>
      </c>
      <c r="CX185">
        <v>0.23863532358869419</v>
      </c>
      <c r="CY185">
        <v>0.37462128599513894</v>
      </c>
      <c r="CZ185">
        <v>1.10143467136242E-3</v>
      </c>
      <c r="DA185">
        <v>0.13274081516869757</v>
      </c>
      <c r="DB185">
        <v>0.1995532116307594</v>
      </c>
      <c r="DC185">
        <v>0.21365885344933777</v>
      </c>
      <c r="DD185">
        <v>0.16882475139058581</v>
      </c>
      <c r="DE185">
        <v>0.32717821906550559</v>
      </c>
    </row>
    <row r="186" spans="1:109">
      <c r="A186">
        <v>178</v>
      </c>
      <c r="B186" t="s">
        <v>149</v>
      </c>
      <c r="C186">
        <v>449649.62541639118</v>
      </c>
      <c r="D186">
        <v>872829.4814657286</v>
      </c>
      <c r="E186">
        <v>3207788.6763190269</v>
      </c>
      <c r="F186">
        <v>412641.37523298606</v>
      </c>
      <c r="G186">
        <v>404913.62625306967</v>
      </c>
      <c r="H186">
        <v>912759.50589457073</v>
      </c>
      <c r="I186">
        <v>22901760.035015564</v>
      </c>
      <c r="J186">
        <v>1690779.812904102</v>
      </c>
      <c r="K186">
        <v>104907.91388891726</v>
      </c>
      <c r="L186">
        <v>20592570232636.762</v>
      </c>
      <c r="M186">
        <v>325.34041084126085</v>
      </c>
      <c r="N186">
        <v>86790.09777421075</v>
      </c>
      <c r="O186">
        <v>8542372.4101058543</v>
      </c>
      <c r="P186">
        <v>48507.000236186839</v>
      </c>
      <c r="Q186">
        <v>9999999</v>
      </c>
      <c r="R186">
        <v>4908.0357713417643</v>
      </c>
      <c r="S186">
        <v>556.23187124871185</v>
      </c>
      <c r="T186">
        <v>3091.9497881362972</v>
      </c>
      <c r="U186">
        <v>563.49951123202516</v>
      </c>
      <c r="V186">
        <v>1823.9454255003131</v>
      </c>
      <c r="W186">
        <v>1.0798748881293472</v>
      </c>
      <c r="X186">
        <v>459.81535089020736</v>
      </c>
      <c r="Y186">
        <v>525.70150434813775</v>
      </c>
      <c r="Z186">
        <v>525.16055086473477</v>
      </c>
      <c r="AA186">
        <v>502.26349880023781</v>
      </c>
      <c r="AB186">
        <v>691.13638037052158</v>
      </c>
      <c r="AC186" t="s">
        <v>150</v>
      </c>
      <c r="AD186">
        <v>946.34259560370788</v>
      </c>
      <c r="AE186">
        <v>54065.253846389336</v>
      </c>
      <c r="AF186">
        <v>541201.72324978723</v>
      </c>
      <c r="AG186">
        <v>18207.253402918446</v>
      </c>
      <c r="AH186">
        <v>28711.203784978105</v>
      </c>
      <c r="AI186">
        <v>127249.50615266652</v>
      </c>
      <c r="AJ186">
        <v>133947.70030762162</v>
      </c>
      <c r="AK186">
        <v>30749.726609594702</v>
      </c>
      <c r="AL186">
        <v>8753.6039229474936</v>
      </c>
      <c r="AM186">
        <v>259217974.88224944</v>
      </c>
      <c r="AN186">
        <v>879.39607303742014</v>
      </c>
      <c r="AO186">
        <v>4808.9788749548916</v>
      </c>
      <c r="AP186">
        <v>5081659.540560809</v>
      </c>
      <c r="AQ186">
        <v>2005.4072367025053</v>
      </c>
      <c r="AR186">
        <v>9999999</v>
      </c>
      <c r="AS186">
        <v>1627.0083503368423</v>
      </c>
      <c r="AT186">
        <v>58.153005414540495</v>
      </c>
      <c r="AU186">
        <v>449.04614675633286</v>
      </c>
      <c r="AV186">
        <v>62.130777983959987</v>
      </c>
      <c r="AW186">
        <v>269.8940288412926</v>
      </c>
      <c r="AX186">
        <v>1.1724183863451667</v>
      </c>
      <c r="AY186">
        <v>23.994777538780916</v>
      </c>
      <c r="AZ186">
        <v>42.887008790997925</v>
      </c>
      <c r="BA186">
        <v>49.505539162983887</v>
      </c>
      <c r="BB186">
        <v>33.01246936213289</v>
      </c>
      <c r="BC186">
        <v>112.66359304208322</v>
      </c>
      <c r="BD186" t="s">
        <v>151</v>
      </c>
      <c r="BE186">
        <v>9.0024409058054342</v>
      </c>
      <c r="BF186">
        <v>625.33908420410546</v>
      </c>
      <c r="BG186">
        <v>6116.601726465713</v>
      </c>
      <c r="BH186">
        <v>289.33314924392766</v>
      </c>
      <c r="BI186">
        <v>322.62901291674081</v>
      </c>
      <c r="BJ186">
        <v>1440.5650058596652</v>
      </c>
      <c r="BK186">
        <v>2951.1813406360243</v>
      </c>
      <c r="BL186">
        <v>669.54875409928479</v>
      </c>
      <c r="BM186">
        <v>99.629144287409105</v>
      </c>
      <c r="BN186">
        <v>295006089.45989466</v>
      </c>
      <c r="BO186">
        <v>7.8392157791416208</v>
      </c>
      <c r="BP186">
        <v>41.856422057154873</v>
      </c>
      <c r="BQ186">
        <v>25860.723236128462</v>
      </c>
      <c r="BR186">
        <v>59.533407192879032</v>
      </c>
      <c r="BS186">
        <v>9999999</v>
      </c>
      <c r="BT186">
        <v>16.224749149717688</v>
      </c>
      <c r="BU186">
        <v>1.5216311127620825</v>
      </c>
      <c r="BV186">
        <v>7.707239450445857</v>
      </c>
      <c r="BW186">
        <v>1.5837539909153562</v>
      </c>
      <c r="BX186">
        <v>4.5791994896983024</v>
      </c>
      <c r="BY186">
        <v>1.0611859193958078E-2</v>
      </c>
      <c r="BZ186">
        <v>0.72106913570751485</v>
      </c>
      <c r="CA186">
        <v>1.2293099958907323</v>
      </c>
      <c r="CB186">
        <v>1.3842477262681556</v>
      </c>
      <c r="CC186">
        <v>0.98264211608382157</v>
      </c>
      <c r="CD186">
        <v>2.2203300731341673</v>
      </c>
      <c r="CE186" t="s">
        <v>152</v>
      </c>
      <c r="CF186">
        <v>0.21666950720739736</v>
      </c>
      <c r="CG186">
        <v>185.6311808518499</v>
      </c>
      <c r="CH186">
        <v>449.06984018134921</v>
      </c>
      <c r="CI186">
        <v>33.168967724715515</v>
      </c>
      <c r="CJ186">
        <v>92.431289418426061</v>
      </c>
      <c r="CK186">
        <v>161.80177469473287</v>
      </c>
      <c r="CL186">
        <v>234.87895336403588</v>
      </c>
      <c r="CM186">
        <v>41.882277958016047</v>
      </c>
      <c r="CN186">
        <v>24.663128036923922</v>
      </c>
      <c r="CO186">
        <v>3965.6622614759494</v>
      </c>
      <c r="CP186">
        <v>0.86207978894287451</v>
      </c>
      <c r="CQ186">
        <v>26.394209316711049</v>
      </c>
      <c r="CR186">
        <v>24830.361969806192</v>
      </c>
      <c r="CS186">
        <v>125.41424932569797</v>
      </c>
      <c r="CT186">
        <v>9999999</v>
      </c>
      <c r="CU186">
        <v>1.6044146071712568</v>
      </c>
      <c r="CV186">
        <v>0.17796542783164229</v>
      </c>
      <c r="CW186">
        <v>0.66256551101110861</v>
      </c>
      <c r="CX186">
        <v>0.1805223954179779</v>
      </c>
      <c r="CY186">
        <v>0.33969672368128295</v>
      </c>
      <c r="CZ186">
        <v>4.2717429835049855E-4</v>
      </c>
      <c r="DA186">
        <v>0.11771201531734339</v>
      </c>
      <c r="DB186">
        <v>0.16683024779151881</v>
      </c>
      <c r="DC186">
        <v>0.16306099104352684</v>
      </c>
      <c r="DD186">
        <v>0.148813566911071</v>
      </c>
      <c r="DE186">
        <v>0.1839327736597697</v>
      </c>
    </row>
    <row r="187" spans="1:109">
      <c r="A187">
        <v>179</v>
      </c>
      <c r="B187" t="s">
        <v>149</v>
      </c>
      <c r="C187">
        <v>319967.83962117095</v>
      </c>
      <c r="D187">
        <v>470171.36243836908</v>
      </c>
      <c r="E187">
        <v>3180036.9149839939</v>
      </c>
      <c r="F187">
        <v>420690.71804151998</v>
      </c>
      <c r="G187">
        <v>261786.9297110636</v>
      </c>
      <c r="H187">
        <v>852740.82536715653</v>
      </c>
      <c r="I187">
        <v>27884800.800676838</v>
      </c>
      <c r="J187">
        <v>2681807.8853684245</v>
      </c>
      <c r="K187">
        <v>73367.850348854627</v>
      </c>
      <c r="L187">
        <v>8193741127607371</v>
      </c>
      <c r="M187">
        <v>2128.709241223351</v>
      </c>
      <c r="N187">
        <v>64003.873061413462</v>
      </c>
      <c r="O187">
        <v>6159649.8725990532</v>
      </c>
      <c r="P187">
        <v>38190.176155213347</v>
      </c>
      <c r="Q187">
        <v>9999999</v>
      </c>
      <c r="R187">
        <v>6707.7367985764149</v>
      </c>
      <c r="S187">
        <v>804.03651197856584</v>
      </c>
      <c r="T187">
        <v>3069.599634434232</v>
      </c>
      <c r="U187">
        <v>845.81014200539198</v>
      </c>
      <c r="V187">
        <v>1892.5529641289431</v>
      </c>
      <c r="W187">
        <v>1.1085321003698521</v>
      </c>
      <c r="X187">
        <v>350.37373660760517</v>
      </c>
      <c r="Y187">
        <v>615.5305489888824</v>
      </c>
      <c r="Z187">
        <v>717.12039002160645</v>
      </c>
      <c r="AA187">
        <v>480.29140397664082</v>
      </c>
      <c r="AB187">
        <v>1199.9035269925562</v>
      </c>
      <c r="AC187" t="s">
        <v>150</v>
      </c>
      <c r="AD187">
        <v>112.680553444285</v>
      </c>
      <c r="AE187">
        <v>103991.86647636777</v>
      </c>
      <c r="AF187">
        <v>269622.14946193463</v>
      </c>
      <c r="AG187">
        <v>21308.810315276241</v>
      </c>
      <c r="AH187">
        <v>48198.359087050885</v>
      </c>
      <c r="AI187">
        <v>83767.393066266435</v>
      </c>
      <c r="AJ187">
        <v>234748.0490412681</v>
      </c>
      <c r="AK187">
        <v>33480.206548234324</v>
      </c>
      <c r="AL187">
        <v>12628.901445046715</v>
      </c>
      <c r="AM187">
        <v>18523079.151349463</v>
      </c>
      <c r="AN187">
        <v>233.99245147781889</v>
      </c>
      <c r="AO187">
        <v>9703.1651210145919</v>
      </c>
      <c r="AP187">
        <v>4619539.0690566059</v>
      </c>
      <c r="AQ187">
        <v>2961.5191750448162</v>
      </c>
      <c r="AR187">
        <v>9999999</v>
      </c>
      <c r="AS187">
        <v>741.92956828013416</v>
      </c>
      <c r="AT187">
        <v>78.714683006218365</v>
      </c>
      <c r="AU187">
        <v>349.34176788588172</v>
      </c>
      <c r="AV187">
        <v>79.343582705211844</v>
      </c>
      <c r="AW187">
        <v>192.93146191367853</v>
      </c>
      <c r="AX187">
        <v>0.6393299432731081</v>
      </c>
      <c r="AY187">
        <v>62.052163720153651</v>
      </c>
      <c r="AZ187">
        <v>76.430704621121734</v>
      </c>
      <c r="BA187">
        <v>73.400055193393925</v>
      </c>
      <c r="BB187">
        <v>72.026008520714711</v>
      </c>
      <c r="BC187">
        <v>81.4342840594704</v>
      </c>
      <c r="BD187" t="s">
        <v>151</v>
      </c>
      <c r="BE187">
        <v>5.6624572470050252</v>
      </c>
      <c r="BF187">
        <v>445.2231684594484</v>
      </c>
      <c r="BG187">
        <v>2152.9818713299269</v>
      </c>
      <c r="BH187">
        <v>101.74748370781954</v>
      </c>
      <c r="BI187">
        <v>204.81276034136883</v>
      </c>
      <c r="BJ187">
        <v>502.77114872600737</v>
      </c>
      <c r="BK187">
        <v>1030.6387906915111</v>
      </c>
      <c r="BL187">
        <v>166.85369642460188</v>
      </c>
      <c r="BM187">
        <v>57.41287027093356</v>
      </c>
      <c r="BN187">
        <v>418642.48518920672</v>
      </c>
      <c r="BO187">
        <v>7.7649417229236359</v>
      </c>
      <c r="BP187">
        <v>51.291105810273834</v>
      </c>
      <c r="BQ187">
        <v>27266.281722120515</v>
      </c>
      <c r="BR187">
        <v>56.147743944058242</v>
      </c>
      <c r="BS187">
        <v>9999999</v>
      </c>
      <c r="BT187">
        <v>12.358312050234833</v>
      </c>
      <c r="BU187">
        <v>0.78853022676712881</v>
      </c>
      <c r="BV187">
        <v>4.0567772032714089</v>
      </c>
      <c r="BW187">
        <v>0.83780238982504496</v>
      </c>
      <c r="BX187">
        <v>2.4434661186760791</v>
      </c>
      <c r="BY187">
        <v>3.156239776718227E-3</v>
      </c>
      <c r="BZ187">
        <v>0.3098881968925053</v>
      </c>
      <c r="CA187">
        <v>0.58069851753442725</v>
      </c>
      <c r="CB187">
        <v>0.68032932214575426</v>
      </c>
      <c r="CC187">
        <v>0.43740992458055494</v>
      </c>
      <c r="CD187">
        <v>1.3669899588596628</v>
      </c>
      <c r="CE187" t="s">
        <v>152</v>
      </c>
      <c r="CF187">
        <v>1.0033747976637588</v>
      </c>
      <c r="CG187">
        <v>471.52372253044865</v>
      </c>
      <c r="CH187">
        <v>1139.7847771937779</v>
      </c>
      <c r="CI187">
        <v>91.599146497707679</v>
      </c>
      <c r="CJ187">
        <v>212.94360233435776</v>
      </c>
      <c r="CK187">
        <v>379.32241006035747</v>
      </c>
      <c r="CL187">
        <v>878.8725400905854</v>
      </c>
      <c r="CM187">
        <v>133.94505043014374</v>
      </c>
      <c r="CN187">
        <v>57.976790023267817</v>
      </c>
      <c r="CO187">
        <v>42025.685881222664</v>
      </c>
      <c r="CP187">
        <v>1.2446097258790199</v>
      </c>
      <c r="CQ187">
        <v>45.269465141557049</v>
      </c>
      <c r="CR187">
        <v>24714.564293253192</v>
      </c>
      <c r="CS187">
        <v>92.441880600664192</v>
      </c>
      <c r="CT187">
        <v>9999999</v>
      </c>
      <c r="CU187">
        <v>2.5614340492860919</v>
      </c>
      <c r="CV187">
        <v>0.32389726279709291</v>
      </c>
      <c r="CW187">
        <v>1.1202641205909192</v>
      </c>
      <c r="CX187">
        <v>0.33940909257726348</v>
      </c>
      <c r="CY187">
        <v>0.83379078055387978</v>
      </c>
      <c r="CZ187">
        <v>2.2382008012007998E-3</v>
      </c>
      <c r="DA187">
        <v>0.1638347501767857</v>
      </c>
      <c r="DB187">
        <v>0.25523058203941135</v>
      </c>
      <c r="DC187">
        <v>0.29238528090084742</v>
      </c>
      <c r="DD187">
        <v>0.20791814653755705</v>
      </c>
      <c r="DE187">
        <v>0.52636110070077413</v>
      </c>
    </row>
    <row r="188" spans="1:109">
      <c r="A188">
        <v>180</v>
      </c>
      <c r="B188" t="s">
        <v>149</v>
      </c>
      <c r="C188">
        <v>314624.80923663598</v>
      </c>
      <c r="D188">
        <v>311180.82861947652</v>
      </c>
      <c r="E188">
        <v>964464.47888711817</v>
      </c>
      <c r="F188">
        <v>94410.086827554886</v>
      </c>
      <c r="G188">
        <v>156545.91125879635</v>
      </c>
      <c r="H188">
        <v>285390.81839624455</v>
      </c>
      <c r="I188">
        <v>1717676.5917951509</v>
      </c>
      <c r="J188">
        <v>197392.28117945229</v>
      </c>
      <c r="K188">
        <v>43068.896083244726</v>
      </c>
      <c r="L188">
        <v>1628246747.1495824</v>
      </c>
      <c r="M188">
        <v>592.63782328981654</v>
      </c>
      <c r="N188">
        <v>30642.280596381515</v>
      </c>
      <c r="O188">
        <v>6735279.1405802406</v>
      </c>
      <c r="P188">
        <v>16514.564911105696</v>
      </c>
      <c r="Q188">
        <v>9999999</v>
      </c>
      <c r="R188">
        <v>1765.259741840973</v>
      </c>
      <c r="S188">
        <v>246.01715954792078</v>
      </c>
      <c r="T188">
        <v>816.13123672420284</v>
      </c>
      <c r="U188">
        <v>258.11980687506008</v>
      </c>
      <c r="V188">
        <v>538.98629428228276</v>
      </c>
      <c r="W188">
        <v>0.34565565638097956</v>
      </c>
      <c r="X188">
        <v>132.53879322490133</v>
      </c>
      <c r="Y188">
        <v>197.55651230684305</v>
      </c>
      <c r="Z188">
        <v>217.57092285197473</v>
      </c>
      <c r="AA188">
        <v>164.62546843032615</v>
      </c>
      <c r="AB188">
        <v>405.48552365922649</v>
      </c>
      <c r="AC188" t="s">
        <v>150</v>
      </c>
      <c r="AD188">
        <v>1362.4418960408943</v>
      </c>
      <c r="AE188">
        <v>101604.21330592524</v>
      </c>
      <c r="AF188">
        <v>1252885.5741507041</v>
      </c>
      <c r="AG188">
        <v>58275.540236463734</v>
      </c>
      <c r="AH188">
        <v>60059.755911801527</v>
      </c>
      <c r="AI188">
        <v>308912.04206744471</v>
      </c>
      <c r="AJ188">
        <v>512418.73812713125</v>
      </c>
      <c r="AK188">
        <v>128844.15719979988</v>
      </c>
      <c r="AL188">
        <v>20490.655806179686</v>
      </c>
      <c r="AM188">
        <v>31858206863.629002</v>
      </c>
      <c r="AN188">
        <v>1235.014039059761</v>
      </c>
      <c r="AO188">
        <v>6373.9185313938478</v>
      </c>
      <c r="AP188">
        <v>5731399.1454651188</v>
      </c>
      <c r="AQ188">
        <v>5828.5078639284957</v>
      </c>
      <c r="AR188">
        <v>9999999</v>
      </c>
      <c r="AS188">
        <v>1588.253005148892</v>
      </c>
      <c r="AT188">
        <v>80.123409641320407</v>
      </c>
      <c r="AU188">
        <v>384.31216713245988</v>
      </c>
      <c r="AV188">
        <v>85.518029140160706</v>
      </c>
      <c r="AW188">
        <v>263.07076617636687</v>
      </c>
      <c r="AX188">
        <v>1.3509916430807942</v>
      </c>
      <c r="AY188">
        <v>31.095230284009148</v>
      </c>
      <c r="AZ188">
        <v>58.294524455246645</v>
      </c>
      <c r="BA188">
        <v>68.054833967387054</v>
      </c>
      <c r="BB188">
        <v>43.877574816147821</v>
      </c>
      <c r="BC188">
        <v>150.20957169726677</v>
      </c>
      <c r="BD188" t="s">
        <v>151</v>
      </c>
      <c r="BE188">
        <v>5.521264779492471</v>
      </c>
      <c r="BF188">
        <v>400.88039615888209</v>
      </c>
      <c r="BG188">
        <v>1087.4517608541578</v>
      </c>
      <c r="BH188">
        <v>71.696215636934525</v>
      </c>
      <c r="BI188">
        <v>178.4755033039952</v>
      </c>
      <c r="BJ188">
        <v>293.03596645230868</v>
      </c>
      <c r="BK188">
        <v>552.8519188324525</v>
      </c>
      <c r="BL188">
        <v>96.504119783660883</v>
      </c>
      <c r="BM188">
        <v>53.690687491508086</v>
      </c>
      <c r="BN188">
        <v>19909.575361926847</v>
      </c>
      <c r="BO188">
        <v>12.288036642844908</v>
      </c>
      <c r="BP188">
        <v>71.728769718044447</v>
      </c>
      <c r="BQ188">
        <v>39518.04221695922</v>
      </c>
      <c r="BR188">
        <v>82.795133227084122</v>
      </c>
      <c r="BS188">
        <v>9999999</v>
      </c>
      <c r="BT188">
        <v>15.214907156459063</v>
      </c>
      <c r="BU188">
        <v>0.62282546600411259</v>
      </c>
      <c r="BV188">
        <v>4.9832645318947835</v>
      </c>
      <c r="BW188">
        <v>0.65936692107207706</v>
      </c>
      <c r="BX188">
        <v>3.0823040500135352</v>
      </c>
      <c r="BY188">
        <v>6.4496084945184192E-3</v>
      </c>
      <c r="BZ188">
        <v>0.2826693890057283</v>
      </c>
      <c r="CA188">
        <v>0.46825090724631496</v>
      </c>
      <c r="CB188">
        <v>0.54308811480106978</v>
      </c>
      <c r="CC188">
        <v>0.3686181294615532</v>
      </c>
      <c r="CD188">
        <v>1.1466254276794372</v>
      </c>
      <c r="CE188" t="s">
        <v>152</v>
      </c>
      <c r="CF188">
        <v>3.7737559188941656</v>
      </c>
      <c r="CG188">
        <v>139.1813175179891</v>
      </c>
      <c r="CH188">
        <v>2260.0316836368379</v>
      </c>
      <c r="CI188">
        <v>57.444883983479819</v>
      </c>
      <c r="CJ188">
        <v>71.021493579331391</v>
      </c>
      <c r="CK188">
        <v>529.78598013133285</v>
      </c>
      <c r="CL188">
        <v>227.05417395095404</v>
      </c>
      <c r="CM188">
        <v>88.007524434647252</v>
      </c>
      <c r="CN188">
        <v>29.529641948586693</v>
      </c>
      <c r="CO188">
        <v>572482.7691039237</v>
      </c>
      <c r="CP188">
        <v>4.6207425091960719</v>
      </c>
      <c r="CQ188">
        <v>7.7993388678435576</v>
      </c>
      <c r="CR188">
        <v>24091.656704348668</v>
      </c>
      <c r="CS188">
        <v>123.39687368384369</v>
      </c>
      <c r="CT188">
        <v>9999999</v>
      </c>
      <c r="CU188">
        <v>5.2441491468306483</v>
      </c>
      <c r="CV188">
        <v>0.12300909063359013</v>
      </c>
      <c r="CW188">
        <v>1.1802875242346256</v>
      </c>
      <c r="CX188">
        <v>0.13036463451180377</v>
      </c>
      <c r="CY188">
        <v>0.63340341638769038</v>
      </c>
      <c r="CZ188">
        <v>3.2298405867566011E-3</v>
      </c>
      <c r="DA188">
        <v>5.3855867395313901E-2</v>
      </c>
      <c r="DB188">
        <v>9.2031209254118423E-2</v>
      </c>
      <c r="DC188">
        <v>0.10636947822739473</v>
      </c>
      <c r="DD188">
        <v>7.2680037133733374E-2</v>
      </c>
      <c r="DE188">
        <v>0.22607930316421668</v>
      </c>
    </row>
    <row r="189" spans="1:109">
      <c r="A189">
        <v>181</v>
      </c>
      <c r="B189" t="s">
        <v>149</v>
      </c>
      <c r="C189">
        <v>332612.22158301086</v>
      </c>
      <c r="D189">
        <v>471419.84351363237</v>
      </c>
      <c r="E189">
        <v>643090.11252000497</v>
      </c>
      <c r="F189">
        <v>180502.62327249133</v>
      </c>
      <c r="G189">
        <v>259394.20021424801</v>
      </c>
      <c r="H189">
        <v>303139.52851749741</v>
      </c>
      <c r="I189">
        <v>7354870.3138155844</v>
      </c>
      <c r="J189">
        <v>511494.30389604025</v>
      </c>
      <c r="K189">
        <v>76218.081026023443</v>
      </c>
      <c r="L189">
        <v>526831834.81417078</v>
      </c>
      <c r="M189">
        <v>3727.1626958911397</v>
      </c>
      <c r="N189">
        <v>74328.423935533923</v>
      </c>
      <c r="O189">
        <v>5006768.3861681903</v>
      </c>
      <c r="P189">
        <v>37970.127470039384</v>
      </c>
      <c r="Q189">
        <v>9999999</v>
      </c>
      <c r="R189">
        <v>3735.2866955264008</v>
      </c>
      <c r="S189">
        <v>369.51353991231065</v>
      </c>
      <c r="T189">
        <v>1519.4368067217897</v>
      </c>
      <c r="U189">
        <v>368.81300093101703</v>
      </c>
      <c r="V189">
        <v>716.34837991223799</v>
      </c>
      <c r="W189">
        <v>2.1798399498896335</v>
      </c>
      <c r="X189">
        <v>308.88967438500691</v>
      </c>
      <c r="Y189">
        <v>374.24553492167718</v>
      </c>
      <c r="Z189">
        <v>344.78015781405031</v>
      </c>
      <c r="AA189">
        <v>358.62230043205983</v>
      </c>
      <c r="AB189">
        <v>305.77452966443633</v>
      </c>
      <c r="AC189" t="s">
        <v>150</v>
      </c>
      <c r="AD189">
        <v>110.27459932488559</v>
      </c>
      <c r="AE189">
        <v>68206.756582331698</v>
      </c>
      <c r="AF189">
        <v>117018.65494798349</v>
      </c>
      <c r="AG189">
        <v>12301.922705073952</v>
      </c>
      <c r="AH189">
        <v>33356.685836172495</v>
      </c>
      <c r="AI189">
        <v>47933.449464759688</v>
      </c>
      <c r="AJ189">
        <v>105815.21800190952</v>
      </c>
      <c r="AK189">
        <v>16603.920589721012</v>
      </c>
      <c r="AL189">
        <v>8681.8675969226351</v>
      </c>
      <c r="AM189">
        <v>1402001.2681042857</v>
      </c>
      <c r="AN189">
        <v>332.01880292831009</v>
      </c>
      <c r="AO189">
        <v>8193.2471241341227</v>
      </c>
      <c r="AP189">
        <v>5123828.7295158003</v>
      </c>
      <c r="AQ189">
        <v>1080.8897079648568</v>
      </c>
      <c r="AR189">
        <v>9999999</v>
      </c>
      <c r="AS189">
        <v>612.44111479203025</v>
      </c>
      <c r="AT189">
        <v>86.852193056642761</v>
      </c>
      <c r="AU189">
        <v>356.49522370067666</v>
      </c>
      <c r="AV189">
        <v>89.829092707301058</v>
      </c>
      <c r="AW189">
        <v>221.22453087364457</v>
      </c>
      <c r="AX189">
        <v>0.22165020778489075</v>
      </c>
      <c r="AY189">
        <v>42.92613713348166</v>
      </c>
      <c r="AZ189">
        <v>72.364688154768587</v>
      </c>
      <c r="BA189">
        <v>78.788945485681595</v>
      </c>
      <c r="BB189">
        <v>58.276150455082181</v>
      </c>
      <c r="BC189">
        <v>117.68259092439254</v>
      </c>
      <c r="BD189" t="s">
        <v>151</v>
      </c>
      <c r="BE189">
        <v>2.2335033585372632</v>
      </c>
      <c r="BF189">
        <v>696.14229631083288</v>
      </c>
      <c r="BG189">
        <v>1270.8904902455872</v>
      </c>
      <c r="BH189">
        <v>140.50144184893441</v>
      </c>
      <c r="BI189">
        <v>327.690855486364</v>
      </c>
      <c r="BJ189">
        <v>512.61521729352364</v>
      </c>
      <c r="BK189">
        <v>1489.2677603762936</v>
      </c>
      <c r="BL189">
        <v>212.81328541378679</v>
      </c>
      <c r="BM189">
        <v>90.334852115307228</v>
      </c>
      <c r="BN189">
        <v>34481.720413616436</v>
      </c>
      <c r="BO189">
        <v>6.3194925308446166</v>
      </c>
      <c r="BP189">
        <v>79.992242054501133</v>
      </c>
      <c r="BQ189">
        <v>34342.412107540338</v>
      </c>
      <c r="BR189">
        <v>71.515396062744202</v>
      </c>
      <c r="BS189">
        <v>9999999</v>
      </c>
      <c r="BT189">
        <v>7.7133376992816034</v>
      </c>
      <c r="BU189">
        <v>1.0259264537819848</v>
      </c>
      <c r="BV189">
        <v>3.0629638014596416</v>
      </c>
      <c r="BW189">
        <v>1.0650095410725569</v>
      </c>
      <c r="BX189">
        <v>1.8229235404340371</v>
      </c>
      <c r="BY189">
        <v>6.6884970532349866E-3</v>
      </c>
      <c r="BZ189">
        <v>0.49432513772588182</v>
      </c>
      <c r="CA189">
        <v>0.84506641129229088</v>
      </c>
      <c r="CB189">
        <v>0.91329053071833832</v>
      </c>
      <c r="CC189">
        <v>0.675864780469698</v>
      </c>
      <c r="CD189">
        <v>1.2730692339749208</v>
      </c>
      <c r="CE189" t="s">
        <v>152</v>
      </c>
      <c r="CF189">
        <v>2.3836973612175862</v>
      </c>
      <c r="CG189">
        <v>322.04520921374899</v>
      </c>
      <c r="CH189">
        <v>2535.578095238382</v>
      </c>
      <c r="CI189">
        <v>97.587473328551226</v>
      </c>
      <c r="CJ189">
        <v>169.34071681964292</v>
      </c>
      <c r="CK189">
        <v>614.87397146733986</v>
      </c>
      <c r="CL189">
        <v>795.55023198812717</v>
      </c>
      <c r="CM189">
        <v>162.58583182458139</v>
      </c>
      <c r="CN189">
        <v>48.054007436469483</v>
      </c>
      <c r="CO189">
        <v>1183214.8215949587</v>
      </c>
      <c r="CP189">
        <v>2.0848379944106834</v>
      </c>
      <c r="CQ189">
        <v>22.898116832287563</v>
      </c>
      <c r="CR189">
        <v>23622.281129913059</v>
      </c>
      <c r="CS189">
        <v>90.349180829138845</v>
      </c>
      <c r="CT189">
        <v>9999999</v>
      </c>
      <c r="CU189">
        <v>6.0950827657500648</v>
      </c>
      <c r="CV189">
        <v>0.85447544222794947</v>
      </c>
      <c r="CW189">
        <v>3.4552884953634853</v>
      </c>
      <c r="CX189">
        <v>0.88683314504049138</v>
      </c>
      <c r="CY189">
        <v>2.0429782770612328</v>
      </c>
      <c r="CZ189">
        <v>3.6398087988236175E-3</v>
      </c>
      <c r="DA189">
        <v>0.41930540212795675</v>
      </c>
      <c r="DB189">
        <v>0.69874443013874399</v>
      </c>
      <c r="DC189">
        <v>0.77769316267963673</v>
      </c>
      <c r="DD189">
        <v>0.56535594507729836</v>
      </c>
      <c r="DE189">
        <v>1.2297291230154523</v>
      </c>
    </row>
    <row r="190" spans="1:109">
      <c r="A190">
        <v>182</v>
      </c>
      <c r="B190" t="s">
        <v>149</v>
      </c>
      <c r="C190">
        <v>416648.30471457046</v>
      </c>
      <c r="D190">
        <v>731408.05782887561</v>
      </c>
      <c r="E190">
        <v>3508612.2648204719</v>
      </c>
      <c r="F190">
        <v>453745.74149034795</v>
      </c>
      <c r="G190">
        <v>376789.1842269667</v>
      </c>
      <c r="H190">
        <v>954493.61941938964</v>
      </c>
      <c r="I190">
        <v>27709303.035133515</v>
      </c>
      <c r="J190">
        <v>2186970.4244838953</v>
      </c>
      <c r="K190">
        <v>102792.77011757276</v>
      </c>
      <c r="L190">
        <v>351777658872485.19</v>
      </c>
      <c r="M190">
        <v>1156.8130178092222</v>
      </c>
      <c r="N190">
        <v>90274.460390643217</v>
      </c>
      <c r="O190">
        <v>7900133.6869164743</v>
      </c>
      <c r="P190">
        <v>49206.064020253471</v>
      </c>
      <c r="Q190">
        <v>9999999</v>
      </c>
      <c r="R190">
        <v>5366.003071207253</v>
      </c>
      <c r="S190">
        <v>628.68413331361739</v>
      </c>
      <c r="T190">
        <v>2647.3634791042518</v>
      </c>
      <c r="U190">
        <v>656.1008269418503</v>
      </c>
      <c r="V190">
        <v>1605.2030082323895</v>
      </c>
      <c r="W190">
        <v>5.2963168517108743</v>
      </c>
      <c r="X190">
        <v>311.82300682826417</v>
      </c>
      <c r="Y190">
        <v>503.77995092057586</v>
      </c>
      <c r="Z190">
        <v>562.83615889298562</v>
      </c>
      <c r="AA190">
        <v>408.49503402980639</v>
      </c>
      <c r="AB190">
        <v>906.6233311046567</v>
      </c>
      <c r="AC190" t="s">
        <v>150</v>
      </c>
      <c r="AD190">
        <v>1476.573184833494</v>
      </c>
      <c r="AE190">
        <v>97692.782104050988</v>
      </c>
      <c r="AF190">
        <v>244584.44531258522</v>
      </c>
      <c r="AG190">
        <v>23181.936182305959</v>
      </c>
      <c r="AH190">
        <v>48146.832845918012</v>
      </c>
      <c r="AI190">
        <v>75233.853411903852</v>
      </c>
      <c r="AJ190">
        <v>273202.22048103099</v>
      </c>
      <c r="AK190">
        <v>38286.36942681863</v>
      </c>
      <c r="AL190">
        <v>14898.80502918293</v>
      </c>
      <c r="AM190">
        <v>16319615.210952286</v>
      </c>
      <c r="AN190">
        <v>3361.0721238014153</v>
      </c>
      <c r="AO190">
        <v>15014.601948232907</v>
      </c>
      <c r="AP190">
        <v>4733850.1987908045</v>
      </c>
      <c r="AQ190">
        <v>6599.6880843250028</v>
      </c>
      <c r="AR190">
        <v>9999999</v>
      </c>
      <c r="AS190">
        <v>3810.4614150846055</v>
      </c>
      <c r="AT190">
        <v>161.41994627758277</v>
      </c>
      <c r="AU190">
        <v>1225.1400751354131</v>
      </c>
      <c r="AV190">
        <v>171.7641572364862</v>
      </c>
      <c r="AW190">
        <v>713.70356800119146</v>
      </c>
      <c r="AX190">
        <v>0.84294654437325212</v>
      </c>
      <c r="AY190">
        <v>67.888353085033629</v>
      </c>
      <c r="AZ190">
        <v>118.96670968481079</v>
      </c>
      <c r="BA190">
        <v>139.43883628560388</v>
      </c>
      <c r="BB190">
        <v>91.533333651961811</v>
      </c>
      <c r="BC190">
        <v>304.09631931341499</v>
      </c>
      <c r="BD190" t="s">
        <v>151</v>
      </c>
      <c r="BE190">
        <v>0.21034083029803088</v>
      </c>
      <c r="BF190">
        <v>545.22840154578626</v>
      </c>
      <c r="BG190">
        <v>880.11452568387153</v>
      </c>
      <c r="BH190">
        <v>99.25435261516742</v>
      </c>
      <c r="BI190">
        <v>240.4117045637241</v>
      </c>
      <c r="BJ190">
        <v>427.54637759992784</v>
      </c>
      <c r="BK190">
        <v>896.60996090171864</v>
      </c>
      <c r="BL190">
        <v>139.52882345256637</v>
      </c>
      <c r="BM190">
        <v>63.932268365262296</v>
      </c>
      <c r="BN190">
        <v>14240.355468768994</v>
      </c>
      <c r="BO190">
        <v>0.60010757083997479</v>
      </c>
      <c r="BP190">
        <v>39.060969909640491</v>
      </c>
      <c r="BQ190">
        <v>27362.335973666199</v>
      </c>
      <c r="BR190">
        <v>126.4764753314619</v>
      </c>
      <c r="BS190">
        <v>9999999</v>
      </c>
      <c r="BT190">
        <v>0.99482447003178542</v>
      </c>
      <c r="BU190">
        <v>0.16337406684160535</v>
      </c>
      <c r="BV190">
        <v>0.45220107684742389</v>
      </c>
      <c r="BW190">
        <v>0.16846845858733614</v>
      </c>
      <c r="BX190">
        <v>0.3873976235391024</v>
      </c>
      <c r="BY190">
        <v>2.2936096888605327E-3</v>
      </c>
      <c r="BZ190">
        <v>0.10927655248423811</v>
      </c>
      <c r="CA190">
        <v>0.14299973483869974</v>
      </c>
      <c r="CB190">
        <v>0.15022485726525955</v>
      </c>
      <c r="CC190">
        <v>0.12764299403650617</v>
      </c>
      <c r="CD190">
        <v>0.24125927094338603</v>
      </c>
      <c r="CE190" t="s">
        <v>152</v>
      </c>
      <c r="CF190">
        <v>0.65612662283975698</v>
      </c>
      <c r="CG190">
        <v>204.58955567447205</v>
      </c>
      <c r="CH190">
        <v>527.69749993198252</v>
      </c>
      <c r="CI190">
        <v>38.667474299712133</v>
      </c>
      <c r="CJ190">
        <v>102.48556251610295</v>
      </c>
      <c r="CK190">
        <v>159.84036849761688</v>
      </c>
      <c r="CL190">
        <v>272.70961544378065</v>
      </c>
      <c r="CM190">
        <v>49.898896611056955</v>
      </c>
      <c r="CN190">
        <v>29.076467147945639</v>
      </c>
      <c r="CO190">
        <v>6240.424568015861</v>
      </c>
      <c r="CP190">
        <v>2.2297495367761808</v>
      </c>
      <c r="CQ190">
        <v>35.367764971403993</v>
      </c>
      <c r="CR190">
        <v>24707.744416555885</v>
      </c>
      <c r="CS190">
        <v>105.57121668551308</v>
      </c>
      <c r="CT190">
        <v>9999999</v>
      </c>
      <c r="CU190">
        <v>3.0125535971372894</v>
      </c>
      <c r="CV190">
        <v>0.33523237633194042</v>
      </c>
      <c r="CW190">
        <v>1.0160892469450986</v>
      </c>
      <c r="CX190">
        <v>0.35165837360761204</v>
      </c>
      <c r="CY190">
        <v>0.59160532911387376</v>
      </c>
      <c r="CZ190">
        <v>1.2701927970039367E-3</v>
      </c>
      <c r="DA190">
        <v>0.1526113858194291</v>
      </c>
      <c r="DB190">
        <v>0.26463893449610548</v>
      </c>
      <c r="DC190">
        <v>0.29018957079775815</v>
      </c>
      <c r="DD190">
        <v>0.20717191113637209</v>
      </c>
      <c r="DE190">
        <v>0.44553819493006369</v>
      </c>
    </row>
    <row r="191" spans="1:109">
      <c r="A191">
        <v>183</v>
      </c>
      <c r="B191" t="s">
        <v>149</v>
      </c>
      <c r="C191">
        <v>374207.51060873549</v>
      </c>
      <c r="D191">
        <v>540881.69083863602</v>
      </c>
      <c r="E191">
        <v>2104100.4661950255</v>
      </c>
      <c r="F191">
        <v>218544.42001716298</v>
      </c>
      <c r="G191">
        <v>265726.16587705392</v>
      </c>
      <c r="H191">
        <v>575511.04639962537</v>
      </c>
      <c r="I191">
        <v>7576238.6684764447</v>
      </c>
      <c r="J191">
        <v>665619.63448147348</v>
      </c>
      <c r="K191">
        <v>69662.907905385422</v>
      </c>
      <c r="L191">
        <v>510008672633.23553</v>
      </c>
      <c r="M191">
        <v>845.50594070451473</v>
      </c>
      <c r="N191">
        <v>50961.420532336386</v>
      </c>
      <c r="O191">
        <v>7425930.7467837241</v>
      </c>
      <c r="P191">
        <v>30707.371620334827</v>
      </c>
      <c r="Q191">
        <v>9999999</v>
      </c>
      <c r="R191">
        <v>4511.4465174996785</v>
      </c>
      <c r="S191">
        <v>772.87931846709478</v>
      </c>
      <c r="T191">
        <v>3031.6267966439668</v>
      </c>
      <c r="U191">
        <v>790.609052722054</v>
      </c>
      <c r="V191">
        <v>1968.3298345065136</v>
      </c>
      <c r="W191">
        <v>0.43287715694469459</v>
      </c>
      <c r="X191">
        <v>513.25809721699852</v>
      </c>
      <c r="Y191">
        <v>688.62705496804222</v>
      </c>
      <c r="Z191">
        <v>726.37246911039597</v>
      </c>
      <c r="AA191">
        <v>613.27977565223046</v>
      </c>
      <c r="AB191">
        <v>1030.4548643289565</v>
      </c>
      <c r="AC191" t="s">
        <v>150</v>
      </c>
      <c r="AD191">
        <v>1310.6286108576026</v>
      </c>
      <c r="AE191">
        <v>140927.3199327527</v>
      </c>
      <c r="AF191">
        <v>860639.37666681013</v>
      </c>
      <c r="AG191">
        <v>49683.951311098579</v>
      </c>
      <c r="AH191">
        <v>74641.210326362663</v>
      </c>
      <c r="AI191">
        <v>239574.24665374515</v>
      </c>
      <c r="AJ191">
        <v>625858.60165948875</v>
      </c>
      <c r="AK191">
        <v>99329.801632651317</v>
      </c>
      <c r="AL191">
        <v>20828.856949509827</v>
      </c>
      <c r="AM191">
        <v>1396303464.7695658</v>
      </c>
      <c r="AN191">
        <v>1085.438576339066</v>
      </c>
      <c r="AO191">
        <v>10734.063072327101</v>
      </c>
      <c r="AP191">
        <v>6148661.1245975923</v>
      </c>
      <c r="AQ191">
        <v>6614.1610311205832</v>
      </c>
      <c r="AR191">
        <v>9999999</v>
      </c>
      <c r="AS191">
        <v>2712.9808692688839</v>
      </c>
      <c r="AT191">
        <v>235.08647324751749</v>
      </c>
      <c r="AU191">
        <v>1276.2135674173726</v>
      </c>
      <c r="AV191">
        <v>246.66989046807217</v>
      </c>
      <c r="AW191">
        <v>772.8779864832909</v>
      </c>
      <c r="AX191">
        <v>0.71287940144638406</v>
      </c>
      <c r="AY191">
        <v>108.9749192818847</v>
      </c>
      <c r="AZ191">
        <v>181.03986082537287</v>
      </c>
      <c r="BA191">
        <v>209.66439589496625</v>
      </c>
      <c r="BB191">
        <v>143.87439440239814</v>
      </c>
      <c r="BC191">
        <v>386.27415845735453</v>
      </c>
      <c r="BD191" t="s">
        <v>151</v>
      </c>
      <c r="BE191">
        <v>3.5171451461273588</v>
      </c>
      <c r="BF191">
        <v>885.90283905593196</v>
      </c>
      <c r="BG191">
        <v>6254.1590731017022</v>
      </c>
      <c r="BH191">
        <v>579.54138727099826</v>
      </c>
      <c r="BI191">
        <v>540.91886384742452</v>
      </c>
      <c r="BJ191">
        <v>2188.8360057290597</v>
      </c>
      <c r="BK191">
        <v>7449.9512875585979</v>
      </c>
      <c r="BL191">
        <v>1421.2387486169741</v>
      </c>
      <c r="BM191">
        <v>201.83589822683973</v>
      </c>
      <c r="BN191">
        <v>97467604.691109017</v>
      </c>
      <c r="BO191">
        <v>7.127168728284758</v>
      </c>
      <c r="BP191">
        <v>67.419489122767516</v>
      </c>
      <c r="BQ191">
        <v>28815.54040949398</v>
      </c>
      <c r="BR191">
        <v>108.51841327037307</v>
      </c>
      <c r="BS191">
        <v>9999999</v>
      </c>
      <c r="BT191">
        <v>3.0510139147498152</v>
      </c>
      <c r="BU191">
        <v>9.5801942526770101E-2</v>
      </c>
      <c r="BV191">
        <v>0.86081965980761332</v>
      </c>
      <c r="BW191">
        <v>0.10155725723425818</v>
      </c>
      <c r="BX191">
        <v>0.46432824807364115</v>
      </c>
      <c r="BY191">
        <v>1.1270714141577319E-3</v>
      </c>
      <c r="BZ191">
        <v>4.430481764768144E-2</v>
      </c>
      <c r="CA191">
        <v>7.2141562642576929E-2</v>
      </c>
      <c r="CB191">
        <v>8.0114221355873885E-2</v>
      </c>
      <c r="CC191">
        <v>5.7294392012044296E-2</v>
      </c>
      <c r="CD191">
        <v>0.17743449749741425</v>
      </c>
      <c r="CE191" t="s">
        <v>152</v>
      </c>
      <c r="CF191">
        <v>0.42281927513133483</v>
      </c>
      <c r="CG191">
        <v>178.26646478905815</v>
      </c>
      <c r="CH191">
        <v>1036.7506648519395</v>
      </c>
      <c r="CI191">
        <v>41.297238466212683</v>
      </c>
      <c r="CJ191">
        <v>93.347255680275069</v>
      </c>
      <c r="CK191">
        <v>268.0735424285017</v>
      </c>
      <c r="CL191">
        <v>250.4309481814133</v>
      </c>
      <c r="CM191">
        <v>55.021702221008468</v>
      </c>
      <c r="CN191">
        <v>26.984670800364814</v>
      </c>
      <c r="CO191">
        <v>35981.263598259444</v>
      </c>
      <c r="CP191">
        <v>0.85826077212610841</v>
      </c>
      <c r="CQ191">
        <v>14.829037136519526</v>
      </c>
      <c r="CR191">
        <v>21811.639756330202</v>
      </c>
      <c r="CS191">
        <v>128.08424805921334</v>
      </c>
      <c r="CT191">
        <v>9999999</v>
      </c>
      <c r="CU191">
        <v>1.2428884693889557</v>
      </c>
      <c r="CV191">
        <v>0.20183218582603149</v>
      </c>
      <c r="CW191">
        <v>0.66445936856297971</v>
      </c>
      <c r="CX191">
        <v>0.21156728982724438</v>
      </c>
      <c r="CY191">
        <v>0.41516292323669779</v>
      </c>
      <c r="CZ191">
        <v>7.8329730240722661E-4</v>
      </c>
      <c r="DA191">
        <v>8.8917133054570094E-2</v>
      </c>
      <c r="DB191">
        <v>0.15827659268164204</v>
      </c>
      <c r="DC191">
        <v>0.17414438146188843</v>
      </c>
      <c r="DD191">
        <v>0.12308023060066028</v>
      </c>
      <c r="DE191">
        <v>0.28266874292794347</v>
      </c>
    </row>
    <row r="192" spans="1:109">
      <c r="A192">
        <v>184</v>
      </c>
      <c r="B192" t="s">
        <v>149</v>
      </c>
      <c r="C192">
        <v>415445.67063348426</v>
      </c>
      <c r="D192">
        <v>860709.84649377433</v>
      </c>
      <c r="E192">
        <v>6282679.6357315853</v>
      </c>
      <c r="F192">
        <v>1124390.3331189922</v>
      </c>
      <c r="G192">
        <v>422246.78834047919</v>
      </c>
      <c r="H192">
        <v>1556768.0451305166</v>
      </c>
      <c r="I192">
        <v>114859556.81790565</v>
      </c>
      <c r="J192">
        <v>17942126.828367155</v>
      </c>
      <c r="K192">
        <v>124884.25651363881</v>
      </c>
      <c r="L192">
        <v>1.2623164113344807E+22</v>
      </c>
      <c r="M192">
        <v>6056.4930071245908</v>
      </c>
      <c r="N192">
        <v>142407.34062752727</v>
      </c>
      <c r="O192">
        <v>8417257.0763227716</v>
      </c>
      <c r="P192">
        <v>55410.140556707396</v>
      </c>
      <c r="Q192">
        <v>9999999</v>
      </c>
      <c r="R192">
        <v>11266.029574491826</v>
      </c>
      <c r="S192">
        <v>1349.684945377981</v>
      </c>
      <c r="T192">
        <v>5681.4187645954353</v>
      </c>
      <c r="U192">
        <v>1420.6816774913127</v>
      </c>
      <c r="V192">
        <v>4003.1251594501832</v>
      </c>
      <c r="W192">
        <v>6.7956756540361214</v>
      </c>
      <c r="X192">
        <v>671.53730818762403</v>
      </c>
      <c r="Y192">
        <v>1052.8981148089722</v>
      </c>
      <c r="Z192">
        <v>1204.9864619403716</v>
      </c>
      <c r="AA192">
        <v>853.78973381576918</v>
      </c>
      <c r="AB192">
        <v>2340.8657848117768</v>
      </c>
      <c r="AC192" t="s">
        <v>150</v>
      </c>
      <c r="AD192">
        <v>3354.4818451638398</v>
      </c>
      <c r="AE192">
        <v>138141.00616284829</v>
      </c>
      <c r="AF192">
        <v>1022642.4143567105</v>
      </c>
      <c r="AG192">
        <v>50133.917099257102</v>
      </c>
      <c r="AH192">
        <v>64289.449650093375</v>
      </c>
      <c r="AI192">
        <v>232536.48929943555</v>
      </c>
      <c r="AJ192">
        <v>664016.32887358265</v>
      </c>
      <c r="AK192">
        <v>114766.36364429383</v>
      </c>
      <c r="AL192">
        <v>18866.931965064745</v>
      </c>
      <c r="AM192">
        <v>15414383977.122463</v>
      </c>
      <c r="AN192">
        <v>3217.7069153378989</v>
      </c>
      <c r="AO192">
        <v>12824.281040192596</v>
      </c>
      <c r="AP192">
        <v>5229567.1508634025</v>
      </c>
      <c r="AQ192">
        <v>9545.4573723727917</v>
      </c>
      <c r="AR192">
        <v>9999999</v>
      </c>
      <c r="AS192">
        <v>5679.0807751964176</v>
      </c>
      <c r="AT192">
        <v>227.99495033098745</v>
      </c>
      <c r="AU192">
        <v>1936.7951798510846</v>
      </c>
      <c r="AV192">
        <v>242.03842172815507</v>
      </c>
      <c r="AW192">
        <v>1146.2193236879807</v>
      </c>
      <c r="AX192">
        <v>1.6564645079538745</v>
      </c>
      <c r="AY192">
        <v>91.795256318626429</v>
      </c>
      <c r="AZ192">
        <v>167.56980262604753</v>
      </c>
      <c r="BA192">
        <v>199.39037398345494</v>
      </c>
      <c r="BB192">
        <v>127.13024763688099</v>
      </c>
      <c r="BC192">
        <v>413.33860946852047</v>
      </c>
      <c r="BD192" t="s">
        <v>151</v>
      </c>
      <c r="BE192">
        <v>0.46678282195705995</v>
      </c>
      <c r="BF192">
        <v>1479.2810386980143</v>
      </c>
      <c r="BG192">
        <v>3977.3864909170816</v>
      </c>
      <c r="BH192">
        <v>520.33870311636156</v>
      </c>
      <c r="BI192">
        <v>732.30221608537204</v>
      </c>
      <c r="BJ192">
        <v>1571.9277180206163</v>
      </c>
      <c r="BK192">
        <v>12953.484982974418</v>
      </c>
      <c r="BL192">
        <v>1227.1847875647109</v>
      </c>
      <c r="BM192">
        <v>202.32825720198468</v>
      </c>
      <c r="BN192">
        <v>10903694.173207207</v>
      </c>
      <c r="BO192">
        <v>1.9924981746429373</v>
      </c>
      <c r="BP192">
        <v>105.30304080202568</v>
      </c>
      <c r="BQ192">
        <v>23901.508519964085</v>
      </c>
      <c r="BR192">
        <v>73.172024632877751</v>
      </c>
      <c r="BS192">
        <v>9999999</v>
      </c>
      <c r="BT192">
        <v>1.5507226043409381</v>
      </c>
      <c r="BU192">
        <v>0.41858586344522858</v>
      </c>
      <c r="BV192">
        <v>0.70162467104774828</v>
      </c>
      <c r="BW192">
        <v>0.43122715581803173</v>
      </c>
      <c r="BX192">
        <v>0.58120201765596025</v>
      </c>
      <c r="BY192">
        <v>4.2274005633985718E-3</v>
      </c>
      <c r="BZ192">
        <v>0.24412736021363962</v>
      </c>
      <c r="CA192">
        <v>0.35722940864947472</v>
      </c>
      <c r="CB192">
        <v>0.38199363511677487</v>
      </c>
      <c r="CC192">
        <v>0.29940493315669742</v>
      </c>
      <c r="CD192">
        <v>0.46967402461318358</v>
      </c>
      <c r="CE192" t="s">
        <v>152</v>
      </c>
      <c r="CF192">
        <v>2.3579874878213797E-2</v>
      </c>
      <c r="CG192">
        <v>143.75630596522737</v>
      </c>
      <c r="CH192">
        <v>319.18197617199002</v>
      </c>
      <c r="CI192">
        <v>24.835783964575118</v>
      </c>
      <c r="CJ192">
        <v>73.095570188582457</v>
      </c>
      <c r="CK192">
        <v>116.9745374303144</v>
      </c>
      <c r="CL192">
        <v>151.93574007506783</v>
      </c>
      <c r="CM192">
        <v>29.709688099795059</v>
      </c>
      <c r="CN192">
        <v>19.376381354374967</v>
      </c>
      <c r="CO192">
        <v>1880.2573186459858</v>
      </c>
      <c r="CP192">
        <v>7.6795286786559516E-2</v>
      </c>
      <c r="CQ192">
        <v>18.747364996104661</v>
      </c>
      <c r="CR192">
        <v>23753.701844393443</v>
      </c>
      <c r="CS192">
        <v>137.52213906320114</v>
      </c>
      <c r="CT192">
        <v>9999999</v>
      </c>
      <c r="CU192">
        <v>0.36810728760631772</v>
      </c>
      <c r="CV192">
        <v>3.042839573944825E-2</v>
      </c>
      <c r="CW192">
        <v>0.16877063349594126</v>
      </c>
      <c r="CX192">
        <v>3.1237884677053008E-2</v>
      </c>
      <c r="CY192">
        <v>0.12350427312362866</v>
      </c>
      <c r="CZ192">
        <v>1.3608315583888038E-4</v>
      </c>
      <c r="DA192">
        <v>2.6765486947258069E-2</v>
      </c>
      <c r="DB192">
        <v>2.743509842947605E-2</v>
      </c>
      <c r="DC192">
        <v>2.8915130260285728E-2</v>
      </c>
      <c r="DD192">
        <v>2.6577487420415373E-2</v>
      </c>
      <c r="DE192">
        <v>4.8819834268111109E-2</v>
      </c>
    </row>
    <row r="193" spans="1:109">
      <c r="A193">
        <v>185</v>
      </c>
      <c r="B193" t="s">
        <v>149</v>
      </c>
      <c r="C193">
        <v>292170.58741021378</v>
      </c>
      <c r="D193">
        <v>457874.52681348874</v>
      </c>
      <c r="E193">
        <v>1457811.7925437195</v>
      </c>
      <c r="F193">
        <v>185057.58556995651</v>
      </c>
      <c r="G193">
        <v>217766.84079840145</v>
      </c>
      <c r="H193">
        <v>460349.800017984</v>
      </c>
      <c r="I193">
        <v>8460465.0254744999</v>
      </c>
      <c r="J193">
        <v>611394.11764248996</v>
      </c>
      <c r="K193">
        <v>55691.565712504787</v>
      </c>
      <c r="L193">
        <v>146737592831.82321</v>
      </c>
      <c r="M193">
        <v>1543.0080545814042</v>
      </c>
      <c r="N193">
        <v>42199.289220326616</v>
      </c>
      <c r="O193">
        <v>5612887.4875991363</v>
      </c>
      <c r="P193">
        <v>25795.845934059253</v>
      </c>
      <c r="Q193">
        <v>9999999</v>
      </c>
      <c r="R193">
        <v>4701.7981325137507</v>
      </c>
      <c r="S193">
        <v>594.67542937162682</v>
      </c>
      <c r="T193">
        <v>2827.6606858414239</v>
      </c>
      <c r="U193">
        <v>613.32288363071302</v>
      </c>
      <c r="V193">
        <v>1716.2716023230669</v>
      </c>
      <c r="W193">
        <v>3.768348732324692</v>
      </c>
      <c r="X193">
        <v>314.82102715052889</v>
      </c>
      <c r="Y193">
        <v>504.00874473696695</v>
      </c>
      <c r="Z193">
        <v>541.95679596691662</v>
      </c>
      <c r="AA193">
        <v>414.22324648080479</v>
      </c>
      <c r="AB193">
        <v>792.71360572903279</v>
      </c>
      <c r="AC193" t="s">
        <v>150</v>
      </c>
      <c r="AD193">
        <v>185.91660269374145</v>
      </c>
      <c r="AE193">
        <v>64706.273326377421</v>
      </c>
      <c r="AF193">
        <v>333178.07340573356</v>
      </c>
      <c r="AG193">
        <v>13220.136181590819</v>
      </c>
      <c r="AH193">
        <v>28797.369031500933</v>
      </c>
      <c r="AI193">
        <v>85584.302334485925</v>
      </c>
      <c r="AJ193">
        <v>88612.031536708149</v>
      </c>
      <c r="AK193">
        <v>18437.761114324308</v>
      </c>
      <c r="AL193">
        <v>8092.932898931349</v>
      </c>
      <c r="AM193">
        <v>20738184.326983862</v>
      </c>
      <c r="AN193">
        <v>325.35084998697704</v>
      </c>
      <c r="AO193">
        <v>3618.14938033608</v>
      </c>
      <c r="AP193">
        <v>5467586.7289354289</v>
      </c>
      <c r="AQ193">
        <v>878.98616852833868</v>
      </c>
      <c r="AR193">
        <v>9999999</v>
      </c>
      <c r="AS193">
        <v>558.33480879131355</v>
      </c>
      <c r="AT193">
        <v>76.718824611216363</v>
      </c>
      <c r="AU193">
        <v>316.4429580126374</v>
      </c>
      <c r="AV193">
        <v>80.532064172006102</v>
      </c>
      <c r="AW193">
        <v>210.65347365126442</v>
      </c>
      <c r="AX193">
        <v>0.30653642622800453</v>
      </c>
      <c r="AY193">
        <v>33.683849804863904</v>
      </c>
      <c r="AZ193">
        <v>57.48217850287439</v>
      </c>
      <c r="BA193">
        <v>69.426610691140141</v>
      </c>
      <c r="BB193">
        <v>44.645107694055817</v>
      </c>
      <c r="BC193">
        <v>121.57297105534938</v>
      </c>
      <c r="BD193" t="s">
        <v>151</v>
      </c>
      <c r="BE193">
        <v>3.3600752285959685</v>
      </c>
      <c r="BF193">
        <v>364.90962202149791</v>
      </c>
      <c r="BG193">
        <v>1628.1120626487329</v>
      </c>
      <c r="BH193">
        <v>92.165781947258651</v>
      </c>
      <c r="BI193">
        <v>199.54893738991015</v>
      </c>
      <c r="BJ193">
        <v>484.11803121589082</v>
      </c>
      <c r="BK193">
        <v>848.14376608984628</v>
      </c>
      <c r="BL193">
        <v>141.58745260470644</v>
      </c>
      <c r="BM193">
        <v>54.699123169469502</v>
      </c>
      <c r="BN193">
        <v>99157.073951905273</v>
      </c>
      <c r="BO193">
        <v>4.9870994585829465</v>
      </c>
      <c r="BP193">
        <v>46.629711404509912</v>
      </c>
      <c r="BQ193">
        <v>30274.268755350386</v>
      </c>
      <c r="BR193">
        <v>78.090800589421832</v>
      </c>
      <c r="BS193">
        <v>9999999</v>
      </c>
      <c r="BT193">
        <v>8.525493956586093</v>
      </c>
      <c r="BU193">
        <v>0.41196005127525309</v>
      </c>
      <c r="BV193">
        <v>2.7815033875530091</v>
      </c>
      <c r="BW193">
        <v>0.43807605728385163</v>
      </c>
      <c r="BX193">
        <v>1.7218337303304205</v>
      </c>
      <c r="BY193">
        <v>4.0358433531376249E-3</v>
      </c>
      <c r="BZ193">
        <v>0.17408827590417</v>
      </c>
      <c r="CA193">
        <v>0.302748866881974</v>
      </c>
      <c r="CB193">
        <v>0.35453633837099902</v>
      </c>
      <c r="CC193">
        <v>0.2337983294574188</v>
      </c>
      <c r="CD193">
        <v>0.78711302916516523</v>
      </c>
      <c r="CE193" t="s">
        <v>152</v>
      </c>
      <c r="CF193">
        <v>0.43619381138760122</v>
      </c>
      <c r="CG193">
        <v>211.22839060858203</v>
      </c>
      <c r="CH193">
        <v>592.25704392483397</v>
      </c>
      <c r="CI193">
        <v>46.433005552726684</v>
      </c>
      <c r="CJ193">
        <v>118.78951673416965</v>
      </c>
      <c r="CK193">
        <v>197.27196343122057</v>
      </c>
      <c r="CL193">
        <v>299.67087406066634</v>
      </c>
      <c r="CM193">
        <v>58.826053124427418</v>
      </c>
      <c r="CN193">
        <v>34.215109439255727</v>
      </c>
      <c r="CO193">
        <v>6732.2675179157095</v>
      </c>
      <c r="CP193">
        <v>0.56584964976533236</v>
      </c>
      <c r="CQ193">
        <v>31.398951823539239</v>
      </c>
      <c r="CR193">
        <v>25254.94398212713</v>
      </c>
      <c r="CS193">
        <v>129.49635185220703</v>
      </c>
      <c r="CT193">
        <v>9999999</v>
      </c>
      <c r="CU193">
        <v>0.88387799230620312</v>
      </c>
      <c r="CV193">
        <v>0.11808045517257554</v>
      </c>
      <c r="CW193">
        <v>0.34065534426935079</v>
      </c>
      <c r="CX193">
        <v>0.12289504798838452</v>
      </c>
      <c r="CY193">
        <v>0.23956645274016575</v>
      </c>
      <c r="CZ193">
        <v>1.0143023500289849E-3</v>
      </c>
      <c r="DA193">
        <v>6.0116338278807205E-2</v>
      </c>
      <c r="DB193">
        <v>9.8674810302915666E-2</v>
      </c>
      <c r="DC193">
        <v>0.10156600216643827</v>
      </c>
      <c r="DD193">
        <v>8.0567794954054306E-2</v>
      </c>
      <c r="DE193">
        <v>0.15296152430204393</v>
      </c>
    </row>
    <row r="194" spans="1:109">
      <c r="A194">
        <v>186</v>
      </c>
      <c r="B194" t="s">
        <v>149</v>
      </c>
      <c r="C194">
        <v>340501.32770477334</v>
      </c>
      <c r="D194">
        <v>704773.94773393171</v>
      </c>
      <c r="E194">
        <v>2809036.8056764998</v>
      </c>
      <c r="F194">
        <v>455601.4716781259</v>
      </c>
      <c r="G194">
        <v>384127.472249215</v>
      </c>
      <c r="H194">
        <v>1052701.6828080199</v>
      </c>
      <c r="I194">
        <v>23722007.543503229</v>
      </c>
      <c r="J194">
        <v>1846439.9729807046</v>
      </c>
      <c r="K194">
        <v>116302.44597932337</v>
      </c>
      <c r="L194">
        <v>2341039124819.0479</v>
      </c>
      <c r="M194">
        <v>1675.5539259723591</v>
      </c>
      <c r="N194">
        <v>72182.345564424701</v>
      </c>
      <c r="O194">
        <v>8308765.010065699</v>
      </c>
      <c r="P194">
        <v>29993.62575280232</v>
      </c>
      <c r="Q194">
        <v>9999999</v>
      </c>
      <c r="R194">
        <v>888.91541755669084</v>
      </c>
      <c r="S194">
        <v>168.52213342537286</v>
      </c>
      <c r="T194">
        <v>339.39003463175573</v>
      </c>
      <c r="U194">
        <v>170.00476630811087</v>
      </c>
      <c r="V194">
        <v>215.15911373848354</v>
      </c>
      <c r="W194">
        <v>2.6083102994366456</v>
      </c>
      <c r="X194">
        <v>119.27211010248212</v>
      </c>
      <c r="Y194">
        <v>164.03528041441191</v>
      </c>
      <c r="Z194">
        <v>156.45815259184388</v>
      </c>
      <c r="AA194">
        <v>146.62022461771056</v>
      </c>
      <c r="AB194">
        <v>162.73747838141452</v>
      </c>
      <c r="AC194" t="s">
        <v>150</v>
      </c>
      <c r="AD194">
        <v>859.38034036538204</v>
      </c>
      <c r="AE194">
        <v>57456.681889509098</v>
      </c>
      <c r="AF194">
        <v>570190.9219033852</v>
      </c>
      <c r="AG194">
        <v>17541.880336720129</v>
      </c>
      <c r="AH194">
        <v>30934.069405231334</v>
      </c>
      <c r="AI194">
        <v>131631.04991258978</v>
      </c>
      <c r="AJ194">
        <v>115728.14016999141</v>
      </c>
      <c r="AK194">
        <v>27388.893308212093</v>
      </c>
      <c r="AL194">
        <v>9250.685945755331</v>
      </c>
      <c r="AM194">
        <v>122257127.64308082</v>
      </c>
      <c r="AN194">
        <v>840.33063851727252</v>
      </c>
      <c r="AO194">
        <v>5278.7053963599228</v>
      </c>
      <c r="AP194">
        <v>6568984.6684464635</v>
      </c>
      <c r="AQ194">
        <v>1847.8489639157895</v>
      </c>
      <c r="AR194">
        <v>9999999</v>
      </c>
      <c r="AS194">
        <v>1838.7040068975546</v>
      </c>
      <c r="AT194">
        <v>132.7176488139728</v>
      </c>
      <c r="AU194">
        <v>709.50353588653536</v>
      </c>
      <c r="AV194">
        <v>140.5640260853998</v>
      </c>
      <c r="AW194">
        <v>427.88149731794545</v>
      </c>
      <c r="AX194">
        <v>0.87884784743796296</v>
      </c>
      <c r="AY194">
        <v>54.075277031339077</v>
      </c>
      <c r="AZ194">
        <v>98.20354551129266</v>
      </c>
      <c r="BA194">
        <v>116.52397214905791</v>
      </c>
      <c r="BB194">
        <v>74.872242103866213</v>
      </c>
      <c r="BC194">
        <v>234.49849689863802</v>
      </c>
      <c r="BD194" t="s">
        <v>151</v>
      </c>
      <c r="BE194">
        <v>3.4800891562790039</v>
      </c>
      <c r="BF194">
        <v>345.26468701205221</v>
      </c>
      <c r="BG194">
        <v>2328.2454308692868</v>
      </c>
      <c r="BH194">
        <v>84.879782640463006</v>
      </c>
      <c r="BI194">
        <v>170.4510906226553</v>
      </c>
      <c r="BJ194">
        <v>543.40783484434905</v>
      </c>
      <c r="BK194">
        <v>658.74600805580712</v>
      </c>
      <c r="BL194">
        <v>132.06832519273044</v>
      </c>
      <c r="BM194">
        <v>46.785146799011187</v>
      </c>
      <c r="BN194">
        <v>375052.34527920996</v>
      </c>
      <c r="BO194">
        <v>3.4543222198137387</v>
      </c>
      <c r="BP194">
        <v>33.329244210265777</v>
      </c>
      <c r="BQ194">
        <v>29449.160140215205</v>
      </c>
      <c r="BR194">
        <v>80.438438851615629</v>
      </c>
      <c r="BS194">
        <v>9999999</v>
      </c>
      <c r="BT194">
        <v>8.7540407327336016</v>
      </c>
      <c r="BU194">
        <v>0.89268839928838195</v>
      </c>
      <c r="BV194">
        <v>4.1795260607893203</v>
      </c>
      <c r="BW194">
        <v>0.9453732467198982</v>
      </c>
      <c r="BX194">
        <v>2.4795313420614109</v>
      </c>
      <c r="BY194">
        <v>1.433082307722061E-3</v>
      </c>
      <c r="BZ194">
        <v>0.34976568250766998</v>
      </c>
      <c r="CA194">
        <v>0.65356956088786078</v>
      </c>
      <c r="CB194">
        <v>0.78894120027685</v>
      </c>
      <c r="CC194">
        <v>0.4914612707219459</v>
      </c>
      <c r="CD194">
        <v>1.5223199942777788</v>
      </c>
      <c r="CE194" t="s">
        <v>152</v>
      </c>
      <c r="CF194">
        <v>0.37602416682398421</v>
      </c>
      <c r="CG194">
        <v>84.083687041775363</v>
      </c>
      <c r="CH194">
        <v>309.55859875204351</v>
      </c>
      <c r="CI194">
        <v>12.919392203562579</v>
      </c>
      <c r="CJ194">
        <v>38.939310222369691</v>
      </c>
      <c r="CK194">
        <v>84.313542103820538</v>
      </c>
      <c r="CL194">
        <v>73.38423294220091</v>
      </c>
      <c r="CM194">
        <v>15.181561878533342</v>
      </c>
      <c r="CN194">
        <v>10.298140238399288</v>
      </c>
      <c r="CO194">
        <v>1829.545929036022</v>
      </c>
      <c r="CP194">
        <v>0.88457262435506934</v>
      </c>
      <c r="CQ194">
        <v>14.700872721342519</v>
      </c>
      <c r="CR194">
        <v>24990.664217416965</v>
      </c>
      <c r="CS194">
        <v>140.1640486479539</v>
      </c>
      <c r="CT194">
        <v>9999999</v>
      </c>
      <c r="CU194">
        <v>1.7524756568907101</v>
      </c>
      <c r="CV194">
        <v>0.16770632771100455</v>
      </c>
      <c r="CW194">
        <v>0.82059389676395622</v>
      </c>
      <c r="CX194">
        <v>0.17641317871834933</v>
      </c>
      <c r="CY194">
        <v>0.49418157704250382</v>
      </c>
      <c r="CZ194">
        <v>3.8405923530397836E-4</v>
      </c>
      <c r="DA194">
        <v>7.6448446072863691E-2</v>
      </c>
      <c r="DB194">
        <v>0.12877308330652168</v>
      </c>
      <c r="DC194">
        <v>0.15064062648290871</v>
      </c>
      <c r="DD194">
        <v>0.1015976795259131</v>
      </c>
      <c r="DE194">
        <v>0.27834272692768286</v>
      </c>
    </row>
    <row r="195" spans="1:109">
      <c r="A195">
        <v>187</v>
      </c>
      <c r="B195" t="s">
        <v>149</v>
      </c>
      <c r="C195">
        <v>274545.12387022329</v>
      </c>
      <c r="D195">
        <v>93434.099897077002</v>
      </c>
      <c r="E195">
        <v>373394.61063976481</v>
      </c>
      <c r="F195">
        <v>20193.47971987689</v>
      </c>
      <c r="G195">
        <v>46922.133040340035</v>
      </c>
      <c r="H195">
        <v>114579.42882897341</v>
      </c>
      <c r="I195">
        <v>169477.94856981409</v>
      </c>
      <c r="J195">
        <v>29196.566692135424</v>
      </c>
      <c r="K195">
        <v>12225.982453289691</v>
      </c>
      <c r="L195">
        <v>15346721.351887785</v>
      </c>
      <c r="M195">
        <v>184.2480548098616</v>
      </c>
      <c r="N195">
        <v>7797.5917578178123</v>
      </c>
      <c r="O195">
        <v>7651972.5648967167</v>
      </c>
      <c r="P195">
        <v>1834.4373678274239</v>
      </c>
      <c r="Q195">
        <v>9999999</v>
      </c>
      <c r="R195">
        <v>857.51483198898734</v>
      </c>
      <c r="S195">
        <v>112.36621823796735</v>
      </c>
      <c r="T195">
        <v>529.17432690377575</v>
      </c>
      <c r="U195">
        <v>115.38266424178029</v>
      </c>
      <c r="V195">
        <v>311.41986471928129</v>
      </c>
      <c r="W195">
        <v>0.18700458533578956</v>
      </c>
      <c r="X195">
        <v>61.957684809850441</v>
      </c>
      <c r="Y195">
        <v>97.479611417485515</v>
      </c>
      <c r="Z195">
        <v>103.0370717577337</v>
      </c>
      <c r="AA195">
        <v>81.433995812271661</v>
      </c>
      <c r="AB195">
        <v>141.06634400440663</v>
      </c>
      <c r="AC195" t="s">
        <v>150</v>
      </c>
      <c r="AD195">
        <v>955.68949364302875</v>
      </c>
      <c r="AE195">
        <v>91639.471755791106</v>
      </c>
      <c r="AF195">
        <v>312914.93733348104</v>
      </c>
      <c r="AG195">
        <v>19190.05384648186</v>
      </c>
      <c r="AH195">
        <v>42412.224498366901</v>
      </c>
      <c r="AI195">
        <v>84674.111561842379</v>
      </c>
      <c r="AJ195">
        <v>210569.50465325362</v>
      </c>
      <c r="AK195">
        <v>30602.766203106858</v>
      </c>
      <c r="AL195">
        <v>11396.703514482257</v>
      </c>
      <c r="AM195">
        <v>28150578.0002027</v>
      </c>
      <c r="AN195">
        <v>1556.886908877307</v>
      </c>
      <c r="AO195">
        <v>10305.917273990524</v>
      </c>
      <c r="AP195">
        <v>5078731.3130080113</v>
      </c>
      <c r="AQ195">
        <v>3380.3855036020536</v>
      </c>
      <c r="AR195">
        <v>9999999</v>
      </c>
      <c r="AS195">
        <v>2512.1711226957723</v>
      </c>
      <c r="AT195">
        <v>188.15988466657132</v>
      </c>
      <c r="AU195">
        <v>1124.5663921657836</v>
      </c>
      <c r="AV195">
        <v>198.86112244093547</v>
      </c>
      <c r="AW195">
        <v>710.00268706139525</v>
      </c>
      <c r="AX195">
        <v>0.19837488145005783</v>
      </c>
      <c r="AY195">
        <v>90.952851055883926</v>
      </c>
      <c r="AZ195">
        <v>145.70523662570349</v>
      </c>
      <c r="BA195">
        <v>165.91832903465897</v>
      </c>
      <c r="BB195">
        <v>117.35351854849236</v>
      </c>
      <c r="BC195">
        <v>336.83325615963832</v>
      </c>
      <c r="BD195" t="s">
        <v>151</v>
      </c>
      <c r="BE195">
        <v>2.0881634379878093</v>
      </c>
      <c r="BF195">
        <v>1114.7860275952607</v>
      </c>
      <c r="BG195">
        <v>2254.0612860902456</v>
      </c>
      <c r="BH195">
        <v>253.22097690076103</v>
      </c>
      <c r="BI195">
        <v>480.4448484200102</v>
      </c>
      <c r="BJ195">
        <v>774.65652008108509</v>
      </c>
      <c r="BK195">
        <v>5529.2974907950211</v>
      </c>
      <c r="BL195">
        <v>503.84932414369104</v>
      </c>
      <c r="BM195">
        <v>120.13480267458937</v>
      </c>
      <c r="BN195">
        <v>986296.43880058406</v>
      </c>
      <c r="BO195">
        <v>2.1638809574078528</v>
      </c>
      <c r="BP195">
        <v>79.189628904281307</v>
      </c>
      <c r="BQ195">
        <v>21194.131258564008</v>
      </c>
      <c r="BR195">
        <v>43.345647625026409</v>
      </c>
      <c r="BS195">
        <v>9999999</v>
      </c>
      <c r="BT195">
        <v>7.5873888750485241</v>
      </c>
      <c r="BU195">
        <v>1.4456139995343442</v>
      </c>
      <c r="BV195">
        <v>5.5018152752602525</v>
      </c>
      <c r="BW195">
        <v>1.4970015700420163</v>
      </c>
      <c r="BX195">
        <v>3.8058256838742173</v>
      </c>
      <c r="BY195">
        <v>1.031330563953947E-2</v>
      </c>
      <c r="BZ195">
        <v>0.75990199089876875</v>
      </c>
      <c r="CA195">
        <v>1.2015312235319375</v>
      </c>
      <c r="CB195">
        <v>1.332140058228803</v>
      </c>
      <c r="CC195">
        <v>0.99475205092405095</v>
      </c>
      <c r="CD195">
        <v>2.1660852404372726</v>
      </c>
      <c r="CE195" t="s">
        <v>152</v>
      </c>
      <c r="CF195">
        <v>2.4256221054669234</v>
      </c>
      <c r="CG195">
        <v>225.06155567980397</v>
      </c>
      <c r="CH195">
        <v>609.31677036527628</v>
      </c>
      <c r="CI195">
        <v>60.019233890430208</v>
      </c>
      <c r="CJ195">
        <v>135.26563554025796</v>
      </c>
      <c r="CK195">
        <v>169.43081252409971</v>
      </c>
      <c r="CL195">
        <v>364.3667202994086</v>
      </c>
      <c r="CM195">
        <v>78.192709621966372</v>
      </c>
      <c r="CN195">
        <v>47.328835770051469</v>
      </c>
      <c r="CO195">
        <v>8341.9942554461013</v>
      </c>
      <c r="CP195">
        <v>6.0448161502144826</v>
      </c>
      <c r="CQ195">
        <v>58.846065338883356</v>
      </c>
      <c r="CR195">
        <v>26627.598836211262</v>
      </c>
      <c r="CS195">
        <v>88.058483364530133</v>
      </c>
      <c r="CT195">
        <v>9999999</v>
      </c>
      <c r="CU195">
        <v>3.9511591289067107</v>
      </c>
      <c r="CV195">
        <v>0.26478767864681796</v>
      </c>
      <c r="CW195">
        <v>1.0280292796918373</v>
      </c>
      <c r="CX195">
        <v>0.28159141565583068</v>
      </c>
      <c r="CY195">
        <v>0.71505564387643428</v>
      </c>
      <c r="CZ195">
        <v>3.0731860786056167E-3</v>
      </c>
      <c r="DA195">
        <v>0.11706049611075722</v>
      </c>
      <c r="DB195">
        <v>0.1989388487013708</v>
      </c>
      <c r="DC195">
        <v>0.2259776890999376</v>
      </c>
      <c r="DD195">
        <v>0.15654495326115211</v>
      </c>
      <c r="DE195">
        <v>0.49078388945531926</v>
      </c>
    </row>
    <row r="196" spans="1:109">
      <c r="A196">
        <v>188</v>
      </c>
      <c r="B196" t="s">
        <v>149</v>
      </c>
      <c r="C196">
        <v>418258.88972478203</v>
      </c>
      <c r="D196">
        <v>608135.73651754344</v>
      </c>
      <c r="E196">
        <v>1856197.1842703063</v>
      </c>
      <c r="F196">
        <v>313503.30637309584</v>
      </c>
      <c r="G196">
        <v>325504.95446295099</v>
      </c>
      <c r="H196">
        <v>608696.98318903544</v>
      </c>
      <c r="I196">
        <v>18374554.023511868</v>
      </c>
      <c r="J196">
        <v>1222992.396094528</v>
      </c>
      <c r="K196">
        <v>93664.349270537234</v>
      </c>
      <c r="L196">
        <v>394644395092.60791</v>
      </c>
      <c r="M196">
        <v>4308.1362093130665</v>
      </c>
      <c r="N196">
        <v>96218.442095207181</v>
      </c>
      <c r="O196">
        <v>6558188.9724574368</v>
      </c>
      <c r="P196">
        <v>56568.998982238343</v>
      </c>
      <c r="Q196">
        <v>9999999</v>
      </c>
      <c r="R196">
        <v>5440.8764260173439</v>
      </c>
      <c r="S196">
        <v>459.01480345860404</v>
      </c>
      <c r="T196">
        <v>1602.6520835257684</v>
      </c>
      <c r="U196">
        <v>477.48336467738682</v>
      </c>
      <c r="V196">
        <v>1021.7558554219786</v>
      </c>
      <c r="W196">
        <v>5.8788321091627953</v>
      </c>
      <c r="X196">
        <v>237.99909418250886</v>
      </c>
      <c r="Y196">
        <v>385.9729731678699</v>
      </c>
      <c r="Z196">
        <v>402.25808888205171</v>
      </c>
      <c r="AA196">
        <v>318.66145884995746</v>
      </c>
      <c r="AB196">
        <v>628.07847173255652</v>
      </c>
      <c r="AC196" t="s">
        <v>150</v>
      </c>
      <c r="AD196">
        <v>178.84277004047365</v>
      </c>
      <c r="AE196">
        <v>126099.90421157397</v>
      </c>
      <c r="AF196">
        <v>401293.22917060222</v>
      </c>
      <c r="AG196">
        <v>31329.421794118967</v>
      </c>
      <c r="AH196">
        <v>61367.625102112448</v>
      </c>
      <c r="AI196">
        <v>126101.05918834236</v>
      </c>
      <c r="AJ196">
        <v>425501.58711791644</v>
      </c>
      <c r="AK196">
        <v>55330.16769772015</v>
      </c>
      <c r="AL196">
        <v>15733.891457748372</v>
      </c>
      <c r="AM196">
        <v>112625795.55036104</v>
      </c>
      <c r="AN196">
        <v>115.78941483088764</v>
      </c>
      <c r="AO196">
        <v>9041.3910715121528</v>
      </c>
      <c r="AP196">
        <v>4182604.9002181296</v>
      </c>
      <c r="AQ196">
        <v>3165.4678893486544</v>
      </c>
      <c r="AR196">
        <v>9999999</v>
      </c>
      <c r="AS196">
        <v>746.29641038429781</v>
      </c>
      <c r="AT196">
        <v>158.35172019051672</v>
      </c>
      <c r="AU196">
        <v>568.6061732847138</v>
      </c>
      <c r="AV196">
        <v>164.30951922615859</v>
      </c>
      <c r="AW196">
        <v>441.20027584175858</v>
      </c>
      <c r="AX196">
        <v>0.96049543512322066</v>
      </c>
      <c r="AY196">
        <v>92.968055537507567</v>
      </c>
      <c r="AZ196">
        <v>132.65021160433244</v>
      </c>
      <c r="BA196">
        <v>145.24529545218735</v>
      </c>
      <c r="BB196">
        <v>113.49846050412056</v>
      </c>
      <c r="BC196">
        <v>239.593355516457</v>
      </c>
      <c r="BD196" t="s">
        <v>151</v>
      </c>
      <c r="BE196">
        <v>12.384483654694534</v>
      </c>
      <c r="BF196">
        <v>1290.8167265184265</v>
      </c>
      <c r="BG196">
        <v>6849.9755095883729</v>
      </c>
      <c r="BH196">
        <v>759.90227068703757</v>
      </c>
      <c r="BI196">
        <v>724.73598947321591</v>
      </c>
      <c r="BJ196">
        <v>1780.7145624076986</v>
      </c>
      <c r="BK196">
        <v>29348.214983804119</v>
      </c>
      <c r="BL196">
        <v>2879.6283228283269</v>
      </c>
      <c r="BM196">
        <v>212.2200154605386</v>
      </c>
      <c r="BN196">
        <v>34536860404.382721</v>
      </c>
      <c r="BO196">
        <v>8.4387429265231582</v>
      </c>
      <c r="BP196">
        <v>187.46817915065228</v>
      </c>
      <c r="BQ196">
        <v>19009.412484758923</v>
      </c>
      <c r="BR196">
        <v>31.383159994403425</v>
      </c>
      <c r="BS196">
        <v>9999999</v>
      </c>
      <c r="BT196">
        <v>13.724670294282603</v>
      </c>
      <c r="BU196">
        <v>0.89931787373962402</v>
      </c>
      <c r="BV196">
        <v>4.6854640185722971</v>
      </c>
      <c r="BW196">
        <v>0.95399886827356517</v>
      </c>
      <c r="BX196">
        <v>3.0949828764251408</v>
      </c>
      <c r="BY196">
        <v>1.012365142842785E-2</v>
      </c>
      <c r="BZ196">
        <v>0.41120183167450303</v>
      </c>
      <c r="CA196">
        <v>0.68336127149618575</v>
      </c>
      <c r="CB196">
        <v>0.78792634222711999</v>
      </c>
      <c r="CC196">
        <v>0.54152980107744531</v>
      </c>
      <c r="CD196">
        <v>1.5398606151750025</v>
      </c>
      <c r="CE196" t="s">
        <v>152</v>
      </c>
      <c r="CF196">
        <v>0.72317096611347653</v>
      </c>
      <c r="CG196">
        <v>466.93710678084113</v>
      </c>
      <c r="CH196">
        <v>1239.6677121430259</v>
      </c>
      <c r="CI196">
        <v>97.304706854414903</v>
      </c>
      <c r="CJ196">
        <v>217.29264289399583</v>
      </c>
      <c r="CK196">
        <v>473.53506758066408</v>
      </c>
      <c r="CL196">
        <v>944.5599545877559</v>
      </c>
      <c r="CM196">
        <v>146.5163788543436</v>
      </c>
      <c r="CN196">
        <v>56.925464535134843</v>
      </c>
      <c r="CO196">
        <v>51684.821638571535</v>
      </c>
      <c r="CP196">
        <v>0.65482766611942922</v>
      </c>
      <c r="CQ196">
        <v>31.617499599415918</v>
      </c>
      <c r="CR196">
        <v>24522.316308877405</v>
      </c>
      <c r="CS196">
        <v>98.588752750928933</v>
      </c>
      <c r="CT196">
        <v>9999999</v>
      </c>
      <c r="CU196">
        <v>2.5085628050506101</v>
      </c>
      <c r="CV196">
        <v>0.51569260855658294</v>
      </c>
      <c r="CW196">
        <v>1.8193685856115298</v>
      </c>
      <c r="CX196">
        <v>0.52902289556461035</v>
      </c>
      <c r="CY196">
        <v>1.545372234061863</v>
      </c>
      <c r="CZ196">
        <v>1.9157666677923992E-3</v>
      </c>
      <c r="DA196">
        <v>0.33990728011512156</v>
      </c>
      <c r="DB196">
        <v>0.45603824982332969</v>
      </c>
      <c r="DC196">
        <v>0.48306199674827743</v>
      </c>
      <c r="DD196">
        <v>0.40666385997468057</v>
      </c>
      <c r="DE196">
        <v>0.69636260097109159</v>
      </c>
    </row>
    <row r="197" spans="1:109">
      <c r="A197">
        <v>189</v>
      </c>
      <c r="B197" t="s">
        <v>149</v>
      </c>
      <c r="C197">
        <v>204835.6166291768</v>
      </c>
      <c r="D197">
        <v>228956.91188574457</v>
      </c>
      <c r="E197">
        <v>439350.59256786073</v>
      </c>
      <c r="F197">
        <v>66535.954586212421</v>
      </c>
      <c r="G197">
        <v>113352.55124367995</v>
      </c>
      <c r="H197">
        <v>176607.96806002883</v>
      </c>
      <c r="I197">
        <v>1369109.33473734</v>
      </c>
      <c r="J197">
        <v>138919.89612193516</v>
      </c>
      <c r="K197">
        <v>31927.473164778436</v>
      </c>
      <c r="L197">
        <v>160085582.31701034</v>
      </c>
      <c r="M197">
        <v>628.95874928691364</v>
      </c>
      <c r="N197">
        <v>23807.854228074713</v>
      </c>
      <c r="O197">
        <v>4212904.5233731624</v>
      </c>
      <c r="P197">
        <v>10720.554416803765</v>
      </c>
      <c r="Q197">
        <v>9999999</v>
      </c>
      <c r="R197">
        <v>910.91413227590624</v>
      </c>
      <c r="S197">
        <v>84.210461649028318</v>
      </c>
      <c r="T197">
        <v>337.36976944576566</v>
      </c>
      <c r="U197">
        <v>87.591666729521307</v>
      </c>
      <c r="V197">
        <v>172.20798000759791</v>
      </c>
      <c r="W197">
        <v>1.2827218902259208</v>
      </c>
      <c r="X197">
        <v>43.604730087022986</v>
      </c>
      <c r="Y197">
        <v>70.409330655910026</v>
      </c>
      <c r="Z197">
        <v>71.612329549142757</v>
      </c>
      <c r="AA197">
        <v>57.280736901196057</v>
      </c>
      <c r="AB197">
        <v>98.836623920317493</v>
      </c>
      <c r="AC197" t="s">
        <v>150</v>
      </c>
      <c r="AD197">
        <v>253.30258750560424</v>
      </c>
      <c r="AE197">
        <v>172684.27034081306</v>
      </c>
      <c r="AF197">
        <v>729643.39917828888</v>
      </c>
      <c r="AG197">
        <v>46854.590527387234</v>
      </c>
      <c r="AH197">
        <v>80842.454874279691</v>
      </c>
      <c r="AI197">
        <v>204949.9505702646</v>
      </c>
      <c r="AJ197">
        <v>621374.21272797557</v>
      </c>
      <c r="AK197">
        <v>87354.237493174645</v>
      </c>
      <c r="AL197">
        <v>21325.658256955368</v>
      </c>
      <c r="AM197">
        <v>830426593.15754223</v>
      </c>
      <c r="AN197">
        <v>162.96705075419763</v>
      </c>
      <c r="AO197">
        <v>9751.0269279795211</v>
      </c>
      <c r="AP197">
        <v>5418656.678831703</v>
      </c>
      <c r="AQ197">
        <v>4401.5954609676046</v>
      </c>
      <c r="AR197">
        <v>9999999</v>
      </c>
      <c r="AS197">
        <v>1038.7069805656506</v>
      </c>
      <c r="AT197">
        <v>143.78742517927839</v>
      </c>
      <c r="AU197">
        <v>666.25086863189563</v>
      </c>
      <c r="AV197">
        <v>148.23601094627176</v>
      </c>
      <c r="AW197">
        <v>502.06519619037675</v>
      </c>
      <c r="AX197">
        <v>1.6083590706379627</v>
      </c>
      <c r="AY197">
        <v>92.648133773257712</v>
      </c>
      <c r="AZ197">
        <v>124.42921561335095</v>
      </c>
      <c r="BA197">
        <v>132.80465238465442</v>
      </c>
      <c r="BB197">
        <v>109.65294418286068</v>
      </c>
      <c r="BC197">
        <v>210.18198193919028</v>
      </c>
      <c r="BD197" t="s">
        <v>151</v>
      </c>
      <c r="BE197">
        <v>0.30469203396162198</v>
      </c>
      <c r="BF197">
        <v>809.24922910068688</v>
      </c>
      <c r="BG197">
        <v>1854.4765904280953</v>
      </c>
      <c r="BH197">
        <v>181.04031187695975</v>
      </c>
      <c r="BI197">
        <v>386.05960734837208</v>
      </c>
      <c r="BJ197">
        <v>719.18668260729214</v>
      </c>
      <c r="BK197">
        <v>2124.0212307709762</v>
      </c>
      <c r="BL197">
        <v>291.07966074845388</v>
      </c>
      <c r="BM197">
        <v>102.02998997084373</v>
      </c>
      <c r="BN197">
        <v>122345.63806547827</v>
      </c>
      <c r="BO197">
        <v>0.62754036466907548</v>
      </c>
      <c r="BP197">
        <v>63.397728841897887</v>
      </c>
      <c r="BQ197">
        <v>30290.936610134097</v>
      </c>
      <c r="BR197">
        <v>90.074372977202287</v>
      </c>
      <c r="BS197">
        <v>9999999</v>
      </c>
      <c r="BT197">
        <v>2.5710575235780286</v>
      </c>
      <c r="BU197">
        <v>0.31287369592049052</v>
      </c>
      <c r="BV197">
        <v>1.075358905617775</v>
      </c>
      <c r="BW197">
        <v>0.31800148135560341</v>
      </c>
      <c r="BX197">
        <v>0.76056124605303532</v>
      </c>
      <c r="BY197">
        <v>4.277673113087869E-3</v>
      </c>
      <c r="BZ197">
        <v>0.22078787761781063</v>
      </c>
      <c r="CA197">
        <v>0.29127649133925382</v>
      </c>
      <c r="CB197">
        <v>0.29154361049363864</v>
      </c>
      <c r="CC197">
        <v>0.26420543816914238</v>
      </c>
      <c r="CD197">
        <v>0.33042168941591293</v>
      </c>
      <c r="CE197" t="s">
        <v>152</v>
      </c>
      <c r="CF197">
        <v>0.7053575782405318</v>
      </c>
      <c r="CG197">
        <v>105.77083623025466</v>
      </c>
      <c r="CH197">
        <v>859.6269203463271</v>
      </c>
      <c r="CI197">
        <v>26.9367386366145</v>
      </c>
      <c r="CJ197">
        <v>60.140934969197161</v>
      </c>
      <c r="CK197">
        <v>209.36123795808498</v>
      </c>
      <c r="CL197">
        <v>141.13633002301887</v>
      </c>
      <c r="CM197">
        <v>34.701783976467041</v>
      </c>
      <c r="CN197">
        <v>18.272171792501108</v>
      </c>
      <c r="CO197">
        <v>20198.205865460211</v>
      </c>
      <c r="CP197">
        <v>0.82866449683938836</v>
      </c>
      <c r="CQ197">
        <v>11.87725471892567</v>
      </c>
      <c r="CR197">
        <v>22108.069774210599</v>
      </c>
      <c r="CS197">
        <v>128.44813514125994</v>
      </c>
      <c r="CT197">
        <v>9999999</v>
      </c>
      <c r="CU197">
        <v>1.6069781026794174</v>
      </c>
      <c r="CV197">
        <v>8.4187834616885782E-2</v>
      </c>
      <c r="CW197">
        <v>0.56234395419558658</v>
      </c>
      <c r="CX197">
        <v>8.9885135505484839E-2</v>
      </c>
      <c r="CY197">
        <v>0.37426019210739608</v>
      </c>
      <c r="CZ197">
        <v>6.7322541037638669E-4</v>
      </c>
      <c r="DA197">
        <v>3.3160509417790376E-2</v>
      </c>
      <c r="DB197">
        <v>6.0892898200695704E-2</v>
      </c>
      <c r="DC197">
        <v>7.2864486721460398E-2</v>
      </c>
      <c r="DD197">
        <v>4.5827837822067702E-2</v>
      </c>
      <c r="DE197">
        <v>0.15955323905277682</v>
      </c>
    </row>
    <row r="198" spans="1:109">
      <c r="A198">
        <v>190</v>
      </c>
      <c r="B198" t="s">
        <v>149</v>
      </c>
      <c r="C198">
        <v>325156.68498927145</v>
      </c>
      <c r="D198">
        <v>177934.41816335116</v>
      </c>
      <c r="E198">
        <v>733990.4163695575</v>
      </c>
      <c r="F198">
        <v>61129.440225677608</v>
      </c>
      <c r="G198">
        <v>105961.25121347206</v>
      </c>
      <c r="H198">
        <v>251436.58532784952</v>
      </c>
      <c r="I198">
        <v>669108.04940778029</v>
      </c>
      <c r="J198">
        <v>106626.28409547353</v>
      </c>
      <c r="K198">
        <v>31785.583862667627</v>
      </c>
      <c r="L198">
        <v>164106102.33656207</v>
      </c>
      <c r="M198">
        <v>839.96532227649448</v>
      </c>
      <c r="N198">
        <v>20773.369840488915</v>
      </c>
      <c r="O198">
        <v>8098843.5632460583</v>
      </c>
      <c r="P198">
        <v>9663.2028299988797</v>
      </c>
      <c r="Q198">
        <v>9999999</v>
      </c>
      <c r="R198">
        <v>1054.5037332896986</v>
      </c>
      <c r="S198">
        <v>48.479275283227778</v>
      </c>
      <c r="T198">
        <v>389.49979492655746</v>
      </c>
      <c r="U198">
        <v>52.275869385743526</v>
      </c>
      <c r="V198">
        <v>281.55666951219439</v>
      </c>
      <c r="W198">
        <v>0.80047089152667605</v>
      </c>
      <c r="X198">
        <v>17.713804587863759</v>
      </c>
      <c r="Y198">
        <v>34.271789745479118</v>
      </c>
      <c r="Z198">
        <v>39.292883760961267</v>
      </c>
      <c r="AA198">
        <v>25.369352972979605</v>
      </c>
      <c r="AB198">
        <v>102.61103815847714</v>
      </c>
      <c r="AC198" t="s">
        <v>150</v>
      </c>
      <c r="AD198">
        <v>119.07492715680861</v>
      </c>
      <c r="AE198">
        <v>73144.327961629722</v>
      </c>
      <c r="AF198">
        <v>282325.13638049463</v>
      </c>
      <c r="AG198">
        <v>13896.728854355812</v>
      </c>
      <c r="AH198">
        <v>31659.821652213006</v>
      </c>
      <c r="AI198">
        <v>76195.893704524147</v>
      </c>
      <c r="AJ198">
        <v>121189.06440292891</v>
      </c>
      <c r="AK198">
        <v>20496.999015953501</v>
      </c>
      <c r="AL198">
        <v>8156.2302018902737</v>
      </c>
      <c r="AM198">
        <v>21515032.013265565</v>
      </c>
      <c r="AN198">
        <v>85.318707678458438</v>
      </c>
      <c r="AO198">
        <v>4639.147838058735</v>
      </c>
      <c r="AP198">
        <v>4444079.634078552</v>
      </c>
      <c r="AQ198">
        <v>942.90321977586848</v>
      </c>
      <c r="AR198">
        <v>9999999</v>
      </c>
      <c r="AS198">
        <v>539.97166988088338</v>
      </c>
      <c r="AT198">
        <v>78.321070394957218</v>
      </c>
      <c r="AU198">
        <v>358.98910675960468</v>
      </c>
      <c r="AV198">
        <v>80.401544035487461</v>
      </c>
      <c r="AW198">
        <v>242.77446949907659</v>
      </c>
      <c r="AX198">
        <v>0.43732098911856049</v>
      </c>
      <c r="AY198">
        <v>49.736233439076862</v>
      </c>
      <c r="AZ198">
        <v>68.67959682738126</v>
      </c>
      <c r="BA198">
        <v>72.714066222186901</v>
      </c>
      <c r="BB198">
        <v>60.182464743456727</v>
      </c>
      <c r="BC198">
        <v>105.58389966340819</v>
      </c>
      <c r="BD198" t="s">
        <v>151</v>
      </c>
      <c r="BE198">
        <v>6.6365682105423396</v>
      </c>
      <c r="BF198">
        <v>264.69006439451164</v>
      </c>
      <c r="BG198">
        <v>2695.7701846149221</v>
      </c>
      <c r="BH198">
        <v>114.5166628339919</v>
      </c>
      <c r="BI198">
        <v>176.07305704525407</v>
      </c>
      <c r="BJ198">
        <v>744.95955570018396</v>
      </c>
      <c r="BK198">
        <v>852.15755211398675</v>
      </c>
      <c r="BL198">
        <v>190.76072665741211</v>
      </c>
      <c r="BM198">
        <v>56.961797614733477</v>
      </c>
      <c r="BN198">
        <v>649369.46332642843</v>
      </c>
      <c r="BO198">
        <v>6.2710972548986836</v>
      </c>
      <c r="BP198">
        <v>31.030398229434802</v>
      </c>
      <c r="BQ198">
        <v>30184.096789659736</v>
      </c>
      <c r="BR198">
        <v>89.026583434601875</v>
      </c>
      <c r="BS198">
        <v>9999999</v>
      </c>
      <c r="BT198">
        <v>6.8349887724810783</v>
      </c>
      <c r="BU198">
        <v>0.12726886943266613</v>
      </c>
      <c r="BV198">
        <v>1.1613895424022007</v>
      </c>
      <c r="BW198">
        <v>0.13502951805421631</v>
      </c>
      <c r="BX198">
        <v>0.5126019366614164</v>
      </c>
      <c r="BY198">
        <v>3.0193584844980526E-3</v>
      </c>
      <c r="BZ198">
        <v>5.3566449616980198E-2</v>
      </c>
      <c r="CA198">
        <v>9.5104692150028883E-2</v>
      </c>
      <c r="CB198">
        <v>0.10934305319113789</v>
      </c>
      <c r="CC198">
        <v>7.3617329543976207E-2</v>
      </c>
      <c r="CD198">
        <v>0.23167993750482629</v>
      </c>
      <c r="CE198" t="s">
        <v>152</v>
      </c>
      <c r="CF198">
        <v>2.5524088345849973</v>
      </c>
      <c r="CG198">
        <v>237.7150065066069</v>
      </c>
      <c r="CH198">
        <v>1736.652891026773</v>
      </c>
      <c r="CI198">
        <v>59.039672482451991</v>
      </c>
      <c r="CJ198">
        <v>123.41540502124775</v>
      </c>
      <c r="CK198">
        <v>398.72625344637447</v>
      </c>
      <c r="CL198">
        <v>439.36026920585601</v>
      </c>
      <c r="CM198">
        <v>87.894713572573352</v>
      </c>
      <c r="CN198">
        <v>34.391252703542847</v>
      </c>
      <c r="CO198">
        <v>167238.14090144204</v>
      </c>
      <c r="CP198">
        <v>2.7371859672866958</v>
      </c>
      <c r="CQ198">
        <v>27.459524340349311</v>
      </c>
      <c r="CR198">
        <v>26159.302268923955</v>
      </c>
      <c r="CS198">
        <v>90.184038662581614</v>
      </c>
      <c r="CT198">
        <v>9999999</v>
      </c>
      <c r="CU198">
        <v>6.3919110552088947</v>
      </c>
      <c r="CV198">
        <v>0.42164848122591841</v>
      </c>
      <c r="CW198">
        <v>2.4021526541683449</v>
      </c>
      <c r="CX198">
        <v>0.44922396763012246</v>
      </c>
      <c r="CY198">
        <v>1.3964952525091385</v>
      </c>
      <c r="CZ198">
        <v>4.7845255251339281E-3</v>
      </c>
      <c r="DA198">
        <v>0.17720215435264944</v>
      </c>
      <c r="DB198">
        <v>0.31189839708366118</v>
      </c>
      <c r="DC198">
        <v>0.36437481384613474</v>
      </c>
      <c r="DD198">
        <v>0.24070621758647825</v>
      </c>
      <c r="DE198">
        <v>0.79937771908550004</v>
      </c>
    </row>
    <row r="199" spans="1:109">
      <c r="A199">
        <v>191</v>
      </c>
      <c r="B199" t="s">
        <v>149</v>
      </c>
      <c r="C199">
        <v>271885.10197275114</v>
      </c>
      <c r="D199">
        <v>198199.61111876191</v>
      </c>
      <c r="E199">
        <v>1822322.9657794484</v>
      </c>
      <c r="F199">
        <v>151419.8437128831</v>
      </c>
      <c r="G199">
        <v>132508.34206164131</v>
      </c>
      <c r="H199">
        <v>544231.56248654216</v>
      </c>
      <c r="I199">
        <v>2730029.9275824847</v>
      </c>
      <c r="J199">
        <v>449143.91509221972</v>
      </c>
      <c r="K199">
        <v>43324.728873513603</v>
      </c>
      <c r="L199">
        <v>277438997197.72205</v>
      </c>
      <c r="M199">
        <v>1442.6092684294956</v>
      </c>
      <c r="N199">
        <v>19001.951302861813</v>
      </c>
      <c r="O199">
        <v>6697380.1016345648</v>
      </c>
      <c r="P199">
        <v>15762.945585080355</v>
      </c>
      <c r="Q199">
        <v>9999999</v>
      </c>
      <c r="R199">
        <v>1714.5762344793036</v>
      </c>
      <c r="S199">
        <v>67.680484344037936</v>
      </c>
      <c r="T199">
        <v>339.27740359889771</v>
      </c>
      <c r="U199">
        <v>72.5250621864717</v>
      </c>
      <c r="V199">
        <v>237.88043075836634</v>
      </c>
      <c r="W199">
        <v>0.36447555520989844</v>
      </c>
      <c r="X199">
        <v>27.230652626155052</v>
      </c>
      <c r="Y199">
        <v>50.191966870142124</v>
      </c>
      <c r="Z199">
        <v>56.728155969460971</v>
      </c>
      <c r="AA199">
        <v>38.790896371056256</v>
      </c>
      <c r="AB199">
        <v>127.46292077321084</v>
      </c>
      <c r="AC199" t="s">
        <v>150</v>
      </c>
      <c r="AD199">
        <v>1912.4446571160934</v>
      </c>
      <c r="AE199">
        <v>44915.037037099653</v>
      </c>
      <c r="AF199">
        <v>198775.90234945351</v>
      </c>
      <c r="AG199">
        <v>12550.897584616889</v>
      </c>
      <c r="AH199">
        <v>23831.479532465943</v>
      </c>
      <c r="AI199">
        <v>48082.264631888589</v>
      </c>
      <c r="AJ199">
        <v>110196.669250644</v>
      </c>
      <c r="AK199">
        <v>19476.070312502023</v>
      </c>
      <c r="AL199">
        <v>8705.6190302223513</v>
      </c>
      <c r="AM199">
        <v>14718670.70923643</v>
      </c>
      <c r="AN199">
        <v>3484.6505450380441</v>
      </c>
      <c r="AO199">
        <v>10448.322294814983</v>
      </c>
      <c r="AP199">
        <v>3767224.3858827902</v>
      </c>
      <c r="AQ199">
        <v>3805.024030797344</v>
      </c>
      <c r="AR199">
        <v>9999999</v>
      </c>
      <c r="AS199">
        <v>3111.7891243526078</v>
      </c>
      <c r="AT199">
        <v>63.899112080505695</v>
      </c>
      <c r="AU199">
        <v>733.11989643531774</v>
      </c>
      <c r="AV199">
        <v>67.327677116059775</v>
      </c>
      <c r="AW199">
        <v>352.06896637311434</v>
      </c>
      <c r="AX199">
        <v>0.84300522262800937</v>
      </c>
      <c r="AY199">
        <v>28.182381874986309</v>
      </c>
      <c r="AZ199">
        <v>48.178682978968197</v>
      </c>
      <c r="BA199">
        <v>56.622338945182015</v>
      </c>
      <c r="BB199">
        <v>37.309421857678004</v>
      </c>
      <c r="BC199">
        <v>108.38794078060269</v>
      </c>
      <c r="BD199" t="s">
        <v>151</v>
      </c>
      <c r="BE199">
        <v>1.4073819965109156</v>
      </c>
      <c r="BF199">
        <v>421.81358079343192</v>
      </c>
      <c r="BG199">
        <v>1402.6259576877344</v>
      </c>
      <c r="BH199">
        <v>95.486212945621645</v>
      </c>
      <c r="BI199">
        <v>229.58515913512707</v>
      </c>
      <c r="BJ199">
        <v>413.75066561503428</v>
      </c>
      <c r="BK199">
        <v>862.23425068115864</v>
      </c>
      <c r="BL199">
        <v>139.01989544560803</v>
      </c>
      <c r="BM199">
        <v>61.511611607629462</v>
      </c>
      <c r="BN199">
        <v>51825.043666975958</v>
      </c>
      <c r="BO199">
        <v>2.6131794579963477</v>
      </c>
      <c r="BP199">
        <v>54.964032070271685</v>
      </c>
      <c r="BQ199">
        <v>32418.311346714439</v>
      </c>
      <c r="BR199">
        <v>89.949615376141409</v>
      </c>
      <c r="BS199">
        <v>9999999</v>
      </c>
      <c r="BT199">
        <v>5.9215967092293953</v>
      </c>
      <c r="BU199">
        <v>0.79898158797152308</v>
      </c>
      <c r="BV199">
        <v>2.7605710868580506</v>
      </c>
      <c r="BW199">
        <v>0.83382499744112948</v>
      </c>
      <c r="BX199">
        <v>1.7743552946684913</v>
      </c>
      <c r="BY199">
        <v>2.8190751227761047E-3</v>
      </c>
      <c r="BZ199">
        <v>0.34966995386958122</v>
      </c>
      <c r="CA199">
        <v>0.61899799765554742</v>
      </c>
      <c r="CB199">
        <v>0.71758798116795952</v>
      </c>
      <c r="CC199">
        <v>0.47680603732640015</v>
      </c>
      <c r="CD199">
        <v>1.1049059319335117</v>
      </c>
      <c r="CE199" t="s">
        <v>152</v>
      </c>
      <c r="CF199">
        <v>3.9555074910474701</v>
      </c>
      <c r="CG199">
        <v>156.11700995247108</v>
      </c>
      <c r="CH199">
        <v>2783.2434563292095</v>
      </c>
      <c r="CI199">
        <v>82.70065888648115</v>
      </c>
      <c r="CJ199">
        <v>79.74445707391483</v>
      </c>
      <c r="CK199">
        <v>679.26283170527006</v>
      </c>
      <c r="CL199">
        <v>254.65146462027661</v>
      </c>
      <c r="CM199">
        <v>129.08185017159283</v>
      </c>
      <c r="CN199">
        <v>41.856400220634292</v>
      </c>
      <c r="CO199">
        <v>1634019.1217498342</v>
      </c>
      <c r="CP199">
        <v>7.7305193512846495</v>
      </c>
      <c r="CQ199">
        <v>5.3564054884366872</v>
      </c>
      <c r="CR199">
        <v>23342.449583207341</v>
      </c>
      <c r="CS199">
        <v>139.93716654542865</v>
      </c>
      <c r="CT199">
        <v>9999999</v>
      </c>
      <c r="CU199">
        <v>5.9037560647966387</v>
      </c>
      <c r="CV199">
        <v>0.14483040987152679</v>
      </c>
      <c r="CW199">
        <v>1.4188128940716216</v>
      </c>
      <c r="CX199">
        <v>0.15237276192907059</v>
      </c>
      <c r="CY199">
        <v>0.68235998645076612</v>
      </c>
      <c r="CZ199">
        <v>2.2950135492395014E-3</v>
      </c>
      <c r="DA199">
        <v>7.0636526175193143E-2</v>
      </c>
      <c r="DB199">
        <v>0.11075885758234584</v>
      </c>
      <c r="DC199">
        <v>0.13038583336352155</v>
      </c>
      <c r="DD199">
        <v>8.8802851323426954E-2</v>
      </c>
      <c r="DE199">
        <v>0.25332903865492934</v>
      </c>
    </row>
    <row r="200" spans="1:109">
      <c r="A200">
        <v>192</v>
      </c>
      <c r="B200" t="s">
        <v>149</v>
      </c>
      <c r="C200">
        <v>283774.09501501534</v>
      </c>
      <c r="D200">
        <v>200247.21425230888</v>
      </c>
      <c r="E200">
        <v>730154.9401959012</v>
      </c>
      <c r="F200">
        <v>63093.36366183214</v>
      </c>
      <c r="G200">
        <v>111737.86265584108</v>
      </c>
      <c r="H200">
        <v>256663.10238698544</v>
      </c>
      <c r="I200">
        <v>882096.35662897327</v>
      </c>
      <c r="J200">
        <v>116660.84388497801</v>
      </c>
      <c r="K200">
        <v>30034.582376648475</v>
      </c>
      <c r="L200">
        <v>236962286.11264253</v>
      </c>
      <c r="M200">
        <v>196.17107760376294</v>
      </c>
      <c r="N200">
        <v>16029.523917367584</v>
      </c>
      <c r="O200">
        <v>7220195.7500726497</v>
      </c>
      <c r="P200">
        <v>7429.7992748410625</v>
      </c>
      <c r="Q200">
        <v>9999999</v>
      </c>
      <c r="R200">
        <v>981.13692903684694</v>
      </c>
      <c r="S200">
        <v>234.698527293376</v>
      </c>
      <c r="T200">
        <v>697.43009269763343</v>
      </c>
      <c r="U200">
        <v>243.17994701936806</v>
      </c>
      <c r="V200">
        <v>581.6965180348833</v>
      </c>
      <c r="W200">
        <v>0.72935532338978648</v>
      </c>
      <c r="X200">
        <v>147.55685503694684</v>
      </c>
      <c r="Y200">
        <v>201.2371592643544</v>
      </c>
      <c r="Z200">
        <v>213.60518934411965</v>
      </c>
      <c r="AA200">
        <v>175.78662623749565</v>
      </c>
      <c r="AB200">
        <v>345.73539958372692</v>
      </c>
      <c r="AC200" t="s">
        <v>150</v>
      </c>
      <c r="AD200">
        <v>1948.958467686412</v>
      </c>
      <c r="AE200">
        <v>50002.527118780126</v>
      </c>
      <c r="AF200">
        <v>194063.31638809436</v>
      </c>
      <c r="AG200">
        <v>13321.852500883911</v>
      </c>
      <c r="AH200">
        <v>25632.890289702893</v>
      </c>
      <c r="AI200">
        <v>43266.447514387277</v>
      </c>
      <c r="AJ200">
        <v>97637.26203589073</v>
      </c>
      <c r="AK200">
        <v>19335.997086056381</v>
      </c>
      <c r="AL200">
        <v>10211.260866532251</v>
      </c>
      <c r="AM200">
        <v>8626607.6662679389</v>
      </c>
      <c r="AN200">
        <v>4112.4342831748399</v>
      </c>
      <c r="AO200">
        <v>13297.074691720622</v>
      </c>
      <c r="AP200">
        <v>4702599.4709264189</v>
      </c>
      <c r="AQ200">
        <v>4779.3071767627225</v>
      </c>
      <c r="AR200">
        <v>9999999</v>
      </c>
      <c r="AS200">
        <v>2579.4559824929161</v>
      </c>
      <c r="AT200">
        <v>66.696226706958086</v>
      </c>
      <c r="AU200">
        <v>454.77789648684609</v>
      </c>
      <c r="AV200">
        <v>70.831171832319455</v>
      </c>
      <c r="AW200">
        <v>267.88664114586504</v>
      </c>
      <c r="AX200">
        <v>0.25285589291881211</v>
      </c>
      <c r="AY200">
        <v>27.185142779920412</v>
      </c>
      <c r="AZ200">
        <v>49.671731153449514</v>
      </c>
      <c r="BA200">
        <v>57.43833381884086</v>
      </c>
      <c r="BB200">
        <v>37.896055037731017</v>
      </c>
      <c r="BC200">
        <v>118.91901611723267</v>
      </c>
      <c r="BD200" t="s">
        <v>151</v>
      </c>
      <c r="BE200">
        <v>3.2660567402700358</v>
      </c>
      <c r="BF200">
        <v>1264.9044340786309</v>
      </c>
      <c r="BG200">
        <v>5784.7376639984514</v>
      </c>
      <c r="BH200">
        <v>483.60904937930644</v>
      </c>
      <c r="BI200">
        <v>677.27609279115097</v>
      </c>
      <c r="BJ200">
        <v>1521.7410948376664</v>
      </c>
      <c r="BK200">
        <v>9653.1715549309829</v>
      </c>
      <c r="BL200">
        <v>1159.1249960021803</v>
      </c>
      <c r="BM200">
        <v>185.63252416855019</v>
      </c>
      <c r="BN200">
        <v>186387900.97321332</v>
      </c>
      <c r="BO200">
        <v>2.9243820316273781</v>
      </c>
      <c r="BP200">
        <v>119.84809350888673</v>
      </c>
      <c r="BQ200">
        <v>24957.932452866051</v>
      </c>
      <c r="BR200">
        <v>54.412627162797484</v>
      </c>
      <c r="BS200">
        <v>9999999</v>
      </c>
      <c r="BT200">
        <v>7.6265962227261879</v>
      </c>
      <c r="BU200">
        <v>0.79749433048101359</v>
      </c>
      <c r="BV200">
        <v>4.3587856582398032</v>
      </c>
      <c r="BW200">
        <v>0.81264792967045851</v>
      </c>
      <c r="BX200">
        <v>2.5462365832734437</v>
      </c>
      <c r="BY200">
        <v>1.2596032678118896E-2</v>
      </c>
      <c r="BZ200">
        <v>0.52361972775318544</v>
      </c>
      <c r="CA200">
        <v>0.73185575076737386</v>
      </c>
      <c r="CB200">
        <v>0.73590943537906128</v>
      </c>
      <c r="CC200">
        <v>0.65088330406541017</v>
      </c>
      <c r="CD200">
        <v>0.97708798146450782</v>
      </c>
      <c r="CE200" t="s">
        <v>152</v>
      </c>
      <c r="CF200">
        <v>1.9895490281627493</v>
      </c>
      <c r="CG200">
        <v>310.03990789191704</v>
      </c>
      <c r="CH200">
        <v>2465.2182104794565</v>
      </c>
      <c r="CI200">
        <v>110.21137223896679</v>
      </c>
      <c r="CJ200">
        <v>185.64566906717386</v>
      </c>
      <c r="CK200">
        <v>621.71390196949631</v>
      </c>
      <c r="CL200">
        <v>865.52453937192706</v>
      </c>
      <c r="CM200">
        <v>181.37012517858369</v>
      </c>
      <c r="CN200">
        <v>56.241015832307639</v>
      </c>
      <c r="CO200">
        <v>1193006.3360891349</v>
      </c>
      <c r="CP200">
        <v>2.2308473833197153</v>
      </c>
      <c r="CQ200">
        <v>28.04406035278754</v>
      </c>
      <c r="CR200">
        <v>22571.889906074215</v>
      </c>
      <c r="CS200">
        <v>97.389770188160554</v>
      </c>
      <c r="CT200">
        <v>9999999</v>
      </c>
      <c r="CU200">
        <v>3.0319319601506161</v>
      </c>
      <c r="CV200">
        <v>0.22096432520765924</v>
      </c>
      <c r="CW200">
        <v>0.89791346713062925</v>
      </c>
      <c r="CX200">
        <v>0.23688593850500353</v>
      </c>
      <c r="CY200">
        <v>0.66561391055933217</v>
      </c>
      <c r="CZ200">
        <v>1.0987695349654746E-3</v>
      </c>
      <c r="DA200">
        <v>8.1082458058358467E-2</v>
      </c>
      <c r="DB200">
        <v>0.15686376167629065</v>
      </c>
      <c r="DC200">
        <v>0.18600931757037323</v>
      </c>
      <c r="DD200">
        <v>0.11632168209840689</v>
      </c>
      <c r="DE200">
        <v>0.44631467424031163</v>
      </c>
    </row>
    <row r="201" spans="1:109">
      <c r="A201">
        <v>193</v>
      </c>
      <c r="B201" t="s">
        <v>149</v>
      </c>
      <c r="C201">
        <v>389242.53222911275</v>
      </c>
      <c r="D201">
        <v>651392.31064205291</v>
      </c>
      <c r="E201">
        <v>1371124.2734973286</v>
      </c>
      <c r="F201">
        <v>234371.05147166428</v>
      </c>
      <c r="G201">
        <v>321718.48982219794</v>
      </c>
      <c r="H201">
        <v>540600.28296389873</v>
      </c>
      <c r="I201">
        <v>10442684.936670613</v>
      </c>
      <c r="J201">
        <v>679922.27564730984</v>
      </c>
      <c r="K201">
        <v>83115.494670763073</v>
      </c>
      <c r="L201">
        <v>8042516088.1669521</v>
      </c>
      <c r="M201">
        <v>1383.4580400621371</v>
      </c>
      <c r="N201">
        <v>63813.347582049093</v>
      </c>
      <c r="O201">
        <v>7410138.1130686728</v>
      </c>
      <c r="P201">
        <v>32575.70804588894</v>
      </c>
      <c r="Q201">
        <v>9999999</v>
      </c>
      <c r="R201">
        <v>3540.5329716553642</v>
      </c>
      <c r="S201">
        <v>833.42361280214345</v>
      </c>
      <c r="T201">
        <v>2577.4156894315279</v>
      </c>
      <c r="U201">
        <v>856.84864933748725</v>
      </c>
      <c r="V201">
        <v>1666.0035798152921</v>
      </c>
      <c r="W201">
        <v>1.7613775000785574</v>
      </c>
      <c r="X201">
        <v>493.71820250900538</v>
      </c>
      <c r="Y201">
        <v>723.19776403621279</v>
      </c>
      <c r="Z201">
        <v>767.1400528000039</v>
      </c>
      <c r="AA201">
        <v>618.92756777872614</v>
      </c>
      <c r="AB201">
        <v>1098.0404723648055</v>
      </c>
      <c r="AC201" t="s">
        <v>150</v>
      </c>
      <c r="AD201">
        <v>113.76311367373933</v>
      </c>
      <c r="AE201">
        <v>113456.85425488449</v>
      </c>
      <c r="AF201">
        <v>608555.27497017372</v>
      </c>
      <c r="AG201">
        <v>37371.589935140553</v>
      </c>
      <c r="AH201">
        <v>63575.221648922074</v>
      </c>
      <c r="AI201">
        <v>178806.37140286161</v>
      </c>
      <c r="AJ201">
        <v>396849.61207544128</v>
      </c>
      <c r="AK201">
        <v>65114.035001382632</v>
      </c>
      <c r="AL201">
        <v>18057.3857729099</v>
      </c>
      <c r="AM201">
        <v>317948112.86455721</v>
      </c>
      <c r="AN201">
        <v>174.87124349846454</v>
      </c>
      <c r="AO201">
        <v>7556.0518140730092</v>
      </c>
      <c r="AP201">
        <v>5292440.4835322816</v>
      </c>
      <c r="AQ201">
        <v>3262.9507412559551</v>
      </c>
      <c r="AR201">
        <v>9999999</v>
      </c>
      <c r="AS201">
        <v>521.01864354974646</v>
      </c>
      <c r="AT201">
        <v>112.70406324088455</v>
      </c>
      <c r="AU201">
        <v>319.14993809810039</v>
      </c>
      <c r="AV201">
        <v>116.83497417438844</v>
      </c>
      <c r="AW201">
        <v>227.82500017541298</v>
      </c>
      <c r="AX201">
        <v>0.92897884875722325</v>
      </c>
      <c r="AY201">
        <v>69.433974641411552</v>
      </c>
      <c r="AZ201">
        <v>96.437126181636302</v>
      </c>
      <c r="BA201">
        <v>101.87455615369956</v>
      </c>
      <c r="BB201">
        <v>83.795818352378689</v>
      </c>
      <c r="BC201">
        <v>166.41142061189245</v>
      </c>
      <c r="BD201" t="s">
        <v>151</v>
      </c>
      <c r="BE201">
        <v>2.2302240068400971</v>
      </c>
      <c r="BF201">
        <v>442.74098247072732</v>
      </c>
      <c r="BG201">
        <v>941.36664822913724</v>
      </c>
      <c r="BH201">
        <v>101.87832120505088</v>
      </c>
      <c r="BI201">
        <v>223.43972317420653</v>
      </c>
      <c r="BJ201">
        <v>306.87978572119789</v>
      </c>
      <c r="BK201">
        <v>893.19648771585196</v>
      </c>
      <c r="BL201">
        <v>148.76977184356326</v>
      </c>
      <c r="BM201">
        <v>69.323922681395032</v>
      </c>
      <c r="BN201">
        <v>29385.570638268793</v>
      </c>
      <c r="BO201">
        <v>3.7400374983499365</v>
      </c>
      <c r="BP201">
        <v>64.674642966017885</v>
      </c>
      <c r="BQ201">
        <v>23460.960724860888</v>
      </c>
      <c r="BR201">
        <v>72.072882278770635</v>
      </c>
      <c r="BS201">
        <v>9999999</v>
      </c>
      <c r="BT201">
        <v>3.8555359449812459</v>
      </c>
      <c r="BU201">
        <v>0.29112991029886442</v>
      </c>
      <c r="BV201">
        <v>1.3834229942771363</v>
      </c>
      <c r="BW201">
        <v>0.30431955929390436</v>
      </c>
      <c r="BX201">
        <v>1.00355870174697</v>
      </c>
      <c r="BY201">
        <v>6.4073409334427318E-4</v>
      </c>
      <c r="BZ201">
        <v>0.16922648573027618</v>
      </c>
      <c r="CA201">
        <v>0.23840851227522245</v>
      </c>
      <c r="CB201">
        <v>0.2597777402433597</v>
      </c>
      <c r="CC201">
        <v>0.20322110681164973</v>
      </c>
      <c r="CD201">
        <v>0.47391639814299519</v>
      </c>
      <c r="CE201" t="s">
        <v>152</v>
      </c>
      <c r="CF201">
        <v>4.0498918893053908</v>
      </c>
      <c r="CG201">
        <v>146.17668611340477</v>
      </c>
      <c r="CH201">
        <v>1246.5918543505009</v>
      </c>
      <c r="CI201">
        <v>45.873868135139766</v>
      </c>
      <c r="CJ201">
        <v>89.045473008449036</v>
      </c>
      <c r="CK201">
        <v>329.50797267666462</v>
      </c>
      <c r="CL201">
        <v>304.52387271333612</v>
      </c>
      <c r="CM201">
        <v>66.580413412461425</v>
      </c>
      <c r="CN201">
        <v>27.374639779899326</v>
      </c>
      <c r="CO201">
        <v>69512.44241385856</v>
      </c>
      <c r="CP201">
        <v>4.6424409720821487</v>
      </c>
      <c r="CQ201">
        <v>21.374511574511089</v>
      </c>
      <c r="CR201">
        <v>23285.054809917103</v>
      </c>
      <c r="CS201">
        <v>97.14191650464565</v>
      </c>
      <c r="CT201">
        <v>9999999</v>
      </c>
      <c r="CU201">
        <v>6.5383930934254524</v>
      </c>
      <c r="CV201">
        <v>0.22818488404877985</v>
      </c>
      <c r="CW201">
        <v>2.2006503056930389</v>
      </c>
      <c r="CX201">
        <v>0.23881874928160932</v>
      </c>
      <c r="CY201">
        <v>1.2144559678235707</v>
      </c>
      <c r="CZ201">
        <v>1.0489105807817633E-3</v>
      </c>
      <c r="DA201">
        <v>9.8638784050592718E-2</v>
      </c>
      <c r="DB201">
        <v>0.1724277117708434</v>
      </c>
      <c r="DC201">
        <v>0.20514464147347661</v>
      </c>
      <c r="DD201">
        <v>0.13180372179062624</v>
      </c>
      <c r="DE201">
        <v>0.35704279342960371</v>
      </c>
    </row>
    <row r="202" spans="1:109">
      <c r="A202">
        <v>194</v>
      </c>
      <c r="B202" t="s">
        <v>149</v>
      </c>
      <c r="C202">
        <v>392130.01313835336</v>
      </c>
      <c r="D202">
        <v>838693.85283388058</v>
      </c>
      <c r="E202">
        <v>3913683.938968726</v>
      </c>
      <c r="F202">
        <v>675200.2868767319</v>
      </c>
      <c r="G202">
        <v>467345.96723565983</v>
      </c>
      <c r="H202">
        <v>1160410.1104562166</v>
      </c>
      <c r="I202">
        <v>72847808.181794375</v>
      </c>
      <c r="J202">
        <v>4420504.2744838269</v>
      </c>
      <c r="K202">
        <v>131366.80447827038</v>
      </c>
      <c r="L202">
        <v>9191168251721212</v>
      </c>
      <c r="M202">
        <v>1527.6519496353594</v>
      </c>
      <c r="N202">
        <v>134872.47197652562</v>
      </c>
      <c r="O202">
        <v>7442807.0501711443</v>
      </c>
      <c r="P202">
        <v>52658.763822139554</v>
      </c>
      <c r="Q202">
        <v>9999999</v>
      </c>
      <c r="R202">
        <v>2923.5758698113218</v>
      </c>
      <c r="S202">
        <v>602.6197467255073</v>
      </c>
      <c r="T202">
        <v>1663.201002015106</v>
      </c>
      <c r="U202">
        <v>631.43679768938273</v>
      </c>
      <c r="V202">
        <v>1117.7646435942736</v>
      </c>
      <c r="W202">
        <v>3.4650399625844921</v>
      </c>
      <c r="X202">
        <v>315.87590899402892</v>
      </c>
      <c r="Y202">
        <v>477.42203026971691</v>
      </c>
      <c r="Z202">
        <v>521.32953065170489</v>
      </c>
      <c r="AA202">
        <v>391.78095955472816</v>
      </c>
      <c r="AB202">
        <v>938.81319814531059</v>
      </c>
      <c r="AC202" t="s">
        <v>150</v>
      </c>
      <c r="AD202">
        <v>1615.2355482024132</v>
      </c>
      <c r="AE202">
        <v>58576.607749721443</v>
      </c>
      <c r="AF202">
        <v>205595.11544440433</v>
      </c>
      <c r="AG202">
        <v>13979.381599422019</v>
      </c>
      <c r="AH202">
        <v>30320.915929815983</v>
      </c>
      <c r="AI202">
        <v>51257.911078492711</v>
      </c>
      <c r="AJ202">
        <v>123893.35849181788</v>
      </c>
      <c r="AK202">
        <v>20679.391039995411</v>
      </c>
      <c r="AL202">
        <v>9950.4855537883814</v>
      </c>
      <c r="AM202">
        <v>9067919.1831106357</v>
      </c>
      <c r="AN202">
        <v>3132.5390683098317</v>
      </c>
      <c r="AO202">
        <v>12043.968378643764</v>
      </c>
      <c r="AP202">
        <v>4820716.3789338358</v>
      </c>
      <c r="AQ202">
        <v>3788.7371264218609</v>
      </c>
      <c r="AR202">
        <v>9999999</v>
      </c>
      <c r="AS202">
        <v>3538.1600268060001</v>
      </c>
      <c r="AT202">
        <v>115.37696030951611</v>
      </c>
      <c r="AU202">
        <v>1114.103993880894</v>
      </c>
      <c r="AV202">
        <v>121.68535735765693</v>
      </c>
      <c r="AW202">
        <v>677.23913941780665</v>
      </c>
      <c r="AX202">
        <v>0.37383806852031021</v>
      </c>
      <c r="AY202">
        <v>50.322406230970365</v>
      </c>
      <c r="AZ202">
        <v>85.967861727311742</v>
      </c>
      <c r="BA202">
        <v>101.67125457979131</v>
      </c>
      <c r="BB202">
        <v>66.835962843428263</v>
      </c>
      <c r="BC202">
        <v>205.97842345468763</v>
      </c>
      <c r="BD202" t="s">
        <v>151</v>
      </c>
      <c r="BE202">
        <v>6.6516205516032771</v>
      </c>
      <c r="BF202">
        <v>1344.8760426326485</v>
      </c>
      <c r="BG202">
        <v>9045.4810915719117</v>
      </c>
      <c r="BH202">
        <v>868.93411948645405</v>
      </c>
      <c r="BI202">
        <v>684.06677973976787</v>
      </c>
      <c r="BJ202">
        <v>2312.8752172452087</v>
      </c>
      <c r="BK202">
        <v>27274.446590772583</v>
      </c>
      <c r="BL202">
        <v>3668.7525231727486</v>
      </c>
      <c r="BM202">
        <v>197.37571018528399</v>
      </c>
      <c r="BN202">
        <v>912740954817.09998</v>
      </c>
      <c r="BO202">
        <v>5.8793458722541585</v>
      </c>
      <c r="BP202">
        <v>116.75902070825917</v>
      </c>
      <c r="BQ202">
        <v>20638.954767573312</v>
      </c>
      <c r="BR202">
        <v>49.518657341693007</v>
      </c>
      <c r="BS202">
        <v>9999999</v>
      </c>
      <c r="BT202">
        <v>13.043430011075026</v>
      </c>
      <c r="BU202">
        <v>1.6459356677152623</v>
      </c>
      <c r="BV202">
        <v>6.6876733889572337</v>
      </c>
      <c r="BW202">
        <v>1.7251294075073353</v>
      </c>
      <c r="BX202">
        <v>4.4567969280164901</v>
      </c>
      <c r="BY202">
        <v>2.4701756588682393E-3</v>
      </c>
      <c r="BZ202">
        <v>0.8333150350669698</v>
      </c>
      <c r="CA202">
        <v>1.2899253216900208</v>
      </c>
      <c r="CB202">
        <v>1.4663927997122028</v>
      </c>
      <c r="CC202">
        <v>1.0473418922119546</v>
      </c>
      <c r="CD202">
        <v>2.4329508585109805</v>
      </c>
      <c r="CE202" t="s">
        <v>152</v>
      </c>
      <c r="CF202">
        <v>4.9452168719178208E-2</v>
      </c>
      <c r="CG202">
        <v>184.75945394759418</v>
      </c>
      <c r="CH202">
        <v>663.11042582530058</v>
      </c>
      <c r="CI202">
        <v>33.067135907765568</v>
      </c>
      <c r="CJ202">
        <v>84.893179284742885</v>
      </c>
      <c r="CK202">
        <v>208.06486019648884</v>
      </c>
      <c r="CL202">
        <v>191.51641434297221</v>
      </c>
      <c r="CM202">
        <v>40.98293198125949</v>
      </c>
      <c r="CN202">
        <v>23.752671551443918</v>
      </c>
      <c r="CO202">
        <v>7388.3519437068262</v>
      </c>
      <c r="CP202">
        <v>0.30010047650201915</v>
      </c>
      <c r="CQ202">
        <v>12.167931115745805</v>
      </c>
      <c r="CR202">
        <v>25978.338269370415</v>
      </c>
      <c r="CS202">
        <v>155.62451294249061</v>
      </c>
      <c r="CT202">
        <v>9999999</v>
      </c>
      <c r="CU202">
        <v>0.38279073252789825</v>
      </c>
      <c r="CV202">
        <v>4.2850784130712541E-2</v>
      </c>
      <c r="CW202">
        <v>0.20141393118800205</v>
      </c>
      <c r="CX202">
        <v>4.3437625393983638E-2</v>
      </c>
      <c r="CY202">
        <v>0.11425492505056307</v>
      </c>
      <c r="CZ202">
        <v>9.297514802313239E-5</v>
      </c>
      <c r="DA202">
        <v>3.5878335293875525E-2</v>
      </c>
      <c r="DB202">
        <v>4.0724697192792904E-2</v>
      </c>
      <c r="DC202">
        <v>4.0358642767269151E-2</v>
      </c>
      <c r="DD202">
        <v>3.8850087926262225E-2</v>
      </c>
      <c r="DE202">
        <v>5.1178056614646819E-2</v>
      </c>
    </row>
    <row r="203" spans="1:109">
      <c r="A203">
        <v>195</v>
      </c>
      <c r="B203" t="s">
        <v>149</v>
      </c>
      <c r="C203">
        <v>472598.9427727976</v>
      </c>
      <c r="D203">
        <v>731031.23754637083</v>
      </c>
      <c r="E203">
        <v>2097171.8923787628</v>
      </c>
      <c r="F203">
        <v>382213.27999117586</v>
      </c>
      <c r="G203">
        <v>403987.70864545141</v>
      </c>
      <c r="H203">
        <v>653962.04768610257</v>
      </c>
      <c r="I203">
        <v>28214192.876144022</v>
      </c>
      <c r="J203">
        <v>1563241.4365591512</v>
      </c>
      <c r="K203">
        <v>113659.2989423176</v>
      </c>
      <c r="L203">
        <v>1039151528561.7465</v>
      </c>
      <c r="M203">
        <v>4459.3683411177335</v>
      </c>
      <c r="N203">
        <v>129540.20297290923</v>
      </c>
      <c r="O203">
        <v>6849735.7146224109</v>
      </c>
      <c r="P203">
        <v>70525.775160924852</v>
      </c>
      <c r="Q203">
        <v>9999999</v>
      </c>
      <c r="R203">
        <v>6897.2498109012413</v>
      </c>
      <c r="S203">
        <v>744.43276929332217</v>
      </c>
      <c r="T203">
        <v>2243.6518319705651</v>
      </c>
      <c r="U203">
        <v>768.82108621702275</v>
      </c>
      <c r="V203">
        <v>1395.4264256327167</v>
      </c>
      <c r="W203">
        <v>12.729914157141774</v>
      </c>
      <c r="X203">
        <v>425.11438406121403</v>
      </c>
      <c r="Y203">
        <v>643.42199011188654</v>
      </c>
      <c r="Z203">
        <v>663.48038527005895</v>
      </c>
      <c r="AA203">
        <v>549.00561328070853</v>
      </c>
      <c r="AB203">
        <v>994.15825479170655</v>
      </c>
      <c r="AC203" t="s">
        <v>150</v>
      </c>
      <c r="AD203">
        <v>384.25090999773136</v>
      </c>
      <c r="AE203">
        <v>115056.08605536319</v>
      </c>
      <c r="AF203">
        <v>765172.78298798157</v>
      </c>
      <c r="AG203">
        <v>35622.061288425386</v>
      </c>
      <c r="AH203">
        <v>58949.793514945748</v>
      </c>
      <c r="AI203">
        <v>200893.81629675478</v>
      </c>
      <c r="AJ203">
        <v>316022.76648896909</v>
      </c>
      <c r="AK203">
        <v>60880.002142399295</v>
      </c>
      <c r="AL203">
        <v>17061.699663847114</v>
      </c>
      <c r="AM203">
        <v>497367782.16701484</v>
      </c>
      <c r="AN203">
        <v>410.09892555270773</v>
      </c>
      <c r="AO203">
        <v>6319.891498866783</v>
      </c>
      <c r="AP203">
        <v>6411987.346504773</v>
      </c>
      <c r="AQ203">
        <v>3190.1128355447968</v>
      </c>
      <c r="AR203">
        <v>9999999</v>
      </c>
      <c r="AS203">
        <v>1167.4988923170495</v>
      </c>
      <c r="AT203">
        <v>196.68346816437679</v>
      </c>
      <c r="AU203">
        <v>670.63150607028672</v>
      </c>
      <c r="AV203">
        <v>204.32569875820866</v>
      </c>
      <c r="AW203">
        <v>517.93203864753764</v>
      </c>
      <c r="AX203">
        <v>0.37196818406693549</v>
      </c>
      <c r="AY203">
        <v>105.65982969784224</v>
      </c>
      <c r="AZ203">
        <v>161.52261545962543</v>
      </c>
      <c r="BA203">
        <v>179.08152874997171</v>
      </c>
      <c r="BB203">
        <v>133.1762747748547</v>
      </c>
      <c r="BC203">
        <v>280.26765686408714</v>
      </c>
      <c r="BD203" t="s">
        <v>151</v>
      </c>
      <c r="BE203">
        <v>0.39861860043194786</v>
      </c>
      <c r="BF203">
        <v>194.47421113576593</v>
      </c>
      <c r="BG203">
        <v>418.68981376188106</v>
      </c>
      <c r="BH203">
        <v>35.642943767299975</v>
      </c>
      <c r="BI203">
        <v>99.901383192827865</v>
      </c>
      <c r="BJ203">
        <v>185.20617836050528</v>
      </c>
      <c r="BK203">
        <v>259.73054375998964</v>
      </c>
      <c r="BL203">
        <v>44.813258603546508</v>
      </c>
      <c r="BM203">
        <v>26.239002317458727</v>
      </c>
      <c r="BN203">
        <v>3065.6131939843149</v>
      </c>
      <c r="BO203">
        <v>0.82516544609711495</v>
      </c>
      <c r="BP203">
        <v>24.014013829627959</v>
      </c>
      <c r="BQ203">
        <v>26052.494234086193</v>
      </c>
      <c r="BR203">
        <v>128.86741890927868</v>
      </c>
      <c r="BS203">
        <v>9999999</v>
      </c>
      <c r="BT203">
        <v>1.5408116357891855</v>
      </c>
      <c r="BU203">
        <v>0.33915167138019564</v>
      </c>
      <c r="BV203">
        <v>1.1425813721450202</v>
      </c>
      <c r="BW203">
        <v>0.34975178667968837</v>
      </c>
      <c r="BX203">
        <v>0.7495971081477073</v>
      </c>
      <c r="BY203">
        <v>3.3911038560750138E-4</v>
      </c>
      <c r="BZ203">
        <v>0.18785823325726309</v>
      </c>
      <c r="CA203">
        <v>0.28987694035195283</v>
      </c>
      <c r="CB203">
        <v>0.31271619301625025</v>
      </c>
      <c r="CC203">
        <v>0.24372007457086267</v>
      </c>
      <c r="CD203">
        <v>0.4513158987552483</v>
      </c>
      <c r="CE203" t="s">
        <v>152</v>
      </c>
      <c r="CF203">
        <v>0.82611846404450706</v>
      </c>
      <c r="CG203">
        <v>47.727479549777769</v>
      </c>
      <c r="CH203">
        <v>116.07800155632084</v>
      </c>
      <c r="CI203">
        <v>12.527772862043564</v>
      </c>
      <c r="CJ203">
        <v>29.486312764489945</v>
      </c>
      <c r="CK203">
        <v>34.220602516260186</v>
      </c>
      <c r="CL203">
        <v>46.195901694951658</v>
      </c>
      <c r="CM203">
        <v>13.708107517636282</v>
      </c>
      <c r="CN203">
        <v>11.710385215959571</v>
      </c>
      <c r="CO203">
        <v>396.17990464699591</v>
      </c>
      <c r="CP203">
        <v>2.92464289897047</v>
      </c>
      <c r="CQ203">
        <v>25.988010282458347</v>
      </c>
      <c r="CR203">
        <v>24163.588610277384</v>
      </c>
      <c r="CS203">
        <v>133.80793584871518</v>
      </c>
      <c r="CT203">
        <v>9999999</v>
      </c>
      <c r="CU203">
        <v>1.3080697212537571</v>
      </c>
      <c r="CV203">
        <v>3.3620111603399616E-2</v>
      </c>
      <c r="CW203">
        <v>0.24596568330879687</v>
      </c>
      <c r="CX203">
        <v>3.5805685407240731E-2</v>
      </c>
      <c r="CY203">
        <v>0.16842228347131408</v>
      </c>
      <c r="CZ203">
        <v>1.4577367055777818E-3</v>
      </c>
      <c r="DA203">
        <v>1.461173160009456E-2</v>
      </c>
      <c r="DB203">
        <v>2.5014454404093119E-2</v>
      </c>
      <c r="DC203">
        <v>2.8566827773195497E-2</v>
      </c>
      <c r="DD203">
        <v>1.941496514968967E-2</v>
      </c>
      <c r="DE203">
        <v>6.4277544817350429E-2</v>
      </c>
    </row>
    <row r="204" spans="1:109">
      <c r="A204">
        <v>196</v>
      </c>
      <c r="B204" t="s">
        <v>149</v>
      </c>
      <c r="C204">
        <v>217633.10534145337</v>
      </c>
      <c r="D204">
        <v>512953.07643061323</v>
      </c>
      <c r="E204">
        <v>2945793.1667739311</v>
      </c>
      <c r="F204">
        <v>597438.09154169995</v>
      </c>
      <c r="G204">
        <v>297514.16183146194</v>
      </c>
      <c r="H204">
        <v>908022.71063930658</v>
      </c>
      <c r="I204">
        <v>103611591.59080508</v>
      </c>
      <c r="J204">
        <v>5816346.365582658</v>
      </c>
      <c r="K204">
        <v>90837.424494569335</v>
      </c>
      <c r="L204">
        <v>8.3232557513063488E+17</v>
      </c>
      <c r="M204">
        <v>1482.5277391606935</v>
      </c>
      <c r="N204">
        <v>93073.213636978777</v>
      </c>
      <c r="O204">
        <v>4710697.8187418859</v>
      </c>
      <c r="P204">
        <v>28476.409659379096</v>
      </c>
      <c r="Q204">
        <v>9999999</v>
      </c>
      <c r="R204">
        <v>2035.0978094921857</v>
      </c>
      <c r="S204">
        <v>301.23010491473866</v>
      </c>
      <c r="T204">
        <v>1021.4493522036972</v>
      </c>
      <c r="U204">
        <v>305.84971014361929</v>
      </c>
      <c r="V204">
        <v>707.18391081520497</v>
      </c>
      <c r="W204">
        <v>1.0997870675448922</v>
      </c>
      <c r="X204">
        <v>224.04545820704075</v>
      </c>
      <c r="Y204">
        <v>281.64359513936967</v>
      </c>
      <c r="Z204">
        <v>280.61085302081864</v>
      </c>
      <c r="AA204">
        <v>260.79892525938999</v>
      </c>
      <c r="AB204">
        <v>357.95572909273176</v>
      </c>
      <c r="AC204" t="s">
        <v>150</v>
      </c>
      <c r="AD204">
        <v>1571.0165280202132</v>
      </c>
      <c r="AE204">
        <v>61328.211140435742</v>
      </c>
      <c r="AF204">
        <v>979606.33914092463</v>
      </c>
      <c r="AG204">
        <v>36255.683666143079</v>
      </c>
      <c r="AH204">
        <v>34637.944953743157</v>
      </c>
      <c r="AI204">
        <v>234433.66556820861</v>
      </c>
      <c r="AJ204">
        <v>182511.48941952561</v>
      </c>
      <c r="AK204">
        <v>70223.795854106487</v>
      </c>
      <c r="AL204">
        <v>14418.726624903609</v>
      </c>
      <c r="AM204">
        <v>9239366999.8322811</v>
      </c>
      <c r="AN204">
        <v>2295.2004985568947</v>
      </c>
      <c r="AO204">
        <v>3333.9141833733042</v>
      </c>
      <c r="AP204">
        <v>5066797.2691548783</v>
      </c>
      <c r="AQ204">
        <v>3149.8125779701772</v>
      </c>
      <c r="AR204">
        <v>9999999</v>
      </c>
      <c r="AS204">
        <v>2130.9324160385695</v>
      </c>
      <c r="AT204">
        <v>51.474071820525666</v>
      </c>
      <c r="AU204">
        <v>610.25418429164051</v>
      </c>
      <c r="AV204">
        <v>54.235774725112137</v>
      </c>
      <c r="AW204">
        <v>301.6751561392648</v>
      </c>
      <c r="AX204">
        <v>0.51954588181348937</v>
      </c>
      <c r="AY204">
        <v>26.85878438781377</v>
      </c>
      <c r="AZ204">
        <v>40.330122353461199</v>
      </c>
      <c r="BA204">
        <v>45.453786513713297</v>
      </c>
      <c r="BB204">
        <v>33.215764567600225</v>
      </c>
      <c r="BC204">
        <v>90.166035576852494</v>
      </c>
      <c r="BD204" t="s">
        <v>151</v>
      </c>
      <c r="BE204">
        <v>2.1596581189519219</v>
      </c>
      <c r="BF204">
        <v>428.14018163963704</v>
      </c>
      <c r="BG204">
        <v>2857.8342547947423</v>
      </c>
      <c r="BH204">
        <v>118.98386144254142</v>
      </c>
      <c r="BI204">
        <v>201.78866385057341</v>
      </c>
      <c r="BJ204">
        <v>708.41639976770648</v>
      </c>
      <c r="BK204">
        <v>965.2977375055134</v>
      </c>
      <c r="BL204">
        <v>198.53300874414467</v>
      </c>
      <c r="BM204">
        <v>58.52456821124202</v>
      </c>
      <c r="BN204">
        <v>1806771.1301563899</v>
      </c>
      <c r="BO204">
        <v>2.6708111122033737</v>
      </c>
      <c r="BP204">
        <v>23.600222733446159</v>
      </c>
      <c r="BQ204">
        <v>24577.551330961975</v>
      </c>
      <c r="BR204">
        <v>95.448355250268591</v>
      </c>
      <c r="BS204">
        <v>9999999</v>
      </c>
      <c r="BT204">
        <v>5.5099175476238864</v>
      </c>
      <c r="BU204">
        <v>0.5308765855043398</v>
      </c>
      <c r="BV204">
        <v>2.7473148318193075</v>
      </c>
      <c r="BW204">
        <v>0.55648401417303173</v>
      </c>
      <c r="BX204">
        <v>1.8199453122741531</v>
      </c>
      <c r="BY204">
        <v>1.8018883331854909E-3</v>
      </c>
      <c r="BZ204">
        <v>0.25808646146497016</v>
      </c>
      <c r="CA204">
        <v>0.40857184822293013</v>
      </c>
      <c r="CB204">
        <v>0.48161714918348347</v>
      </c>
      <c r="CC204">
        <v>0.32812447802123895</v>
      </c>
      <c r="CD204">
        <v>0.88980376586878873</v>
      </c>
      <c r="CE204" t="s">
        <v>152</v>
      </c>
      <c r="CF204">
        <v>0.32571567341398527</v>
      </c>
      <c r="CG204">
        <v>222.68423016524883</v>
      </c>
      <c r="CH204">
        <v>797.46919010745205</v>
      </c>
      <c r="CI204">
        <v>48.82549263935374</v>
      </c>
      <c r="CJ204">
        <v>119.40802962130732</v>
      </c>
      <c r="CK204">
        <v>230.91526591618933</v>
      </c>
      <c r="CL204">
        <v>347.79709775470366</v>
      </c>
      <c r="CM204">
        <v>65.252313260499861</v>
      </c>
      <c r="CN204">
        <v>33.211568317132482</v>
      </c>
      <c r="CO204">
        <v>19216.987403663312</v>
      </c>
      <c r="CP204">
        <v>0.35858768828483673</v>
      </c>
      <c r="CQ204">
        <v>25.63280827424947</v>
      </c>
      <c r="CR204">
        <v>21034.154312087987</v>
      </c>
      <c r="CS204">
        <v>110.77826378415669</v>
      </c>
      <c r="CT204">
        <v>9999999</v>
      </c>
      <c r="CU204">
        <v>0.97182828306005764</v>
      </c>
      <c r="CV204">
        <v>0.13911185225595332</v>
      </c>
      <c r="CW204">
        <v>0.50762008197529651</v>
      </c>
      <c r="CX204">
        <v>0.14207734768526917</v>
      </c>
      <c r="CY204">
        <v>0.37131279352795743</v>
      </c>
      <c r="CZ204">
        <v>1.6762010096469686E-4</v>
      </c>
      <c r="DA204">
        <v>9.568489458844881E-2</v>
      </c>
      <c r="DB204">
        <v>0.12761775080245102</v>
      </c>
      <c r="DC204">
        <v>0.12717851035718516</v>
      </c>
      <c r="DD204">
        <v>0.11492657021869483</v>
      </c>
      <c r="DE204">
        <v>0.17014281446456408</v>
      </c>
    </row>
    <row r="205" spans="1:109">
      <c r="A205">
        <v>197</v>
      </c>
      <c r="B205" t="s">
        <v>149</v>
      </c>
      <c r="C205">
        <v>258054.51956383444</v>
      </c>
      <c r="D205">
        <v>415711.99296002154</v>
      </c>
      <c r="E205">
        <v>1240942.1626766054</v>
      </c>
      <c r="F205">
        <v>138351.64742617062</v>
      </c>
      <c r="G205">
        <v>196316.76833175286</v>
      </c>
      <c r="H205">
        <v>409005.00232965493</v>
      </c>
      <c r="I205">
        <v>3142478.9499824489</v>
      </c>
      <c r="J205">
        <v>322210.51163841673</v>
      </c>
      <c r="K205">
        <v>54906.67143639017</v>
      </c>
      <c r="L205">
        <v>10323738097.607264</v>
      </c>
      <c r="M205">
        <v>1193.8340145941759</v>
      </c>
      <c r="N205">
        <v>32062.722159125129</v>
      </c>
      <c r="O205">
        <v>6254907.7969153142</v>
      </c>
      <c r="P205">
        <v>12886.334501741461</v>
      </c>
      <c r="Q205">
        <v>9999999</v>
      </c>
      <c r="R205">
        <v>456.0018132729009</v>
      </c>
      <c r="S205">
        <v>77.377476182410035</v>
      </c>
      <c r="T205">
        <v>248.66077448943378</v>
      </c>
      <c r="U205">
        <v>79.626272782499399</v>
      </c>
      <c r="V205">
        <v>206.12113695283523</v>
      </c>
      <c r="W205">
        <v>1.129421187119261</v>
      </c>
      <c r="X205">
        <v>56.499834940092597</v>
      </c>
      <c r="Y205">
        <v>69.157799430309197</v>
      </c>
      <c r="Z205">
        <v>69.348803183496074</v>
      </c>
      <c r="AA205">
        <v>63.411552349480459</v>
      </c>
      <c r="AB205">
        <v>108.20661147864406</v>
      </c>
      <c r="AC205" t="s">
        <v>150</v>
      </c>
      <c r="AD205">
        <v>267.94257360296024</v>
      </c>
      <c r="AE205">
        <v>165297.98022363149</v>
      </c>
      <c r="AF205">
        <v>865040.16762064735</v>
      </c>
      <c r="AG205">
        <v>64085.980646100172</v>
      </c>
      <c r="AH205">
        <v>87897.203285135227</v>
      </c>
      <c r="AI205">
        <v>241811.80084329288</v>
      </c>
      <c r="AJ205">
        <v>1057467.7263206039</v>
      </c>
      <c r="AK205">
        <v>145324.79451972325</v>
      </c>
      <c r="AL205">
        <v>24404.55491386951</v>
      </c>
      <c r="AM205">
        <v>10708868301.712526</v>
      </c>
      <c r="AN205">
        <v>239.36449594082606</v>
      </c>
      <c r="AO205">
        <v>12273.591963635301</v>
      </c>
      <c r="AP205">
        <v>4295171.8838000223</v>
      </c>
      <c r="AQ205">
        <v>6717.9715540954694</v>
      </c>
      <c r="AR205">
        <v>9999999</v>
      </c>
      <c r="AS205">
        <v>869.78969603057988</v>
      </c>
      <c r="AT205">
        <v>131.96947394838961</v>
      </c>
      <c r="AU205">
        <v>482.09803769502923</v>
      </c>
      <c r="AV205">
        <v>135.23100051378219</v>
      </c>
      <c r="AW205">
        <v>327.64445436131484</v>
      </c>
      <c r="AX205">
        <v>1.4578871076927951</v>
      </c>
      <c r="AY205">
        <v>94.932310659519445</v>
      </c>
      <c r="AZ205">
        <v>119.97092777389251</v>
      </c>
      <c r="BA205">
        <v>120.85102265179978</v>
      </c>
      <c r="BB205">
        <v>109.47310124550347</v>
      </c>
      <c r="BC205">
        <v>174.47428325259139</v>
      </c>
      <c r="BD205" t="s">
        <v>151</v>
      </c>
      <c r="BE205">
        <v>4.9135732501520613</v>
      </c>
      <c r="BF205">
        <v>396.69587470219477</v>
      </c>
      <c r="BG205">
        <v>3496.8369198584064</v>
      </c>
      <c r="BH205">
        <v>136.66989333473265</v>
      </c>
      <c r="BI205">
        <v>218.17350301326428</v>
      </c>
      <c r="BJ205">
        <v>816.74440813898605</v>
      </c>
      <c r="BK205">
        <v>1073.4458885601898</v>
      </c>
      <c r="BL205">
        <v>236.35379008104104</v>
      </c>
      <c r="BM205">
        <v>65.650819147167638</v>
      </c>
      <c r="BN205">
        <v>3337812.2700876091</v>
      </c>
      <c r="BO205">
        <v>4.4788829497726903</v>
      </c>
      <c r="BP205">
        <v>35.296044255885214</v>
      </c>
      <c r="BQ205">
        <v>27659.654622493879</v>
      </c>
      <c r="BR205">
        <v>81.471250679139729</v>
      </c>
      <c r="BS205">
        <v>9999999</v>
      </c>
      <c r="BT205">
        <v>8.9888346164751418</v>
      </c>
      <c r="BU205">
        <v>0.59371771008834562</v>
      </c>
      <c r="BV205">
        <v>3.4938033334978722</v>
      </c>
      <c r="BW205">
        <v>0.61834459360901561</v>
      </c>
      <c r="BX205">
        <v>2.1084022147438768</v>
      </c>
      <c r="BY205">
        <v>6.105419583015163E-4</v>
      </c>
      <c r="BZ205">
        <v>0.30291971193257045</v>
      </c>
      <c r="CA205">
        <v>0.47718788633560916</v>
      </c>
      <c r="CB205">
        <v>0.53413852234534775</v>
      </c>
      <c r="CC205">
        <v>0.3894233993576196</v>
      </c>
      <c r="CD205">
        <v>0.85514225351024931</v>
      </c>
      <c r="CE205" t="s">
        <v>152</v>
      </c>
      <c r="CF205">
        <v>0.14830902350682793</v>
      </c>
      <c r="CG205">
        <v>254.80784436830396</v>
      </c>
      <c r="CH205">
        <v>962.42364399466851</v>
      </c>
      <c r="CI205">
        <v>47.367940782887409</v>
      </c>
      <c r="CJ205">
        <v>114.59160357471356</v>
      </c>
      <c r="CK205">
        <v>276.28851918856202</v>
      </c>
      <c r="CL205">
        <v>323.59465540682942</v>
      </c>
      <c r="CM205">
        <v>62.898428667293189</v>
      </c>
      <c r="CN205">
        <v>31.225200141613055</v>
      </c>
      <c r="CO205">
        <v>25573.604228262378</v>
      </c>
      <c r="CP205">
        <v>0.48684061046472693</v>
      </c>
      <c r="CQ205">
        <v>15.717374785947094</v>
      </c>
      <c r="CR205">
        <v>22716.082685941339</v>
      </c>
      <c r="CS205">
        <v>136.10050541698283</v>
      </c>
      <c r="CT205">
        <v>9999999</v>
      </c>
      <c r="CU205">
        <v>0.81937402572734352</v>
      </c>
      <c r="CV205">
        <v>0.11952891584498576</v>
      </c>
      <c r="CW205">
        <v>0.50907868045521365</v>
      </c>
      <c r="CX205">
        <v>0.12331790669256584</v>
      </c>
      <c r="CY205">
        <v>0.31545096725509569</v>
      </c>
      <c r="CZ205">
        <v>9.2104405940600332E-4</v>
      </c>
      <c r="DA205">
        <v>7.2277540202396018E-2</v>
      </c>
      <c r="DB205">
        <v>0.10320777244541984</v>
      </c>
      <c r="DC205">
        <v>0.10883217400484278</v>
      </c>
      <c r="DD205">
        <v>8.9694721321860335E-2</v>
      </c>
      <c r="DE205">
        <v>0.15787905113662618</v>
      </c>
    </row>
    <row r="206" spans="1:109">
      <c r="A206">
        <v>198</v>
      </c>
      <c r="B206" t="s">
        <v>149</v>
      </c>
      <c r="C206">
        <v>348122.84688999457</v>
      </c>
      <c r="D206">
        <v>477270.65409334458</v>
      </c>
      <c r="E206">
        <v>2368408.4995070682</v>
      </c>
      <c r="F206">
        <v>256724.70407033997</v>
      </c>
      <c r="G206">
        <v>239404.19662196084</v>
      </c>
      <c r="H206">
        <v>574534.02036787116</v>
      </c>
      <c r="I206">
        <v>12194073.522848906</v>
      </c>
      <c r="J206">
        <v>1108446.6426868413</v>
      </c>
      <c r="K206">
        <v>63505.894158858027</v>
      </c>
      <c r="L206">
        <v>56324442978459.766</v>
      </c>
      <c r="M206">
        <v>3603.077499409163</v>
      </c>
      <c r="N206">
        <v>60270.702275514435</v>
      </c>
      <c r="O206">
        <v>5948812.5853397902</v>
      </c>
      <c r="P206">
        <v>40248.931751691576</v>
      </c>
      <c r="Q206">
        <v>9999999</v>
      </c>
      <c r="R206">
        <v>9783.9105229989073</v>
      </c>
      <c r="S206">
        <v>1494.2472938197382</v>
      </c>
      <c r="T206">
        <v>5680.633347853166</v>
      </c>
      <c r="U206">
        <v>1558.3583676094347</v>
      </c>
      <c r="V206">
        <v>3405.5011572076824</v>
      </c>
      <c r="W206">
        <v>2.7502594091472061</v>
      </c>
      <c r="X206">
        <v>645.47402862580668</v>
      </c>
      <c r="Y206">
        <v>1163.4422233924065</v>
      </c>
      <c r="Z206">
        <v>1349.2965366880451</v>
      </c>
      <c r="AA206">
        <v>897.02473666149956</v>
      </c>
      <c r="AB206">
        <v>2045.9158321908747</v>
      </c>
      <c r="AC206" t="s">
        <v>150</v>
      </c>
      <c r="AD206">
        <v>435.73927918840036</v>
      </c>
      <c r="AE206">
        <v>89140.434676646386</v>
      </c>
      <c r="AF206">
        <v>529593.15401661117</v>
      </c>
      <c r="AG206">
        <v>27096.874712421613</v>
      </c>
      <c r="AH206">
        <v>48249.473385107616</v>
      </c>
      <c r="AI206">
        <v>133524.17230097399</v>
      </c>
      <c r="AJ206">
        <v>276506.74853959936</v>
      </c>
      <c r="AK206">
        <v>47162.852716715199</v>
      </c>
      <c r="AL206">
        <v>13510.05944000411</v>
      </c>
      <c r="AM206">
        <v>286762634.51080906</v>
      </c>
      <c r="AN206">
        <v>314.23401676506165</v>
      </c>
      <c r="AO206">
        <v>8474.8286586671456</v>
      </c>
      <c r="AP206">
        <v>4802528.8163966555</v>
      </c>
      <c r="AQ206">
        <v>3856.6086060541788</v>
      </c>
      <c r="AR206">
        <v>9999999</v>
      </c>
      <c r="AS206">
        <v>907.01266991573618</v>
      </c>
      <c r="AT206">
        <v>88.925972988114793</v>
      </c>
      <c r="AU206">
        <v>289.89782275000005</v>
      </c>
      <c r="AV206">
        <v>92.888121576680589</v>
      </c>
      <c r="AW206">
        <v>173.46930213843851</v>
      </c>
      <c r="AX206">
        <v>0.90638867522014821</v>
      </c>
      <c r="AY206">
        <v>47.284572187044773</v>
      </c>
      <c r="AZ206">
        <v>73.622476943394133</v>
      </c>
      <c r="BA206">
        <v>77.172627824117512</v>
      </c>
      <c r="BB206">
        <v>61.355893289102383</v>
      </c>
      <c r="BC206">
        <v>126.14458880064494</v>
      </c>
      <c r="BD206" t="s">
        <v>151</v>
      </c>
      <c r="BE206">
        <v>1.7349762842445993</v>
      </c>
      <c r="BF206">
        <v>622.58921130596514</v>
      </c>
      <c r="BG206">
        <v>4209.9264790746165</v>
      </c>
      <c r="BH206">
        <v>211.9127013376567</v>
      </c>
      <c r="BI206">
        <v>323.36853944887105</v>
      </c>
      <c r="BJ206">
        <v>1112.8918359178901</v>
      </c>
      <c r="BK206">
        <v>1953.1699632740272</v>
      </c>
      <c r="BL206">
        <v>381.91079928866441</v>
      </c>
      <c r="BM206">
        <v>96.463422133388278</v>
      </c>
      <c r="BN206">
        <v>5891332.184849117</v>
      </c>
      <c r="BO206">
        <v>2.8019217989534111</v>
      </c>
      <c r="BP206">
        <v>36.538281036055054</v>
      </c>
      <c r="BQ206">
        <v>29911.133130890721</v>
      </c>
      <c r="BR206">
        <v>101.3991717392026</v>
      </c>
      <c r="BS206">
        <v>9999999</v>
      </c>
      <c r="BT206">
        <v>4.4187941693104662</v>
      </c>
      <c r="BU206">
        <v>0.59025685050322263</v>
      </c>
      <c r="BV206">
        <v>1.7581243945784069</v>
      </c>
      <c r="BW206">
        <v>0.61819353279855416</v>
      </c>
      <c r="BX206">
        <v>1.1758435262313689</v>
      </c>
      <c r="BY206">
        <v>2.8653762204077968E-3</v>
      </c>
      <c r="BZ206">
        <v>0.28591100068538117</v>
      </c>
      <c r="CA206">
        <v>0.46813806217226472</v>
      </c>
      <c r="CB206">
        <v>0.52017920202240053</v>
      </c>
      <c r="CC206">
        <v>0.37296598535557901</v>
      </c>
      <c r="CD206">
        <v>0.81839293730824147</v>
      </c>
      <c r="CE206" t="s">
        <v>152</v>
      </c>
      <c r="CF206">
        <v>0.46263898712534951</v>
      </c>
      <c r="CG206">
        <v>309.22341892067999</v>
      </c>
      <c r="CH206">
        <v>1072.7112356515436</v>
      </c>
      <c r="CI206">
        <v>72.414602730467664</v>
      </c>
      <c r="CJ206">
        <v>160.8225887005423</v>
      </c>
      <c r="CK206">
        <v>384.35451121267363</v>
      </c>
      <c r="CL206">
        <v>586.38324158028581</v>
      </c>
      <c r="CM206">
        <v>104.96630410846095</v>
      </c>
      <c r="CN206">
        <v>44.404936628096067</v>
      </c>
      <c r="CO206">
        <v>36080.85451122994</v>
      </c>
      <c r="CP206">
        <v>0.49301873042840333</v>
      </c>
      <c r="CQ206">
        <v>29.454974900470187</v>
      </c>
      <c r="CR206">
        <v>23920.818378617514</v>
      </c>
      <c r="CS206">
        <v>103.39066955467256</v>
      </c>
      <c r="CT206">
        <v>9999999</v>
      </c>
      <c r="CU206">
        <v>1.5122370783665111</v>
      </c>
      <c r="CV206">
        <v>0.18375427141401479</v>
      </c>
      <c r="CW206">
        <v>0.63663345544522598</v>
      </c>
      <c r="CX206">
        <v>0.19029205199797466</v>
      </c>
      <c r="CY206">
        <v>0.36771863907581764</v>
      </c>
      <c r="CZ206">
        <v>2.7570900246008992E-4</v>
      </c>
      <c r="DA206">
        <v>0.11147506716206759</v>
      </c>
      <c r="DB206">
        <v>0.15802141512309209</v>
      </c>
      <c r="DC206">
        <v>0.16198177680455281</v>
      </c>
      <c r="DD206">
        <v>0.13612673451207144</v>
      </c>
      <c r="DE206">
        <v>0.24686393324973566</v>
      </c>
    </row>
    <row r="207" spans="1:109">
      <c r="A207">
        <v>199</v>
      </c>
      <c r="B207" t="s">
        <v>149</v>
      </c>
      <c r="C207">
        <v>245616.06432714601</v>
      </c>
      <c r="D207">
        <v>596277.07992585609</v>
      </c>
      <c r="E207">
        <v>1570493.5638622984</v>
      </c>
      <c r="F207">
        <v>272652.52300118119</v>
      </c>
      <c r="G207">
        <v>290718.32655027334</v>
      </c>
      <c r="H207">
        <v>586766.8849793243</v>
      </c>
      <c r="I207">
        <v>19404991.973598711</v>
      </c>
      <c r="J207">
        <v>1013662.3469467104</v>
      </c>
      <c r="K207">
        <v>75952.013461784314</v>
      </c>
      <c r="L207">
        <v>354310708297.09015</v>
      </c>
      <c r="M207">
        <v>277.21006828592289</v>
      </c>
      <c r="N207">
        <v>55490.972793772831</v>
      </c>
      <c r="O207">
        <v>5261684.4761061165</v>
      </c>
      <c r="P207">
        <v>20079.983491155657</v>
      </c>
      <c r="Q207">
        <v>9999999</v>
      </c>
      <c r="R207">
        <v>2101.3119138206512</v>
      </c>
      <c r="S207">
        <v>424.74168259876427</v>
      </c>
      <c r="T207">
        <v>1295.0051104684851</v>
      </c>
      <c r="U207">
        <v>446.93622091742861</v>
      </c>
      <c r="V207">
        <v>1232.2259146381843</v>
      </c>
      <c r="W207">
        <v>1.0733154300122523</v>
      </c>
      <c r="X207">
        <v>236.38666978324014</v>
      </c>
      <c r="Y207">
        <v>334.55314077856752</v>
      </c>
      <c r="Z207">
        <v>380.71969284230659</v>
      </c>
      <c r="AA207">
        <v>279.92247129699467</v>
      </c>
      <c r="AB207">
        <v>772.13462203775566</v>
      </c>
      <c r="AC207" t="s">
        <v>150</v>
      </c>
      <c r="AD207">
        <v>1691.0133284557703</v>
      </c>
      <c r="AE207">
        <v>94799.53775957039</v>
      </c>
      <c r="AF207">
        <v>521772.62975573045</v>
      </c>
      <c r="AG207">
        <v>26156.484963532905</v>
      </c>
      <c r="AH207">
        <v>47938.523263943149</v>
      </c>
      <c r="AI207">
        <v>126115.09357899602</v>
      </c>
      <c r="AJ207">
        <v>297540.57509950962</v>
      </c>
      <c r="AK207">
        <v>46862.577058879921</v>
      </c>
      <c r="AL207">
        <v>13223.140569064431</v>
      </c>
      <c r="AM207">
        <v>258326726.88133714</v>
      </c>
      <c r="AN207">
        <v>2034.4342440017324</v>
      </c>
      <c r="AO207">
        <v>10429.633866712096</v>
      </c>
      <c r="AP207">
        <v>5037507.0516021447</v>
      </c>
      <c r="AQ207">
        <v>4894.0772972770837</v>
      </c>
      <c r="AR207">
        <v>9999999</v>
      </c>
      <c r="AS207">
        <v>3710.3365940156023</v>
      </c>
      <c r="AT207">
        <v>315.2188699306742</v>
      </c>
      <c r="AU207">
        <v>1798.8953041887264</v>
      </c>
      <c r="AV207">
        <v>329.1028344788761</v>
      </c>
      <c r="AW207">
        <v>1102.1933461132955</v>
      </c>
      <c r="AX207">
        <v>0.28453409807080193</v>
      </c>
      <c r="AY207">
        <v>137.33302579757313</v>
      </c>
      <c r="AZ207">
        <v>243.75903468023006</v>
      </c>
      <c r="BA207">
        <v>286.12226029817128</v>
      </c>
      <c r="BB207">
        <v>189.04197682076872</v>
      </c>
      <c r="BC207">
        <v>486.46566475441466</v>
      </c>
      <c r="BD207" t="s">
        <v>151</v>
      </c>
      <c r="BE207">
        <v>1.2386836748730095</v>
      </c>
      <c r="BF207">
        <v>678.27359682126587</v>
      </c>
      <c r="BG207">
        <v>2407.5203040800775</v>
      </c>
      <c r="BH207">
        <v>156.03260961170068</v>
      </c>
      <c r="BI207">
        <v>337.36128408374663</v>
      </c>
      <c r="BJ207">
        <v>690.28875624776424</v>
      </c>
      <c r="BK207">
        <v>1823.682523612571</v>
      </c>
      <c r="BL207">
        <v>252.57452661897699</v>
      </c>
      <c r="BM207">
        <v>86.653039765328273</v>
      </c>
      <c r="BN207">
        <v>301899.53358022741</v>
      </c>
      <c r="BO207">
        <v>1.3713675434353934</v>
      </c>
      <c r="BP207">
        <v>59.645526347125951</v>
      </c>
      <c r="BQ207">
        <v>33146.922849213814</v>
      </c>
      <c r="BR207">
        <v>74.740321940459367</v>
      </c>
      <c r="BS207">
        <v>9999999</v>
      </c>
      <c r="BT207">
        <v>6.2091597522613391</v>
      </c>
      <c r="BU207">
        <v>0.84172837892631058</v>
      </c>
      <c r="BV207">
        <v>3.8128151257027389</v>
      </c>
      <c r="BW207">
        <v>0.85697798199116293</v>
      </c>
      <c r="BX207">
        <v>2.3530786981956262</v>
      </c>
      <c r="BY207">
        <v>3.9335932697043075E-3</v>
      </c>
      <c r="BZ207">
        <v>0.60362848150057569</v>
      </c>
      <c r="CA207">
        <v>0.77643091483626858</v>
      </c>
      <c r="CB207">
        <v>0.78796598419589037</v>
      </c>
      <c r="CC207">
        <v>0.71016958701836341</v>
      </c>
      <c r="CD207">
        <v>1.0486806473939487</v>
      </c>
      <c r="CE207" t="s">
        <v>152</v>
      </c>
      <c r="CF207">
        <v>0.64022305718860217</v>
      </c>
      <c r="CG207">
        <v>62.985222552527389</v>
      </c>
      <c r="CH207">
        <v>142.26316168491664</v>
      </c>
      <c r="CI207">
        <v>15.912986808815154</v>
      </c>
      <c r="CJ207">
        <v>39.081930885048898</v>
      </c>
      <c r="CK207">
        <v>46.115138756789719</v>
      </c>
      <c r="CL207">
        <v>64.231145042035919</v>
      </c>
      <c r="CM207">
        <v>17.777404637636696</v>
      </c>
      <c r="CN207">
        <v>14.107854139432083</v>
      </c>
      <c r="CO207">
        <v>526.32530866127991</v>
      </c>
      <c r="CP207">
        <v>1.2182940574037453</v>
      </c>
      <c r="CQ207">
        <v>23.111420698233033</v>
      </c>
      <c r="CR207">
        <v>21894.960581744966</v>
      </c>
      <c r="CS207">
        <v>134.65563112226641</v>
      </c>
      <c r="CT207">
        <v>9999999</v>
      </c>
      <c r="CU207">
        <v>0.73021257502211467</v>
      </c>
      <c r="CV207">
        <v>2.9364136568187468E-2</v>
      </c>
      <c r="CW207">
        <v>0.18735129799893321</v>
      </c>
      <c r="CX207">
        <v>3.0592796826168941E-2</v>
      </c>
      <c r="CY207">
        <v>0.10183139873587584</v>
      </c>
      <c r="CZ207">
        <v>2.9800145721496201E-4</v>
      </c>
      <c r="DA207">
        <v>1.8413757078958624E-2</v>
      </c>
      <c r="DB207">
        <v>2.4737108341761398E-2</v>
      </c>
      <c r="DC207">
        <v>2.5825898219657951E-2</v>
      </c>
      <c r="DD207">
        <v>2.1676232287145547E-2</v>
      </c>
      <c r="DE207">
        <v>4.4596788222864718E-2</v>
      </c>
    </row>
    <row r="208" spans="1:109">
      <c r="A208">
        <v>200</v>
      </c>
      <c r="B208" t="s">
        <v>149</v>
      </c>
      <c r="C208">
        <v>330855.88858040713</v>
      </c>
      <c r="D208">
        <v>648898.99079441326</v>
      </c>
      <c r="E208">
        <v>2213550.5529956524</v>
      </c>
      <c r="F208">
        <v>274960.1228514057</v>
      </c>
      <c r="G208">
        <v>311298.15581834433</v>
      </c>
      <c r="H208">
        <v>653623.50582124945</v>
      </c>
      <c r="I208">
        <v>12386533.528958529</v>
      </c>
      <c r="J208">
        <v>927110.88080157887</v>
      </c>
      <c r="K208">
        <v>81353.590190069342</v>
      </c>
      <c r="L208">
        <v>1686415223419.1238</v>
      </c>
      <c r="M208">
        <v>624.42600081366368</v>
      </c>
      <c r="N208">
        <v>59259.853504083898</v>
      </c>
      <c r="O208">
        <v>6875947.1986862291</v>
      </c>
      <c r="P208">
        <v>27674.764886152319</v>
      </c>
      <c r="Q208">
        <v>9999999</v>
      </c>
      <c r="R208">
        <v>2566.7626413072658</v>
      </c>
      <c r="S208">
        <v>662.00722970302922</v>
      </c>
      <c r="T208">
        <v>1976.5231058818147</v>
      </c>
      <c r="U208">
        <v>687.89102860741741</v>
      </c>
      <c r="V208">
        <v>1658.0082097083211</v>
      </c>
      <c r="W208">
        <v>1.1989457007991016</v>
      </c>
      <c r="X208">
        <v>415.0511744298455</v>
      </c>
      <c r="Y208">
        <v>557.11469056317912</v>
      </c>
      <c r="Z208">
        <v>607.5471070035411</v>
      </c>
      <c r="AA208">
        <v>486.00614280709652</v>
      </c>
      <c r="AB208">
        <v>1041.0707998974563</v>
      </c>
      <c r="AC208" t="s">
        <v>150</v>
      </c>
      <c r="AD208">
        <v>516.41618571738422</v>
      </c>
      <c r="AE208">
        <v>51832.807373917356</v>
      </c>
      <c r="AF208">
        <v>262197.54213777243</v>
      </c>
      <c r="AG208">
        <v>11295.200720213814</v>
      </c>
      <c r="AH208">
        <v>27182.634496858944</v>
      </c>
      <c r="AI208">
        <v>60918.558030682652</v>
      </c>
      <c r="AJ208">
        <v>86562.428362830367</v>
      </c>
      <c r="AK208">
        <v>15817.71746033001</v>
      </c>
      <c r="AL208">
        <v>7451.8093495433222</v>
      </c>
      <c r="AM208">
        <v>10944065.972117322</v>
      </c>
      <c r="AN208">
        <v>678.22378649716131</v>
      </c>
      <c r="AO208">
        <v>7568.7650913367652</v>
      </c>
      <c r="AP208">
        <v>5688625.5526003074</v>
      </c>
      <c r="AQ208">
        <v>1342.4631843004438</v>
      </c>
      <c r="AR208">
        <v>9999999</v>
      </c>
      <c r="AS208">
        <v>1483.8046545451195</v>
      </c>
      <c r="AT208">
        <v>200.25493004002359</v>
      </c>
      <c r="AU208">
        <v>801.81149781678096</v>
      </c>
      <c r="AV208">
        <v>210.86384828750124</v>
      </c>
      <c r="AW208">
        <v>512.61793742317718</v>
      </c>
      <c r="AX208">
        <v>1.2304810448968651</v>
      </c>
      <c r="AY208">
        <v>83.175480819330247</v>
      </c>
      <c r="AZ208">
        <v>150.54416460887086</v>
      </c>
      <c r="BA208">
        <v>179.92745599464507</v>
      </c>
      <c r="BB208">
        <v>114.73144849497493</v>
      </c>
      <c r="BC208">
        <v>316.2335677791923</v>
      </c>
      <c r="BD208" t="s">
        <v>151</v>
      </c>
      <c r="BE208">
        <v>2.7847849741259361</v>
      </c>
      <c r="BF208">
        <v>1094.8219222299999</v>
      </c>
      <c r="BG208">
        <v>3038.0248201573595</v>
      </c>
      <c r="BH208">
        <v>284.02148440706543</v>
      </c>
      <c r="BI208">
        <v>533.64749001841312</v>
      </c>
      <c r="BJ208">
        <v>1008.0996680062636</v>
      </c>
      <c r="BK208">
        <v>4794.4295542618729</v>
      </c>
      <c r="BL208">
        <v>545.84834015235413</v>
      </c>
      <c r="BM208">
        <v>136.75020364274468</v>
      </c>
      <c r="BN208">
        <v>1109272.6636418984</v>
      </c>
      <c r="BO208">
        <v>3.7251967012708698</v>
      </c>
      <c r="BP208">
        <v>89.957949681467426</v>
      </c>
      <c r="BQ208">
        <v>30050.777085145757</v>
      </c>
      <c r="BR208">
        <v>51.802991426398997</v>
      </c>
      <c r="BS208">
        <v>9999999</v>
      </c>
      <c r="BT208">
        <v>10.278540447949023</v>
      </c>
      <c r="BU208">
        <v>1.9185463918961085</v>
      </c>
      <c r="BV208">
        <v>6.6597053680001705</v>
      </c>
      <c r="BW208">
        <v>1.9760445808128848</v>
      </c>
      <c r="BX208">
        <v>4.1812731660266609</v>
      </c>
      <c r="BY208">
        <v>6.7381156326566599E-3</v>
      </c>
      <c r="BZ208">
        <v>1.027164515625828</v>
      </c>
      <c r="CA208">
        <v>1.6401016492216787</v>
      </c>
      <c r="CB208">
        <v>1.7718942621133134</v>
      </c>
      <c r="CC208">
        <v>1.3596875845502692</v>
      </c>
      <c r="CD208">
        <v>2.5361669062426953</v>
      </c>
      <c r="CE208" t="s">
        <v>152</v>
      </c>
      <c r="CF208">
        <v>0.40940955299036169</v>
      </c>
      <c r="CG208">
        <v>192.322989526534</v>
      </c>
      <c r="CH208">
        <v>1403.1787739781971</v>
      </c>
      <c r="CI208">
        <v>52.344778466273148</v>
      </c>
      <c r="CJ208">
        <v>100.48984123013119</v>
      </c>
      <c r="CK208">
        <v>374.04759834260983</v>
      </c>
      <c r="CL208">
        <v>300.46501197143107</v>
      </c>
      <c r="CM208">
        <v>73.316436239382682</v>
      </c>
      <c r="CN208">
        <v>31.417408542862553</v>
      </c>
      <c r="CO208">
        <v>85946.540006347263</v>
      </c>
      <c r="CP208">
        <v>1.0052070887603244</v>
      </c>
      <c r="CQ208">
        <v>11.449491547476711</v>
      </c>
      <c r="CR208">
        <v>23170.675287971229</v>
      </c>
      <c r="CS208">
        <v>130.51063515894231</v>
      </c>
      <c r="CT208">
        <v>9999999</v>
      </c>
      <c r="CU208">
        <v>1.282686715652062</v>
      </c>
      <c r="CV208">
        <v>0.12250059732750022</v>
      </c>
      <c r="CW208">
        <v>0.37759990657356185</v>
      </c>
      <c r="CX208">
        <v>0.12921331382487708</v>
      </c>
      <c r="CY208">
        <v>0.24902974725547369</v>
      </c>
      <c r="CZ208">
        <v>1.7557620077348457E-3</v>
      </c>
      <c r="DA208">
        <v>5.706254855422814E-2</v>
      </c>
      <c r="DB208">
        <v>9.4764493343610701E-2</v>
      </c>
      <c r="DC208">
        <v>0.10599409283084323</v>
      </c>
      <c r="DD208">
        <v>7.5651766831507233E-2</v>
      </c>
      <c r="DE208">
        <v>0.18951724937321074</v>
      </c>
    </row>
    <row r="209" spans="1:109">
      <c r="A209">
        <v>201</v>
      </c>
      <c r="B209" t="s">
        <v>149</v>
      </c>
      <c r="C209">
        <v>437595.40821072832</v>
      </c>
      <c r="D209">
        <v>491851.82361312251</v>
      </c>
      <c r="E209">
        <v>1658060.9579256875</v>
      </c>
      <c r="F209">
        <v>258151.10955082497</v>
      </c>
      <c r="G209">
        <v>243960.05042569069</v>
      </c>
      <c r="H209">
        <v>408971.20079913113</v>
      </c>
      <c r="I209">
        <v>17120289.325098209</v>
      </c>
      <c r="J209">
        <v>1119734.6344823185</v>
      </c>
      <c r="K209">
        <v>84490.315432253294</v>
      </c>
      <c r="L209">
        <v>2058240005044.2073</v>
      </c>
      <c r="M209">
        <v>27640.760523398683</v>
      </c>
      <c r="N209">
        <v>111442.62170102636</v>
      </c>
      <c r="O209">
        <v>5305049.0018236917</v>
      </c>
      <c r="P209">
        <v>81061.695347049812</v>
      </c>
      <c r="Q209">
        <v>9999999</v>
      </c>
      <c r="R209">
        <v>24173.123177501286</v>
      </c>
      <c r="S209">
        <v>828.49271144077704</v>
      </c>
      <c r="T209">
        <v>6027.2694031876063</v>
      </c>
      <c r="U209">
        <v>872.36455355685996</v>
      </c>
      <c r="V209">
        <v>3349.6854383690074</v>
      </c>
      <c r="W209">
        <v>3.3191448399707197</v>
      </c>
      <c r="X209">
        <v>381.5702514341379</v>
      </c>
      <c r="Y209">
        <v>645.94839527849319</v>
      </c>
      <c r="Z209">
        <v>718.25545024801886</v>
      </c>
      <c r="AA209">
        <v>512.38242274370839</v>
      </c>
      <c r="AB209">
        <v>1398.998334730376</v>
      </c>
      <c r="AC209" t="s">
        <v>150</v>
      </c>
      <c r="AD209">
        <v>75.201404758490696</v>
      </c>
      <c r="AE209">
        <v>48661.172883575091</v>
      </c>
      <c r="AF209">
        <v>173073.32028235032</v>
      </c>
      <c r="AG209">
        <v>9663.919462822254</v>
      </c>
      <c r="AH209">
        <v>24694.86880184666</v>
      </c>
      <c r="AI209">
        <v>49042.701608363212</v>
      </c>
      <c r="AJ209">
        <v>68766.571554338501</v>
      </c>
      <c r="AK209">
        <v>12606.234300213471</v>
      </c>
      <c r="AL209">
        <v>6740.5811805392977</v>
      </c>
      <c r="AM209">
        <v>3198155.4847375951</v>
      </c>
      <c r="AN209">
        <v>66.650814763675726</v>
      </c>
      <c r="AO209">
        <v>5529.5201083380325</v>
      </c>
      <c r="AP209">
        <v>5300579.2020236701</v>
      </c>
      <c r="AQ209">
        <v>779.550229077469</v>
      </c>
      <c r="AR209">
        <v>9999999</v>
      </c>
      <c r="AS209">
        <v>279.98365699605358</v>
      </c>
      <c r="AT209">
        <v>40.011721668911655</v>
      </c>
      <c r="AU209">
        <v>152.00699097569066</v>
      </c>
      <c r="AV209">
        <v>41.226132422907575</v>
      </c>
      <c r="AW209">
        <v>106.67931038052539</v>
      </c>
      <c r="AX209">
        <v>0.1030591763634898</v>
      </c>
      <c r="AY209">
        <v>24.074030608214155</v>
      </c>
      <c r="AZ209">
        <v>34.861127990533014</v>
      </c>
      <c r="BA209">
        <v>36.275755014918765</v>
      </c>
      <c r="BB209">
        <v>29.978924719455382</v>
      </c>
      <c r="BC209">
        <v>52.097701854431634</v>
      </c>
      <c r="BD209" t="s">
        <v>151</v>
      </c>
      <c r="BE209">
        <v>3.9505074608008584</v>
      </c>
      <c r="BF209">
        <v>1064.8732943585946</v>
      </c>
      <c r="BG209">
        <v>5788.7085073189219</v>
      </c>
      <c r="BH209">
        <v>341.84258369150382</v>
      </c>
      <c r="BI209">
        <v>507.16579545747027</v>
      </c>
      <c r="BJ209">
        <v>1471.5892515395299</v>
      </c>
      <c r="BK209">
        <v>4669.3976236563822</v>
      </c>
      <c r="BL209">
        <v>714.48801923688688</v>
      </c>
      <c r="BM209">
        <v>137.9293815021442</v>
      </c>
      <c r="BN209">
        <v>44959831.462841526</v>
      </c>
      <c r="BO209">
        <v>3.1858791741989498</v>
      </c>
      <c r="BP209">
        <v>66.896608248847059</v>
      </c>
      <c r="BQ209">
        <v>31310.484695531839</v>
      </c>
      <c r="BR209">
        <v>66.49948774900686</v>
      </c>
      <c r="BS209">
        <v>9999999</v>
      </c>
      <c r="BT209">
        <v>10.05156130288262</v>
      </c>
      <c r="BU209">
        <v>1.6475143460837482</v>
      </c>
      <c r="BV209">
        <v>6.2738471396535314</v>
      </c>
      <c r="BW209">
        <v>1.7099601780904141</v>
      </c>
      <c r="BX209">
        <v>4.3995135614262173</v>
      </c>
      <c r="BY209">
        <v>1.4952381370407868E-2</v>
      </c>
      <c r="BZ209">
        <v>0.88818482184628722</v>
      </c>
      <c r="CA209">
        <v>1.3499584573372811</v>
      </c>
      <c r="CB209">
        <v>1.4954164635945122</v>
      </c>
      <c r="CC209">
        <v>1.1160219460304761</v>
      </c>
      <c r="CD209">
        <v>2.2741979175824141</v>
      </c>
      <c r="CE209" t="s">
        <v>152</v>
      </c>
      <c r="CF209">
        <v>0.12817234450013024</v>
      </c>
      <c r="CG209">
        <v>371.55001449497706</v>
      </c>
      <c r="CH209">
        <v>1016.5380599226094</v>
      </c>
      <c r="CI209">
        <v>77.237471989296338</v>
      </c>
      <c r="CJ209">
        <v>179.22437776041065</v>
      </c>
      <c r="CK209">
        <v>395.44289503181994</v>
      </c>
      <c r="CL209">
        <v>625.7283482896006</v>
      </c>
      <c r="CM209">
        <v>108.11350504740098</v>
      </c>
      <c r="CN209">
        <v>48.607605829690506</v>
      </c>
      <c r="CO209">
        <v>24153.848560698534</v>
      </c>
      <c r="CP209">
        <v>0.23213283642856075</v>
      </c>
      <c r="CQ209">
        <v>25.278772148164627</v>
      </c>
      <c r="CR209">
        <v>25587.45150669567</v>
      </c>
      <c r="CS209">
        <v>124.63351348778549</v>
      </c>
      <c r="CT209">
        <v>9999999</v>
      </c>
      <c r="CU209">
        <v>0.82642448999215923</v>
      </c>
      <c r="CV209">
        <v>0.13989103843543194</v>
      </c>
      <c r="CW209">
        <v>0.44154713282897945</v>
      </c>
      <c r="CX209">
        <v>0.14761690541761635</v>
      </c>
      <c r="CY209">
        <v>0.4121166684443146</v>
      </c>
      <c r="CZ209">
        <v>1.4177440842473362E-3</v>
      </c>
      <c r="DA209">
        <v>7.5459441910385935E-2</v>
      </c>
      <c r="DB209">
        <v>0.10817043802328412</v>
      </c>
      <c r="DC209">
        <v>0.12105460916935142</v>
      </c>
      <c r="DD209">
        <v>8.9470078556744354E-2</v>
      </c>
      <c r="DE209">
        <v>0.25099163609818997</v>
      </c>
    </row>
    <row r="210" spans="1:109">
      <c r="A210">
        <v>202</v>
      </c>
      <c r="B210" t="s">
        <v>149</v>
      </c>
      <c r="C210">
        <v>284943.03697413037</v>
      </c>
      <c r="D210">
        <v>760633.41116996319</v>
      </c>
      <c r="E210">
        <v>2477661.5943458923</v>
      </c>
      <c r="F210">
        <v>531148.49746435543</v>
      </c>
      <c r="G210">
        <v>382852.49412449647</v>
      </c>
      <c r="H210">
        <v>895383.08124279592</v>
      </c>
      <c r="I210">
        <v>78505301.729902789</v>
      </c>
      <c r="J210">
        <v>3401565.6414539721</v>
      </c>
      <c r="K210">
        <v>104634.05272140702</v>
      </c>
      <c r="L210">
        <v>140694222931238.03</v>
      </c>
      <c r="M210">
        <v>353.30729108537713</v>
      </c>
      <c r="N210">
        <v>105473.17390669249</v>
      </c>
      <c r="O210">
        <v>5503684.6660838397</v>
      </c>
      <c r="P210">
        <v>36257.729961749166</v>
      </c>
      <c r="Q210">
        <v>9999999</v>
      </c>
      <c r="R210">
        <v>1941.8143997595455</v>
      </c>
      <c r="S210">
        <v>142.48679464473932</v>
      </c>
      <c r="T210">
        <v>763.20060265939571</v>
      </c>
      <c r="U210">
        <v>146.10026967912225</v>
      </c>
      <c r="V210">
        <v>575.92832933058094</v>
      </c>
      <c r="W210">
        <v>5.3385319653571397</v>
      </c>
      <c r="X210">
        <v>116.1228969430236</v>
      </c>
      <c r="Y210">
        <v>129.03899388801744</v>
      </c>
      <c r="Z210">
        <v>134.24863688595374</v>
      </c>
      <c r="AA210">
        <v>122.50795934022327</v>
      </c>
      <c r="AB210">
        <v>225.94171204900749</v>
      </c>
      <c r="AC210" t="s">
        <v>150</v>
      </c>
      <c r="AD210">
        <v>61.173280756470163</v>
      </c>
      <c r="AE210">
        <v>67483.598812503624</v>
      </c>
      <c r="AF210">
        <v>271423.71182530088</v>
      </c>
      <c r="AG210">
        <v>16119.629063603805</v>
      </c>
      <c r="AH210">
        <v>35953.535768917391</v>
      </c>
      <c r="AI210">
        <v>79062.555869652409</v>
      </c>
      <c r="AJ210">
        <v>134365.19194380107</v>
      </c>
      <c r="AK210">
        <v>23323.222384029865</v>
      </c>
      <c r="AL210">
        <v>9789.9725518661653</v>
      </c>
      <c r="AM210">
        <v>16909342.667534698</v>
      </c>
      <c r="AN210">
        <v>126.51905289646524</v>
      </c>
      <c r="AO210">
        <v>5582.7576962499406</v>
      </c>
      <c r="AP210">
        <v>4478127.4855190972</v>
      </c>
      <c r="AQ210">
        <v>1262.925366299422</v>
      </c>
      <c r="AR210">
        <v>9999999</v>
      </c>
      <c r="AS210">
        <v>214.89176371318385</v>
      </c>
      <c r="AT210">
        <v>54.133683555810052</v>
      </c>
      <c r="AU210">
        <v>153.45416336045173</v>
      </c>
      <c r="AV210">
        <v>55.777197274660693</v>
      </c>
      <c r="AW210">
        <v>107.56227196787765</v>
      </c>
      <c r="AX210">
        <v>0.39373058727278964</v>
      </c>
      <c r="AY210">
        <v>32.915027142244142</v>
      </c>
      <c r="AZ210">
        <v>46.898425872195759</v>
      </c>
      <c r="BA210">
        <v>48.991392188522731</v>
      </c>
      <c r="BB210">
        <v>40.556653406705166</v>
      </c>
      <c r="BC210">
        <v>72.307190680677678</v>
      </c>
      <c r="BD210" t="s">
        <v>151</v>
      </c>
      <c r="BE210">
        <v>6.8358167769908409</v>
      </c>
      <c r="BF210">
        <v>832.08823610352613</v>
      </c>
      <c r="BG210">
        <v>3259.6759011614809</v>
      </c>
      <c r="BH210">
        <v>238.77885652516514</v>
      </c>
      <c r="BI210">
        <v>421.17089243618346</v>
      </c>
      <c r="BJ210">
        <v>821.21468293931889</v>
      </c>
      <c r="BK210">
        <v>3995.756542507444</v>
      </c>
      <c r="BL210">
        <v>486.7319048753032</v>
      </c>
      <c r="BM210">
        <v>112.66711420706474</v>
      </c>
      <c r="BN210">
        <v>4355617.3402567338</v>
      </c>
      <c r="BO210">
        <v>9.2035406232550869</v>
      </c>
      <c r="BP210">
        <v>87.815354795956424</v>
      </c>
      <c r="BQ210">
        <v>25564.017135615009</v>
      </c>
      <c r="BR210">
        <v>29.325182464966591</v>
      </c>
      <c r="BS210">
        <v>9999999</v>
      </c>
      <c r="BT210">
        <v>17.987973955585598</v>
      </c>
      <c r="BU210">
        <v>1.4916531335663279</v>
      </c>
      <c r="BV210">
        <v>7.5949330515891766</v>
      </c>
      <c r="BW210">
        <v>1.572966947024971</v>
      </c>
      <c r="BX210">
        <v>4.5427678635230953</v>
      </c>
      <c r="BY210">
        <v>7.7911506421006783E-3</v>
      </c>
      <c r="BZ210">
        <v>0.7047189250631759</v>
      </c>
      <c r="CA210">
        <v>1.1573306194154618</v>
      </c>
      <c r="CB210">
        <v>1.298125108894892</v>
      </c>
      <c r="CC210">
        <v>0.92875407821624734</v>
      </c>
      <c r="CD210">
        <v>2.6610816636272783</v>
      </c>
      <c r="CE210" t="s">
        <v>152</v>
      </c>
      <c r="CF210">
        <v>0.50236199082896815</v>
      </c>
      <c r="CG210">
        <v>161.62306537591465</v>
      </c>
      <c r="CH210">
        <v>390.43450520505593</v>
      </c>
      <c r="CI210">
        <v>29.188313271607207</v>
      </c>
      <c r="CJ210">
        <v>80.45331345168195</v>
      </c>
      <c r="CK210">
        <v>158.02672091558136</v>
      </c>
      <c r="CL210">
        <v>204.10916195041767</v>
      </c>
      <c r="CM210">
        <v>36.808480072811946</v>
      </c>
      <c r="CN210">
        <v>21.66474851099543</v>
      </c>
      <c r="CO210">
        <v>3071.7751483739044</v>
      </c>
      <c r="CP210">
        <v>1.4673686837387556</v>
      </c>
      <c r="CQ210">
        <v>23.8198468704073</v>
      </c>
      <c r="CR210">
        <v>24084.176430691135</v>
      </c>
      <c r="CS210">
        <v>120.85867640840615</v>
      </c>
      <c r="CT210">
        <v>9999999</v>
      </c>
      <c r="CU210">
        <v>2.163608310948653</v>
      </c>
      <c r="CV210">
        <v>0.25165029338678419</v>
      </c>
      <c r="CW210">
        <v>1.0201170535058912</v>
      </c>
      <c r="CX210">
        <v>0.26224022597176916</v>
      </c>
      <c r="CY210">
        <v>0.57405688341544248</v>
      </c>
      <c r="CZ210">
        <v>1.8885941046471968E-4</v>
      </c>
      <c r="DA210">
        <v>0.11637071716607268</v>
      </c>
      <c r="DB210">
        <v>0.20376631003063161</v>
      </c>
      <c r="DC210">
        <v>0.22106542205204679</v>
      </c>
      <c r="DD210">
        <v>0.16044474595653552</v>
      </c>
      <c r="DE210">
        <v>0.3268996699253634</v>
      </c>
    </row>
    <row r="211" spans="1:109">
      <c r="A211">
        <v>203</v>
      </c>
      <c r="B211" t="s">
        <v>149</v>
      </c>
      <c r="C211">
        <v>322641.3463197964</v>
      </c>
      <c r="D211">
        <v>425098.56006096624</v>
      </c>
      <c r="E211">
        <v>2336818.7076332327</v>
      </c>
      <c r="F211">
        <v>296461.5018320611</v>
      </c>
      <c r="G211">
        <v>233199.12556998117</v>
      </c>
      <c r="H211">
        <v>595396.59297623986</v>
      </c>
      <c r="I211">
        <v>20090061.818355583</v>
      </c>
      <c r="J211">
        <v>1580608.8927897518</v>
      </c>
      <c r="K211">
        <v>62995.403362538025</v>
      </c>
      <c r="L211">
        <v>317767995228217.19</v>
      </c>
      <c r="M211">
        <v>4964.6194267325463</v>
      </c>
      <c r="N211">
        <v>66546.943278011182</v>
      </c>
      <c r="O211">
        <v>5280120.4291734509</v>
      </c>
      <c r="P211">
        <v>43418.913669479887</v>
      </c>
      <c r="Q211">
        <v>9999999</v>
      </c>
      <c r="R211">
        <v>10293.075579526738</v>
      </c>
      <c r="S211">
        <v>903.250473590973</v>
      </c>
      <c r="T211">
        <v>4238.9413651672576</v>
      </c>
      <c r="U211">
        <v>948.44666604477368</v>
      </c>
      <c r="V211">
        <v>2508.5761383951926</v>
      </c>
      <c r="W211">
        <v>3.3386981586173419</v>
      </c>
      <c r="X211">
        <v>413.01078204378143</v>
      </c>
      <c r="Y211">
        <v>703.20303543235718</v>
      </c>
      <c r="Z211">
        <v>804.94161176343516</v>
      </c>
      <c r="AA211">
        <v>556.33999373696986</v>
      </c>
      <c r="AB211">
        <v>1458.8170864061883</v>
      </c>
      <c r="AC211" t="s">
        <v>150</v>
      </c>
      <c r="AD211">
        <v>64.227453064605982</v>
      </c>
      <c r="AE211">
        <v>50674.303886708731</v>
      </c>
      <c r="AF211">
        <v>237337.06691505833</v>
      </c>
      <c r="AG211">
        <v>10992.437192213019</v>
      </c>
      <c r="AH211">
        <v>24925.132952201126</v>
      </c>
      <c r="AI211">
        <v>64083.184728138622</v>
      </c>
      <c r="AJ211">
        <v>74429.245399965352</v>
      </c>
      <c r="AK211">
        <v>15015.324926264706</v>
      </c>
      <c r="AL211">
        <v>7006.4554920509609</v>
      </c>
      <c r="AM211">
        <v>10299655.9785823</v>
      </c>
      <c r="AN211">
        <v>185.46329392258914</v>
      </c>
      <c r="AO211">
        <v>3695.436587602976</v>
      </c>
      <c r="AP211">
        <v>4498406.2881888598</v>
      </c>
      <c r="AQ211">
        <v>822.19285293993551</v>
      </c>
      <c r="AR211">
        <v>9999999</v>
      </c>
      <c r="AS211">
        <v>215.51360604760816</v>
      </c>
      <c r="AT211">
        <v>27.89141450611525</v>
      </c>
      <c r="AU211">
        <v>119.90513331257225</v>
      </c>
      <c r="AV211">
        <v>28.587858095727121</v>
      </c>
      <c r="AW211">
        <v>68.369881723611883</v>
      </c>
      <c r="AX211">
        <v>0.49167634412674516</v>
      </c>
      <c r="AY211">
        <v>16.037674088806824</v>
      </c>
      <c r="AZ211">
        <v>24.741196412340372</v>
      </c>
      <c r="BA211">
        <v>25.301562733166197</v>
      </c>
      <c r="BB211">
        <v>21.07273696225964</v>
      </c>
      <c r="BC211">
        <v>34.417828860168378</v>
      </c>
      <c r="BD211" t="s">
        <v>151</v>
      </c>
      <c r="BE211">
        <v>9.240526992965103</v>
      </c>
      <c r="BF211">
        <v>328.37168427783564</v>
      </c>
      <c r="BG211">
        <v>5207.1806390012744</v>
      </c>
      <c r="BH211">
        <v>177.49275658107254</v>
      </c>
      <c r="BI211">
        <v>160.39214826145783</v>
      </c>
      <c r="BJ211">
        <v>1248.6866014666339</v>
      </c>
      <c r="BK211">
        <v>746.17566678693242</v>
      </c>
      <c r="BL211">
        <v>326.92376132007445</v>
      </c>
      <c r="BM211">
        <v>73.831816037720969</v>
      </c>
      <c r="BN211">
        <v>25832578.677501924</v>
      </c>
      <c r="BO211">
        <v>13.318490187951815</v>
      </c>
      <c r="BP211">
        <v>13.549480853724905</v>
      </c>
      <c r="BQ211">
        <v>29825.074771199907</v>
      </c>
      <c r="BR211">
        <v>118.72345209301376</v>
      </c>
      <c r="BS211">
        <v>9999999</v>
      </c>
      <c r="BT211">
        <v>12.781174726235315</v>
      </c>
      <c r="BU211">
        <v>0.43043143142083828</v>
      </c>
      <c r="BV211">
        <v>3.9369047768971321</v>
      </c>
      <c r="BW211">
        <v>0.44657024127826622</v>
      </c>
      <c r="BX211">
        <v>2.0357798949129706</v>
      </c>
      <c r="BY211">
        <v>2.3551333841514829E-3</v>
      </c>
      <c r="BZ211">
        <v>0.21616943192105179</v>
      </c>
      <c r="CA211">
        <v>0.34647515074926438</v>
      </c>
      <c r="CB211">
        <v>0.39686467860111629</v>
      </c>
      <c r="CC211">
        <v>0.28105786044119702</v>
      </c>
      <c r="CD211">
        <v>0.65252103052717214</v>
      </c>
      <c r="CE211" t="s">
        <v>152</v>
      </c>
      <c r="CF211">
        <v>0.17428263886712206</v>
      </c>
      <c r="CG211">
        <v>308.12078230470883</v>
      </c>
      <c r="CH211">
        <v>1052.65208617391</v>
      </c>
      <c r="CI211">
        <v>61.198162610874519</v>
      </c>
      <c r="CJ211">
        <v>143.0410849773599</v>
      </c>
      <c r="CK211">
        <v>325.0598861353281</v>
      </c>
      <c r="CL211">
        <v>449.83933819788842</v>
      </c>
      <c r="CM211">
        <v>83.893330912031985</v>
      </c>
      <c r="CN211">
        <v>39.265524908344787</v>
      </c>
      <c r="CO211">
        <v>33881.843212426887</v>
      </c>
      <c r="CP211">
        <v>0.54595915193134315</v>
      </c>
      <c r="CQ211">
        <v>21.597963788963909</v>
      </c>
      <c r="CR211">
        <v>22748.915538548434</v>
      </c>
      <c r="CS211">
        <v>126.50409474342506</v>
      </c>
      <c r="CT211">
        <v>9999999</v>
      </c>
      <c r="CU211">
        <v>0.75353813264597314</v>
      </c>
      <c r="CV211">
        <v>0.10074581613801176</v>
      </c>
      <c r="CW211">
        <v>0.37571050807592538</v>
      </c>
      <c r="CX211">
        <v>0.10350658693236865</v>
      </c>
      <c r="CY211">
        <v>0.23066961714757819</v>
      </c>
      <c r="CZ211">
        <v>1.3834981027066519E-3</v>
      </c>
      <c r="DA211">
        <v>6.3088973623855252E-2</v>
      </c>
      <c r="DB211">
        <v>8.7650009549225097E-2</v>
      </c>
      <c r="DC211">
        <v>9.366025896258616E-2</v>
      </c>
      <c r="DD211">
        <v>7.5802022213947648E-2</v>
      </c>
      <c r="DE211">
        <v>0.12969787774879649</v>
      </c>
    </row>
    <row r="212" spans="1:109">
      <c r="A212">
        <v>204</v>
      </c>
      <c r="B212" t="s">
        <v>149</v>
      </c>
      <c r="C212">
        <v>191907.61875095076</v>
      </c>
      <c r="D212">
        <v>212411.66883955663</v>
      </c>
      <c r="E212">
        <v>960953.88468067639</v>
      </c>
      <c r="F212">
        <v>75260.151954211251</v>
      </c>
      <c r="G212">
        <v>103155.80566464871</v>
      </c>
      <c r="H212">
        <v>280571.25521542825</v>
      </c>
      <c r="I212">
        <v>1165109.4890148845</v>
      </c>
      <c r="J212">
        <v>164680.12190947271</v>
      </c>
      <c r="K212">
        <v>29853.09926771995</v>
      </c>
      <c r="L212">
        <v>8763657386.4371414</v>
      </c>
      <c r="M212">
        <v>656.75835672348751</v>
      </c>
      <c r="N212">
        <v>14456.905020519111</v>
      </c>
      <c r="O212">
        <v>4897957.6494842879</v>
      </c>
      <c r="P212">
        <v>7203.3313382795614</v>
      </c>
      <c r="Q212">
        <v>9999999</v>
      </c>
      <c r="R212">
        <v>635.79755024723784</v>
      </c>
      <c r="S212">
        <v>84.417317506753179</v>
      </c>
      <c r="T212">
        <v>291.94609617405661</v>
      </c>
      <c r="U212">
        <v>86.179457045507036</v>
      </c>
      <c r="V212">
        <v>150.40192756834469</v>
      </c>
      <c r="W212">
        <v>0.84723641247102488</v>
      </c>
      <c r="X212">
        <v>54.597386097916136</v>
      </c>
      <c r="Y212">
        <v>76.289052094440336</v>
      </c>
      <c r="Z212">
        <v>75.829477742815115</v>
      </c>
      <c r="AA212">
        <v>66.971236291932954</v>
      </c>
      <c r="AB212">
        <v>90.993216805833072</v>
      </c>
      <c r="AC212" t="s">
        <v>150</v>
      </c>
      <c r="AD212">
        <v>55.721658358853674</v>
      </c>
      <c r="AE212">
        <v>69111.85368102137</v>
      </c>
      <c r="AF212">
        <v>243717.11656454622</v>
      </c>
      <c r="AG212">
        <v>14928.286549052016</v>
      </c>
      <c r="AH212">
        <v>35074.017132318455</v>
      </c>
      <c r="AI212">
        <v>75433.87322224598</v>
      </c>
      <c r="AJ212">
        <v>133470.80632453889</v>
      </c>
      <c r="AK212">
        <v>21716.214530567635</v>
      </c>
      <c r="AL212">
        <v>9074.2729481916704</v>
      </c>
      <c r="AM212">
        <v>10778571.304664453</v>
      </c>
      <c r="AN212">
        <v>41.395685704909759</v>
      </c>
      <c r="AO212">
        <v>5752.9305463510291</v>
      </c>
      <c r="AP212">
        <v>4790190.9484579898</v>
      </c>
      <c r="AQ212">
        <v>1146.4816109722831</v>
      </c>
      <c r="AR212">
        <v>9999999</v>
      </c>
      <c r="AS212">
        <v>387.78915995458613</v>
      </c>
      <c r="AT212">
        <v>75.070882644195237</v>
      </c>
      <c r="AU212">
        <v>285.21746598199445</v>
      </c>
      <c r="AV212">
        <v>77.117838247393166</v>
      </c>
      <c r="AW212">
        <v>202.72902293377251</v>
      </c>
      <c r="AX212">
        <v>0.34996537240854159</v>
      </c>
      <c r="AY212">
        <v>51.111375517367556</v>
      </c>
      <c r="AZ212">
        <v>66.584181491119168</v>
      </c>
      <c r="BA212">
        <v>69.924817616796858</v>
      </c>
      <c r="BB212">
        <v>59.669999799820715</v>
      </c>
      <c r="BC212">
        <v>102.52884012763739</v>
      </c>
      <c r="BD212" t="s">
        <v>151</v>
      </c>
      <c r="BE212">
        <v>0.7378284210124163</v>
      </c>
      <c r="BF212">
        <v>330.17895618188163</v>
      </c>
      <c r="BG212">
        <v>1224.8013829089518</v>
      </c>
      <c r="BH212">
        <v>69.299245159775225</v>
      </c>
      <c r="BI212">
        <v>167.48569585907364</v>
      </c>
      <c r="BJ212">
        <v>413.52784972115796</v>
      </c>
      <c r="BK212">
        <v>520.88874715586746</v>
      </c>
      <c r="BL212">
        <v>95.372739418014632</v>
      </c>
      <c r="BM212">
        <v>44.483799772104973</v>
      </c>
      <c r="BN212">
        <v>27292.849046542378</v>
      </c>
      <c r="BO212">
        <v>0.79410070272651234</v>
      </c>
      <c r="BP212">
        <v>29.898308484273823</v>
      </c>
      <c r="BQ212">
        <v>33838.213636107976</v>
      </c>
      <c r="BR212">
        <v>125.79735962498702</v>
      </c>
      <c r="BS212">
        <v>9999999</v>
      </c>
      <c r="BT212">
        <v>2.9611336077668478</v>
      </c>
      <c r="BU212">
        <v>0.49016550798691561</v>
      </c>
      <c r="BV212">
        <v>1.9765703110354131</v>
      </c>
      <c r="BW212">
        <v>0.50479589331559593</v>
      </c>
      <c r="BX212">
        <v>1.1981944334273582</v>
      </c>
      <c r="BY212">
        <v>1.9727022549671648E-3</v>
      </c>
      <c r="BZ212">
        <v>0.25667171558709634</v>
      </c>
      <c r="CA212">
        <v>0.41814866983379517</v>
      </c>
      <c r="CB212">
        <v>0.45234351334729073</v>
      </c>
      <c r="CC212">
        <v>0.34484713073331602</v>
      </c>
      <c r="CD212">
        <v>0.63357451175719526</v>
      </c>
      <c r="CE212" t="s">
        <v>152</v>
      </c>
      <c r="CF212">
        <v>10.119391242010245</v>
      </c>
      <c r="CG212">
        <v>169.31995689574549</v>
      </c>
      <c r="CH212">
        <v>659.75257562352806</v>
      </c>
      <c r="CI212">
        <v>48.656203808662688</v>
      </c>
      <c r="CJ212">
        <v>90.990880252889554</v>
      </c>
      <c r="CK212">
        <v>191.95466970710262</v>
      </c>
      <c r="CL212">
        <v>311.34497008946789</v>
      </c>
      <c r="CM212">
        <v>66.918839671735569</v>
      </c>
      <c r="CN212">
        <v>38.78617995744245</v>
      </c>
      <c r="CO212">
        <v>14932.927484658501</v>
      </c>
      <c r="CP212">
        <v>20.314857268672387</v>
      </c>
      <c r="CQ212">
        <v>56.498661213094231</v>
      </c>
      <c r="CR212">
        <v>22895.959361003952</v>
      </c>
      <c r="CS212">
        <v>63.910850116744655</v>
      </c>
      <c r="CT212">
        <v>9999999</v>
      </c>
      <c r="CU212">
        <v>13.025863258963129</v>
      </c>
      <c r="CV212">
        <v>0.1481818599443388</v>
      </c>
      <c r="CW212">
        <v>1.6795768385813608</v>
      </c>
      <c r="CX212">
        <v>0.15801068393048362</v>
      </c>
      <c r="CY212">
        <v>0.67986973231758885</v>
      </c>
      <c r="CZ212">
        <v>1.4487895074407988E-3</v>
      </c>
      <c r="DA212">
        <v>5.8848202639297707E-2</v>
      </c>
      <c r="DB212">
        <v>0.10943537877927417</v>
      </c>
      <c r="DC212">
        <v>0.12557610396939009</v>
      </c>
      <c r="DD212">
        <v>8.1583277024656703E-2</v>
      </c>
      <c r="DE212">
        <v>0.27516562237738074</v>
      </c>
    </row>
    <row r="213" spans="1:109">
      <c r="A213">
        <v>205</v>
      </c>
      <c r="B213" t="s">
        <v>149</v>
      </c>
      <c r="C213">
        <v>364644.74687634583</v>
      </c>
      <c r="D213">
        <v>555894.81456704729</v>
      </c>
      <c r="E213">
        <v>1676177.2102936916</v>
      </c>
      <c r="F213">
        <v>179476.67046835652</v>
      </c>
      <c r="G213">
        <v>251694.43842249061</v>
      </c>
      <c r="H213">
        <v>535396.64381016046</v>
      </c>
      <c r="I213">
        <v>5209486.6555061135</v>
      </c>
      <c r="J213">
        <v>461543.65948507766</v>
      </c>
      <c r="K213">
        <v>64087.961211482449</v>
      </c>
      <c r="L213">
        <v>21602478464.688351</v>
      </c>
      <c r="M213">
        <v>374.90796354752695</v>
      </c>
      <c r="N213">
        <v>37755.55456596976</v>
      </c>
      <c r="O213">
        <v>8207468.4956430485</v>
      </c>
      <c r="P213">
        <v>21412.580277343895</v>
      </c>
      <c r="Q213">
        <v>9999999</v>
      </c>
      <c r="R213">
        <v>3053.5313236547854</v>
      </c>
      <c r="S213">
        <v>478.85996809064136</v>
      </c>
      <c r="T213">
        <v>2209.7830929858746</v>
      </c>
      <c r="U213">
        <v>494.21750749878316</v>
      </c>
      <c r="V213">
        <v>1737.3467962693389</v>
      </c>
      <c r="W213">
        <v>2.0995147040642519</v>
      </c>
      <c r="X213">
        <v>306.74577308985238</v>
      </c>
      <c r="Y213">
        <v>410.63386866799198</v>
      </c>
      <c r="Z213">
        <v>445.0648027534242</v>
      </c>
      <c r="AA213">
        <v>362.06913413868409</v>
      </c>
      <c r="AB213">
        <v>715.84631964900359</v>
      </c>
      <c r="AC213" t="s">
        <v>150</v>
      </c>
      <c r="AD213">
        <v>771.44964002966788</v>
      </c>
      <c r="AE213">
        <v>49613.859036766567</v>
      </c>
      <c r="AF213">
        <v>573313.35804672493</v>
      </c>
      <c r="AG213">
        <v>21322.531801165831</v>
      </c>
      <c r="AH213">
        <v>29181.074933267337</v>
      </c>
      <c r="AI213">
        <v>136709.66575982227</v>
      </c>
      <c r="AJ213">
        <v>132045.76647362005</v>
      </c>
      <c r="AK213">
        <v>36687.365697381749</v>
      </c>
      <c r="AL213">
        <v>10031.247743979078</v>
      </c>
      <c r="AM213">
        <v>809022783.15138113</v>
      </c>
      <c r="AN213">
        <v>998.1168182073751</v>
      </c>
      <c r="AO213">
        <v>4016.5733915429823</v>
      </c>
      <c r="AP213">
        <v>4099349.7459467081</v>
      </c>
      <c r="AQ213">
        <v>2035.3751607451918</v>
      </c>
      <c r="AR213">
        <v>9999999</v>
      </c>
      <c r="AS213">
        <v>1234.7895376641463</v>
      </c>
      <c r="AT213">
        <v>50.542662736138176</v>
      </c>
      <c r="AU213">
        <v>398.74548546184985</v>
      </c>
      <c r="AV213">
        <v>53.710506780819479</v>
      </c>
      <c r="AW213">
        <v>227.94531777174211</v>
      </c>
      <c r="AX213">
        <v>0.27058964259698304</v>
      </c>
      <c r="AY213">
        <v>19.413405567621762</v>
      </c>
      <c r="AZ213">
        <v>36.964779437072615</v>
      </c>
      <c r="BA213">
        <v>43.575404047651283</v>
      </c>
      <c r="BB213">
        <v>27.628214052204555</v>
      </c>
      <c r="BC213">
        <v>85.548036176009418</v>
      </c>
      <c r="BD213" t="s">
        <v>151</v>
      </c>
      <c r="BE213">
        <v>0.864169793335687</v>
      </c>
      <c r="BF213">
        <v>877.80680652389015</v>
      </c>
      <c r="BG213">
        <v>3586.3690850849407</v>
      </c>
      <c r="BH213">
        <v>272.31196088494931</v>
      </c>
      <c r="BI213">
        <v>451.68482108382381</v>
      </c>
      <c r="BJ213">
        <v>1087.5673884045143</v>
      </c>
      <c r="BK213">
        <v>3782.22424072178</v>
      </c>
      <c r="BL213">
        <v>523.84999472508719</v>
      </c>
      <c r="BM213">
        <v>123.67017593124987</v>
      </c>
      <c r="BN213">
        <v>3813101.2785994024</v>
      </c>
      <c r="BO213">
        <v>0.74078402414669042</v>
      </c>
      <c r="BP213">
        <v>65.655677174904525</v>
      </c>
      <c r="BQ213">
        <v>26953.147030083215</v>
      </c>
      <c r="BR213">
        <v>75.354079240479464</v>
      </c>
      <c r="BS213">
        <v>9999999</v>
      </c>
      <c r="BT213">
        <v>3.3678045338265794</v>
      </c>
      <c r="BU213">
        <v>0.7665506096410577</v>
      </c>
      <c r="BV213">
        <v>2.0601419421078235</v>
      </c>
      <c r="BW213">
        <v>0.795921907347511</v>
      </c>
      <c r="BX213">
        <v>1.6139129437289756</v>
      </c>
      <c r="BY213">
        <v>7.287472222346162E-4</v>
      </c>
      <c r="BZ213">
        <v>0.48617257375993495</v>
      </c>
      <c r="CA213">
        <v>0.655768272796454</v>
      </c>
      <c r="CB213">
        <v>0.6828216878830623</v>
      </c>
      <c r="CC213">
        <v>0.57206592415986268</v>
      </c>
      <c r="CD213">
        <v>1.1226567518406179</v>
      </c>
      <c r="CE213" t="s">
        <v>152</v>
      </c>
      <c r="CF213">
        <v>7.1408884896487788</v>
      </c>
      <c r="CG213">
        <v>197.2992791808401</v>
      </c>
      <c r="CH213">
        <v>927.18572678846408</v>
      </c>
      <c r="CI213">
        <v>44.11646094787222</v>
      </c>
      <c r="CJ213">
        <v>89.722059310394883</v>
      </c>
      <c r="CK213">
        <v>192.51689521122387</v>
      </c>
      <c r="CL213">
        <v>290.8853785277326</v>
      </c>
      <c r="CM213">
        <v>60.988177400618568</v>
      </c>
      <c r="CN213">
        <v>33.361823576411624</v>
      </c>
      <c r="CO213">
        <v>35028.362600303772</v>
      </c>
      <c r="CP213">
        <v>12.9925472898314</v>
      </c>
      <c r="CQ213">
        <v>48.220120661324557</v>
      </c>
      <c r="CR213">
        <v>23345.596626051971</v>
      </c>
      <c r="CS213">
        <v>64.510700913622671</v>
      </c>
      <c r="CT213">
        <v>9999999</v>
      </c>
      <c r="CU213">
        <v>11.073208911765494</v>
      </c>
      <c r="CV213">
        <v>0.35432104219669192</v>
      </c>
      <c r="CW213">
        <v>2.5620272876921502</v>
      </c>
      <c r="CX213">
        <v>0.37578088203496834</v>
      </c>
      <c r="CY213">
        <v>1.3920770015342356</v>
      </c>
      <c r="CZ213">
        <v>2.7393725437215534E-3</v>
      </c>
      <c r="DA213">
        <v>0.14343717627109923</v>
      </c>
      <c r="DB213">
        <v>0.26033896194756379</v>
      </c>
      <c r="DC213">
        <v>0.30904561011458059</v>
      </c>
      <c r="DD213">
        <v>0.19692522783397134</v>
      </c>
      <c r="DE213">
        <v>0.6271670173176418</v>
      </c>
    </row>
    <row r="214" spans="1:109">
      <c r="A214">
        <v>206</v>
      </c>
      <c r="B214" t="s">
        <v>149</v>
      </c>
      <c r="C214">
        <v>392650.95650317363</v>
      </c>
      <c r="D214">
        <v>468109.17414337973</v>
      </c>
      <c r="E214">
        <v>2533331.755367748</v>
      </c>
      <c r="F214">
        <v>316963.89699337765</v>
      </c>
      <c r="G214">
        <v>265065.0434242406</v>
      </c>
      <c r="H214">
        <v>786224.29420165776</v>
      </c>
      <c r="I214">
        <v>14067231.151969405</v>
      </c>
      <c r="J214">
        <v>1336029.8223842422</v>
      </c>
      <c r="K214">
        <v>75820.948584313359</v>
      </c>
      <c r="L214">
        <v>3886082653883.3027</v>
      </c>
      <c r="M214">
        <v>3490.3048178947083</v>
      </c>
      <c r="N214">
        <v>58638.703140021586</v>
      </c>
      <c r="O214">
        <v>7558797.090431517</v>
      </c>
      <c r="P214">
        <v>42450.516870716769</v>
      </c>
      <c r="Q214">
        <v>9999999</v>
      </c>
      <c r="R214">
        <v>5519.7384294428857</v>
      </c>
      <c r="S214">
        <v>305.07970233419513</v>
      </c>
      <c r="T214">
        <v>1494.03333002049</v>
      </c>
      <c r="U214">
        <v>325.18453897534215</v>
      </c>
      <c r="V214">
        <v>1047.8616251301169</v>
      </c>
      <c r="W214">
        <v>1.2542666317818725</v>
      </c>
      <c r="X214">
        <v>124.2132932651016</v>
      </c>
      <c r="Y214">
        <v>222.38605775535996</v>
      </c>
      <c r="Z214">
        <v>258.86348053219882</v>
      </c>
      <c r="AA214">
        <v>169.91170344360387</v>
      </c>
      <c r="AB214">
        <v>596.09268692371177</v>
      </c>
      <c r="AC214" t="s">
        <v>150</v>
      </c>
      <c r="AD214">
        <v>207.78282052459448</v>
      </c>
      <c r="AE214">
        <v>62890.953009322635</v>
      </c>
      <c r="AF214">
        <v>333508.8016565846</v>
      </c>
      <c r="AG214">
        <v>17243.172335047413</v>
      </c>
      <c r="AH214">
        <v>35506.047916499054</v>
      </c>
      <c r="AI214">
        <v>85690.841195789122</v>
      </c>
      <c r="AJ214">
        <v>141413.87904099669</v>
      </c>
      <c r="AK214">
        <v>26021.774248308961</v>
      </c>
      <c r="AL214">
        <v>10066.962683633676</v>
      </c>
      <c r="AM214">
        <v>43919022.417657666</v>
      </c>
      <c r="AN214">
        <v>206.22618446022983</v>
      </c>
      <c r="AO214">
        <v>6488.4661563647951</v>
      </c>
      <c r="AP214">
        <v>4338348.4517849442</v>
      </c>
      <c r="AQ214">
        <v>1835.7734836708896</v>
      </c>
      <c r="AR214">
        <v>9999999</v>
      </c>
      <c r="AS214">
        <v>480.7002625808617</v>
      </c>
      <c r="AT214">
        <v>57.36238003285014</v>
      </c>
      <c r="AU214">
        <v>250.73941845919015</v>
      </c>
      <c r="AV214">
        <v>59.277349843497475</v>
      </c>
      <c r="AW214">
        <v>149.71598817623058</v>
      </c>
      <c r="AX214">
        <v>3.6641564959855218E-2</v>
      </c>
      <c r="AY214">
        <v>29.038194685133305</v>
      </c>
      <c r="AZ214">
        <v>48.132841901308439</v>
      </c>
      <c r="BA214">
        <v>51.296285777224156</v>
      </c>
      <c r="BB214">
        <v>39.156343585693605</v>
      </c>
      <c r="BC214">
        <v>71.925489156524975</v>
      </c>
      <c r="BD214" t="s">
        <v>151</v>
      </c>
      <c r="BE214">
        <v>8.0148335484315041</v>
      </c>
      <c r="BF214">
        <v>653.14726024493268</v>
      </c>
      <c r="BG214">
        <v>2059.3175670826195</v>
      </c>
      <c r="BH214">
        <v>171.44670688051011</v>
      </c>
      <c r="BI214">
        <v>327.4473898114332</v>
      </c>
      <c r="BJ214">
        <v>621.59697278942804</v>
      </c>
      <c r="BK214">
        <v>2495.0253397627575</v>
      </c>
      <c r="BL214">
        <v>315.79023604250597</v>
      </c>
      <c r="BM214">
        <v>92.655699402023828</v>
      </c>
      <c r="BN214">
        <v>432832.77012983913</v>
      </c>
      <c r="BO214">
        <v>14.996972628734365</v>
      </c>
      <c r="BP214">
        <v>79.389472433451743</v>
      </c>
      <c r="BQ214">
        <v>25502.015013184082</v>
      </c>
      <c r="BR214">
        <v>30.030687498907444</v>
      </c>
      <c r="BS214">
        <v>9999999</v>
      </c>
      <c r="BT214">
        <v>19.493127177324464</v>
      </c>
      <c r="BU214">
        <v>1.0476159639050644</v>
      </c>
      <c r="BV214">
        <v>6.7393807178187188</v>
      </c>
      <c r="BW214">
        <v>1.1116247074285726</v>
      </c>
      <c r="BX214">
        <v>3.9509967701750006</v>
      </c>
      <c r="BY214">
        <v>5.2683992908171074E-3</v>
      </c>
      <c r="BZ214">
        <v>0.4723118700006062</v>
      </c>
      <c r="CA214">
        <v>0.79441922667159348</v>
      </c>
      <c r="CB214">
        <v>0.90026548190847355</v>
      </c>
      <c r="CC214">
        <v>0.62742002648936746</v>
      </c>
      <c r="CD214">
        <v>1.9466380794688021</v>
      </c>
      <c r="CE214" t="s">
        <v>152</v>
      </c>
      <c r="CF214">
        <v>0.25128981398864964</v>
      </c>
      <c r="CG214">
        <v>224.3398164367018</v>
      </c>
      <c r="CH214">
        <v>327.97307097659785</v>
      </c>
      <c r="CI214">
        <v>35.716758144381643</v>
      </c>
      <c r="CJ214">
        <v>102.49357291521683</v>
      </c>
      <c r="CK214">
        <v>139.98800109405227</v>
      </c>
      <c r="CL214">
        <v>246.49793299899284</v>
      </c>
      <c r="CM214">
        <v>44.25560941375236</v>
      </c>
      <c r="CN214">
        <v>27.910251312683936</v>
      </c>
      <c r="CO214">
        <v>2065.7014730870269</v>
      </c>
      <c r="CP214">
        <v>1.529124708294372</v>
      </c>
      <c r="CQ214">
        <v>33.729470886803881</v>
      </c>
      <c r="CR214">
        <v>26150.184010466837</v>
      </c>
      <c r="CS214">
        <v>125.61686054191689</v>
      </c>
      <c r="CT214">
        <v>9999999</v>
      </c>
      <c r="CU214">
        <v>2.08824561391345</v>
      </c>
      <c r="CV214">
        <v>0.23992817183261494</v>
      </c>
      <c r="CW214">
        <v>0.9278007096899169</v>
      </c>
      <c r="CX214">
        <v>0.2449133160278876</v>
      </c>
      <c r="CY214">
        <v>0.47895472647838666</v>
      </c>
      <c r="CZ214">
        <v>1.7941530116511359E-3</v>
      </c>
      <c r="DA214">
        <v>0.14282849052608118</v>
      </c>
      <c r="DB214">
        <v>0.21770909641890671</v>
      </c>
      <c r="DC214">
        <v>0.21824522288165962</v>
      </c>
      <c r="DD214">
        <v>0.18728333812685519</v>
      </c>
      <c r="DE214">
        <v>0.259693208316082</v>
      </c>
    </row>
    <row r="215" spans="1:109">
      <c r="A215">
        <v>207</v>
      </c>
      <c r="B215" t="s">
        <v>149</v>
      </c>
      <c r="C215">
        <v>376859.17421542312</v>
      </c>
      <c r="D215">
        <v>193733.777959411</v>
      </c>
      <c r="E215">
        <v>1276061.5412947496</v>
      </c>
      <c r="F215">
        <v>64969.977951053326</v>
      </c>
      <c r="G215">
        <v>96347.87356234467</v>
      </c>
      <c r="H215">
        <v>281707.06069771177</v>
      </c>
      <c r="I215">
        <v>809307.31231110962</v>
      </c>
      <c r="J215">
        <v>136889.25537780728</v>
      </c>
      <c r="K215">
        <v>28774.489311635982</v>
      </c>
      <c r="L215">
        <v>5046105709.6562624</v>
      </c>
      <c r="M215">
        <v>6342.2396795927034</v>
      </c>
      <c r="N215">
        <v>23760.923455636632</v>
      </c>
      <c r="O215">
        <v>8180894.8205765234</v>
      </c>
      <c r="P215">
        <v>18287.851269163337</v>
      </c>
      <c r="Q215">
        <v>9999999</v>
      </c>
      <c r="R215">
        <v>9567.6886465424104</v>
      </c>
      <c r="S215">
        <v>367.91729166246176</v>
      </c>
      <c r="T215">
        <v>3168.2657831228603</v>
      </c>
      <c r="U215">
        <v>391.44112806534372</v>
      </c>
      <c r="V215">
        <v>1874.2813858882139</v>
      </c>
      <c r="W215">
        <v>4.4985112986377889</v>
      </c>
      <c r="X215">
        <v>152.58039675741151</v>
      </c>
      <c r="Y215">
        <v>271.80093547134436</v>
      </c>
      <c r="Z215">
        <v>317.46450519732315</v>
      </c>
      <c r="AA215">
        <v>208.28201807286578</v>
      </c>
      <c r="AB215">
        <v>684.43058217546945</v>
      </c>
      <c r="AC215" t="s">
        <v>150</v>
      </c>
      <c r="AD215">
        <v>1691.2485585211996</v>
      </c>
      <c r="AE215">
        <v>134312.4012724818</v>
      </c>
      <c r="AF215">
        <v>1815701.8071700386</v>
      </c>
      <c r="AG215">
        <v>123724.00136704018</v>
      </c>
      <c r="AH215">
        <v>80668.075059300638</v>
      </c>
      <c r="AI215">
        <v>455455.42321518506</v>
      </c>
      <c r="AJ215">
        <v>1401598.138867697</v>
      </c>
      <c r="AK215">
        <v>403821.38303804258</v>
      </c>
      <c r="AL215">
        <v>31769.954042348527</v>
      </c>
      <c r="AM215">
        <v>20533295728985.824</v>
      </c>
      <c r="AN215">
        <v>2772.7023801566056</v>
      </c>
      <c r="AO215">
        <v>10107.962200736476</v>
      </c>
      <c r="AP215">
        <v>4683382.1214382946</v>
      </c>
      <c r="AQ215">
        <v>8680.1635519699958</v>
      </c>
      <c r="AR215">
        <v>9999999</v>
      </c>
      <c r="AS215">
        <v>1806.6644412663754</v>
      </c>
      <c r="AT215">
        <v>58.951250568739177</v>
      </c>
      <c r="AU215">
        <v>354.09583725380679</v>
      </c>
      <c r="AV215">
        <v>62.573005390688941</v>
      </c>
      <c r="AW215">
        <v>243.69205198321086</v>
      </c>
      <c r="AX215">
        <v>1.1117058543764788</v>
      </c>
      <c r="AY215">
        <v>27.230537396752336</v>
      </c>
      <c r="AZ215">
        <v>45.005778355775583</v>
      </c>
      <c r="BA215">
        <v>50.056301234139092</v>
      </c>
      <c r="BB215">
        <v>35.871644628121473</v>
      </c>
      <c r="BC215">
        <v>111.00622620224604</v>
      </c>
      <c r="BD215" t="s">
        <v>151</v>
      </c>
      <c r="BE215">
        <v>16.062206936589384</v>
      </c>
      <c r="BF215">
        <v>699.86655172852795</v>
      </c>
      <c r="BG215">
        <v>4282.5810564683015</v>
      </c>
      <c r="BH215">
        <v>238.5246881103937</v>
      </c>
      <c r="BI215">
        <v>351.31185273379629</v>
      </c>
      <c r="BJ215">
        <v>1051.7514794972949</v>
      </c>
      <c r="BK215">
        <v>3340.7913550061976</v>
      </c>
      <c r="BL215">
        <v>503.34119029589237</v>
      </c>
      <c r="BM215">
        <v>102.57125522152465</v>
      </c>
      <c r="BN215">
        <v>11400464.946219319</v>
      </c>
      <c r="BO215">
        <v>18.979659067557346</v>
      </c>
      <c r="BP215">
        <v>77.309481816197817</v>
      </c>
      <c r="BQ215">
        <v>29486.019242792914</v>
      </c>
      <c r="BR215">
        <v>26.338001707460737</v>
      </c>
      <c r="BS215">
        <v>9999999</v>
      </c>
      <c r="BT215">
        <v>28.161490581045427</v>
      </c>
      <c r="BU215">
        <v>1.0853575421289923</v>
      </c>
      <c r="BV215">
        <v>8.8346297701468579</v>
      </c>
      <c r="BW215">
        <v>1.1398092723323789</v>
      </c>
      <c r="BX215">
        <v>5.0032072123810947</v>
      </c>
      <c r="BY215">
        <v>5.0576059058570254E-3</v>
      </c>
      <c r="BZ215">
        <v>0.46288407872506532</v>
      </c>
      <c r="CA215">
        <v>0.83336158404510485</v>
      </c>
      <c r="CB215">
        <v>0.96071999765002003</v>
      </c>
      <c r="CC215">
        <v>0.64333505349606401</v>
      </c>
      <c r="CD215">
        <v>1.7167512998376873</v>
      </c>
      <c r="CE215" t="s">
        <v>152</v>
      </c>
      <c r="CF215">
        <v>0.23257440228667794</v>
      </c>
      <c r="CG215">
        <v>351.12536639617406</v>
      </c>
      <c r="CH215">
        <v>1263.2202563256446</v>
      </c>
      <c r="CI215">
        <v>72.255637014371331</v>
      </c>
      <c r="CJ215">
        <v>165.99469444733091</v>
      </c>
      <c r="CK215">
        <v>373.27145151827307</v>
      </c>
      <c r="CL215">
        <v>622.88166335546759</v>
      </c>
      <c r="CM215">
        <v>104.37995723882723</v>
      </c>
      <c r="CN215">
        <v>43.557130528671259</v>
      </c>
      <c r="CO215">
        <v>69161.611728629141</v>
      </c>
      <c r="CP215">
        <v>0.25947001095611866</v>
      </c>
      <c r="CQ215">
        <v>23.02241090848214</v>
      </c>
      <c r="CR215">
        <v>22004.459139040053</v>
      </c>
      <c r="CS215">
        <v>106.28844857722697</v>
      </c>
      <c r="CT215">
        <v>9999999</v>
      </c>
      <c r="CU215">
        <v>1.4410863468722694</v>
      </c>
      <c r="CV215">
        <v>0.26353824854067004</v>
      </c>
      <c r="CW215">
        <v>0.98912416544987813</v>
      </c>
      <c r="CX215">
        <v>0.27283541086520258</v>
      </c>
      <c r="CY215">
        <v>0.7552175096209427</v>
      </c>
      <c r="CZ215">
        <v>9.1866142184765368E-4</v>
      </c>
      <c r="DA215">
        <v>0.16332885425430591</v>
      </c>
      <c r="DB215">
        <v>0.22373641774464786</v>
      </c>
      <c r="DC215">
        <v>0.24352515116652965</v>
      </c>
      <c r="DD215">
        <v>0.19504464504135183</v>
      </c>
      <c r="DE215">
        <v>0.40529428313756699</v>
      </c>
    </row>
    <row r="216" spans="1:109">
      <c r="A216">
        <v>208</v>
      </c>
      <c r="B216" t="s">
        <v>149</v>
      </c>
      <c r="C216">
        <v>315595.17232402408</v>
      </c>
      <c r="D216">
        <v>328195.10053282388</v>
      </c>
      <c r="E216">
        <v>864325.61653129885</v>
      </c>
      <c r="F216">
        <v>100130.6899379175</v>
      </c>
      <c r="G216">
        <v>168058.02775482633</v>
      </c>
      <c r="H216">
        <v>344847.79294947087</v>
      </c>
      <c r="I216">
        <v>2107262.9982277923</v>
      </c>
      <c r="J216">
        <v>211826.42139077795</v>
      </c>
      <c r="K216">
        <v>43106.784268310817</v>
      </c>
      <c r="L216">
        <v>447228951.47660011</v>
      </c>
      <c r="M216">
        <v>1205.7513123995052</v>
      </c>
      <c r="N216">
        <v>24239.151309856436</v>
      </c>
      <c r="O216">
        <v>7586239.2692463053</v>
      </c>
      <c r="P216">
        <v>11769.870602503401</v>
      </c>
      <c r="Q216">
        <v>9999999</v>
      </c>
      <c r="R216">
        <v>3015.5597439677631</v>
      </c>
      <c r="S216">
        <v>440.10220066052091</v>
      </c>
      <c r="T216">
        <v>2192.0351575764062</v>
      </c>
      <c r="U216">
        <v>456.18023279344669</v>
      </c>
      <c r="V216">
        <v>1519.6401752058302</v>
      </c>
      <c r="W216">
        <v>2.5993765116419643</v>
      </c>
      <c r="X216">
        <v>226.1592052083279</v>
      </c>
      <c r="Y216">
        <v>368.12337551699414</v>
      </c>
      <c r="Z216">
        <v>397.64512730191672</v>
      </c>
      <c r="AA216">
        <v>302.24513569020633</v>
      </c>
      <c r="AB216">
        <v>636.40492878898385</v>
      </c>
      <c r="AC216" t="s">
        <v>150</v>
      </c>
      <c r="AD216">
        <v>594.07064455262173</v>
      </c>
      <c r="AE216">
        <v>156511.91021047521</v>
      </c>
      <c r="AF216">
        <v>794432.20804296073</v>
      </c>
      <c r="AG216">
        <v>44406.414703621915</v>
      </c>
      <c r="AH216">
        <v>74787.654488772241</v>
      </c>
      <c r="AI216">
        <v>197731.23730750434</v>
      </c>
      <c r="AJ216">
        <v>557001.64093718398</v>
      </c>
      <c r="AK216">
        <v>85084.344038228708</v>
      </c>
      <c r="AL216">
        <v>20014.980907885878</v>
      </c>
      <c r="AM216">
        <v>1511163288.7242458</v>
      </c>
      <c r="AN216">
        <v>370.73357516992553</v>
      </c>
      <c r="AO216">
        <v>11672.76276751465</v>
      </c>
      <c r="AP216">
        <v>5500977.3985981001</v>
      </c>
      <c r="AQ216">
        <v>6377.7174996135864</v>
      </c>
      <c r="AR216">
        <v>9999999</v>
      </c>
      <c r="AS216">
        <v>1605.7031895585428</v>
      </c>
      <c r="AT216">
        <v>180.97204202826151</v>
      </c>
      <c r="AU216">
        <v>835.42341677192121</v>
      </c>
      <c r="AV216">
        <v>186.29437932438685</v>
      </c>
      <c r="AW216">
        <v>458.63528966156616</v>
      </c>
      <c r="AX216">
        <v>0.63761348682108987</v>
      </c>
      <c r="AY216">
        <v>105.85689747280576</v>
      </c>
      <c r="AZ216">
        <v>154.11189457850338</v>
      </c>
      <c r="BA216">
        <v>164.41498511552177</v>
      </c>
      <c r="BB216">
        <v>131.53929621985256</v>
      </c>
      <c r="BC216">
        <v>218.89359432768765</v>
      </c>
      <c r="BD216" t="s">
        <v>151</v>
      </c>
      <c r="BE216">
        <v>0.35685347418823976</v>
      </c>
      <c r="BF216">
        <v>968.45581434875282</v>
      </c>
      <c r="BG216">
        <v>1395.8311389743324</v>
      </c>
      <c r="BH216">
        <v>234.86238532576073</v>
      </c>
      <c r="BI216">
        <v>484.42518479322979</v>
      </c>
      <c r="BJ216">
        <v>610.77993478557585</v>
      </c>
      <c r="BK216">
        <v>3355.3168049381666</v>
      </c>
      <c r="BL216">
        <v>403.9745888829072</v>
      </c>
      <c r="BM216">
        <v>136.2128093353397</v>
      </c>
      <c r="BN216">
        <v>80793.562493175486</v>
      </c>
      <c r="BO216">
        <v>2.0240428334437666</v>
      </c>
      <c r="BP216">
        <v>104.45757798027709</v>
      </c>
      <c r="BQ216">
        <v>24636.576738855281</v>
      </c>
      <c r="BR216">
        <v>59.598127679707254</v>
      </c>
      <c r="BS216">
        <v>9999999</v>
      </c>
      <c r="BT216">
        <v>2.4976902208110219</v>
      </c>
      <c r="BU216">
        <v>0.22765565882152883</v>
      </c>
      <c r="BV216">
        <v>1.1172030040129568</v>
      </c>
      <c r="BW216">
        <v>0.22910013431739681</v>
      </c>
      <c r="BX216">
        <v>0.61787054613538839</v>
      </c>
      <c r="BY216">
        <v>4.9407140151642905E-3</v>
      </c>
      <c r="BZ216">
        <v>0.21182906026047946</v>
      </c>
      <c r="CA216">
        <v>0.22242638898367031</v>
      </c>
      <c r="CB216">
        <v>0.21614299069617368</v>
      </c>
      <c r="CC216">
        <v>0.21969318254581191</v>
      </c>
      <c r="CD216">
        <v>0.26099772245896091</v>
      </c>
      <c r="CE216" t="s">
        <v>152</v>
      </c>
      <c r="CF216">
        <v>0.13480323392221488</v>
      </c>
      <c r="CG216">
        <v>249.7110397956171</v>
      </c>
      <c r="CH216">
        <v>528.36638962290726</v>
      </c>
      <c r="CI216">
        <v>49.570680681536274</v>
      </c>
      <c r="CJ216">
        <v>133.02193274730789</v>
      </c>
      <c r="CK216">
        <v>181.25860220273981</v>
      </c>
      <c r="CL216">
        <v>391.05585503809709</v>
      </c>
      <c r="CM216">
        <v>65.601498868229271</v>
      </c>
      <c r="CN216">
        <v>35.772138138302999</v>
      </c>
      <c r="CO216">
        <v>6805.3420005027629</v>
      </c>
      <c r="CP216">
        <v>0.63000895015484026</v>
      </c>
      <c r="CQ216">
        <v>34.840087717853486</v>
      </c>
      <c r="CR216">
        <v>21758.926531835892</v>
      </c>
      <c r="CS216">
        <v>96.859715557704916</v>
      </c>
      <c r="CT216">
        <v>9999999</v>
      </c>
      <c r="CU216">
        <v>1.5971407408800471</v>
      </c>
      <c r="CV216">
        <v>0.19998828102948329</v>
      </c>
      <c r="CW216">
        <v>0.82623585100530306</v>
      </c>
      <c r="CX216">
        <v>0.20384625962972175</v>
      </c>
      <c r="CY216">
        <v>0.46697990403080014</v>
      </c>
      <c r="CZ216">
        <v>7.5651648397073766E-4</v>
      </c>
      <c r="DA216">
        <v>0.15746818453242911</v>
      </c>
      <c r="DB216">
        <v>0.18597456340261606</v>
      </c>
      <c r="DC216">
        <v>0.18555889638603884</v>
      </c>
      <c r="DD216">
        <v>0.17552569613859526</v>
      </c>
      <c r="DE216">
        <v>0.25170905548624262</v>
      </c>
    </row>
    <row r="217" spans="1:109">
      <c r="A217">
        <v>209</v>
      </c>
      <c r="B217" t="s">
        <v>149</v>
      </c>
      <c r="C217">
        <v>461718.2060676929</v>
      </c>
      <c r="D217">
        <v>391914.77868029498</v>
      </c>
      <c r="E217">
        <v>911109.87595390074</v>
      </c>
      <c r="F217">
        <v>111030.47078963806</v>
      </c>
      <c r="G217">
        <v>187167.87602596494</v>
      </c>
      <c r="H217">
        <v>302307.72001868661</v>
      </c>
      <c r="I217">
        <v>2316257.4969702801</v>
      </c>
      <c r="J217">
        <v>240441.4549181888</v>
      </c>
      <c r="K217">
        <v>54695.302598638249</v>
      </c>
      <c r="L217">
        <v>470194121.99967021</v>
      </c>
      <c r="M217">
        <v>7654.0458893935265</v>
      </c>
      <c r="N217">
        <v>46237.763347671804</v>
      </c>
      <c r="O217">
        <v>8789698.1311279517</v>
      </c>
      <c r="P217">
        <v>32904.944849941072</v>
      </c>
      <c r="Q217">
        <v>9999999</v>
      </c>
      <c r="R217">
        <v>7976.10357932027</v>
      </c>
      <c r="S217">
        <v>539.20705717589328</v>
      </c>
      <c r="T217">
        <v>2208.8947425594984</v>
      </c>
      <c r="U217">
        <v>575.56491406596865</v>
      </c>
      <c r="V217">
        <v>1407.4758409066812</v>
      </c>
      <c r="W217">
        <v>1.2849021044453122</v>
      </c>
      <c r="X217">
        <v>219.32973367507594</v>
      </c>
      <c r="Y217">
        <v>395.6398315491403</v>
      </c>
      <c r="Z217">
        <v>458.37874714835726</v>
      </c>
      <c r="AA217">
        <v>302.59067689674663</v>
      </c>
      <c r="AB217">
        <v>1021.6309110833636</v>
      </c>
      <c r="AC217" t="s">
        <v>150</v>
      </c>
      <c r="AD217">
        <v>691.48061834565135</v>
      </c>
      <c r="AE217">
        <v>42089.092299855532</v>
      </c>
      <c r="AF217">
        <v>84951.671266634105</v>
      </c>
      <c r="AG217">
        <v>9009.2184961873845</v>
      </c>
      <c r="AH217">
        <v>20956.004527227873</v>
      </c>
      <c r="AI217">
        <v>28138.068744184333</v>
      </c>
      <c r="AJ217">
        <v>56665.768831020679</v>
      </c>
      <c r="AK217">
        <v>11536.701594913357</v>
      </c>
      <c r="AL217">
        <v>7503.0613123313651</v>
      </c>
      <c r="AM217">
        <v>838912.00550513796</v>
      </c>
      <c r="AN217">
        <v>2133.6053958362177</v>
      </c>
      <c r="AO217">
        <v>11252.437425608854</v>
      </c>
      <c r="AP217">
        <v>5300029.047858282</v>
      </c>
      <c r="AQ217">
        <v>1970.5782233096304</v>
      </c>
      <c r="AR217">
        <v>9999999</v>
      </c>
      <c r="AS217">
        <v>1504.9005021525165</v>
      </c>
      <c r="AT217">
        <v>50.10568451994029</v>
      </c>
      <c r="AU217">
        <v>322.49772579006213</v>
      </c>
      <c r="AV217">
        <v>53.587267242679715</v>
      </c>
      <c r="AW217">
        <v>203.71531699094803</v>
      </c>
      <c r="AX217">
        <v>0.14558648082441245</v>
      </c>
      <c r="AY217">
        <v>20.469969630416983</v>
      </c>
      <c r="AZ217">
        <v>36.804989583199479</v>
      </c>
      <c r="BA217">
        <v>42.256762389698892</v>
      </c>
      <c r="BB217">
        <v>28.286124947903573</v>
      </c>
      <c r="BC217">
        <v>97.754664159352927</v>
      </c>
      <c r="BD217" t="s">
        <v>151</v>
      </c>
      <c r="BE217">
        <v>0.20263502908620157</v>
      </c>
      <c r="BF217">
        <v>597.02451716005658</v>
      </c>
      <c r="BG217">
        <v>2301.2106665025026</v>
      </c>
      <c r="BH217">
        <v>163.81095622398558</v>
      </c>
      <c r="BI217">
        <v>305.11563712764297</v>
      </c>
      <c r="BJ217">
        <v>763.11101640529614</v>
      </c>
      <c r="BK217">
        <v>1743.6111858890629</v>
      </c>
      <c r="BL217">
        <v>271.6656882972373</v>
      </c>
      <c r="BM217">
        <v>84.562683528529021</v>
      </c>
      <c r="BN217">
        <v>429825.99698853877</v>
      </c>
      <c r="BO217">
        <v>0.34888954003333617</v>
      </c>
      <c r="BP217">
        <v>37.130288505680213</v>
      </c>
      <c r="BQ217">
        <v>25899.712306970716</v>
      </c>
      <c r="BR217">
        <v>106.06257694617659</v>
      </c>
      <c r="BS217">
        <v>9999999</v>
      </c>
      <c r="BT217">
        <v>1.840095214437939</v>
      </c>
      <c r="BU217">
        <v>0.22916763957374531</v>
      </c>
      <c r="BV217">
        <v>0.97003072803439216</v>
      </c>
      <c r="BW217">
        <v>0.23792706296337787</v>
      </c>
      <c r="BX217">
        <v>0.77509378712535826</v>
      </c>
      <c r="BY217">
        <v>5.5880181825582003E-5</v>
      </c>
      <c r="BZ217">
        <v>0.16472896169791806</v>
      </c>
      <c r="CA217">
        <v>0.19463123224179021</v>
      </c>
      <c r="CB217">
        <v>0.21225149174722524</v>
      </c>
      <c r="CC217">
        <v>0.17675728686890774</v>
      </c>
      <c r="CD217">
        <v>0.40457688216970683</v>
      </c>
      <c r="CE217" t="s">
        <v>152</v>
      </c>
      <c r="CF217">
        <v>0.14443484760753209</v>
      </c>
      <c r="CG217">
        <v>263.19649998910836</v>
      </c>
      <c r="CH217">
        <v>801.78283127514487</v>
      </c>
      <c r="CI217">
        <v>57.372764448947372</v>
      </c>
      <c r="CJ217">
        <v>145.68212481770149</v>
      </c>
      <c r="CK217">
        <v>263.50421016583323</v>
      </c>
      <c r="CL217">
        <v>436.31777536929053</v>
      </c>
      <c r="CM217">
        <v>76.151872629962412</v>
      </c>
      <c r="CN217">
        <v>39.626327041837733</v>
      </c>
      <c r="CO217">
        <v>13749.965923324582</v>
      </c>
      <c r="CP217">
        <v>0.20898738156986327</v>
      </c>
      <c r="CQ217">
        <v>31.708066794807351</v>
      </c>
      <c r="CR217">
        <v>25415.137667269722</v>
      </c>
      <c r="CS217">
        <v>116.22260869605921</v>
      </c>
      <c r="CT217">
        <v>9999999</v>
      </c>
      <c r="CU217">
        <v>0.86654091660462507</v>
      </c>
      <c r="CV217">
        <v>8.1400556035585284E-2</v>
      </c>
      <c r="CW217">
        <v>0.40187789279711128</v>
      </c>
      <c r="CX217">
        <v>8.5374748783984752E-2</v>
      </c>
      <c r="CY217">
        <v>0.31972572677604666</v>
      </c>
      <c r="CZ217">
        <v>8.0485159923307471E-4</v>
      </c>
      <c r="DA217">
        <v>5.7425052183754245E-2</v>
      </c>
      <c r="DB217">
        <v>6.7175152338125779E-2</v>
      </c>
      <c r="DC217">
        <v>7.3177503704627944E-2</v>
      </c>
      <c r="DD217">
        <v>6.0844011306995002E-2</v>
      </c>
      <c r="DE217">
        <v>0.15196023683484206</v>
      </c>
    </row>
    <row r="218" spans="1:109">
      <c r="A218">
        <v>210</v>
      </c>
      <c r="B218" t="s">
        <v>149</v>
      </c>
      <c r="C218">
        <v>202508.01738807457</v>
      </c>
      <c r="D218">
        <v>286336.49381342815</v>
      </c>
      <c r="E218">
        <v>1050615.5517702634</v>
      </c>
      <c r="F218">
        <v>109744.38328517416</v>
      </c>
      <c r="G218">
        <v>140889.17016018639</v>
      </c>
      <c r="H218">
        <v>325776.53282863274</v>
      </c>
      <c r="I218">
        <v>3064435.4590951451</v>
      </c>
      <c r="J218">
        <v>297165.51622124948</v>
      </c>
      <c r="K218">
        <v>37328.647744390502</v>
      </c>
      <c r="L218">
        <v>35297696638.978745</v>
      </c>
      <c r="M218">
        <v>51.639150335196987</v>
      </c>
      <c r="N218">
        <v>22317.193364225244</v>
      </c>
      <c r="O218">
        <v>4527146.3025384983</v>
      </c>
      <c r="P218">
        <v>11771.332065754281</v>
      </c>
      <c r="Q218">
        <v>9999999</v>
      </c>
      <c r="R218">
        <v>1152.2131276977914</v>
      </c>
      <c r="S218">
        <v>130.91280737118905</v>
      </c>
      <c r="T218">
        <v>656.26809750793495</v>
      </c>
      <c r="U218">
        <v>134.05173378081753</v>
      </c>
      <c r="V218">
        <v>503.97236486319116</v>
      </c>
      <c r="W218">
        <v>0.93448484083047623</v>
      </c>
      <c r="X218">
        <v>104.2478502331068</v>
      </c>
      <c r="Y218">
        <v>117.6518673563954</v>
      </c>
      <c r="Z218">
        <v>122.48423072326514</v>
      </c>
      <c r="AA218">
        <v>110.64463893113354</v>
      </c>
      <c r="AB218">
        <v>189.42018539618178</v>
      </c>
      <c r="AC218" t="s">
        <v>150</v>
      </c>
      <c r="AD218">
        <v>943.73375424393214</v>
      </c>
      <c r="AE218">
        <v>83953.466733360212</v>
      </c>
      <c r="AF218">
        <v>600299.77694964176</v>
      </c>
      <c r="AG218">
        <v>27694.063379077794</v>
      </c>
      <c r="AH218">
        <v>49301.204018605727</v>
      </c>
      <c r="AI218">
        <v>140945.60186198662</v>
      </c>
      <c r="AJ218">
        <v>259717.82402489241</v>
      </c>
      <c r="AK218">
        <v>47081.49438328157</v>
      </c>
      <c r="AL218">
        <v>14358.671132035865</v>
      </c>
      <c r="AM218">
        <v>297659993.14710665</v>
      </c>
      <c r="AN218">
        <v>815.01190275432782</v>
      </c>
      <c r="AO218">
        <v>10181.767102675427</v>
      </c>
      <c r="AP218">
        <v>5633980.9349879771</v>
      </c>
      <c r="AQ218">
        <v>4686.7315262852535</v>
      </c>
      <c r="AR218">
        <v>9999999</v>
      </c>
      <c r="AS218">
        <v>1684.2598464850967</v>
      </c>
      <c r="AT218">
        <v>144.7341201254936</v>
      </c>
      <c r="AU218">
        <v>606.83915256263856</v>
      </c>
      <c r="AV218">
        <v>151.61283486059656</v>
      </c>
      <c r="AW218">
        <v>392.35555610145332</v>
      </c>
      <c r="AX218">
        <v>0.36394042589793063</v>
      </c>
      <c r="AY218">
        <v>66.286942956653476</v>
      </c>
      <c r="AZ218">
        <v>114.2534558484447</v>
      </c>
      <c r="BA218">
        <v>128.43128740374752</v>
      </c>
      <c r="BB218">
        <v>90.509092393700769</v>
      </c>
      <c r="BC218">
        <v>224.26038260048568</v>
      </c>
      <c r="BD218" t="s">
        <v>151</v>
      </c>
      <c r="BE218">
        <v>0.67353242906923005</v>
      </c>
      <c r="BF218">
        <v>371.33253931571642</v>
      </c>
      <c r="BG218">
        <v>1027.0346699969923</v>
      </c>
      <c r="BH218">
        <v>80.73025212480168</v>
      </c>
      <c r="BI218">
        <v>194.25319524245322</v>
      </c>
      <c r="BJ218">
        <v>396.36627931005012</v>
      </c>
      <c r="BK218">
        <v>653.68921380369841</v>
      </c>
      <c r="BL218">
        <v>112.75010333132225</v>
      </c>
      <c r="BM218">
        <v>52.905509250731612</v>
      </c>
      <c r="BN218">
        <v>20096.510573746891</v>
      </c>
      <c r="BO218">
        <v>1.4022903576090473</v>
      </c>
      <c r="BP218">
        <v>42.262925534904021</v>
      </c>
      <c r="BQ218">
        <v>31274.238043814017</v>
      </c>
      <c r="BR218">
        <v>116.52430236244501</v>
      </c>
      <c r="BS218">
        <v>9999999</v>
      </c>
      <c r="BT218">
        <v>2.6290734376860878</v>
      </c>
      <c r="BU218">
        <v>0.30692844883268405</v>
      </c>
      <c r="BV218">
        <v>1.1919823140242116</v>
      </c>
      <c r="BW218">
        <v>0.3180258818789275</v>
      </c>
      <c r="BX218">
        <v>0.69141545901925427</v>
      </c>
      <c r="BY218">
        <v>7.3181686393527373E-4</v>
      </c>
      <c r="BZ218">
        <v>0.18146597852169977</v>
      </c>
      <c r="CA218">
        <v>0.25777938771316194</v>
      </c>
      <c r="CB218">
        <v>0.27549416299788304</v>
      </c>
      <c r="CC218">
        <v>0.22044928652410964</v>
      </c>
      <c r="CD218">
        <v>0.39467017453740577</v>
      </c>
      <c r="CE218" t="s">
        <v>152</v>
      </c>
      <c r="CF218">
        <v>2.7623350805085023</v>
      </c>
      <c r="CG218">
        <v>126.11453354562894</v>
      </c>
      <c r="CH218">
        <v>429.24840324312646</v>
      </c>
      <c r="CI218">
        <v>38.478175351711165</v>
      </c>
      <c r="CJ218">
        <v>81.649782150219593</v>
      </c>
      <c r="CK218">
        <v>102.62680649110669</v>
      </c>
      <c r="CL218">
        <v>180.22737117191832</v>
      </c>
      <c r="CM218">
        <v>47.41474445335367</v>
      </c>
      <c r="CN218">
        <v>32.210949727313697</v>
      </c>
      <c r="CO218">
        <v>4612.6229326616212</v>
      </c>
      <c r="CP218">
        <v>5.4950953951688666</v>
      </c>
      <c r="CQ218">
        <v>45.35792935086269</v>
      </c>
      <c r="CR218">
        <v>22715.066030789265</v>
      </c>
      <c r="CS218">
        <v>91.966721757674293</v>
      </c>
      <c r="CT218">
        <v>9999999</v>
      </c>
      <c r="CU218">
        <v>2.6918987715692335</v>
      </c>
      <c r="CV218">
        <v>8.8734632815365741E-2</v>
      </c>
      <c r="CW218">
        <v>0.56962152430029145</v>
      </c>
      <c r="CX218">
        <v>9.4502204585058577E-2</v>
      </c>
      <c r="CY218">
        <v>0.36766100719597228</v>
      </c>
      <c r="CZ218">
        <v>3.2591390521391362E-3</v>
      </c>
      <c r="DA218">
        <v>3.4898582520991359E-2</v>
      </c>
      <c r="DB218">
        <v>6.4515541248348074E-2</v>
      </c>
      <c r="DC218">
        <v>7.5692677745486187E-2</v>
      </c>
      <c r="DD218">
        <v>4.952483873247622E-2</v>
      </c>
      <c r="DE218">
        <v>0.16791125704165918</v>
      </c>
    </row>
    <row r="219" spans="1:109">
      <c r="A219">
        <v>211</v>
      </c>
      <c r="B219" t="s">
        <v>149</v>
      </c>
      <c r="C219">
        <v>375939.77636428404</v>
      </c>
      <c r="D219">
        <v>541664.81985572446</v>
      </c>
      <c r="E219">
        <v>3415590.5433061495</v>
      </c>
      <c r="F219">
        <v>313322.19316204352</v>
      </c>
      <c r="G219">
        <v>266931.17047605966</v>
      </c>
      <c r="H219">
        <v>878715.05213745905</v>
      </c>
      <c r="I219">
        <v>9816143.9925897308</v>
      </c>
      <c r="J219">
        <v>1222555.6169192179</v>
      </c>
      <c r="K219">
        <v>74295.970484718971</v>
      </c>
      <c r="L219">
        <v>73753657606708.656</v>
      </c>
      <c r="M219">
        <v>1686.415155714079</v>
      </c>
      <c r="N219">
        <v>43141.557218316339</v>
      </c>
      <c r="O219">
        <v>8489700.0156660937</v>
      </c>
      <c r="P219">
        <v>30653.529195620427</v>
      </c>
      <c r="Q219">
        <v>9999999</v>
      </c>
      <c r="R219">
        <v>6077.5064913865863</v>
      </c>
      <c r="S219">
        <v>828.66254482724332</v>
      </c>
      <c r="T219">
        <v>3660.4902503880335</v>
      </c>
      <c r="U219">
        <v>858.45139732742655</v>
      </c>
      <c r="V219">
        <v>2435.892053988609</v>
      </c>
      <c r="W219">
        <v>6.9920975484883092</v>
      </c>
      <c r="X219">
        <v>445.74622964376516</v>
      </c>
      <c r="Y219">
        <v>686.93601452724897</v>
      </c>
      <c r="Z219">
        <v>755.25642592364181</v>
      </c>
      <c r="AA219">
        <v>571.03665253408496</v>
      </c>
      <c r="AB219">
        <v>1138.1403269225714</v>
      </c>
      <c r="AC219" t="s">
        <v>150</v>
      </c>
      <c r="AD219">
        <v>446.05935757779719</v>
      </c>
      <c r="AE219">
        <v>361831.75046686671</v>
      </c>
      <c r="AF219">
        <v>1362582.1540828547</v>
      </c>
      <c r="AG219">
        <v>140439.01525237225</v>
      </c>
      <c r="AH219">
        <v>161919.3642704876</v>
      </c>
      <c r="AI219">
        <v>385524.93388548947</v>
      </c>
      <c r="AJ219">
        <v>4506690.1776361233</v>
      </c>
      <c r="AK219">
        <v>428166.30542403611</v>
      </c>
      <c r="AL219">
        <v>43376.349505830774</v>
      </c>
      <c r="AM219">
        <v>613132664259.177</v>
      </c>
      <c r="AN219">
        <v>452.49820418702689</v>
      </c>
      <c r="AO219">
        <v>27062.605401334469</v>
      </c>
      <c r="AP219">
        <v>4458667.615815633</v>
      </c>
      <c r="AQ219">
        <v>12980.03308108511</v>
      </c>
      <c r="AR219">
        <v>9999999</v>
      </c>
      <c r="AS219">
        <v>1322.6999649693482</v>
      </c>
      <c r="AT219">
        <v>225.84031580646703</v>
      </c>
      <c r="AU219">
        <v>827.96912943265056</v>
      </c>
      <c r="AV219">
        <v>232.78739156072734</v>
      </c>
      <c r="AW219">
        <v>540.58575153328491</v>
      </c>
      <c r="AX219">
        <v>1.6168154486091639</v>
      </c>
      <c r="AY219">
        <v>145.42462455108051</v>
      </c>
      <c r="AZ219">
        <v>198.26409065739639</v>
      </c>
      <c r="BA219">
        <v>206.23640682239764</v>
      </c>
      <c r="BB219">
        <v>175.22594804960988</v>
      </c>
      <c r="BC219">
        <v>317.29551645525896</v>
      </c>
      <c r="BD219" t="s">
        <v>151</v>
      </c>
      <c r="BE219">
        <v>0.46804770133859547</v>
      </c>
      <c r="BF219">
        <v>1346.7776478348042</v>
      </c>
      <c r="BG219">
        <v>3534.80987508623</v>
      </c>
      <c r="BH219">
        <v>367.06599958492217</v>
      </c>
      <c r="BI219">
        <v>592.35784794773565</v>
      </c>
      <c r="BJ219">
        <v>1142.6059770463544</v>
      </c>
      <c r="BK219">
        <v>7601.3805772561082</v>
      </c>
      <c r="BL219">
        <v>788.91247199825068</v>
      </c>
      <c r="BM219">
        <v>156.72475815330918</v>
      </c>
      <c r="BN219">
        <v>8354310.2201314773</v>
      </c>
      <c r="BO219">
        <v>0.76745937978348688</v>
      </c>
      <c r="BP219">
        <v>93.939230404844082</v>
      </c>
      <c r="BQ219">
        <v>22611.295231128508</v>
      </c>
      <c r="BR219">
        <v>58.973212369859503</v>
      </c>
      <c r="BS219">
        <v>9999999</v>
      </c>
      <c r="BT219">
        <v>3.2002981654759948</v>
      </c>
      <c r="BU219">
        <v>0.30596664671753926</v>
      </c>
      <c r="BV219">
        <v>1.3273904055970027</v>
      </c>
      <c r="BW219">
        <v>0.31300100932257913</v>
      </c>
      <c r="BX219">
        <v>0.99223788036345673</v>
      </c>
      <c r="BY219">
        <v>1.022539647928727E-3</v>
      </c>
      <c r="BZ219">
        <v>0.23570183337668102</v>
      </c>
      <c r="CA219">
        <v>0.27710465916209465</v>
      </c>
      <c r="CB219">
        <v>0.28446634702891055</v>
      </c>
      <c r="CC219">
        <v>0.2584489222387123</v>
      </c>
      <c r="CD219">
        <v>0.42248055436969212</v>
      </c>
      <c r="CE219" t="s">
        <v>152</v>
      </c>
      <c r="CF219">
        <v>0.23609540578758881</v>
      </c>
      <c r="CG219">
        <v>151.52997135011898</v>
      </c>
      <c r="CH219">
        <v>421.33995943291296</v>
      </c>
      <c r="CI219">
        <v>24.044582115917006</v>
      </c>
      <c r="CJ219">
        <v>68.348513625397814</v>
      </c>
      <c r="CK219">
        <v>120.58147231243579</v>
      </c>
      <c r="CL219">
        <v>146.57357479350759</v>
      </c>
      <c r="CM219">
        <v>29.162944699112071</v>
      </c>
      <c r="CN219">
        <v>18.43657164990119</v>
      </c>
      <c r="CO219">
        <v>3522.8444017375791</v>
      </c>
      <c r="CP219">
        <v>0.25290918274813229</v>
      </c>
      <c r="CQ219">
        <v>18.952653667046196</v>
      </c>
      <c r="CR219">
        <v>23097.507870470945</v>
      </c>
      <c r="CS219">
        <v>134.9640947725735</v>
      </c>
      <c r="CT219">
        <v>9999999</v>
      </c>
      <c r="CU219">
        <v>0.88389971455858451</v>
      </c>
      <c r="CV219">
        <v>0.10581734079516758</v>
      </c>
      <c r="CW219">
        <v>0.46877653290898968</v>
      </c>
      <c r="CX219">
        <v>0.11104010060110761</v>
      </c>
      <c r="CY219">
        <v>0.32203510216975334</v>
      </c>
      <c r="CZ219">
        <v>5.0783973867723174E-4</v>
      </c>
      <c r="DA219">
        <v>5.6363748908839356E-2</v>
      </c>
      <c r="DB219">
        <v>8.3887992710457424E-2</v>
      </c>
      <c r="DC219">
        <v>9.4310963244688295E-2</v>
      </c>
      <c r="DD219">
        <v>6.9663585747046217E-2</v>
      </c>
      <c r="DE219">
        <v>0.17481340525397088</v>
      </c>
    </row>
    <row r="220" spans="1:109">
      <c r="A220">
        <v>212</v>
      </c>
      <c r="B220" t="s">
        <v>149</v>
      </c>
      <c r="C220">
        <v>329250.90576085926</v>
      </c>
      <c r="D220">
        <v>470147.5922956866</v>
      </c>
      <c r="E220">
        <v>1757591.8026838882</v>
      </c>
      <c r="F220">
        <v>199312.43626365485</v>
      </c>
      <c r="G220">
        <v>235720.62077327073</v>
      </c>
      <c r="H220">
        <v>595519.66393440717</v>
      </c>
      <c r="I220">
        <v>5639583.5118879098</v>
      </c>
      <c r="J220">
        <v>565615.97105871665</v>
      </c>
      <c r="K220">
        <v>64656.207603210671</v>
      </c>
      <c r="L220">
        <v>54341408160.680756</v>
      </c>
      <c r="M220">
        <v>323.98557499086525</v>
      </c>
      <c r="N220">
        <v>36530.547908109249</v>
      </c>
      <c r="O220">
        <v>7571326.5965013029</v>
      </c>
      <c r="P220">
        <v>21236.757078608611</v>
      </c>
      <c r="Q220">
        <v>9999999</v>
      </c>
      <c r="R220">
        <v>1919.2161997309076</v>
      </c>
      <c r="S220">
        <v>301.25671614744368</v>
      </c>
      <c r="T220">
        <v>1097.7671493040441</v>
      </c>
      <c r="U220">
        <v>312.51534213074859</v>
      </c>
      <c r="V220">
        <v>944.36850223347176</v>
      </c>
      <c r="W220">
        <v>1.6950234391831063</v>
      </c>
      <c r="X220">
        <v>185.53393370255574</v>
      </c>
      <c r="Y220">
        <v>254.71751517748672</v>
      </c>
      <c r="Z220">
        <v>274.03026878361976</v>
      </c>
      <c r="AA220">
        <v>220.34763013350533</v>
      </c>
      <c r="AB220">
        <v>458.29028955360434</v>
      </c>
      <c r="AC220" t="s">
        <v>150</v>
      </c>
      <c r="AD220">
        <v>35.885137321650625</v>
      </c>
      <c r="AE220">
        <v>213709.81132389841</v>
      </c>
      <c r="AF220">
        <v>378832.44370376936</v>
      </c>
      <c r="AG220">
        <v>53413.429457608981</v>
      </c>
      <c r="AH220">
        <v>98161.484043746168</v>
      </c>
      <c r="AI220">
        <v>163864.18900250777</v>
      </c>
      <c r="AJ220">
        <v>952370.57840853289</v>
      </c>
      <c r="AK220">
        <v>102064.85899519823</v>
      </c>
      <c r="AL220">
        <v>26338.620923070364</v>
      </c>
      <c r="AM220">
        <v>71989079.265530542</v>
      </c>
      <c r="AN220">
        <v>216.84841450204081</v>
      </c>
      <c r="AO220">
        <v>16690.653047719286</v>
      </c>
      <c r="AP220">
        <v>4197563.7724249577</v>
      </c>
      <c r="AQ220">
        <v>5833.1322312128286</v>
      </c>
      <c r="AR220">
        <v>9999999</v>
      </c>
      <c r="AS220">
        <v>281.00018179942555</v>
      </c>
      <c r="AT220">
        <v>46.588558475999911</v>
      </c>
      <c r="AU220">
        <v>104.51463407534251</v>
      </c>
      <c r="AV220">
        <v>48.906954078321455</v>
      </c>
      <c r="AW220">
        <v>80.663333540608406</v>
      </c>
      <c r="AX220">
        <v>0.71972292223436418</v>
      </c>
      <c r="AY220">
        <v>27.79163265712079</v>
      </c>
      <c r="AZ220">
        <v>38.549932566612192</v>
      </c>
      <c r="BA220">
        <v>40.314798576900905</v>
      </c>
      <c r="BB220">
        <v>33.10519184567211</v>
      </c>
      <c r="BC220">
        <v>74.634221132157833</v>
      </c>
      <c r="BD220" t="s">
        <v>151</v>
      </c>
      <c r="BE220">
        <v>0.28892073910321736</v>
      </c>
      <c r="BF220">
        <v>931.46815644046785</v>
      </c>
      <c r="BG220">
        <v>3182.1653246646852</v>
      </c>
      <c r="BH220">
        <v>268.82632199778254</v>
      </c>
      <c r="BI220">
        <v>459.22528352346797</v>
      </c>
      <c r="BJ220">
        <v>1092.1172943246295</v>
      </c>
      <c r="BK220">
        <v>3544.913458534239</v>
      </c>
      <c r="BL220">
        <v>495.09104868091538</v>
      </c>
      <c r="BM220">
        <v>127.08451464116281</v>
      </c>
      <c r="BN220">
        <v>1477235.7146456046</v>
      </c>
      <c r="BO220">
        <v>0.85116342861396121</v>
      </c>
      <c r="BP220">
        <v>61.655861761813355</v>
      </c>
      <c r="BQ220">
        <v>28007.017821953476</v>
      </c>
      <c r="BR220">
        <v>83.888790009332951</v>
      </c>
      <c r="BS220">
        <v>9999999</v>
      </c>
      <c r="BT220">
        <v>1.9445408088372089</v>
      </c>
      <c r="BU220">
        <v>0.21935921532306266</v>
      </c>
      <c r="BV220">
        <v>0.76945606624707275</v>
      </c>
      <c r="BW220">
        <v>0.22913399287504679</v>
      </c>
      <c r="BX220">
        <v>0.55411806509377082</v>
      </c>
      <c r="BY220">
        <v>6.1291378147497206E-4</v>
      </c>
      <c r="BZ220">
        <v>0.13901717138380454</v>
      </c>
      <c r="CA220">
        <v>0.18459323147975965</v>
      </c>
      <c r="CB220">
        <v>0.19446489774560358</v>
      </c>
      <c r="CC220">
        <v>0.16216011267126193</v>
      </c>
      <c r="CD220">
        <v>0.35700142649239403</v>
      </c>
      <c r="CE220" t="s">
        <v>152</v>
      </c>
      <c r="CF220">
        <v>0.1328734883431088</v>
      </c>
      <c r="CG220">
        <v>329.06218150233781</v>
      </c>
      <c r="CH220">
        <v>1451.5588445555409</v>
      </c>
      <c r="CI220">
        <v>83.025609813376974</v>
      </c>
      <c r="CJ220">
        <v>176.66462248807332</v>
      </c>
      <c r="CK220">
        <v>462.16974194563659</v>
      </c>
      <c r="CL220">
        <v>619.49722450272964</v>
      </c>
      <c r="CM220">
        <v>117.97951544247188</v>
      </c>
      <c r="CN220">
        <v>50.407011442765025</v>
      </c>
      <c r="CO220">
        <v>65335.39431787721</v>
      </c>
      <c r="CP220">
        <v>0.50189509056886461</v>
      </c>
      <c r="CQ220">
        <v>22.721024548475697</v>
      </c>
      <c r="CR220">
        <v>26755.619846629739</v>
      </c>
      <c r="CS220">
        <v>127.80912966650962</v>
      </c>
      <c r="CT220">
        <v>9999999</v>
      </c>
      <c r="CU220">
        <v>0.89123541710594645</v>
      </c>
      <c r="CV220">
        <v>0.13850798452336852</v>
      </c>
      <c r="CW220">
        <v>0.53514451380721273</v>
      </c>
      <c r="CX220">
        <v>0.14449788056374752</v>
      </c>
      <c r="CY220">
        <v>0.37086297509398719</v>
      </c>
      <c r="CZ220">
        <v>1.073105922736157E-3</v>
      </c>
      <c r="DA220">
        <v>8.9244613671119619E-2</v>
      </c>
      <c r="DB220">
        <v>0.11591585236345245</v>
      </c>
      <c r="DC220">
        <v>0.12551329626831118</v>
      </c>
      <c r="DD220">
        <v>0.10204006933393193</v>
      </c>
      <c r="DE220">
        <v>0.22562636078073187</v>
      </c>
    </row>
    <row r="221" spans="1:109">
      <c r="A221">
        <v>213</v>
      </c>
      <c r="B221" t="s">
        <v>149</v>
      </c>
      <c r="C221">
        <v>274578.241222838</v>
      </c>
      <c r="D221">
        <v>427546.74025911925</v>
      </c>
      <c r="E221">
        <v>1207056.567683277</v>
      </c>
      <c r="F221">
        <v>164653.77045393331</v>
      </c>
      <c r="G221">
        <v>210719.2142121715</v>
      </c>
      <c r="H221">
        <v>402068.26041149383</v>
      </c>
      <c r="I221">
        <v>7011029.3784129592</v>
      </c>
      <c r="J221">
        <v>502353.04385264579</v>
      </c>
      <c r="K221">
        <v>54162.907541128756</v>
      </c>
      <c r="L221">
        <v>37788794730.006165</v>
      </c>
      <c r="M221">
        <v>908.5309075951302</v>
      </c>
      <c r="N221">
        <v>41064.440785765328</v>
      </c>
      <c r="O221">
        <v>5275540.2492771577</v>
      </c>
      <c r="P221">
        <v>22625.210950264096</v>
      </c>
      <c r="Q221">
        <v>9999999</v>
      </c>
      <c r="R221">
        <v>3127.3929091240921</v>
      </c>
      <c r="S221">
        <v>619.06790273958563</v>
      </c>
      <c r="T221">
        <v>2154.3152994207358</v>
      </c>
      <c r="U221">
        <v>637.04275958918822</v>
      </c>
      <c r="V221">
        <v>1365.2367543331084</v>
      </c>
      <c r="W221">
        <v>2.4178471111219118</v>
      </c>
      <c r="X221">
        <v>369.37765145365034</v>
      </c>
      <c r="Y221">
        <v>539.99192713830678</v>
      </c>
      <c r="Z221">
        <v>571.13669876847155</v>
      </c>
      <c r="AA221">
        <v>465.86715674580114</v>
      </c>
      <c r="AB221">
        <v>835.29006645949937</v>
      </c>
      <c r="AC221" t="s">
        <v>150</v>
      </c>
      <c r="AD221">
        <v>494.32978587812721</v>
      </c>
      <c r="AE221">
        <v>65267.627597885628</v>
      </c>
      <c r="AF221">
        <v>150566.34473291819</v>
      </c>
      <c r="AG221">
        <v>11835.948347278103</v>
      </c>
      <c r="AH221">
        <v>29879.382978245238</v>
      </c>
      <c r="AI221">
        <v>57976.733482076517</v>
      </c>
      <c r="AJ221">
        <v>105049.45530650063</v>
      </c>
      <c r="AK221">
        <v>16627.866131428684</v>
      </c>
      <c r="AL221">
        <v>7829.180140691411</v>
      </c>
      <c r="AM221">
        <v>2776350.9162312513</v>
      </c>
      <c r="AN221">
        <v>839.68541440165814</v>
      </c>
      <c r="AO221">
        <v>7063.7271420104744</v>
      </c>
      <c r="AP221">
        <v>4963279.1305531012</v>
      </c>
      <c r="AQ221">
        <v>920.4865089088903</v>
      </c>
      <c r="AR221">
        <v>9999999</v>
      </c>
      <c r="AS221">
        <v>1326.9592321188047</v>
      </c>
      <c r="AT221">
        <v>156.59289706584426</v>
      </c>
      <c r="AU221">
        <v>788.61310842384296</v>
      </c>
      <c r="AV221">
        <v>164.34918562412548</v>
      </c>
      <c r="AW221">
        <v>513.70628139140115</v>
      </c>
      <c r="AX221">
        <v>0.66624305669552986</v>
      </c>
      <c r="AY221">
        <v>67.506844517259339</v>
      </c>
      <c r="AZ221">
        <v>117.64233909821749</v>
      </c>
      <c r="BA221">
        <v>142.24777928598755</v>
      </c>
      <c r="BB221">
        <v>90.336719521458434</v>
      </c>
      <c r="BC221">
        <v>258.52410728142149</v>
      </c>
      <c r="BD221" t="s">
        <v>151</v>
      </c>
      <c r="BE221">
        <v>0.2835262848627027</v>
      </c>
      <c r="BF221">
        <v>451.93970550088869</v>
      </c>
      <c r="BG221">
        <v>1743.6965978659146</v>
      </c>
      <c r="BH221">
        <v>103.2134660720217</v>
      </c>
      <c r="BI221">
        <v>213.16442088584733</v>
      </c>
      <c r="BJ221">
        <v>567.67103216983537</v>
      </c>
      <c r="BK221">
        <v>742.1368572991646</v>
      </c>
      <c r="BL221">
        <v>147.05716763358657</v>
      </c>
      <c r="BM221">
        <v>62.563075458712341</v>
      </c>
      <c r="BN221">
        <v>85654.806073065178</v>
      </c>
      <c r="BO221">
        <v>1.2804554016402854</v>
      </c>
      <c r="BP221">
        <v>27.850695959045169</v>
      </c>
      <c r="BQ221">
        <v>31014.640065089487</v>
      </c>
      <c r="BR221">
        <v>140.99290335729589</v>
      </c>
      <c r="BS221">
        <v>9999999</v>
      </c>
      <c r="BT221">
        <v>0.89382887269975042</v>
      </c>
      <c r="BU221">
        <v>0.10439322428450999</v>
      </c>
      <c r="BV221">
        <v>0.38980001754018817</v>
      </c>
      <c r="BW221">
        <v>0.10887278734083174</v>
      </c>
      <c r="BX221">
        <v>0.20384405173596024</v>
      </c>
      <c r="BY221">
        <v>3.0204920460581899E-3</v>
      </c>
      <c r="BZ221">
        <v>5.591528589015856E-2</v>
      </c>
      <c r="CA221">
        <v>8.3744226237990216E-2</v>
      </c>
      <c r="CB221">
        <v>9.2879988896608243E-2</v>
      </c>
      <c r="CC221">
        <v>6.8942801693156003E-2</v>
      </c>
      <c r="CD221">
        <v>0.14177670787388083</v>
      </c>
      <c r="CE221" t="s">
        <v>152</v>
      </c>
      <c r="CF221">
        <v>1.2838913923918935</v>
      </c>
      <c r="CG221">
        <v>210.81016829534309</v>
      </c>
      <c r="CH221">
        <v>570.21642791548436</v>
      </c>
      <c r="CI221">
        <v>34.736771863200005</v>
      </c>
      <c r="CJ221">
        <v>93.263224612405196</v>
      </c>
      <c r="CK221">
        <v>165.28125750625526</v>
      </c>
      <c r="CL221">
        <v>253.12681080222953</v>
      </c>
      <c r="CM221">
        <v>45.182262952615105</v>
      </c>
      <c r="CN221">
        <v>25.659834659548185</v>
      </c>
      <c r="CO221">
        <v>7563.710616480751</v>
      </c>
      <c r="CP221">
        <v>3.1180852233788401</v>
      </c>
      <c r="CQ221">
        <v>32.132826642211668</v>
      </c>
      <c r="CR221">
        <v>24559.253139392989</v>
      </c>
      <c r="CS221">
        <v>106.52963087586407</v>
      </c>
      <c r="CT221">
        <v>9999999</v>
      </c>
      <c r="CU221">
        <v>4.2377351125462273</v>
      </c>
      <c r="CV221">
        <v>0.29680489681076877</v>
      </c>
      <c r="CW221">
        <v>1.3532391330639157</v>
      </c>
      <c r="CX221">
        <v>0.31265177177996467</v>
      </c>
      <c r="CY221">
        <v>0.84837060446929058</v>
      </c>
      <c r="CZ221">
        <v>7.5871667066709639E-4</v>
      </c>
      <c r="DA221">
        <v>0.1385355866822906</v>
      </c>
      <c r="DB221">
        <v>0.23164493687727902</v>
      </c>
      <c r="DC221">
        <v>0.25839688873694661</v>
      </c>
      <c r="DD221">
        <v>0.18459419741911323</v>
      </c>
      <c r="DE221">
        <v>0.50754377767710934</v>
      </c>
    </row>
    <row r="222" spans="1:109">
      <c r="A222">
        <v>214</v>
      </c>
      <c r="B222" t="s">
        <v>149</v>
      </c>
      <c r="C222">
        <v>516583.52003545896</v>
      </c>
      <c r="D222">
        <v>650283.60952524689</v>
      </c>
      <c r="E222">
        <v>3643574.9392247484</v>
      </c>
      <c r="F222">
        <v>404393.3199991287</v>
      </c>
      <c r="G222">
        <v>318044.72229507682</v>
      </c>
      <c r="H222">
        <v>934966.90313580667</v>
      </c>
      <c r="I222">
        <v>20684580.644348029</v>
      </c>
      <c r="J222">
        <v>1925825.7983664791</v>
      </c>
      <c r="K222">
        <v>89369.680973861425</v>
      </c>
      <c r="L222">
        <v>104982789649273.22</v>
      </c>
      <c r="M222">
        <v>11117.309467745516</v>
      </c>
      <c r="N222">
        <v>83688.7276360494</v>
      </c>
      <c r="O222">
        <v>9054128.3438164238</v>
      </c>
      <c r="P222">
        <v>66974.423499465629</v>
      </c>
      <c r="Q222">
        <v>9999999</v>
      </c>
      <c r="R222">
        <v>17166.050127784933</v>
      </c>
      <c r="S222">
        <v>735.88272722187776</v>
      </c>
      <c r="T222">
        <v>4838.7553187625253</v>
      </c>
      <c r="U222">
        <v>775.40909590049057</v>
      </c>
      <c r="V222">
        <v>2799.4496480565854</v>
      </c>
      <c r="W222">
        <v>13.037581600877894</v>
      </c>
      <c r="X222">
        <v>330.97560806930727</v>
      </c>
      <c r="Y222">
        <v>574.33343311211604</v>
      </c>
      <c r="Z222">
        <v>635.07699511903979</v>
      </c>
      <c r="AA222">
        <v>453.32804320820134</v>
      </c>
      <c r="AB222">
        <v>1249.85616843552</v>
      </c>
      <c r="AC222" t="s">
        <v>150</v>
      </c>
      <c r="AD222">
        <v>1497.117807992908</v>
      </c>
      <c r="AE222">
        <v>57312.877848379525</v>
      </c>
      <c r="AF222">
        <v>470253.953893981</v>
      </c>
      <c r="AG222">
        <v>20706.280183101935</v>
      </c>
      <c r="AH222">
        <v>34389.813111184631</v>
      </c>
      <c r="AI222">
        <v>120506.76186467236</v>
      </c>
      <c r="AJ222">
        <v>186216.14767402498</v>
      </c>
      <c r="AK222">
        <v>35682.610463730438</v>
      </c>
      <c r="AL222">
        <v>10489.92834453262</v>
      </c>
      <c r="AM222">
        <v>142629394.03085393</v>
      </c>
      <c r="AN222">
        <v>1742.8079309374748</v>
      </c>
      <c r="AO222">
        <v>8019.3110102408546</v>
      </c>
      <c r="AP222">
        <v>5107349.7195789535</v>
      </c>
      <c r="AQ222">
        <v>3454.4005642178367</v>
      </c>
      <c r="AR222">
        <v>9999999</v>
      </c>
      <c r="AS222">
        <v>2066.7276483522569</v>
      </c>
      <c r="AT222">
        <v>47.456769982799074</v>
      </c>
      <c r="AU222">
        <v>455.9915473184368</v>
      </c>
      <c r="AV222">
        <v>50.430384225835326</v>
      </c>
      <c r="AW222">
        <v>228.438152864834</v>
      </c>
      <c r="AX222">
        <v>0.90105736112520718</v>
      </c>
      <c r="AY222">
        <v>19.53729954836043</v>
      </c>
      <c r="AZ222">
        <v>35.073474618178608</v>
      </c>
      <c r="BA222">
        <v>40.723115672951202</v>
      </c>
      <c r="BB222">
        <v>26.567868195310371</v>
      </c>
      <c r="BC222">
        <v>83.387914009076226</v>
      </c>
      <c r="BD222" t="s">
        <v>151</v>
      </c>
      <c r="BE222">
        <v>1.2145984781296983</v>
      </c>
      <c r="BF222">
        <v>471.69815031268223</v>
      </c>
      <c r="BG222">
        <v>1480.3286162985219</v>
      </c>
      <c r="BH222">
        <v>108.91373041488183</v>
      </c>
      <c r="BI222">
        <v>219.94098820034273</v>
      </c>
      <c r="BJ222">
        <v>531.16366194547925</v>
      </c>
      <c r="BK222">
        <v>1152.4384025968718</v>
      </c>
      <c r="BL222">
        <v>176.57199548841066</v>
      </c>
      <c r="BM222">
        <v>58.542194843585406</v>
      </c>
      <c r="BN222">
        <v>131528.75712955659</v>
      </c>
      <c r="BO222">
        <v>1.0844274058271808</v>
      </c>
      <c r="BP222">
        <v>31.76832135601417</v>
      </c>
      <c r="BQ222">
        <v>21958.626159775489</v>
      </c>
      <c r="BR222">
        <v>82.226638563536369</v>
      </c>
      <c r="BS222">
        <v>9999999</v>
      </c>
      <c r="BT222">
        <v>3.6760248202848316</v>
      </c>
      <c r="BU222">
        <v>0.63033824486878109</v>
      </c>
      <c r="BV222">
        <v>2.7410606276196412</v>
      </c>
      <c r="BW222">
        <v>0.65110205280724409</v>
      </c>
      <c r="BX222">
        <v>1.9109701280997751</v>
      </c>
      <c r="BY222">
        <v>2.9165969653158477E-3</v>
      </c>
      <c r="BZ222">
        <v>0.33750892809789579</v>
      </c>
      <c r="CA222">
        <v>0.53131752038841762</v>
      </c>
      <c r="CB222">
        <v>0.5827759106252739</v>
      </c>
      <c r="CC222">
        <v>0.44258154377346354</v>
      </c>
      <c r="CD222">
        <v>0.91500704100667973</v>
      </c>
      <c r="CE222" t="s">
        <v>152</v>
      </c>
      <c r="CF222">
        <v>0.34262025829196169</v>
      </c>
      <c r="CG222">
        <v>179.26496249096033</v>
      </c>
      <c r="CH222">
        <v>896.62097450601368</v>
      </c>
      <c r="CI222">
        <v>34.475080227944424</v>
      </c>
      <c r="CJ222">
        <v>83.525824377305128</v>
      </c>
      <c r="CK222">
        <v>230.88210779909323</v>
      </c>
      <c r="CL222">
        <v>206.0470577861262</v>
      </c>
      <c r="CM222">
        <v>44.631209864543948</v>
      </c>
      <c r="CN222">
        <v>23.320878588584996</v>
      </c>
      <c r="CO222">
        <v>21589.597798451276</v>
      </c>
      <c r="CP222">
        <v>0.73787832586462587</v>
      </c>
      <c r="CQ222">
        <v>12.85247785748842</v>
      </c>
      <c r="CR222">
        <v>22778.427588636099</v>
      </c>
      <c r="CS222">
        <v>141.19074404062454</v>
      </c>
      <c r="CT222">
        <v>9999999</v>
      </c>
      <c r="CU222">
        <v>1.2360611173945395</v>
      </c>
      <c r="CV222">
        <v>0.1342105233531089</v>
      </c>
      <c r="CW222">
        <v>0.65893407936138582</v>
      </c>
      <c r="CX222">
        <v>0.14116910445351277</v>
      </c>
      <c r="CY222">
        <v>0.39056770978511068</v>
      </c>
      <c r="CZ222">
        <v>1.2628684553147877E-3</v>
      </c>
      <c r="DA222">
        <v>5.7231927962654153E-2</v>
      </c>
      <c r="DB222">
        <v>0.10093171959083354</v>
      </c>
      <c r="DC222">
        <v>0.11894456255610728</v>
      </c>
      <c r="DD222">
        <v>7.7003859550599948E-2</v>
      </c>
      <c r="DE222">
        <v>0.19322027011233794</v>
      </c>
    </row>
    <row r="223" spans="1:109">
      <c r="A223">
        <v>215</v>
      </c>
      <c r="B223" t="s">
        <v>149</v>
      </c>
      <c r="C223">
        <v>338600.32369248255</v>
      </c>
      <c r="D223">
        <v>233737.87743120527</v>
      </c>
      <c r="E223">
        <v>900667.93762551236</v>
      </c>
      <c r="F223">
        <v>63499.760417832629</v>
      </c>
      <c r="G223">
        <v>116334.48449861327</v>
      </c>
      <c r="H223">
        <v>275375.75317918253</v>
      </c>
      <c r="I223">
        <v>765852.22462489246</v>
      </c>
      <c r="J223">
        <v>111873.62824647334</v>
      </c>
      <c r="K223">
        <v>31437.153544598201</v>
      </c>
      <c r="L223">
        <v>328911333.18118602</v>
      </c>
      <c r="M223">
        <v>107.60956495682709</v>
      </c>
      <c r="N223">
        <v>17179.09134323637</v>
      </c>
      <c r="O223">
        <v>8695032.4280949179</v>
      </c>
      <c r="P223">
        <v>8431.5440860426934</v>
      </c>
      <c r="Q223">
        <v>9999999</v>
      </c>
      <c r="R223">
        <v>971.99724948261883</v>
      </c>
      <c r="S223">
        <v>104.51738928802202</v>
      </c>
      <c r="T223">
        <v>448.94804716555859</v>
      </c>
      <c r="U223">
        <v>106.55289321534282</v>
      </c>
      <c r="V223">
        <v>258.7280465991945</v>
      </c>
      <c r="W223">
        <v>0.25727111396569269</v>
      </c>
      <c r="X223">
        <v>70.688724364773606</v>
      </c>
      <c r="Y223">
        <v>94.905814661262625</v>
      </c>
      <c r="Z223">
        <v>96.250358170748669</v>
      </c>
      <c r="AA223">
        <v>84.431212554744675</v>
      </c>
      <c r="AB223">
        <v>125.17093724635193</v>
      </c>
      <c r="AC223" t="s">
        <v>150</v>
      </c>
      <c r="AD223">
        <v>1743.3584974376975</v>
      </c>
      <c r="AE223">
        <v>97772.915089296061</v>
      </c>
      <c r="AF223">
        <v>264108.17524776486</v>
      </c>
      <c r="AG223">
        <v>24618.906289036582</v>
      </c>
      <c r="AH223">
        <v>47004.723652984336</v>
      </c>
      <c r="AI223">
        <v>67969.317069368641</v>
      </c>
      <c r="AJ223">
        <v>289205.90961983264</v>
      </c>
      <c r="AK223">
        <v>42258.064738407615</v>
      </c>
      <c r="AL223">
        <v>15868.660630173104</v>
      </c>
      <c r="AM223">
        <v>33591799.67093417</v>
      </c>
      <c r="AN223">
        <v>3736.8460387200612</v>
      </c>
      <c r="AO223">
        <v>15931.370675109893</v>
      </c>
      <c r="AP223">
        <v>4056479.1425396777</v>
      </c>
      <c r="AQ223">
        <v>8083.5607149427042</v>
      </c>
      <c r="AR223">
        <v>9999999</v>
      </c>
      <c r="AS223">
        <v>3107.7778813256023</v>
      </c>
      <c r="AT223">
        <v>186.18179361492852</v>
      </c>
      <c r="AU223">
        <v>845.95367388841169</v>
      </c>
      <c r="AV223">
        <v>197.16615168165291</v>
      </c>
      <c r="AW223">
        <v>610.58826425032601</v>
      </c>
      <c r="AX223">
        <v>0.26674824619149451</v>
      </c>
      <c r="AY223">
        <v>84.054346578680494</v>
      </c>
      <c r="AZ223">
        <v>142.34634316099374</v>
      </c>
      <c r="BA223">
        <v>163.06113422223103</v>
      </c>
      <c r="BB223">
        <v>112.95706867503463</v>
      </c>
      <c r="BC223">
        <v>335.66680747243441</v>
      </c>
      <c r="BD223" t="s">
        <v>151</v>
      </c>
      <c r="BE223">
        <v>0.78985282942581314</v>
      </c>
      <c r="BF223">
        <v>749.51848845883569</v>
      </c>
      <c r="BG223">
        <v>3845.0635829525772</v>
      </c>
      <c r="BH223">
        <v>257.00161867681254</v>
      </c>
      <c r="BI223">
        <v>396.67339992035522</v>
      </c>
      <c r="BJ223">
        <v>1164.0497046369064</v>
      </c>
      <c r="BK223">
        <v>2986.4817714327928</v>
      </c>
      <c r="BL223">
        <v>486.48460444317811</v>
      </c>
      <c r="BM223">
        <v>114.45050222431001</v>
      </c>
      <c r="BN223">
        <v>4332632.1318523753</v>
      </c>
      <c r="BO223">
        <v>1.0712642058646262</v>
      </c>
      <c r="BP223">
        <v>49.552939261373439</v>
      </c>
      <c r="BQ223">
        <v>28183.359971577076</v>
      </c>
      <c r="BR223">
        <v>81.233820008363892</v>
      </c>
      <c r="BS223">
        <v>9999999</v>
      </c>
      <c r="BT223">
        <v>2.9144900978699781</v>
      </c>
      <c r="BU223">
        <v>0.25300970470479967</v>
      </c>
      <c r="BV223">
        <v>1.1934844493474905</v>
      </c>
      <c r="BW223">
        <v>0.26049246617038296</v>
      </c>
      <c r="BX223">
        <v>0.75693029776653054</v>
      </c>
      <c r="BY223">
        <v>1.714626121318084E-3</v>
      </c>
      <c r="BZ223">
        <v>0.19173407632675404</v>
      </c>
      <c r="CA223">
        <v>0.2250312557994327</v>
      </c>
      <c r="CB223">
        <v>0.23075219381374318</v>
      </c>
      <c r="CC223">
        <v>0.20789218803475082</v>
      </c>
      <c r="CD223">
        <v>0.34140746847412029</v>
      </c>
      <c r="CE223" t="s">
        <v>152</v>
      </c>
      <c r="CF223">
        <v>0.12043483321244454</v>
      </c>
      <c r="CG223">
        <v>108.08453416339492</v>
      </c>
      <c r="CH223">
        <v>458.53412022525004</v>
      </c>
      <c r="CI223">
        <v>21.152502411910859</v>
      </c>
      <c r="CJ223">
        <v>58.410504401130147</v>
      </c>
      <c r="CK223">
        <v>134.96715026339876</v>
      </c>
      <c r="CL223">
        <v>115.41207661731661</v>
      </c>
      <c r="CM223">
        <v>25.40214830773202</v>
      </c>
      <c r="CN223">
        <v>15.995721424297027</v>
      </c>
      <c r="CO223">
        <v>3645.6113651065411</v>
      </c>
      <c r="CP223">
        <v>0.15680544571847832</v>
      </c>
      <c r="CQ223">
        <v>12.22925085964615</v>
      </c>
      <c r="CR223">
        <v>24507.259600523743</v>
      </c>
      <c r="CS223">
        <v>150.32999204480313</v>
      </c>
      <c r="CT223">
        <v>9999999</v>
      </c>
      <c r="CU223">
        <v>0.48799466527504864</v>
      </c>
      <c r="CV223">
        <v>0.10550218233668228</v>
      </c>
      <c r="CW223">
        <v>0.29630056089527512</v>
      </c>
      <c r="CX223">
        <v>0.10961520816080218</v>
      </c>
      <c r="CY223">
        <v>0.22887204758287347</v>
      </c>
      <c r="CZ223">
        <v>5.4085545509318723E-4</v>
      </c>
      <c r="DA223">
        <v>6.2516035077415058E-2</v>
      </c>
      <c r="DB223">
        <v>8.8826491082462086E-2</v>
      </c>
      <c r="DC223">
        <v>9.4268934043394176E-2</v>
      </c>
      <c r="DD223">
        <v>7.5574995713010115E-2</v>
      </c>
      <c r="DE223">
        <v>0.15566243572980915</v>
      </c>
    </row>
    <row r="224" spans="1:109">
      <c r="A224">
        <v>216</v>
      </c>
      <c r="B224" t="s">
        <v>149</v>
      </c>
      <c r="C224">
        <v>327348.14518489363</v>
      </c>
      <c r="D224">
        <v>268977.41101202008</v>
      </c>
      <c r="E224">
        <v>624758.55936075596</v>
      </c>
      <c r="F224">
        <v>104193.33747106344</v>
      </c>
      <c r="G224">
        <v>149813.29005902831</v>
      </c>
      <c r="H224">
        <v>209350.68100035156</v>
      </c>
      <c r="I224">
        <v>2866220.259885936</v>
      </c>
      <c r="J224">
        <v>268948.65514113818</v>
      </c>
      <c r="K224">
        <v>49829.576693403236</v>
      </c>
      <c r="L224">
        <v>761389723.95441663</v>
      </c>
      <c r="M224">
        <v>10944.832773350927</v>
      </c>
      <c r="N224">
        <v>48352.122498598634</v>
      </c>
      <c r="O224">
        <v>5052007.883967137</v>
      </c>
      <c r="P224">
        <v>35996.211887842604</v>
      </c>
      <c r="Q224">
        <v>9999999</v>
      </c>
      <c r="R224">
        <v>9134.3929025598591</v>
      </c>
      <c r="S224">
        <v>394.68040931730127</v>
      </c>
      <c r="T224">
        <v>2091.3329036231307</v>
      </c>
      <c r="U224">
        <v>420.10794908900499</v>
      </c>
      <c r="V224">
        <v>1322.7837291538478</v>
      </c>
      <c r="W224">
        <v>0.60489320674978253</v>
      </c>
      <c r="X224">
        <v>164.45293098827855</v>
      </c>
      <c r="Y224">
        <v>294.27256936338767</v>
      </c>
      <c r="Z224">
        <v>332.77431234553933</v>
      </c>
      <c r="AA224">
        <v>226.47685824945069</v>
      </c>
      <c r="AB224">
        <v>709.47322626168182</v>
      </c>
      <c r="AC224" t="s">
        <v>150</v>
      </c>
      <c r="AD224">
        <v>658.41183802199851</v>
      </c>
      <c r="AE224">
        <v>73724.64157967655</v>
      </c>
      <c r="AF224">
        <v>217661.99151060922</v>
      </c>
      <c r="AG224">
        <v>20683.866273047519</v>
      </c>
      <c r="AH224">
        <v>42536.603753573829</v>
      </c>
      <c r="AI224">
        <v>65516.656497825694</v>
      </c>
      <c r="AJ224">
        <v>172297.03702675161</v>
      </c>
      <c r="AK224">
        <v>30512.994032074708</v>
      </c>
      <c r="AL224">
        <v>13822.734583388463</v>
      </c>
      <c r="AM224">
        <v>9815724.2763694748</v>
      </c>
      <c r="AN224">
        <v>848.80820109918534</v>
      </c>
      <c r="AO224">
        <v>12706.059486140906</v>
      </c>
      <c r="AP224">
        <v>4485771.2247664165</v>
      </c>
      <c r="AQ224">
        <v>3884.5328832742612</v>
      </c>
      <c r="AR224">
        <v>9999999</v>
      </c>
      <c r="AS224">
        <v>799.11596750811759</v>
      </c>
      <c r="AT224">
        <v>40.294732583060387</v>
      </c>
      <c r="AU224">
        <v>285.67866807919705</v>
      </c>
      <c r="AV224">
        <v>42.284755188280791</v>
      </c>
      <c r="AW224">
        <v>172.74382041476699</v>
      </c>
      <c r="AX224">
        <v>5.7009184411671313E-2</v>
      </c>
      <c r="AY224">
        <v>22.423899405520682</v>
      </c>
      <c r="AZ224">
        <v>32.505294501814824</v>
      </c>
      <c r="BA224">
        <v>35.783556024442731</v>
      </c>
      <c r="BB224">
        <v>27.404934200705647</v>
      </c>
      <c r="BC224">
        <v>67.424332335698935</v>
      </c>
      <c r="BD224" t="s">
        <v>151</v>
      </c>
      <c r="BE224">
        <v>1.035740425946313</v>
      </c>
      <c r="BF224">
        <v>441.41798304302557</v>
      </c>
      <c r="BG224">
        <v>1738.7891070196031</v>
      </c>
      <c r="BH224">
        <v>82.357790904760165</v>
      </c>
      <c r="BI224">
        <v>198.61453551138501</v>
      </c>
      <c r="BJ224">
        <v>460.83110376721078</v>
      </c>
      <c r="BK224">
        <v>584.03739410836761</v>
      </c>
      <c r="BL224">
        <v>111.68941838918765</v>
      </c>
      <c r="BM224">
        <v>53.867147545023919</v>
      </c>
      <c r="BN224">
        <v>58583.547624853549</v>
      </c>
      <c r="BO224">
        <v>0.93794026096038374</v>
      </c>
      <c r="BP224">
        <v>37.115638624730813</v>
      </c>
      <c r="BQ224">
        <v>37957.415495609508</v>
      </c>
      <c r="BR224">
        <v>134.24131589238905</v>
      </c>
      <c r="BS224">
        <v>9999999</v>
      </c>
      <c r="BT224">
        <v>2.8781211632139132</v>
      </c>
      <c r="BU224">
        <v>0.40686886598716482</v>
      </c>
      <c r="BV224">
        <v>1.3976097005116239</v>
      </c>
      <c r="BW224">
        <v>0.42928010016110296</v>
      </c>
      <c r="BX224">
        <v>0.93914248278688395</v>
      </c>
      <c r="BY224">
        <v>1.8397209978790268E-3</v>
      </c>
      <c r="BZ224">
        <v>0.17305735159832739</v>
      </c>
      <c r="CA224">
        <v>0.30890694835240268</v>
      </c>
      <c r="CB224">
        <v>0.35746015584638952</v>
      </c>
      <c r="CC224">
        <v>0.23741026677781804</v>
      </c>
      <c r="CD224">
        <v>0.62580158770293892</v>
      </c>
      <c r="CE224" t="s">
        <v>152</v>
      </c>
      <c r="CF224">
        <v>0.18120223496171464</v>
      </c>
      <c r="CG224">
        <v>309.65497128174457</v>
      </c>
      <c r="CH224">
        <v>1111.6430167734663</v>
      </c>
      <c r="CI224">
        <v>74.502228410592039</v>
      </c>
      <c r="CJ224">
        <v>161.73796340373841</v>
      </c>
      <c r="CK224">
        <v>408.22595545840466</v>
      </c>
      <c r="CL224">
        <v>535.69397941755733</v>
      </c>
      <c r="CM224">
        <v>103.97828812356077</v>
      </c>
      <c r="CN224">
        <v>46.682085786148448</v>
      </c>
      <c r="CO224">
        <v>31579.368995077217</v>
      </c>
      <c r="CP224">
        <v>0.55812435357155121</v>
      </c>
      <c r="CQ224">
        <v>23.474834028414389</v>
      </c>
      <c r="CR224">
        <v>25526.899248875674</v>
      </c>
      <c r="CS224">
        <v>131.32225906599879</v>
      </c>
      <c r="CT224">
        <v>9999999</v>
      </c>
      <c r="CU224">
        <v>0.48995389221372487</v>
      </c>
      <c r="CV224">
        <v>8.7263384655433485E-2</v>
      </c>
      <c r="CW224">
        <v>0.15669259682936251</v>
      </c>
      <c r="CX224">
        <v>9.0311884715644872E-2</v>
      </c>
      <c r="CY224">
        <v>0.10091600793806828</v>
      </c>
      <c r="CZ224">
        <v>2.1855667352996136E-3</v>
      </c>
      <c r="DA224">
        <v>4.4146037240002718E-2</v>
      </c>
      <c r="DB224">
        <v>7.5704280303566282E-2</v>
      </c>
      <c r="DC224">
        <v>7.4874611213938361E-2</v>
      </c>
      <c r="DD224">
        <v>6.1069311466785174E-2</v>
      </c>
      <c r="DE224">
        <v>9.8121788355945955E-2</v>
      </c>
    </row>
    <row r="225" spans="1:109">
      <c r="A225">
        <v>217</v>
      </c>
      <c r="B225" t="s">
        <v>149</v>
      </c>
      <c r="C225">
        <v>222285.78511547463</v>
      </c>
      <c r="D225">
        <v>141123.61818475128</v>
      </c>
      <c r="E225">
        <v>2031168.8183212043</v>
      </c>
      <c r="F225">
        <v>121204.34978945962</v>
      </c>
      <c r="G225">
        <v>86747.606101487821</v>
      </c>
      <c r="H225">
        <v>526460.38718425552</v>
      </c>
      <c r="I225">
        <v>1019592.2643412817</v>
      </c>
      <c r="J225">
        <v>313116.71308433131</v>
      </c>
      <c r="K225">
        <v>37752.022271443573</v>
      </c>
      <c r="L225">
        <v>917192249951.80835</v>
      </c>
      <c r="M225">
        <v>3204.5983890423777</v>
      </c>
      <c r="N225">
        <v>8708.9148717193966</v>
      </c>
      <c r="O225">
        <v>6666597.8759485288</v>
      </c>
      <c r="P225">
        <v>8972.7306891396111</v>
      </c>
      <c r="Q225">
        <v>9999999</v>
      </c>
      <c r="R225">
        <v>1488.3356384103072</v>
      </c>
      <c r="S225">
        <v>62.053600140076135</v>
      </c>
      <c r="T225">
        <v>356.59900990186924</v>
      </c>
      <c r="U225">
        <v>65.042049417012905</v>
      </c>
      <c r="V225">
        <v>240.10738272399081</v>
      </c>
      <c r="W225">
        <v>0.46482856252285348</v>
      </c>
      <c r="X225">
        <v>29.587695464707174</v>
      </c>
      <c r="Y225">
        <v>49.420297465445749</v>
      </c>
      <c r="Z225">
        <v>55.091706784962888</v>
      </c>
      <c r="AA225">
        <v>39.524683464299194</v>
      </c>
      <c r="AB225">
        <v>101.79805449652423</v>
      </c>
      <c r="AC225" t="s">
        <v>150</v>
      </c>
      <c r="AD225">
        <v>233.45040378873782</v>
      </c>
      <c r="AE225">
        <v>271226.52684289485</v>
      </c>
      <c r="AF225">
        <v>854499.94536405511</v>
      </c>
      <c r="AG225">
        <v>75030.487254162173</v>
      </c>
      <c r="AH225">
        <v>122559.57696535318</v>
      </c>
      <c r="AI225">
        <v>249865.8952413121</v>
      </c>
      <c r="AJ225">
        <v>1451580.7534525718</v>
      </c>
      <c r="AK225">
        <v>159960.31533058645</v>
      </c>
      <c r="AL225">
        <v>31693.254615643578</v>
      </c>
      <c r="AM225">
        <v>2917593433.1708646</v>
      </c>
      <c r="AN225">
        <v>115.9040130143914</v>
      </c>
      <c r="AO225">
        <v>18424.327036811803</v>
      </c>
      <c r="AP225">
        <v>5164843.5326108858</v>
      </c>
      <c r="AQ225">
        <v>8622.2310712253584</v>
      </c>
      <c r="AR225">
        <v>9999999</v>
      </c>
      <c r="AS225">
        <v>1001.0044980905736</v>
      </c>
      <c r="AT225">
        <v>174.17939678840673</v>
      </c>
      <c r="AU225">
        <v>703.87782723433884</v>
      </c>
      <c r="AV225">
        <v>179.7174311459832</v>
      </c>
      <c r="AW225">
        <v>578.07626571086917</v>
      </c>
      <c r="AX225">
        <v>0.45592575940332403</v>
      </c>
      <c r="AY225">
        <v>120.41386809128242</v>
      </c>
      <c r="AZ225">
        <v>152.17450479061333</v>
      </c>
      <c r="BA225">
        <v>161.51529640066079</v>
      </c>
      <c r="BB225">
        <v>136.98091814418254</v>
      </c>
      <c r="BC225">
        <v>257.93423655534298</v>
      </c>
      <c r="BD225" t="s">
        <v>151</v>
      </c>
      <c r="BE225">
        <v>11.447227144498923</v>
      </c>
      <c r="BF225">
        <v>839.00114004088482</v>
      </c>
      <c r="BG225">
        <v>4747.4887018574873</v>
      </c>
      <c r="BH225">
        <v>289.90725846771107</v>
      </c>
      <c r="BI225">
        <v>414.68584696008304</v>
      </c>
      <c r="BJ225">
        <v>1212.6602349798898</v>
      </c>
      <c r="BK225">
        <v>4803.2972127023404</v>
      </c>
      <c r="BL225">
        <v>651.8283587101414</v>
      </c>
      <c r="BM225">
        <v>112.20343014653744</v>
      </c>
      <c r="BN225">
        <v>31901332.090217814</v>
      </c>
      <c r="BO225">
        <v>10.985093779811427</v>
      </c>
      <c r="BP225">
        <v>69.712521132896313</v>
      </c>
      <c r="BQ225">
        <v>27268.4706822681</v>
      </c>
      <c r="BR225">
        <v>36.7807781132231</v>
      </c>
      <c r="BS225">
        <v>9999999</v>
      </c>
      <c r="BT225">
        <v>23.35489817862118</v>
      </c>
      <c r="BU225">
        <v>2.0392043560063531</v>
      </c>
      <c r="BV225">
        <v>11.855494147885551</v>
      </c>
      <c r="BW225">
        <v>2.1463212562965062</v>
      </c>
      <c r="BX225">
        <v>7.2252184461276663</v>
      </c>
      <c r="BY225">
        <v>4.2759545404256801E-3</v>
      </c>
      <c r="BZ225">
        <v>0.87312244664209637</v>
      </c>
      <c r="CA225">
        <v>1.5577168681885927</v>
      </c>
      <c r="CB225">
        <v>1.8183810780670688</v>
      </c>
      <c r="CC225">
        <v>1.2055943680308625</v>
      </c>
      <c r="CD225">
        <v>3.427664756259964</v>
      </c>
      <c r="CE225" t="s">
        <v>152</v>
      </c>
      <c r="CF225">
        <v>2.0041960454119971</v>
      </c>
      <c r="CG225">
        <v>100.66614342913248</v>
      </c>
      <c r="CH225">
        <v>1034.8732760191849</v>
      </c>
      <c r="CI225">
        <v>25.094278682219631</v>
      </c>
      <c r="CJ225">
        <v>53.500028828373047</v>
      </c>
      <c r="CK225">
        <v>232.65134224148605</v>
      </c>
      <c r="CL225">
        <v>122.190338036231</v>
      </c>
      <c r="CM225">
        <v>33.246762583343646</v>
      </c>
      <c r="CN225">
        <v>16.460197246984656</v>
      </c>
      <c r="CO225">
        <v>27912.661901802847</v>
      </c>
      <c r="CP225">
        <v>2.4946082939210132</v>
      </c>
      <c r="CQ225">
        <v>15.773573122838746</v>
      </c>
      <c r="CR225">
        <v>26651.46861050971</v>
      </c>
      <c r="CS225">
        <v>125.32840085357539</v>
      </c>
      <c r="CT225">
        <v>9999999</v>
      </c>
      <c r="CU225">
        <v>4.0650471952324292</v>
      </c>
      <c r="CV225">
        <v>0.136444396891376</v>
      </c>
      <c r="CW225">
        <v>1.0846276431676907</v>
      </c>
      <c r="CX225">
        <v>0.14469639837128231</v>
      </c>
      <c r="CY225">
        <v>0.62803513976273717</v>
      </c>
      <c r="CZ225">
        <v>7.1931566115877594E-4</v>
      </c>
      <c r="DA225">
        <v>5.995435875399286E-2</v>
      </c>
      <c r="DB225">
        <v>0.10344647353130421</v>
      </c>
      <c r="DC225">
        <v>0.11663551477958994</v>
      </c>
      <c r="DD225">
        <v>8.0797976245598993E-2</v>
      </c>
      <c r="DE225">
        <v>0.24626692580400766</v>
      </c>
    </row>
    <row r="226" spans="1:109">
      <c r="A226">
        <v>218</v>
      </c>
      <c r="B226" t="s">
        <v>149</v>
      </c>
      <c r="C226">
        <v>305739.75708008208</v>
      </c>
      <c r="D226">
        <v>421860.53382703196</v>
      </c>
      <c r="E226">
        <v>1645149.541057372</v>
      </c>
      <c r="F226">
        <v>162218.12986178309</v>
      </c>
      <c r="G226">
        <v>198611.99508069863</v>
      </c>
      <c r="H226">
        <v>549947.71820532961</v>
      </c>
      <c r="I226">
        <v>3297218.4672097964</v>
      </c>
      <c r="J226">
        <v>403907.33047360292</v>
      </c>
      <c r="K226">
        <v>57464.143888216779</v>
      </c>
      <c r="L226">
        <v>22957720125.082005</v>
      </c>
      <c r="M226">
        <v>562.67790707724953</v>
      </c>
      <c r="N226">
        <v>26858.153626478492</v>
      </c>
      <c r="O226">
        <v>7803022.4418705571</v>
      </c>
      <c r="P226">
        <v>14989.492887568158</v>
      </c>
      <c r="Q226">
        <v>9999999</v>
      </c>
      <c r="R226">
        <v>1205.9899542536707</v>
      </c>
      <c r="S226">
        <v>159.12231888523138</v>
      </c>
      <c r="T226">
        <v>534.79455307869569</v>
      </c>
      <c r="U226">
        <v>166.86779764750494</v>
      </c>
      <c r="V226">
        <v>383.9027906602247</v>
      </c>
      <c r="W226">
        <v>1.6885488888494713</v>
      </c>
      <c r="X226">
        <v>93.07574593092464</v>
      </c>
      <c r="Y226">
        <v>127.98971201965217</v>
      </c>
      <c r="Z226">
        <v>141.18133968144673</v>
      </c>
      <c r="AA226">
        <v>108.91483059571678</v>
      </c>
      <c r="AB226">
        <v>264.59653627825782</v>
      </c>
      <c r="AC226" t="s">
        <v>150</v>
      </c>
      <c r="AD226">
        <v>700.87096675590681</v>
      </c>
      <c r="AE226">
        <v>103739.67839036466</v>
      </c>
      <c r="AF226">
        <v>729055.65935850679</v>
      </c>
      <c r="AG226">
        <v>33718.920354553265</v>
      </c>
      <c r="AH226">
        <v>53243.630466106515</v>
      </c>
      <c r="AI226">
        <v>178247.16972971873</v>
      </c>
      <c r="AJ226">
        <v>358465.1150378717</v>
      </c>
      <c r="AK226">
        <v>63972.392061180995</v>
      </c>
      <c r="AL226">
        <v>14614.822865245873</v>
      </c>
      <c r="AM226">
        <v>1531553649.1507127</v>
      </c>
      <c r="AN226">
        <v>525.73172029274122</v>
      </c>
      <c r="AO226">
        <v>7081.8061073732533</v>
      </c>
      <c r="AP226">
        <v>4944194.9609573772</v>
      </c>
      <c r="AQ226">
        <v>3919.4361024607847</v>
      </c>
      <c r="AR226">
        <v>9999999</v>
      </c>
      <c r="AS226">
        <v>1734.5971642776626</v>
      </c>
      <c r="AT226">
        <v>194.03162543147266</v>
      </c>
      <c r="AU226">
        <v>933.30791461932051</v>
      </c>
      <c r="AV226">
        <v>202.2520679720844</v>
      </c>
      <c r="AW226">
        <v>539.61814531852792</v>
      </c>
      <c r="AX226">
        <v>0.33262672248425612</v>
      </c>
      <c r="AY226">
        <v>88.815847453979316</v>
      </c>
      <c r="AZ226">
        <v>154.62876199552494</v>
      </c>
      <c r="BA226">
        <v>173.67759744618434</v>
      </c>
      <c r="BB226">
        <v>121.7521776754995</v>
      </c>
      <c r="BC226">
        <v>280.65540462668883</v>
      </c>
      <c r="BD226" t="s">
        <v>151</v>
      </c>
      <c r="BE226">
        <v>1.8345350718651661</v>
      </c>
      <c r="BF226">
        <v>839.28325527627362</v>
      </c>
      <c r="BG226">
        <v>1291.290288895354</v>
      </c>
      <c r="BH226">
        <v>197.64823082835579</v>
      </c>
      <c r="BI226">
        <v>420.18777152088546</v>
      </c>
      <c r="BJ226">
        <v>532.37878051119765</v>
      </c>
      <c r="BK226">
        <v>2330.7752308301738</v>
      </c>
      <c r="BL226">
        <v>314.9135592731979</v>
      </c>
      <c r="BM226">
        <v>122.44062055071709</v>
      </c>
      <c r="BN226">
        <v>53998.607080800546</v>
      </c>
      <c r="BO226">
        <v>2.7086292250754362</v>
      </c>
      <c r="BP226">
        <v>97.74918373660536</v>
      </c>
      <c r="BQ226">
        <v>25606.165064512232</v>
      </c>
      <c r="BR226">
        <v>71.629785371256631</v>
      </c>
      <c r="BS226">
        <v>9999999</v>
      </c>
      <c r="BT226">
        <v>3.6291544124858168</v>
      </c>
      <c r="BU226">
        <v>0.70066799995667528</v>
      </c>
      <c r="BV226">
        <v>1.4633751006415452</v>
      </c>
      <c r="BW226">
        <v>0.74625135925617669</v>
      </c>
      <c r="BX226">
        <v>1.0650567841586884</v>
      </c>
      <c r="BY226">
        <v>8.3742141424287945E-4</v>
      </c>
      <c r="BZ226">
        <v>0.26986847547976744</v>
      </c>
      <c r="CA226">
        <v>0.51654648606576004</v>
      </c>
      <c r="CB226">
        <v>0.59569535708710253</v>
      </c>
      <c r="CC226">
        <v>0.38628109533642396</v>
      </c>
      <c r="CD226">
        <v>1.2375231117757439</v>
      </c>
      <c r="CE226" t="s">
        <v>152</v>
      </c>
      <c r="CF226">
        <v>0.13368808779738087</v>
      </c>
      <c r="CG226">
        <v>273.27749209649556</v>
      </c>
      <c r="CH226">
        <v>622.46955552219663</v>
      </c>
      <c r="CI226">
        <v>42.81776924198379</v>
      </c>
      <c r="CJ226">
        <v>117.57709124743148</v>
      </c>
      <c r="CK226">
        <v>211.51938392868925</v>
      </c>
      <c r="CL226">
        <v>287.43079855389306</v>
      </c>
      <c r="CM226">
        <v>53.531906871911175</v>
      </c>
      <c r="CN226">
        <v>31.027062113726547</v>
      </c>
      <c r="CO226">
        <v>6456.599565195952</v>
      </c>
      <c r="CP226">
        <v>0.31740202388045552</v>
      </c>
      <c r="CQ226">
        <v>20.088908087886743</v>
      </c>
      <c r="CR226">
        <v>26340.150464576222</v>
      </c>
      <c r="CS226">
        <v>145.14968750497093</v>
      </c>
      <c r="CT226">
        <v>9999999</v>
      </c>
      <c r="CU226">
        <v>0.44560154153554593</v>
      </c>
      <c r="CV226">
        <v>0.10975223547653262</v>
      </c>
      <c r="CW226">
        <v>0.28723248335659113</v>
      </c>
      <c r="CX226">
        <v>0.11475995182277438</v>
      </c>
      <c r="CY226">
        <v>0.27237750922813275</v>
      </c>
      <c r="CZ226">
        <v>1.2368495084465123E-3</v>
      </c>
      <c r="DA226">
        <v>6.3218077677336962E-2</v>
      </c>
      <c r="DB226">
        <v>8.9587790318153129E-2</v>
      </c>
      <c r="DC226">
        <v>9.9702749077152514E-2</v>
      </c>
      <c r="DD226">
        <v>7.545024050409449E-2</v>
      </c>
      <c r="DE226">
        <v>0.17692659079142178</v>
      </c>
    </row>
    <row r="227" spans="1:109">
      <c r="A227">
        <v>219</v>
      </c>
      <c r="B227" t="s">
        <v>149</v>
      </c>
      <c r="C227">
        <v>354560.86245234101</v>
      </c>
      <c r="D227">
        <v>367223.78634839429</v>
      </c>
      <c r="E227">
        <v>1216552.0037678119</v>
      </c>
      <c r="F227">
        <v>91954.070845425289</v>
      </c>
      <c r="G227">
        <v>164398.51017333812</v>
      </c>
      <c r="H227">
        <v>347221.37847562775</v>
      </c>
      <c r="I227">
        <v>1287372.2816163697</v>
      </c>
      <c r="J227">
        <v>169503.55952775496</v>
      </c>
      <c r="K227">
        <v>43916.132993881409</v>
      </c>
      <c r="L227">
        <v>1309633532.414763</v>
      </c>
      <c r="M227">
        <v>762.79321975455923</v>
      </c>
      <c r="N227">
        <v>23514.940939342538</v>
      </c>
      <c r="O227">
        <v>9011427.3436000198</v>
      </c>
      <c r="P227">
        <v>10292.881443593922</v>
      </c>
      <c r="Q227">
        <v>9999999</v>
      </c>
      <c r="R227">
        <v>1347.8673921841353</v>
      </c>
      <c r="S227">
        <v>257.20083162410606</v>
      </c>
      <c r="T227">
        <v>951.69092028146315</v>
      </c>
      <c r="U227">
        <v>262.86442400324995</v>
      </c>
      <c r="V227">
        <v>652.93763651011625</v>
      </c>
      <c r="W227">
        <v>2.3338861518950376</v>
      </c>
      <c r="X227">
        <v>169.54244275961349</v>
      </c>
      <c r="Y227">
        <v>230.39477856864963</v>
      </c>
      <c r="Z227">
        <v>241.46560833544456</v>
      </c>
      <c r="AA227">
        <v>205.19161427279329</v>
      </c>
      <c r="AB227">
        <v>325.40209791747122</v>
      </c>
      <c r="AC227" t="s">
        <v>150</v>
      </c>
      <c r="AD227">
        <v>1891.1549990936355</v>
      </c>
      <c r="AE227">
        <v>90690.925229830944</v>
      </c>
      <c r="AF227">
        <v>197269.93530493166</v>
      </c>
      <c r="AG227">
        <v>25326.598112707437</v>
      </c>
      <c r="AH227">
        <v>49223.081848610942</v>
      </c>
      <c r="AI227">
        <v>57967.118302047929</v>
      </c>
      <c r="AJ227">
        <v>234643.92399980311</v>
      </c>
      <c r="AK227">
        <v>39862.41525198301</v>
      </c>
      <c r="AL227">
        <v>18665.629736565883</v>
      </c>
      <c r="AM227">
        <v>8094837.1854329668</v>
      </c>
      <c r="AN227">
        <v>5129.1111395871785</v>
      </c>
      <c r="AO227">
        <v>20249.914881330802</v>
      </c>
      <c r="AP227">
        <v>5024275.0309451278</v>
      </c>
      <c r="AQ227">
        <v>9852.070958153663</v>
      </c>
      <c r="AR227">
        <v>9999999</v>
      </c>
      <c r="AS227">
        <v>3060.559152743092</v>
      </c>
      <c r="AT227">
        <v>103.02081883940177</v>
      </c>
      <c r="AU227">
        <v>617.41574506185907</v>
      </c>
      <c r="AV227">
        <v>110.31362643113522</v>
      </c>
      <c r="AW227">
        <v>450.50184922921153</v>
      </c>
      <c r="AX227">
        <v>1.5912663884416824</v>
      </c>
      <c r="AY227">
        <v>41.454695174149641</v>
      </c>
      <c r="AZ227">
        <v>75.058540930206334</v>
      </c>
      <c r="BA227">
        <v>87.180413336004491</v>
      </c>
      <c r="BB227">
        <v>56.97533775503419</v>
      </c>
      <c r="BC227">
        <v>202.09571674781185</v>
      </c>
      <c r="BD227" t="s">
        <v>151</v>
      </c>
      <c r="BE227">
        <v>3.0593425469663336</v>
      </c>
      <c r="BF227">
        <v>982.90245458749018</v>
      </c>
      <c r="BG227">
        <v>3536.3186785520929</v>
      </c>
      <c r="BH227">
        <v>268.36508511356556</v>
      </c>
      <c r="BI227">
        <v>516.85181853533561</v>
      </c>
      <c r="BJ227">
        <v>928.59800032249598</v>
      </c>
      <c r="BK227">
        <v>3440.6832430146719</v>
      </c>
      <c r="BL227">
        <v>473.44125466095255</v>
      </c>
      <c r="BM227">
        <v>143.2585201583459</v>
      </c>
      <c r="BN227">
        <v>1413054.2063161854</v>
      </c>
      <c r="BO227">
        <v>2.5554931173436133</v>
      </c>
      <c r="BP227">
        <v>106.97537609126512</v>
      </c>
      <c r="BQ227">
        <v>35236.198171135227</v>
      </c>
      <c r="BR227">
        <v>56.237503690597464</v>
      </c>
      <c r="BS227">
        <v>9999999</v>
      </c>
      <c r="BT227">
        <v>8.1451009203959952</v>
      </c>
      <c r="BU227">
        <v>0.9461551239565561</v>
      </c>
      <c r="BV227">
        <v>4.2642565438359537</v>
      </c>
      <c r="BW227">
        <v>0.97798526186173751</v>
      </c>
      <c r="BX227">
        <v>2.5709120457312045</v>
      </c>
      <c r="BY227">
        <v>5.6319014611625022E-3</v>
      </c>
      <c r="BZ227">
        <v>0.5722068387041318</v>
      </c>
      <c r="CA227">
        <v>0.81243556073901313</v>
      </c>
      <c r="CB227">
        <v>0.85166567543173421</v>
      </c>
      <c r="CC227">
        <v>0.70349757461269979</v>
      </c>
      <c r="CD227">
        <v>1.2647139542108734</v>
      </c>
      <c r="CE227" t="s">
        <v>152</v>
      </c>
      <c r="CF227">
        <v>0.64688866783314813</v>
      </c>
      <c r="CG227">
        <v>424.34140510698921</v>
      </c>
      <c r="CH227">
        <v>1892.8417447820741</v>
      </c>
      <c r="CI227">
        <v>86.236720580192738</v>
      </c>
      <c r="CJ227">
        <v>184.36187859536935</v>
      </c>
      <c r="CK227">
        <v>505.43865644424312</v>
      </c>
      <c r="CL227">
        <v>666.70901680653969</v>
      </c>
      <c r="CM227">
        <v>125.83787301904091</v>
      </c>
      <c r="CN227">
        <v>50.301337418531503</v>
      </c>
      <c r="CO227">
        <v>173562.5596369566</v>
      </c>
      <c r="CP227">
        <v>1.0299349319948419</v>
      </c>
      <c r="CQ227">
        <v>22.436468853597002</v>
      </c>
      <c r="CR227">
        <v>26798.504164380549</v>
      </c>
      <c r="CS227">
        <v>117.4320560984106</v>
      </c>
      <c r="CT227">
        <v>9999999</v>
      </c>
      <c r="CU227">
        <v>2.6276190105648558</v>
      </c>
      <c r="CV227">
        <v>0.40582997795183084</v>
      </c>
      <c r="CW227">
        <v>1.4950889352002994</v>
      </c>
      <c r="CX227">
        <v>0.42263926774804828</v>
      </c>
      <c r="CY227">
        <v>1.0276366643356609</v>
      </c>
      <c r="CZ227">
        <v>8.7428120354626499E-4</v>
      </c>
      <c r="DA227">
        <v>0.20795236303125303</v>
      </c>
      <c r="DB227">
        <v>0.32861587247308782</v>
      </c>
      <c r="DC227">
        <v>0.36723038361538479</v>
      </c>
      <c r="DD227">
        <v>0.26601481318007281</v>
      </c>
      <c r="DE227">
        <v>0.61667032302398528</v>
      </c>
    </row>
    <row r="228" spans="1:109">
      <c r="A228">
        <v>220</v>
      </c>
      <c r="B228" t="s">
        <v>149</v>
      </c>
      <c r="C228">
        <v>251198.297109629</v>
      </c>
      <c r="D228">
        <v>131541.5403889732</v>
      </c>
      <c r="E228">
        <v>305085.67490139749</v>
      </c>
      <c r="F228">
        <v>28655.758778617637</v>
      </c>
      <c r="G228">
        <v>62215.328685252949</v>
      </c>
      <c r="H228">
        <v>112275.07342430536</v>
      </c>
      <c r="I228">
        <v>357233.4361513367</v>
      </c>
      <c r="J228">
        <v>46850.747312712236</v>
      </c>
      <c r="K228">
        <v>17205.731907112811</v>
      </c>
      <c r="L228">
        <v>16676829.757052453</v>
      </c>
      <c r="M228">
        <v>3600.7729067951032</v>
      </c>
      <c r="N228">
        <v>15365.380782665221</v>
      </c>
      <c r="O228">
        <v>6061978.0145096686</v>
      </c>
      <c r="P228">
        <v>5280.3459697398011</v>
      </c>
      <c r="Q228">
        <v>9999999</v>
      </c>
      <c r="R228">
        <v>4830.9169670169767</v>
      </c>
      <c r="S228">
        <v>414.53300206197417</v>
      </c>
      <c r="T228">
        <v>2549.7036397511074</v>
      </c>
      <c r="U228">
        <v>434.89004980086918</v>
      </c>
      <c r="V228">
        <v>1658.7630177423011</v>
      </c>
      <c r="W228">
        <v>1.0377153148118652</v>
      </c>
      <c r="X228">
        <v>180.33813487426346</v>
      </c>
      <c r="Y228">
        <v>312.92543951512749</v>
      </c>
      <c r="Z228">
        <v>377.76943598981222</v>
      </c>
      <c r="AA228">
        <v>241.10874103168618</v>
      </c>
      <c r="AB228">
        <v>682.30876421570588</v>
      </c>
      <c r="AC228" t="s">
        <v>150</v>
      </c>
      <c r="AD228">
        <v>3163.1286323548866</v>
      </c>
      <c r="AE228">
        <v>64935.558266076572</v>
      </c>
      <c r="AF228">
        <v>1278944.5816797288</v>
      </c>
      <c r="AG228">
        <v>66558.805928800706</v>
      </c>
      <c r="AH228">
        <v>43113.606546706076</v>
      </c>
      <c r="AI228">
        <v>295391.76009963476</v>
      </c>
      <c r="AJ228">
        <v>548746.16111888702</v>
      </c>
      <c r="AK228">
        <v>201711.45282692387</v>
      </c>
      <c r="AL228">
        <v>17441.623765552307</v>
      </c>
      <c r="AM228">
        <v>3652805997532.1646</v>
      </c>
      <c r="AN228">
        <v>2864.0357848964331</v>
      </c>
      <c r="AO228">
        <v>7140.1845095503913</v>
      </c>
      <c r="AP228">
        <v>3716696.8594144993</v>
      </c>
      <c r="AQ228">
        <v>6399.9021864819015</v>
      </c>
      <c r="AR228">
        <v>9999999</v>
      </c>
      <c r="AS228">
        <v>2508.6219647123021</v>
      </c>
      <c r="AT228">
        <v>31.941791135805435</v>
      </c>
      <c r="AU228">
        <v>284.54817064746697</v>
      </c>
      <c r="AV228">
        <v>33.857998122688421</v>
      </c>
      <c r="AW228">
        <v>137.3963047974481</v>
      </c>
      <c r="AX228">
        <v>0.51674933782942778</v>
      </c>
      <c r="AY228">
        <v>13.408382154785851</v>
      </c>
      <c r="AZ228">
        <v>24.090314741921446</v>
      </c>
      <c r="BA228">
        <v>27.553614211757377</v>
      </c>
      <c r="BB228">
        <v>18.153407607811179</v>
      </c>
      <c r="BC228">
        <v>61.740190756378254</v>
      </c>
      <c r="BD228" t="s">
        <v>151</v>
      </c>
      <c r="BE228">
        <v>1.9377259466435914</v>
      </c>
      <c r="BF228">
        <v>1073.0842496975129</v>
      </c>
      <c r="BG228">
        <v>1512.3896801721507</v>
      </c>
      <c r="BH228">
        <v>225.18658102605949</v>
      </c>
      <c r="BI228">
        <v>502.96064795110647</v>
      </c>
      <c r="BJ228">
        <v>636.70083003262073</v>
      </c>
      <c r="BK228">
        <v>3204.1110854782555</v>
      </c>
      <c r="BL228">
        <v>378.29031710968246</v>
      </c>
      <c r="BM228">
        <v>133.96883188205754</v>
      </c>
      <c r="BN228">
        <v>69407.509486293638</v>
      </c>
      <c r="BO228">
        <v>5.2764386461506643</v>
      </c>
      <c r="BP228">
        <v>106.58980089877124</v>
      </c>
      <c r="BQ228">
        <v>30882.826391532319</v>
      </c>
      <c r="BR228">
        <v>51.560633361299523</v>
      </c>
      <c r="BS228">
        <v>9999999</v>
      </c>
      <c r="BT228">
        <v>9.1392692834557074</v>
      </c>
      <c r="BU228">
        <v>1.6405635571053054</v>
      </c>
      <c r="BV228">
        <v>5.3064883772601501</v>
      </c>
      <c r="BW228">
        <v>1.6851834364006704</v>
      </c>
      <c r="BX228">
        <v>3.3306726524828281</v>
      </c>
      <c r="BY228">
        <v>2.5582338495295826E-3</v>
      </c>
      <c r="BZ228">
        <v>0.87635348706686444</v>
      </c>
      <c r="CA228">
        <v>1.4097147581514025</v>
      </c>
      <c r="CB228">
        <v>1.525180150049763</v>
      </c>
      <c r="CC228">
        <v>1.1695250769834118</v>
      </c>
      <c r="CD228">
        <v>2.0815086535231857</v>
      </c>
      <c r="CE228" t="s">
        <v>152</v>
      </c>
      <c r="CF228">
        <v>0.69267259756823341</v>
      </c>
      <c r="CG228">
        <v>118.90332509094262</v>
      </c>
      <c r="CH228">
        <v>993.66293437996694</v>
      </c>
      <c r="CI228">
        <v>30.382745262679517</v>
      </c>
      <c r="CJ228">
        <v>68.409640725359182</v>
      </c>
      <c r="CK228">
        <v>242.54613006906939</v>
      </c>
      <c r="CL228">
        <v>168.40744875238434</v>
      </c>
      <c r="CM228">
        <v>39.910406907029262</v>
      </c>
      <c r="CN228">
        <v>20.005994772053711</v>
      </c>
      <c r="CO228">
        <v>26588.183669173541</v>
      </c>
      <c r="CP228">
        <v>0.77604146258944073</v>
      </c>
      <c r="CQ228">
        <v>12.481355332048174</v>
      </c>
      <c r="CR228">
        <v>24301.942164296477</v>
      </c>
      <c r="CS228">
        <v>130.30318941161664</v>
      </c>
      <c r="CT228">
        <v>9999999</v>
      </c>
      <c r="CU228">
        <v>1.9511504940345052</v>
      </c>
      <c r="CV228">
        <v>0.15783123579104394</v>
      </c>
      <c r="CW228">
        <v>0.73174924072631653</v>
      </c>
      <c r="CX228">
        <v>0.16618111007959305</v>
      </c>
      <c r="CY228">
        <v>0.47473003753207177</v>
      </c>
      <c r="CZ228">
        <v>9.4138427454124745E-4</v>
      </c>
      <c r="DA228">
        <v>7.6588276291667479E-2</v>
      </c>
      <c r="DB228">
        <v>0.12221036441949705</v>
      </c>
      <c r="DC228">
        <v>0.1396409217299881</v>
      </c>
      <c r="DD228">
        <v>9.8597232948363478E-2</v>
      </c>
      <c r="DE228">
        <v>0.26821493146486203</v>
      </c>
    </row>
    <row r="229" spans="1:109">
      <c r="A229">
        <v>221</v>
      </c>
      <c r="B229" t="s">
        <v>149</v>
      </c>
      <c r="C229">
        <v>334936.87754958647</v>
      </c>
      <c r="D229">
        <v>471428.72512657911</v>
      </c>
      <c r="E229">
        <v>1528639.9170945603</v>
      </c>
      <c r="F229">
        <v>218977.60488382433</v>
      </c>
      <c r="G229">
        <v>220910.96875467495</v>
      </c>
      <c r="H229">
        <v>497375.60253886832</v>
      </c>
      <c r="I229">
        <v>11739188.721258907</v>
      </c>
      <c r="J229">
        <v>857798.67762048391</v>
      </c>
      <c r="K229">
        <v>61270.785439658517</v>
      </c>
      <c r="L229">
        <v>255675473449.49014</v>
      </c>
      <c r="M229">
        <v>7858.0627273370947</v>
      </c>
      <c r="N229">
        <v>56801.445224689895</v>
      </c>
      <c r="O229">
        <v>5659741.3593637682</v>
      </c>
      <c r="P229">
        <v>39762.582657335646</v>
      </c>
      <c r="Q229">
        <v>9999999</v>
      </c>
      <c r="R229">
        <v>10671.099982342623</v>
      </c>
      <c r="S229">
        <v>555.45665481448316</v>
      </c>
      <c r="T229">
        <v>3329.6789556317917</v>
      </c>
      <c r="U229">
        <v>588.78048450849258</v>
      </c>
      <c r="V229">
        <v>2004.0165311206238</v>
      </c>
      <c r="W229">
        <v>3.9745294764857513</v>
      </c>
      <c r="X229">
        <v>247.89741192273945</v>
      </c>
      <c r="Y229">
        <v>422.45050788712865</v>
      </c>
      <c r="Z229">
        <v>477.86336589269393</v>
      </c>
      <c r="AA229">
        <v>333.47705149118394</v>
      </c>
      <c r="AB229">
        <v>997.45726327685156</v>
      </c>
      <c r="AC229" t="s">
        <v>150</v>
      </c>
      <c r="AD229">
        <v>509.05464619967614</v>
      </c>
      <c r="AE229">
        <v>68970.485624448804</v>
      </c>
      <c r="AF229">
        <v>465706.71636684914</v>
      </c>
      <c r="AG229">
        <v>22914.236758234056</v>
      </c>
      <c r="AH229">
        <v>41533.562891756126</v>
      </c>
      <c r="AI229">
        <v>130837.1181988584</v>
      </c>
      <c r="AJ229">
        <v>211928.27475691438</v>
      </c>
      <c r="AK229">
        <v>38211.495784589628</v>
      </c>
      <c r="AL229">
        <v>11657.506978700367</v>
      </c>
      <c r="AM229">
        <v>98195080.947917163</v>
      </c>
      <c r="AN229">
        <v>469.00753409972071</v>
      </c>
      <c r="AO229">
        <v>6768.1948001805731</v>
      </c>
      <c r="AP229">
        <v>5398305.9899591226</v>
      </c>
      <c r="AQ229">
        <v>2696.9154284992887</v>
      </c>
      <c r="AR229">
        <v>9999999</v>
      </c>
      <c r="AS229">
        <v>1058.7591920542609</v>
      </c>
      <c r="AT229">
        <v>78.73574021203062</v>
      </c>
      <c r="AU229">
        <v>318.39323730240335</v>
      </c>
      <c r="AV229">
        <v>83.37392402105435</v>
      </c>
      <c r="AW229">
        <v>198.31830635711387</v>
      </c>
      <c r="AX229">
        <v>1.186553416575596</v>
      </c>
      <c r="AY229">
        <v>34.844809576721225</v>
      </c>
      <c r="AZ229">
        <v>59.924240724570758</v>
      </c>
      <c r="BA229">
        <v>67.37175254878899</v>
      </c>
      <c r="BB229">
        <v>47.135769062177246</v>
      </c>
      <c r="BC229">
        <v>137.42767504802859</v>
      </c>
      <c r="BD229" t="s">
        <v>151</v>
      </c>
      <c r="BE229">
        <v>9.3832591750211058</v>
      </c>
      <c r="BF229">
        <v>856.45789413426587</v>
      </c>
      <c r="BG229">
        <v>3931.2483907537744</v>
      </c>
      <c r="BH229">
        <v>275.81376557387705</v>
      </c>
      <c r="BI229">
        <v>461.89317994628772</v>
      </c>
      <c r="BJ229">
        <v>1119.5731160577395</v>
      </c>
      <c r="BK229">
        <v>4155.2906440149309</v>
      </c>
      <c r="BL229">
        <v>554.29481742150597</v>
      </c>
      <c r="BM229">
        <v>126.32575548901185</v>
      </c>
      <c r="BN229">
        <v>3305353.5123168873</v>
      </c>
      <c r="BO229">
        <v>12.242290714012324</v>
      </c>
      <c r="BP229">
        <v>90.934787065543262</v>
      </c>
      <c r="BQ229">
        <v>33719.37825416791</v>
      </c>
      <c r="BR229">
        <v>32.575056473115147</v>
      </c>
      <c r="BS229">
        <v>9999999</v>
      </c>
      <c r="BT229">
        <v>21.937289515593484</v>
      </c>
      <c r="BU229">
        <v>1.636989412379197</v>
      </c>
      <c r="BV229">
        <v>8.7713848741987714</v>
      </c>
      <c r="BW229">
        <v>1.7251561772352952</v>
      </c>
      <c r="BX229">
        <v>5.2643994610460725</v>
      </c>
      <c r="BY229">
        <v>3.091329274836181E-3</v>
      </c>
      <c r="BZ229">
        <v>0.69954663019689534</v>
      </c>
      <c r="CA229">
        <v>1.2352635238096294</v>
      </c>
      <c r="CB229">
        <v>1.4573140079054046</v>
      </c>
      <c r="CC229">
        <v>0.95261545351384058</v>
      </c>
      <c r="CD229">
        <v>2.7192557723234705</v>
      </c>
      <c r="CE229" t="s">
        <v>152</v>
      </c>
      <c r="CF229">
        <v>0.51803827189486862</v>
      </c>
      <c r="CG229">
        <v>256.65730228721645</v>
      </c>
      <c r="CH229">
        <v>1556.0515279148585</v>
      </c>
      <c r="CI229">
        <v>82.12729302139401</v>
      </c>
      <c r="CJ229">
        <v>143.45023623423828</v>
      </c>
      <c r="CK229">
        <v>512.17824656444191</v>
      </c>
      <c r="CL229">
        <v>514.77661484246698</v>
      </c>
      <c r="CM229">
        <v>120.32732375098821</v>
      </c>
      <c r="CN229">
        <v>47.085987574154032</v>
      </c>
      <c r="CO229">
        <v>102615.98912664577</v>
      </c>
      <c r="CP229">
        <v>0.84224770621524803</v>
      </c>
      <c r="CQ229">
        <v>14.612127839481838</v>
      </c>
      <c r="CR229">
        <v>24520.715443281373</v>
      </c>
      <c r="CS229">
        <v>129.24400112457192</v>
      </c>
      <c r="CT229">
        <v>9999999</v>
      </c>
      <c r="CU229">
        <v>1.0748792193626355</v>
      </c>
      <c r="CV229">
        <v>0.15024526271796645</v>
      </c>
      <c r="CW229">
        <v>0.51590930851579209</v>
      </c>
      <c r="CX229">
        <v>0.15753809643509653</v>
      </c>
      <c r="CY229">
        <v>0.42816365779165899</v>
      </c>
      <c r="CZ229">
        <v>4.7802302706043413E-4</v>
      </c>
      <c r="DA229">
        <v>8.7041308320086497E-2</v>
      </c>
      <c r="DB229">
        <v>0.12129334406648501</v>
      </c>
      <c r="DC229">
        <v>0.13469058331410916</v>
      </c>
      <c r="DD229">
        <v>0.10313627097084407</v>
      </c>
      <c r="DE229">
        <v>0.25998316565600582</v>
      </c>
    </row>
    <row r="230" spans="1:109">
      <c r="A230">
        <v>222</v>
      </c>
      <c r="B230" t="s">
        <v>149</v>
      </c>
      <c r="C230">
        <v>265864.23209842574</v>
      </c>
      <c r="D230">
        <v>349809.6975542882</v>
      </c>
      <c r="E230">
        <v>1554795.6649002924</v>
      </c>
      <c r="F230">
        <v>132921.50201402843</v>
      </c>
      <c r="G230">
        <v>166955.0355875938</v>
      </c>
      <c r="H230">
        <v>468028.67505443923</v>
      </c>
      <c r="I230">
        <v>2337821.3973051668</v>
      </c>
      <c r="J230">
        <v>312617.50558158988</v>
      </c>
      <c r="K230">
        <v>49261.33458470909</v>
      </c>
      <c r="L230">
        <v>33300004095.35162</v>
      </c>
      <c r="M230">
        <v>1105.0545814128441</v>
      </c>
      <c r="N230">
        <v>22358.842787166206</v>
      </c>
      <c r="O230">
        <v>6985314.1322744265</v>
      </c>
      <c r="P230">
        <v>11740.487356162377</v>
      </c>
      <c r="Q230">
        <v>9999999</v>
      </c>
      <c r="R230">
        <v>798.48762727962423</v>
      </c>
      <c r="S230">
        <v>86.001849926231273</v>
      </c>
      <c r="T230">
        <v>399.88120130965137</v>
      </c>
      <c r="U230">
        <v>86.261685655267186</v>
      </c>
      <c r="V230">
        <v>196.94782349540017</v>
      </c>
      <c r="W230">
        <v>1.3231813406565049</v>
      </c>
      <c r="X230">
        <v>73.914986002125275</v>
      </c>
      <c r="Y230">
        <v>85.44800655077762</v>
      </c>
      <c r="Z230">
        <v>80.637211180894042</v>
      </c>
      <c r="AA230">
        <v>82.538096169249613</v>
      </c>
      <c r="AB230">
        <v>85.146711311030899</v>
      </c>
      <c r="AC230" t="s">
        <v>150</v>
      </c>
      <c r="AD230">
        <v>323.68245514736981</v>
      </c>
      <c r="AE230">
        <v>137146.82747777487</v>
      </c>
      <c r="AF230">
        <v>657798.34541625145</v>
      </c>
      <c r="AG230">
        <v>40577.169037708889</v>
      </c>
      <c r="AH230">
        <v>65653.068219592285</v>
      </c>
      <c r="AI230">
        <v>185552.95283333995</v>
      </c>
      <c r="AJ230">
        <v>526375.0351068438</v>
      </c>
      <c r="AK230">
        <v>78412.334506895073</v>
      </c>
      <c r="AL230">
        <v>17663.722214083573</v>
      </c>
      <c r="AM230">
        <v>901725192.45743847</v>
      </c>
      <c r="AN230">
        <v>163.60200735832677</v>
      </c>
      <c r="AO230">
        <v>8304.8517282556568</v>
      </c>
      <c r="AP230">
        <v>4766684.9913226161</v>
      </c>
      <c r="AQ230">
        <v>4259.0167220255598</v>
      </c>
      <c r="AR230">
        <v>9999999</v>
      </c>
      <c r="AS230">
        <v>1092.7288777520362</v>
      </c>
      <c r="AT230">
        <v>139.69587110720542</v>
      </c>
      <c r="AU230">
        <v>711.29183231836748</v>
      </c>
      <c r="AV230">
        <v>142.3658315040505</v>
      </c>
      <c r="AW230">
        <v>423.01774000923507</v>
      </c>
      <c r="AX230">
        <v>1.0240559958765543</v>
      </c>
      <c r="AY230">
        <v>94.863906851950645</v>
      </c>
      <c r="AZ230">
        <v>127.70145311000786</v>
      </c>
      <c r="BA230">
        <v>130.13535561624539</v>
      </c>
      <c r="BB230">
        <v>114.97957812432486</v>
      </c>
      <c r="BC230">
        <v>174.25358057483871</v>
      </c>
      <c r="BD230" t="s">
        <v>151</v>
      </c>
      <c r="BE230">
        <v>2.0205069115112191</v>
      </c>
      <c r="BF230">
        <v>445.35690520408474</v>
      </c>
      <c r="BG230">
        <v>2883.2959574923971</v>
      </c>
      <c r="BH230">
        <v>113.85056744748917</v>
      </c>
      <c r="BI230">
        <v>209.52174986608546</v>
      </c>
      <c r="BJ230">
        <v>716.37046415113105</v>
      </c>
      <c r="BK230">
        <v>840.63246357242394</v>
      </c>
      <c r="BL230">
        <v>177.51228444788617</v>
      </c>
      <c r="BM230">
        <v>60.575376461929594</v>
      </c>
      <c r="BN230">
        <v>764451.66981589643</v>
      </c>
      <c r="BO230">
        <v>2.7633801522401962</v>
      </c>
      <c r="BP230">
        <v>25.331974938107756</v>
      </c>
      <c r="BQ230">
        <v>30336.755503034288</v>
      </c>
      <c r="BR230">
        <v>117.43767806318749</v>
      </c>
      <c r="BS230">
        <v>9999999</v>
      </c>
      <c r="BT230">
        <v>5.2796715828303871</v>
      </c>
      <c r="BU230">
        <v>0.75860059161165949</v>
      </c>
      <c r="BV230">
        <v>2.9302946565093406</v>
      </c>
      <c r="BW230">
        <v>0.79332859042238979</v>
      </c>
      <c r="BX230">
        <v>2.0156962980090878</v>
      </c>
      <c r="BY230">
        <v>4.1289765729494773E-3</v>
      </c>
      <c r="BZ230">
        <v>0.40172927134626407</v>
      </c>
      <c r="CA230">
        <v>0.60567481932386447</v>
      </c>
      <c r="CB230">
        <v>0.68680986844368652</v>
      </c>
      <c r="CC230">
        <v>0.50007763399353644</v>
      </c>
      <c r="CD230">
        <v>1.2051780188485635</v>
      </c>
      <c r="CE230" t="s">
        <v>152</v>
      </c>
      <c r="CF230">
        <v>0.88314627731428164</v>
      </c>
      <c r="CG230">
        <v>291.91755069271983</v>
      </c>
      <c r="CH230">
        <v>1826.4250723806167</v>
      </c>
      <c r="CI230">
        <v>72.62551823458837</v>
      </c>
      <c r="CJ230">
        <v>152.63375766473328</v>
      </c>
      <c r="CK230">
        <v>459.16625627485183</v>
      </c>
      <c r="CL230">
        <v>499.04005493857107</v>
      </c>
      <c r="CM230">
        <v>104.2509635979943</v>
      </c>
      <c r="CN230">
        <v>43.267705364828046</v>
      </c>
      <c r="CO230">
        <v>150709.65800962402</v>
      </c>
      <c r="CP230">
        <v>1.1955753662458213</v>
      </c>
      <c r="CQ230">
        <v>23.070846436614531</v>
      </c>
      <c r="CR230">
        <v>27585.527244258748</v>
      </c>
      <c r="CS230">
        <v>122.77887468302139</v>
      </c>
      <c r="CT230">
        <v>9999999</v>
      </c>
      <c r="CU230">
        <v>2.7788215028502115</v>
      </c>
      <c r="CV230">
        <v>0.3726885724912416</v>
      </c>
      <c r="CW230">
        <v>1.4987244648498399</v>
      </c>
      <c r="CX230">
        <v>0.39249242004489576</v>
      </c>
      <c r="CY230">
        <v>0.95222009084369985</v>
      </c>
      <c r="CZ230">
        <v>3.1580200993440804E-3</v>
      </c>
      <c r="DA230">
        <v>0.16179992868982374</v>
      </c>
      <c r="DB230">
        <v>0.28188812329953061</v>
      </c>
      <c r="DC230">
        <v>0.32779207278742095</v>
      </c>
      <c r="DD230">
        <v>0.21710955569431165</v>
      </c>
      <c r="DE230">
        <v>0.57331364894216486</v>
      </c>
    </row>
    <row r="231" spans="1:109">
      <c r="A231">
        <v>223</v>
      </c>
      <c r="B231" t="s">
        <v>149</v>
      </c>
      <c r="C231">
        <v>331966.13348832645</v>
      </c>
      <c r="D231">
        <v>143068.2435988232</v>
      </c>
      <c r="E231">
        <v>765824.02411735849</v>
      </c>
      <c r="F231">
        <v>41885.16730580337</v>
      </c>
      <c r="G231">
        <v>83688.247423742709</v>
      </c>
      <c r="H231">
        <v>189807.00213527947</v>
      </c>
      <c r="I231">
        <v>412315.04553667019</v>
      </c>
      <c r="J231">
        <v>68645.909075808086</v>
      </c>
      <c r="K231">
        <v>22815.693860494859</v>
      </c>
      <c r="L231">
        <v>211782293.47202152</v>
      </c>
      <c r="M231">
        <v>464.87262776930174</v>
      </c>
      <c r="N231">
        <v>15671.539173238842</v>
      </c>
      <c r="O231">
        <v>8239597.0957124541</v>
      </c>
      <c r="P231">
        <v>7022.9683879426902</v>
      </c>
      <c r="Q231">
        <v>9999999</v>
      </c>
      <c r="R231">
        <v>1697.3008257677366</v>
      </c>
      <c r="S231">
        <v>220.68623956797859</v>
      </c>
      <c r="T231">
        <v>1037.0240834432657</v>
      </c>
      <c r="U231">
        <v>228.47640408606262</v>
      </c>
      <c r="V231">
        <v>641.81431035833816</v>
      </c>
      <c r="W231">
        <v>0.37385857589235255</v>
      </c>
      <c r="X231">
        <v>125.71358459951699</v>
      </c>
      <c r="Y231">
        <v>186.60029320271312</v>
      </c>
      <c r="Z231">
        <v>199.86206335211239</v>
      </c>
      <c r="AA231">
        <v>157.53553352789723</v>
      </c>
      <c r="AB231">
        <v>310.07071891608871</v>
      </c>
      <c r="AC231" t="s">
        <v>150</v>
      </c>
      <c r="AD231">
        <v>554.14939805987979</v>
      </c>
      <c r="AE231">
        <v>74919.532657633928</v>
      </c>
      <c r="AF231">
        <v>813362.66563668835</v>
      </c>
      <c r="AG231">
        <v>31054.291865651969</v>
      </c>
      <c r="AH231">
        <v>41367.050600480892</v>
      </c>
      <c r="AI231">
        <v>203241.1024158081</v>
      </c>
      <c r="AJ231">
        <v>191843.4761605087</v>
      </c>
      <c r="AK231">
        <v>52801.915581895846</v>
      </c>
      <c r="AL231">
        <v>14488.983101546246</v>
      </c>
      <c r="AM231">
        <v>949208283.49574292</v>
      </c>
      <c r="AN231">
        <v>975.51845874695346</v>
      </c>
      <c r="AO231">
        <v>3368.9463610804814</v>
      </c>
      <c r="AP231">
        <v>5947695.4101861753</v>
      </c>
      <c r="AQ231">
        <v>2473.9229113568404</v>
      </c>
      <c r="AR231">
        <v>9999999</v>
      </c>
      <c r="AS231">
        <v>1330.0707854835791</v>
      </c>
      <c r="AT231">
        <v>82.52583330787553</v>
      </c>
      <c r="AU231">
        <v>465.54195024883876</v>
      </c>
      <c r="AV231">
        <v>87.035182530813699</v>
      </c>
      <c r="AW231">
        <v>330.22958261782105</v>
      </c>
      <c r="AX231">
        <v>1.2259605155648534</v>
      </c>
      <c r="AY231">
        <v>39.577623132108563</v>
      </c>
      <c r="AZ231">
        <v>62.887119898610635</v>
      </c>
      <c r="BA231">
        <v>73.33899699734539</v>
      </c>
      <c r="BB231">
        <v>50.26453858070186</v>
      </c>
      <c r="BC231">
        <v>148.48659612543173</v>
      </c>
      <c r="BD231" t="s">
        <v>151</v>
      </c>
      <c r="BE231">
        <v>1.9599426626090242</v>
      </c>
      <c r="BF231">
        <v>695.46546558446903</v>
      </c>
      <c r="BG231">
        <v>1723.014395578489</v>
      </c>
      <c r="BH231">
        <v>195.92148019617466</v>
      </c>
      <c r="BI231">
        <v>406.79783017784911</v>
      </c>
      <c r="BJ231">
        <v>541.25388434538365</v>
      </c>
      <c r="BK231">
        <v>2128.6828890816673</v>
      </c>
      <c r="BL231">
        <v>313.23636302996545</v>
      </c>
      <c r="BM231">
        <v>121.40583434553508</v>
      </c>
      <c r="BN231">
        <v>128053.48680751905</v>
      </c>
      <c r="BO231">
        <v>2.953565451961119</v>
      </c>
      <c r="BP231">
        <v>101.14176758211589</v>
      </c>
      <c r="BQ231">
        <v>28824.286740246025</v>
      </c>
      <c r="BR231">
        <v>61.404340767322822</v>
      </c>
      <c r="BS231">
        <v>9999999</v>
      </c>
      <c r="BT231">
        <v>4.3094883636309591</v>
      </c>
      <c r="BU231">
        <v>0.45403978417570984</v>
      </c>
      <c r="BV231">
        <v>1.6985730676250119</v>
      </c>
      <c r="BW231">
        <v>0.48154150770326132</v>
      </c>
      <c r="BX231">
        <v>1.1229192879438881</v>
      </c>
      <c r="BY231">
        <v>3.1384784386274739E-3</v>
      </c>
      <c r="BZ231">
        <v>0.23585309818226002</v>
      </c>
      <c r="CA231">
        <v>0.35327922908103077</v>
      </c>
      <c r="CB231">
        <v>0.38444885356353925</v>
      </c>
      <c r="CC231">
        <v>0.29042725432021915</v>
      </c>
      <c r="CD231">
        <v>0.79263596413485571</v>
      </c>
      <c r="CE231" t="s">
        <v>152</v>
      </c>
      <c r="CF231">
        <v>1.8527958538013127</v>
      </c>
      <c r="CG231">
        <v>347.95636790820868</v>
      </c>
      <c r="CH231">
        <v>2396.7298778977597</v>
      </c>
      <c r="CI231">
        <v>99.654426462695838</v>
      </c>
      <c r="CJ231">
        <v>178.89211889211481</v>
      </c>
      <c r="CK231">
        <v>582.50977858143438</v>
      </c>
      <c r="CL231">
        <v>834.68785204230585</v>
      </c>
      <c r="CM231">
        <v>164.40537926028102</v>
      </c>
      <c r="CN231">
        <v>50.713754751243599</v>
      </c>
      <c r="CO231">
        <v>982566.67583392328</v>
      </c>
      <c r="CP231">
        <v>1.5406874390996006</v>
      </c>
      <c r="CQ231">
        <v>27.608184011904413</v>
      </c>
      <c r="CR231">
        <v>23299.907454200023</v>
      </c>
      <c r="CS231">
        <v>91.451148136826745</v>
      </c>
      <c r="CT231">
        <v>9999999</v>
      </c>
      <c r="CU231">
        <v>4.1855577622937092</v>
      </c>
      <c r="CV231">
        <v>0.36520641778797075</v>
      </c>
      <c r="CW231">
        <v>1.4478780240884492</v>
      </c>
      <c r="CX231">
        <v>0.38100803110273501</v>
      </c>
      <c r="CY231">
        <v>0.83134422282459508</v>
      </c>
      <c r="CZ231">
        <v>5.2378622490903432E-3</v>
      </c>
      <c r="DA231">
        <v>0.20082002949012925</v>
      </c>
      <c r="DB231">
        <v>0.30334733042272943</v>
      </c>
      <c r="DC231">
        <v>0.31966778264690049</v>
      </c>
      <c r="DD231">
        <v>0.25543251661182853</v>
      </c>
      <c r="DE231">
        <v>0.52986771441500213</v>
      </c>
    </row>
    <row r="232" spans="1:109">
      <c r="A232">
        <v>224</v>
      </c>
      <c r="B232" t="s">
        <v>149</v>
      </c>
      <c r="C232">
        <v>459606.98293374793</v>
      </c>
      <c r="D232">
        <v>520625.99979879177</v>
      </c>
      <c r="E232">
        <v>2915021.5488861944</v>
      </c>
      <c r="F232">
        <v>311747.23370434699</v>
      </c>
      <c r="G232">
        <v>316641.46697076748</v>
      </c>
      <c r="H232">
        <v>708818.89367944782</v>
      </c>
      <c r="I232">
        <v>9751463.2948607709</v>
      </c>
      <c r="J232">
        <v>1088124.4414373345</v>
      </c>
      <c r="K232">
        <v>97263.997168157744</v>
      </c>
      <c r="L232">
        <v>12892947059658.098</v>
      </c>
      <c r="M232">
        <v>4006.59821152002</v>
      </c>
      <c r="N232">
        <v>91284.090372432314</v>
      </c>
      <c r="O232">
        <v>8109117.8691141829</v>
      </c>
      <c r="P232">
        <v>51795.793872481117</v>
      </c>
      <c r="Q232">
        <v>9999999</v>
      </c>
      <c r="R232">
        <v>6967.2670661841994</v>
      </c>
      <c r="S232">
        <v>510.03193311817802</v>
      </c>
      <c r="T232">
        <v>3027.6968321830896</v>
      </c>
      <c r="U232">
        <v>541.65528895883836</v>
      </c>
      <c r="V232">
        <v>1952.9899625219784</v>
      </c>
      <c r="W232">
        <v>2.6907381680165297</v>
      </c>
      <c r="X232">
        <v>207.83728471562324</v>
      </c>
      <c r="Y232">
        <v>376.92315808638409</v>
      </c>
      <c r="Z232">
        <v>441.42466341510135</v>
      </c>
      <c r="AA232">
        <v>288.02074789610663</v>
      </c>
      <c r="AB232">
        <v>948.908688334408</v>
      </c>
      <c r="AC232" t="s">
        <v>150</v>
      </c>
      <c r="AD232">
        <v>837.53270470006487</v>
      </c>
      <c r="AE232">
        <v>282385.94429574185</v>
      </c>
      <c r="AF232">
        <v>1313146.5859934064</v>
      </c>
      <c r="AG232">
        <v>113324.99107350584</v>
      </c>
      <c r="AH232">
        <v>147166.46933128414</v>
      </c>
      <c r="AI232">
        <v>345019.2749709796</v>
      </c>
      <c r="AJ232">
        <v>2659882.5633782786</v>
      </c>
      <c r="AK232">
        <v>301232.99982451682</v>
      </c>
      <c r="AL232">
        <v>39141.714667090273</v>
      </c>
      <c r="AM232">
        <v>166498431676.93408</v>
      </c>
      <c r="AN232">
        <v>653.13076258607509</v>
      </c>
      <c r="AO232">
        <v>24375.743658666623</v>
      </c>
      <c r="AP232">
        <v>4929660.0379042746</v>
      </c>
      <c r="AQ232">
        <v>12577.294073287461</v>
      </c>
      <c r="AR232">
        <v>9999999</v>
      </c>
      <c r="AS232">
        <v>1986.4013494211226</v>
      </c>
      <c r="AT232">
        <v>294.26215977534372</v>
      </c>
      <c r="AU232">
        <v>1240.9190591044471</v>
      </c>
      <c r="AV232">
        <v>305.65129378986501</v>
      </c>
      <c r="AW232">
        <v>862.67084210135488</v>
      </c>
      <c r="AX232">
        <v>0.7138666803144823</v>
      </c>
      <c r="AY232">
        <v>167.00197773079006</v>
      </c>
      <c r="AZ232">
        <v>247.89614768880708</v>
      </c>
      <c r="BA232">
        <v>263.76680482628109</v>
      </c>
      <c r="BB232">
        <v>209.16198326744632</v>
      </c>
      <c r="BC232">
        <v>441.99121947525958</v>
      </c>
      <c r="BD232" t="s">
        <v>151</v>
      </c>
      <c r="BE232">
        <v>5.2340479518451737</v>
      </c>
      <c r="BF232">
        <v>569.710446934478</v>
      </c>
      <c r="BG232">
        <v>689.66187518790673</v>
      </c>
      <c r="BH232">
        <v>116.35537592269259</v>
      </c>
      <c r="BI232">
        <v>260.71653869184235</v>
      </c>
      <c r="BJ232">
        <v>300.20014895885339</v>
      </c>
      <c r="BK232">
        <v>967.82214714841132</v>
      </c>
      <c r="BL232">
        <v>165.01588789506607</v>
      </c>
      <c r="BM232">
        <v>88.926323027888174</v>
      </c>
      <c r="BN232">
        <v>9167.6274671765404</v>
      </c>
      <c r="BO232">
        <v>17.189057726132759</v>
      </c>
      <c r="BP232">
        <v>101.07847828484125</v>
      </c>
      <c r="BQ232">
        <v>33573.844577747492</v>
      </c>
      <c r="BR232">
        <v>61.405839786587315</v>
      </c>
      <c r="BS232">
        <v>9999999</v>
      </c>
      <c r="BT232">
        <v>12.109254668807965</v>
      </c>
      <c r="BU232">
        <v>0.75024507441697219</v>
      </c>
      <c r="BV232">
        <v>3.1690835992185677</v>
      </c>
      <c r="BW232">
        <v>0.80027197734007005</v>
      </c>
      <c r="BX232">
        <v>2.2828078407089807</v>
      </c>
      <c r="BY232">
        <v>1.6660386036162023E-3</v>
      </c>
      <c r="BZ232">
        <v>0.29388056520103484</v>
      </c>
      <c r="CA232">
        <v>0.5445623286499045</v>
      </c>
      <c r="CB232">
        <v>0.64185672191479037</v>
      </c>
      <c r="CC232">
        <v>0.41046305263625438</v>
      </c>
      <c r="CD232">
        <v>1.4375483852695097</v>
      </c>
      <c r="CE232" t="s">
        <v>152</v>
      </c>
      <c r="CF232">
        <v>0.28356638222261293</v>
      </c>
      <c r="CG232">
        <v>251.02163365712994</v>
      </c>
      <c r="CH232">
        <v>978.11135647476954</v>
      </c>
      <c r="CI232">
        <v>52.908579535799092</v>
      </c>
      <c r="CJ232">
        <v>137.48930097623324</v>
      </c>
      <c r="CK232">
        <v>275.7150887243497</v>
      </c>
      <c r="CL232">
        <v>396.62632246077294</v>
      </c>
      <c r="CM232">
        <v>69.335375564993456</v>
      </c>
      <c r="CN232">
        <v>36.200224813571012</v>
      </c>
      <c r="CO232">
        <v>20365.237202532859</v>
      </c>
      <c r="CP232">
        <v>0.34221849570123619</v>
      </c>
      <c r="CQ232">
        <v>24.742307273546228</v>
      </c>
      <c r="CR232">
        <v>27402.610453793925</v>
      </c>
      <c r="CS232">
        <v>127.16960579953165</v>
      </c>
      <c r="CT232">
        <v>9999999</v>
      </c>
      <c r="CU232">
        <v>1.1679522670985443</v>
      </c>
      <c r="CV232">
        <v>0.24430338163187618</v>
      </c>
      <c r="CW232">
        <v>0.86727542940110924</v>
      </c>
      <c r="CX232">
        <v>0.25376194878161329</v>
      </c>
      <c r="CY232">
        <v>0.66885335080622588</v>
      </c>
      <c r="CZ232">
        <v>8.8891861683560141E-4</v>
      </c>
      <c r="DA232">
        <v>0.14797791696808354</v>
      </c>
      <c r="DB232">
        <v>0.20673842074090323</v>
      </c>
      <c r="DC232">
        <v>0.2232893864180579</v>
      </c>
      <c r="DD232">
        <v>0.17935972959280447</v>
      </c>
      <c r="DE232">
        <v>0.38596424883633262</v>
      </c>
    </row>
    <row r="233" spans="1:109">
      <c r="A233">
        <v>225</v>
      </c>
      <c r="B233" t="s">
        <v>149</v>
      </c>
      <c r="C233">
        <v>365467.49020114844</v>
      </c>
      <c r="D233">
        <v>280268.73762681172</v>
      </c>
      <c r="E233">
        <v>464867.27688628488</v>
      </c>
      <c r="F233">
        <v>77494.993492258029</v>
      </c>
      <c r="G233">
        <v>131102.30191479769</v>
      </c>
      <c r="H233">
        <v>195102.7738091124</v>
      </c>
      <c r="I233">
        <v>1574758.7557964653</v>
      </c>
      <c r="J233">
        <v>164204.14907679698</v>
      </c>
      <c r="K233">
        <v>43183.334733954624</v>
      </c>
      <c r="L233">
        <v>71250008.162116736</v>
      </c>
      <c r="M233">
        <v>12531.618674733685</v>
      </c>
      <c r="N233">
        <v>39748.547450090198</v>
      </c>
      <c r="O233">
        <v>6646452.888559252</v>
      </c>
      <c r="P233">
        <v>27263.760076997984</v>
      </c>
      <c r="Q233">
        <v>9999999</v>
      </c>
      <c r="R233">
        <v>12125.887264695475</v>
      </c>
      <c r="S233">
        <v>492.67911931273187</v>
      </c>
      <c r="T233">
        <v>3820.0729228655437</v>
      </c>
      <c r="U233">
        <v>522.87611389271365</v>
      </c>
      <c r="V233">
        <v>2178.124488970815</v>
      </c>
      <c r="W233">
        <v>1.1271415855108993</v>
      </c>
      <c r="X233">
        <v>220.88390175157028</v>
      </c>
      <c r="Y233">
        <v>375.97836307499722</v>
      </c>
      <c r="Z233">
        <v>423.28575726102474</v>
      </c>
      <c r="AA233">
        <v>296.76156940540358</v>
      </c>
      <c r="AB233">
        <v>905.01793465848948</v>
      </c>
      <c r="AC233" t="s">
        <v>150</v>
      </c>
      <c r="AD233">
        <v>21.370300461869505</v>
      </c>
      <c r="AE233">
        <v>139460.03144867555</v>
      </c>
      <c r="AF233">
        <v>376644.63013692381</v>
      </c>
      <c r="AG233">
        <v>30663.675269643089</v>
      </c>
      <c r="AH233">
        <v>61725.168612755224</v>
      </c>
      <c r="AI233">
        <v>130200.44313249023</v>
      </c>
      <c r="AJ233">
        <v>343712.36423287267</v>
      </c>
      <c r="AK233">
        <v>49691.423096319799</v>
      </c>
      <c r="AL233">
        <v>16576.708302356546</v>
      </c>
      <c r="AM233">
        <v>47092019.479759239</v>
      </c>
      <c r="AN233">
        <v>95.767343518650591</v>
      </c>
      <c r="AO233">
        <v>8312.5676011768319</v>
      </c>
      <c r="AP233">
        <v>4777793.9582340289</v>
      </c>
      <c r="AQ233">
        <v>2401.2627329744478</v>
      </c>
      <c r="AR233">
        <v>9999999</v>
      </c>
      <c r="AS233">
        <v>217.29479831509096</v>
      </c>
      <c r="AT233">
        <v>34.315541159785525</v>
      </c>
      <c r="AU233">
        <v>107.45141891842479</v>
      </c>
      <c r="AV233">
        <v>36.047107939464354</v>
      </c>
      <c r="AW233">
        <v>93.023395310586267</v>
      </c>
      <c r="AX233">
        <v>0.44770331639304117</v>
      </c>
      <c r="AY233">
        <v>21.105848800663601</v>
      </c>
      <c r="AZ233">
        <v>27.820801541233273</v>
      </c>
      <c r="BA233">
        <v>30.486281905235064</v>
      </c>
      <c r="BB233">
        <v>24.075811317466751</v>
      </c>
      <c r="BC233">
        <v>59.809392227526637</v>
      </c>
      <c r="BD233" t="s">
        <v>151</v>
      </c>
      <c r="BE233">
        <v>6.0029380940210935</v>
      </c>
      <c r="BF233">
        <v>1767.9550771173322</v>
      </c>
      <c r="BG233">
        <v>6965.0063464262457</v>
      </c>
      <c r="BH233">
        <v>745.20735209526151</v>
      </c>
      <c r="BI233">
        <v>938.4710197287535</v>
      </c>
      <c r="BJ233">
        <v>2253.3418628828481</v>
      </c>
      <c r="BK233">
        <v>22224.512527054154</v>
      </c>
      <c r="BL233">
        <v>2083.9286026694026</v>
      </c>
      <c r="BM233">
        <v>247.66973082344504</v>
      </c>
      <c r="BN233">
        <v>129772002.73324338</v>
      </c>
      <c r="BO233">
        <v>5.4468654642737571</v>
      </c>
      <c r="BP233">
        <v>157.15094677843564</v>
      </c>
      <c r="BQ233">
        <v>33064.540855330655</v>
      </c>
      <c r="BR233">
        <v>29.419184671235403</v>
      </c>
      <c r="BS233">
        <v>9999999</v>
      </c>
      <c r="BT233">
        <v>17.74023745803845</v>
      </c>
      <c r="BU233">
        <v>1.9104213651076554</v>
      </c>
      <c r="BV233">
        <v>9.6010828876798122</v>
      </c>
      <c r="BW233">
        <v>1.955050933559497</v>
      </c>
      <c r="BX233">
        <v>5.450420593949314</v>
      </c>
      <c r="BY233">
        <v>2.0048361256958375E-2</v>
      </c>
      <c r="BZ233">
        <v>1.1631128263933539</v>
      </c>
      <c r="CA233">
        <v>1.7138280562665467</v>
      </c>
      <c r="CB233">
        <v>1.741309625454966</v>
      </c>
      <c r="CC233">
        <v>1.4790542635478965</v>
      </c>
      <c r="CD233">
        <v>2.2118973403002609</v>
      </c>
      <c r="CE233" t="s">
        <v>152</v>
      </c>
      <c r="CF233">
        <v>0.77751402103425171</v>
      </c>
      <c r="CG233">
        <v>212.63830056109202</v>
      </c>
      <c r="CH233">
        <v>1478.9633673203873</v>
      </c>
      <c r="CI233">
        <v>55.050722292101675</v>
      </c>
      <c r="CJ233">
        <v>111.41832131140468</v>
      </c>
      <c r="CK233">
        <v>369.89679768318564</v>
      </c>
      <c r="CL233">
        <v>353.85634636994934</v>
      </c>
      <c r="CM233">
        <v>78.79883895141468</v>
      </c>
      <c r="CN233">
        <v>32.515872525220836</v>
      </c>
      <c r="CO233">
        <v>132722.4220167883</v>
      </c>
      <c r="CP233">
        <v>1.3725947522577298</v>
      </c>
      <c r="CQ233">
        <v>14.873695910920091</v>
      </c>
      <c r="CR233">
        <v>21093.52935943627</v>
      </c>
      <c r="CS233">
        <v>111.22662506610314</v>
      </c>
      <c r="CT233">
        <v>9999999</v>
      </c>
      <c r="CU233">
        <v>2.167568155248675</v>
      </c>
      <c r="CV233">
        <v>0.26305945841211942</v>
      </c>
      <c r="CW233">
        <v>1.0279605198840054</v>
      </c>
      <c r="CX233">
        <v>0.27826673922651451</v>
      </c>
      <c r="CY233">
        <v>0.65905546681135152</v>
      </c>
      <c r="CZ233">
        <v>1.028649503148692E-3</v>
      </c>
      <c r="DA233">
        <v>0.12943749478292765</v>
      </c>
      <c r="DB233">
        <v>0.20484206039772213</v>
      </c>
      <c r="DC233">
        <v>0.22790415086115179</v>
      </c>
      <c r="DD233">
        <v>0.16588845816557393</v>
      </c>
      <c r="DE233">
        <v>0.44546672917231478</v>
      </c>
    </row>
    <row r="234" spans="1:109">
      <c r="A234">
        <v>226</v>
      </c>
      <c r="B234" t="s">
        <v>149</v>
      </c>
      <c r="C234">
        <v>353721.38957512763</v>
      </c>
      <c r="D234">
        <v>58972.752679857658</v>
      </c>
      <c r="E234">
        <v>611187.6017046303</v>
      </c>
      <c r="F234">
        <v>19087.017831042547</v>
      </c>
      <c r="G234">
        <v>33788.677779465084</v>
      </c>
      <c r="H234">
        <v>132609.44711181457</v>
      </c>
      <c r="I234">
        <v>112038.67711602499</v>
      </c>
      <c r="J234">
        <v>28818.208248583978</v>
      </c>
      <c r="K234">
        <v>11468.804802159511</v>
      </c>
      <c r="L234">
        <v>66287483.043455221</v>
      </c>
      <c r="M234">
        <v>3481.0080744405382</v>
      </c>
      <c r="N234">
        <v>12623.795861336126</v>
      </c>
      <c r="O234">
        <v>9272746.2316277232</v>
      </c>
      <c r="P234">
        <v>4406.8622129927371</v>
      </c>
      <c r="Q234">
        <v>9999999</v>
      </c>
      <c r="R234">
        <v>3452.3069151098725</v>
      </c>
      <c r="S234">
        <v>63.19562118404059</v>
      </c>
      <c r="T234">
        <v>582.59728043283985</v>
      </c>
      <c r="U234">
        <v>66.961457839853153</v>
      </c>
      <c r="V234">
        <v>277.39357890059546</v>
      </c>
      <c r="W234">
        <v>0.32921467249829917</v>
      </c>
      <c r="X234">
        <v>27.208047210903189</v>
      </c>
      <c r="Y234">
        <v>47.375226421073073</v>
      </c>
      <c r="Z234">
        <v>54.018545496286265</v>
      </c>
      <c r="AA234">
        <v>37.081580962788927</v>
      </c>
      <c r="AB234">
        <v>115.49288397145941</v>
      </c>
      <c r="AC234" t="s">
        <v>150</v>
      </c>
      <c r="AD234">
        <v>98.834208765739191</v>
      </c>
      <c r="AE234">
        <v>32077.801433847046</v>
      </c>
      <c r="AF234">
        <v>140608.61656804528</v>
      </c>
      <c r="AG234">
        <v>6819.2836972514951</v>
      </c>
      <c r="AH234">
        <v>17696.000177169873</v>
      </c>
      <c r="AI234">
        <v>42751.739063453853</v>
      </c>
      <c r="AJ234">
        <v>44971.030407530539</v>
      </c>
      <c r="AK234">
        <v>8847.0647741860321</v>
      </c>
      <c r="AL234">
        <v>4753.6976544294002</v>
      </c>
      <c r="AM234">
        <v>1984725.8586784503</v>
      </c>
      <c r="AN234">
        <v>147.74232189952252</v>
      </c>
      <c r="AO234">
        <v>4336.5518040309398</v>
      </c>
      <c r="AP234">
        <v>5282099.0885544941</v>
      </c>
      <c r="AQ234">
        <v>372.07480455359178</v>
      </c>
      <c r="AR234">
        <v>9999999</v>
      </c>
      <c r="AS234">
        <v>365.23031654191703</v>
      </c>
      <c r="AT234">
        <v>43.149189854208842</v>
      </c>
      <c r="AU234">
        <v>130.56644914757521</v>
      </c>
      <c r="AV234">
        <v>45.599820413073516</v>
      </c>
      <c r="AW234">
        <v>81.983780082068634</v>
      </c>
      <c r="AX234">
        <v>0.35209474479716069</v>
      </c>
      <c r="AY234">
        <v>18.535149674799371</v>
      </c>
      <c r="AZ234">
        <v>32.959816752170035</v>
      </c>
      <c r="BA234">
        <v>37.19892891468465</v>
      </c>
      <c r="BB234">
        <v>25.559949874213316</v>
      </c>
      <c r="BC234">
        <v>66.859064989676753</v>
      </c>
      <c r="BD234" t="s">
        <v>151</v>
      </c>
      <c r="BE234">
        <v>2.6337498986881673</v>
      </c>
      <c r="BF234">
        <v>732.47700258352984</v>
      </c>
      <c r="BG234">
        <v>3791.4477718422118</v>
      </c>
      <c r="BH234">
        <v>179.31397027086547</v>
      </c>
      <c r="BI234">
        <v>330.49332621833207</v>
      </c>
      <c r="BJ234">
        <v>951.32291981156516</v>
      </c>
      <c r="BK234">
        <v>1793.2091641359266</v>
      </c>
      <c r="BL234">
        <v>306.68238455257318</v>
      </c>
      <c r="BM234">
        <v>87.978299501233693</v>
      </c>
      <c r="BN234">
        <v>2226482.0200219289</v>
      </c>
      <c r="BO234">
        <v>2.1320891697043924</v>
      </c>
      <c r="BP234">
        <v>43.663954651190068</v>
      </c>
      <c r="BQ234">
        <v>33294.579421231843</v>
      </c>
      <c r="BR234">
        <v>86.32908726097213</v>
      </c>
      <c r="BS234">
        <v>9999999</v>
      </c>
      <c r="BT234">
        <v>7.6980579582296098</v>
      </c>
      <c r="BU234">
        <v>0.91623789617396478</v>
      </c>
      <c r="BV234">
        <v>4.6753290606296414</v>
      </c>
      <c r="BW234">
        <v>0.95411319454887911</v>
      </c>
      <c r="BX234">
        <v>2.9084313234889319</v>
      </c>
      <c r="BY234">
        <v>3.0814476863001779E-3</v>
      </c>
      <c r="BZ234">
        <v>0.50209827742169788</v>
      </c>
      <c r="CA234">
        <v>0.74055455165834727</v>
      </c>
      <c r="CB234">
        <v>0.8284861321809931</v>
      </c>
      <c r="CC234">
        <v>0.62088043084716327</v>
      </c>
      <c r="CD234">
        <v>1.321867185570363</v>
      </c>
      <c r="CE234" t="s">
        <v>152</v>
      </c>
      <c r="CF234">
        <v>0.32506302497244932</v>
      </c>
      <c r="CG234">
        <v>543.55714003456137</v>
      </c>
      <c r="CH234">
        <v>1881.6565742773967</v>
      </c>
      <c r="CI234">
        <v>126.61142592238717</v>
      </c>
      <c r="CJ234">
        <v>268.27466872557579</v>
      </c>
      <c r="CK234">
        <v>563.60379435840446</v>
      </c>
      <c r="CL234">
        <v>1197.4380312470689</v>
      </c>
      <c r="CM234">
        <v>193.25206629504751</v>
      </c>
      <c r="CN234">
        <v>73.290932835732121</v>
      </c>
      <c r="CO234">
        <v>189290.69225550932</v>
      </c>
      <c r="CP234">
        <v>0.79777351984779132</v>
      </c>
      <c r="CQ234">
        <v>42.720049805931794</v>
      </c>
      <c r="CR234">
        <v>25880.995899900117</v>
      </c>
      <c r="CS234">
        <v>107.86537260298161</v>
      </c>
      <c r="CT234">
        <v>9999999</v>
      </c>
      <c r="CU234">
        <v>1.3216452855087568</v>
      </c>
      <c r="CV234">
        <v>0.18007125443375718</v>
      </c>
      <c r="CW234">
        <v>0.72556302803722972</v>
      </c>
      <c r="CX234">
        <v>0.18853205726633132</v>
      </c>
      <c r="CY234">
        <v>0.4937217894332056</v>
      </c>
      <c r="CZ234">
        <v>5.6660753903620099E-4</v>
      </c>
      <c r="DA234">
        <v>0.10936294486481683</v>
      </c>
      <c r="DB234">
        <v>0.14814480139733868</v>
      </c>
      <c r="DC234">
        <v>0.15654291001277651</v>
      </c>
      <c r="DD234">
        <v>0.12826929971039538</v>
      </c>
      <c r="DE234">
        <v>0.2721378555191975</v>
      </c>
    </row>
    <row r="235" spans="1:109">
      <c r="A235">
        <v>227</v>
      </c>
      <c r="B235" t="s">
        <v>149</v>
      </c>
      <c r="C235">
        <v>406533.70191438368</v>
      </c>
      <c r="D235">
        <v>853971.06377951673</v>
      </c>
      <c r="E235">
        <v>1849389.1575858558</v>
      </c>
      <c r="F235">
        <v>395726.9401717587</v>
      </c>
      <c r="G235">
        <v>418798.23192899651</v>
      </c>
      <c r="H235">
        <v>820710.93511687545</v>
      </c>
      <c r="I235">
        <v>27671429.791191351</v>
      </c>
      <c r="J235">
        <v>1511093.0911431715</v>
      </c>
      <c r="K235">
        <v>113871.99724665735</v>
      </c>
      <c r="L235">
        <v>56132804379.629082</v>
      </c>
      <c r="M235">
        <v>1665.6727654324461</v>
      </c>
      <c r="N235">
        <v>95445.526526721937</v>
      </c>
      <c r="O235">
        <v>7625501.9864516025</v>
      </c>
      <c r="P235">
        <v>43316.458584376858</v>
      </c>
      <c r="Q235">
        <v>9999999</v>
      </c>
      <c r="R235">
        <v>3259.8422164545345</v>
      </c>
      <c r="S235">
        <v>497.09222202476388</v>
      </c>
      <c r="T235">
        <v>1526.2178456743602</v>
      </c>
      <c r="U235">
        <v>519.10315656144735</v>
      </c>
      <c r="V235">
        <v>1157.2064797570349</v>
      </c>
      <c r="W235">
        <v>2.784189155157359</v>
      </c>
      <c r="X235">
        <v>227.50417511478841</v>
      </c>
      <c r="Y235">
        <v>396.58747913856689</v>
      </c>
      <c r="Z235">
        <v>439.44707825850742</v>
      </c>
      <c r="AA235">
        <v>311.67885887222093</v>
      </c>
      <c r="AB235">
        <v>712.05389114547052</v>
      </c>
      <c r="AC235" t="s">
        <v>150</v>
      </c>
      <c r="AD235">
        <v>1912.5053254305963</v>
      </c>
      <c r="AE235">
        <v>74673.97556285467</v>
      </c>
      <c r="AF235">
        <v>125407.03577874918</v>
      </c>
      <c r="AG235">
        <v>18860.091234511776</v>
      </c>
      <c r="AH235">
        <v>36137.579822079722</v>
      </c>
      <c r="AI235">
        <v>43555.79824327743</v>
      </c>
      <c r="AJ235">
        <v>168804.31717284079</v>
      </c>
      <c r="AK235">
        <v>29101.278929086577</v>
      </c>
      <c r="AL235">
        <v>14529.340578630885</v>
      </c>
      <c r="AM235">
        <v>3528797.328527539</v>
      </c>
      <c r="AN235">
        <v>5155.2856824570235</v>
      </c>
      <c r="AO235">
        <v>16401.282776180087</v>
      </c>
      <c r="AP235">
        <v>4019116.6544882962</v>
      </c>
      <c r="AQ235">
        <v>7174.5455834848481</v>
      </c>
      <c r="AR235">
        <v>9999999</v>
      </c>
      <c r="AS235">
        <v>2964.1605377813025</v>
      </c>
      <c r="AT235">
        <v>86.708718970370981</v>
      </c>
      <c r="AU235">
        <v>604.1914649094133</v>
      </c>
      <c r="AV235">
        <v>92.756781580372717</v>
      </c>
      <c r="AW235">
        <v>398.21690733412061</v>
      </c>
      <c r="AX235">
        <v>0.27398915690270426</v>
      </c>
      <c r="AY235">
        <v>33.177295624828012</v>
      </c>
      <c r="AZ235">
        <v>62.617341745817235</v>
      </c>
      <c r="BA235">
        <v>73.878894645924817</v>
      </c>
      <c r="BB235">
        <v>46.992650649491232</v>
      </c>
      <c r="BC235">
        <v>168.16169293455846</v>
      </c>
      <c r="BD235" t="s">
        <v>151</v>
      </c>
      <c r="BE235">
        <v>2.6983134972956311</v>
      </c>
      <c r="BF235">
        <v>364.05193810217122</v>
      </c>
      <c r="BG235">
        <v>3070.6973913715869</v>
      </c>
      <c r="BH235">
        <v>124.42537861556497</v>
      </c>
      <c r="BI235">
        <v>219.36051264769677</v>
      </c>
      <c r="BJ235">
        <v>750.31424652532746</v>
      </c>
      <c r="BK235">
        <v>959.07864287065297</v>
      </c>
      <c r="BL235">
        <v>201.17104624095029</v>
      </c>
      <c r="BM235">
        <v>64.802198348228799</v>
      </c>
      <c r="BN235">
        <v>976502.43776864372</v>
      </c>
      <c r="BO235">
        <v>2.2895213615767016</v>
      </c>
      <c r="BP235">
        <v>36.529991753890314</v>
      </c>
      <c r="BQ235">
        <v>31273.007846568657</v>
      </c>
      <c r="BR235">
        <v>96.267263248552737</v>
      </c>
      <c r="BS235">
        <v>9999999</v>
      </c>
      <c r="BT235">
        <v>4.2498493512090718</v>
      </c>
      <c r="BU235">
        <v>0.2569063996915561</v>
      </c>
      <c r="BV235">
        <v>1.0857712246274622</v>
      </c>
      <c r="BW235">
        <v>0.27002926704135805</v>
      </c>
      <c r="BX235">
        <v>0.75035763732349015</v>
      </c>
      <c r="BY235">
        <v>2.9052797040241599E-3</v>
      </c>
      <c r="BZ235">
        <v>0.12918003281614696</v>
      </c>
      <c r="CA235">
        <v>0.20597420023175467</v>
      </c>
      <c r="CB235">
        <v>0.22223831219257786</v>
      </c>
      <c r="CC235">
        <v>0.16885137219381668</v>
      </c>
      <c r="CD235">
        <v>0.42715819981966535</v>
      </c>
      <c r="CE235" t="s">
        <v>152</v>
      </c>
      <c r="CF235">
        <v>0.99401941992963883</v>
      </c>
      <c r="CG235">
        <v>86.358292987012646</v>
      </c>
      <c r="CH235">
        <v>689.84054866758743</v>
      </c>
      <c r="CI235">
        <v>20.919343602585283</v>
      </c>
      <c r="CJ235">
        <v>52.784403174216749</v>
      </c>
      <c r="CK235">
        <v>155.60119835284533</v>
      </c>
      <c r="CL235">
        <v>113.27846846701632</v>
      </c>
      <c r="CM235">
        <v>26.530179209146468</v>
      </c>
      <c r="CN235">
        <v>14.970600472433263</v>
      </c>
      <c r="CO235">
        <v>11268.426528609083</v>
      </c>
      <c r="CP235">
        <v>1.3862980312624287</v>
      </c>
      <c r="CQ235">
        <v>17.420476010240829</v>
      </c>
      <c r="CR235">
        <v>23825.715667556124</v>
      </c>
      <c r="CS235">
        <v>126.2701627153802</v>
      </c>
      <c r="CT235">
        <v>9999999</v>
      </c>
      <c r="CU235">
        <v>2.9081879178448928</v>
      </c>
      <c r="CV235">
        <v>0.20032302937170307</v>
      </c>
      <c r="CW235">
        <v>1.1204067604093324</v>
      </c>
      <c r="CX235">
        <v>0.21340853440989757</v>
      </c>
      <c r="CY235">
        <v>0.69618460555891659</v>
      </c>
      <c r="CZ235">
        <v>2.089349866792448E-3</v>
      </c>
      <c r="DA235">
        <v>7.8884672338916662E-2</v>
      </c>
      <c r="DB235">
        <v>0.14508530362690397</v>
      </c>
      <c r="DC235">
        <v>0.17325834468837598</v>
      </c>
      <c r="DD235">
        <v>0.10959362483858306</v>
      </c>
      <c r="DE235">
        <v>0.37945249278719445</v>
      </c>
    </row>
    <row r="236" spans="1:109">
      <c r="A236">
        <v>228</v>
      </c>
      <c r="B236" t="s">
        <v>149</v>
      </c>
      <c r="C236">
        <v>377138.93334767455</v>
      </c>
      <c r="D236">
        <v>774660.33564348577</v>
      </c>
      <c r="E236">
        <v>2212777.0680659674</v>
      </c>
      <c r="F236">
        <v>365901.40874726628</v>
      </c>
      <c r="G236">
        <v>385223.20587236638</v>
      </c>
      <c r="H236">
        <v>735809.33652036719</v>
      </c>
      <c r="I236">
        <v>23361939.062812105</v>
      </c>
      <c r="J236">
        <v>1418728.1208530725</v>
      </c>
      <c r="K236">
        <v>103550.08171140289</v>
      </c>
      <c r="L236">
        <v>1446239486926.6692</v>
      </c>
      <c r="M236">
        <v>379.00683746260353</v>
      </c>
      <c r="N236">
        <v>93504.789404483148</v>
      </c>
      <c r="O236">
        <v>6868639.5188008733</v>
      </c>
      <c r="P236">
        <v>42549.34235721927</v>
      </c>
      <c r="Q236">
        <v>9999999</v>
      </c>
      <c r="R236">
        <v>2167.2473418518894</v>
      </c>
      <c r="S236">
        <v>152.22292913216151</v>
      </c>
      <c r="T236">
        <v>748.22432319067082</v>
      </c>
      <c r="U236">
        <v>152.16229636054422</v>
      </c>
      <c r="V236">
        <v>483.72754729776119</v>
      </c>
      <c r="W236">
        <v>5.0574232726363668</v>
      </c>
      <c r="X236">
        <v>138.62474445087983</v>
      </c>
      <c r="Y236">
        <v>153.16154036047064</v>
      </c>
      <c r="Z236">
        <v>146.13452783391429</v>
      </c>
      <c r="AA236">
        <v>150.63093810617806</v>
      </c>
      <c r="AB236">
        <v>153.67118986392606</v>
      </c>
      <c r="AC236" t="s">
        <v>150</v>
      </c>
      <c r="AD236">
        <v>149.54050849175533</v>
      </c>
      <c r="AE236">
        <v>267372.75139989809</v>
      </c>
      <c r="AF236">
        <v>541819.30084715795</v>
      </c>
      <c r="AG236">
        <v>69674.433037219016</v>
      </c>
      <c r="AH236">
        <v>124841.6127970137</v>
      </c>
      <c r="AI236">
        <v>233108.31737782163</v>
      </c>
      <c r="AJ236">
        <v>1219847.4829792131</v>
      </c>
      <c r="AK236">
        <v>132534.87023109623</v>
      </c>
      <c r="AL236">
        <v>33285.40342842674</v>
      </c>
      <c r="AM236">
        <v>124520763.04807678</v>
      </c>
      <c r="AN236">
        <v>286.07977990390526</v>
      </c>
      <c r="AO236">
        <v>17848.225416985915</v>
      </c>
      <c r="AP236">
        <v>5581356.7897869544</v>
      </c>
      <c r="AQ236">
        <v>5824.3842684355322</v>
      </c>
      <c r="AR236">
        <v>9999999</v>
      </c>
      <c r="AS236">
        <v>408.68781716932352</v>
      </c>
      <c r="AT236">
        <v>143.4628243203305</v>
      </c>
      <c r="AU236">
        <v>253.73051642642619</v>
      </c>
      <c r="AV236">
        <v>151.14963965537189</v>
      </c>
      <c r="AW236">
        <v>249.06974849900811</v>
      </c>
      <c r="AX236">
        <v>0.11831006537667917</v>
      </c>
      <c r="AY236">
        <v>76.390371196854588</v>
      </c>
      <c r="AZ236">
        <v>114.52399087806759</v>
      </c>
      <c r="BA236">
        <v>126.69936175131748</v>
      </c>
      <c r="BB236">
        <v>94.942165432108354</v>
      </c>
      <c r="BC236">
        <v>220.69989005990681</v>
      </c>
      <c r="BD236" t="s">
        <v>151</v>
      </c>
      <c r="BE236">
        <v>14.530987685441266</v>
      </c>
      <c r="BF236">
        <v>230.20191580204775</v>
      </c>
      <c r="BG236">
        <v>5060.6834279706191</v>
      </c>
      <c r="BH236">
        <v>154.99758979762464</v>
      </c>
      <c r="BI236">
        <v>139.55993840482611</v>
      </c>
      <c r="BJ236">
        <v>1147.8786838784888</v>
      </c>
      <c r="BK236">
        <v>627.16563965456976</v>
      </c>
      <c r="BL236">
        <v>299.50116356225953</v>
      </c>
      <c r="BM236">
        <v>60.947303154397403</v>
      </c>
      <c r="BN236">
        <v>24885935.34392029</v>
      </c>
      <c r="BO236">
        <v>14.087852179202578</v>
      </c>
      <c r="BP236">
        <v>23.550719656947795</v>
      </c>
      <c r="BQ236">
        <v>30200.713332035164</v>
      </c>
      <c r="BR236">
        <v>86.392231491718604</v>
      </c>
      <c r="BS236">
        <v>9999999</v>
      </c>
      <c r="BT236">
        <v>16.834501353311321</v>
      </c>
      <c r="BU236">
        <v>0.2566356314017007</v>
      </c>
      <c r="BV236">
        <v>3.505962999662898</v>
      </c>
      <c r="BW236">
        <v>0.27102953027098731</v>
      </c>
      <c r="BX236">
        <v>1.5869490244829154</v>
      </c>
      <c r="BY236">
        <v>1.7786228059118274E-3</v>
      </c>
      <c r="BZ236">
        <v>0.1079165637100974</v>
      </c>
      <c r="CA236">
        <v>0.18880314865438011</v>
      </c>
      <c r="CB236">
        <v>0.22512918195148901</v>
      </c>
      <c r="CC236">
        <v>0.14673179541688805</v>
      </c>
      <c r="CD236">
        <v>0.46295336268906356</v>
      </c>
      <c r="CE236" t="s">
        <v>152</v>
      </c>
      <c r="CF236">
        <v>3.9484568346085052</v>
      </c>
      <c r="CG236">
        <v>240.21216308689549</v>
      </c>
      <c r="CH236">
        <v>3320.9727580032131</v>
      </c>
      <c r="CI236">
        <v>109.46471472464755</v>
      </c>
      <c r="CJ236">
        <v>132.64990185980659</v>
      </c>
      <c r="CK236">
        <v>799.51915440440303</v>
      </c>
      <c r="CL236">
        <v>525.69127062388566</v>
      </c>
      <c r="CM236">
        <v>182.7640420268265</v>
      </c>
      <c r="CN236">
        <v>51.64592083786448</v>
      </c>
      <c r="CO236">
        <v>3636736.3975609266</v>
      </c>
      <c r="CP236">
        <v>6.6909148896028778</v>
      </c>
      <c r="CQ236">
        <v>12.542423952416108</v>
      </c>
      <c r="CR236">
        <v>24681.306400849255</v>
      </c>
      <c r="CS236">
        <v>113.01102438282048</v>
      </c>
      <c r="CT236">
        <v>9999999</v>
      </c>
      <c r="CU236">
        <v>6.6530181043353158</v>
      </c>
      <c r="CV236">
        <v>0.22861555407778753</v>
      </c>
      <c r="CW236">
        <v>2.000555170307857</v>
      </c>
      <c r="CX236">
        <v>0.24145434579879813</v>
      </c>
      <c r="CY236">
        <v>1.1227403501809086</v>
      </c>
      <c r="CZ236">
        <v>2.230026848330575E-3</v>
      </c>
      <c r="DA236">
        <v>0.11574454968293023</v>
      </c>
      <c r="DB236">
        <v>0.17936496466822643</v>
      </c>
      <c r="DC236">
        <v>0.20008189641928792</v>
      </c>
      <c r="DD236">
        <v>0.14635781359405045</v>
      </c>
      <c r="DE236">
        <v>0.40648497573521725</v>
      </c>
    </row>
    <row r="237" spans="1:109">
      <c r="A237">
        <v>229</v>
      </c>
      <c r="B237" t="s">
        <v>149</v>
      </c>
      <c r="C237">
        <v>166845.21312214399</v>
      </c>
      <c r="D237">
        <v>366849.95479993802</v>
      </c>
      <c r="E237">
        <v>5859651.4180736961</v>
      </c>
      <c r="H237">
        <v>1396243.4780581021</v>
      </c>
      <c r="K237">
        <v>80628.242391815278</v>
      </c>
      <c r="M237">
        <v>11553.503804379749</v>
      </c>
      <c r="Q237">
        <v>9999999</v>
      </c>
      <c r="R237">
        <v>10663.401586839151</v>
      </c>
      <c r="S237">
        <v>338.31020082564555</v>
      </c>
      <c r="T237">
        <v>2133.6166158388</v>
      </c>
      <c r="U237">
        <v>358.49127910402211</v>
      </c>
      <c r="V237">
        <v>1099.6035837020943</v>
      </c>
      <c r="W237">
        <v>1.7373034335095663</v>
      </c>
      <c r="X237">
        <v>149.83548124264937</v>
      </c>
      <c r="Y237">
        <v>257.31893961196147</v>
      </c>
      <c r="Z237">
        <v>292.68480444093495</v>
      </c>
      <c r="AA237">
        <v>201.20702500724704</v>
      </c>
      <c r="AB237">
        <v>595.97663904892306</v>
      </c>
      <c r="AC237" t="s">
        <v>150</v>
      </c>
      <c r="AD237">
        <v>259.68010121846009</v>
      </c>
      <c r="AE237">
        <v>68136.866220382595</v>
      </c>
      <c r="AF237">
        <v>302436.55969613878</v>
      </c>
      <c r="AG237">
        <v>15059.321735283449</v>
      </c>
      <c r="AH237">
        <v>33297.762353656792</v>
      </c>
      <c r="AI237">
        <v>84101.09862865851</v>
      </c>
      <c r="AJ237">
        <v>136210.67040165095</v>
      </c>
      <c r="AK237">
        <v>22812.353097022879</v>
      </c>
      <c r="AL237">
        <v>8747.2870795867493</v>
      </c>
      <c r="AM237">
        <v>21389206.389283139</v>
      </c>
      <c r="AN237">
        <v>313.17968745244991</v>
      </c>
      <c r="AO237">
        <v>6299.5543474316437</v>
      </c>
      <c r="AP237">
        <v>5099550.1135217389</v>
      </c>
      <c r="AQ237">
        <v>1573.4669469947191</v>
      </c>
      <c r="AR237">
        <v>9999999</v>
      </c>
      <c r="AS237">
        <v>894.6824014159123</v>
      </c>
      <c r="AT237">
        <v>88.74446180748879</v>
      </c>
      <c r="AU237">
        <v>391.3214981897197</v>
      </c>
      <c r="AV237">
        <v>93.034507511280168</v>
      </c>
      <c r="AW237">
        <v>214.01956275704515</v>
      </c>
      <c r="AX237">
        <v>0.87354634688697019</v>
      </c>
      <c r="AY237">
        <v>44.681425593871957</v>
      </c>
      <c r="AZ237">
        <v>70.26030138926906</v>
      </c>
      <c r="BA237">
        <v>77.550572677137637</v>
      </c>
      <c r="BB237">
        <v>57.275139483557098</v>
      </c>
      <c r="BC237">
        <v>126.80941565983186</v>
      </c>
      <c r="BD237" t="s">
        <v>151</v>
      </c>
      <c r="BE237">
        <v>3.0873273932906522</v>
      </c>
      <c r="BF237">
        <v>442.76833168721959</v>
      </c>
      <c r="BG237">
        <v>2554.2732107664801</v>
      </c>
      <c r="BH237">
        <v>182.57012179443976</v>
      </c>
      <c r="BI237">
        <v>275.63852303301184</v>
      </c>
      <c r="BJ237">
        <v>845.59931533578015</v>
      </c>
      <c r="BK237">
        <v>2191.9147455496254</v>
      </c>
      <c r="BL237">
        <v>357.06153483199569</v>
      </c>
      <c r="BM237">
        <v>80.459570355505477</v>
      </c>
      <c r="BN237">
        <v>1631869.9419587492</v>
      </c>
      <c r="BO237">
        <v>2.5393168958360457</v>
      </c>
      <c r="BP237">
        <v>43.592377000735596</v>
      </c>
      <c r="BQ237">
        <v>21670.800476722696</v>
      </c>
      <c r="BR237">
        <v>64.768387071827249</v>
      </c>
      <c r="BS237">
        <v>9999999</v>
      </c>
      <c r="BT237">
        <v>4.340286661421648</v>
      </c>
      <c r="BU237">
        <v>0.28155138452759781</v>
      </c>
      <c r="BV237">
        <v>1.2743520928141141</v>
      </c>
      <c r="BW237">
        <v>0.30137394072611562</v>
      </c>
      <c r="BX237">
        <v>0.87719377014707978</v>
      </c>
      <c r="BY237">
        <v>5.4651078738936435E-3</v>
      </c>
      <c r="BZ237">
        <v>0.11078731233519873</v>
      </c>
      <c r="CA237">
        <v>0.20357998462696222</v>
      </c>
      <c r="CB237">
        <v>0.23725359928441109</v>
      </c>
      <c r="CC237">
        <v>0.15449367057573657</v>
      </c>
      <c r="CD237">
        <v>0.53340806420099385</v>
      </c>
      <c r="CE237" t="s">
        <v>152</v>
      </c>
      <c r="CF237">
        <v>0.82174832920119179</v>
      </c>
      <c r="CG237">
        <v>125.4665200120437</v>
      </c>
      <c r="CH237">
        <v>1149.006503332969</v>
      </c>
      <c r="CI237">
        <v>32.291776563358219</v>
      </c>
      <c r="CJ237">
        <v>66.344947804664116</v>
      </c>
      <c r="CK237">
        <v>275.24079423079257</v>
      </c>
      <c r="CL237">
        <v>179.66662204074302</v>
      </c>
      <c r="CM237">
        <v>44.41617456655662</v>
      </c>
      <c r="CN237">
        <v>19.728691461064731</v>
      </c>
      <c r="CO237">
        <v>53178.984557295371</v>
      </c>
      <c r="CP237">
        <v>0.98731981675677172</v>
      </c>
      <c r="CQ237">
        <v>10.164985886419442</v>
      </c>
      <c r="CR237">
        <v>22022.36372049485</v>
      </c>
      <c r="CS237">
        <v>119.3570268959562</v>
      </c>
      <c r="CT237">
        <v>9999999</v>
      </c>
      <c r="CU237">
        <v>2.4032999607974732</v>
      </c>
      <c r="CV237">
        <v>0.1727981000100631</v>
      </c>
      <c r="CW237">
        <v>0.85228701335494639</v>
      </c>
      <c r="CX237">
        <v>0.18074961668041534</v>
      </c>
      <c r="CY237">
        <v>0.4830726566712838</v>
      </c>
      <c r="CZ237">
        <v>4.8920112663835863E-4</v>
      </c>
      <c r="DA237">
        <v>8.0598617951759169E-2</v>
      </c>
      <c r="DB237">
        <v>0.1381724721689517</v>
      </c>
      <c r="DC237">
        <v>0.15109183855062319</v>
      </c>
      <c r="DD237">
        <v>0.10951406683744196</v>
      </c>
      <c r="DE237">
        <v>0.25235135472386389</v>
      </c>
    </row>
    <row r="238" spans="1:109">
      <c r="A238">
        <v>230</v>
      </c>
      <c r="B238" t="s">
        <v>149</v>
      </c>
      <c r="C238">
        <v>331065.60642571951</v>
      </c>
      <c r="D238">
        <v>532798.97523064166</v>
      </c>
      <c r="E238">
        <v>998886.10491912754</v>
      </c>
      <c r="F238">
        <v>167394.93358971342</v>
      </c>
      <c r="G238">
        <v>231766.64160450926</v>
      </c>
      <c r="H238">
        <v>390378.0978866996</v>
      </c>
      <c r="I238">
        <v>7627033.5091936924</v>
      </c>
      <c r="J238">
        <v>494630.48750852863</v>
      </c>
      <c r="K238">
        <v>60536.567963540256</v>
      </c>
      <c r="L238">
        <v>4049812578.9255219</v>
      </c>
      <c r="M238">
        <v>6188.002668002252</v>
      </c>
      <c r="N238">
        <v>49805.575591999499</v>
      </c>
      <c r="O238">
        <v>5959394.5991966818</v>
      </c>
      <c r="P238">
        <v>29595.463217567736</v>
      </c>
      <c r="Q238">
        <v>9999999</v>
      </c>
      <c r="R238">
        <v>9377.6446251099496</v>
      </c>
      <c r="S238">
        <v>1031.749519825285</v>
      </c>
      <c r="T238">
        <v>5110.6195903193029</v>
      </c>
      <c r="U238">
        <v>1090.0545112528125</v>
      </c>
      <c r="V238">
        <v>3212.6551484670458</v>
      </c>
      <c r="W238">
        <v>4.8576604840666162</v>
      </c>
      <c r="X238">
        <v>428.36552043821456</v>
      </c>
      <c r="Y238">
        <v>768.57742713035327</v>
      </c>
      <c r="Z238">
        <v>924.14131525913024</v>
      </c>
      <c r="AA238">
        <v>590.16670334541186</v>
      </c>
      <c r="AB238">
        <v>1761.1999501224359</v>
      </c>
      <c r="AC238" t="s">
        <v>150</v>
      </c>
      <c r="AD238">
        <v>1374.98492350679</v>
      </c>
      <c r="AE238">
        <v>81592.533246360181</v>
      </c>
      <c r="AF238">
        <v>822707.36337824957</v>
      </c>
      <c r="AG238">
        <v>35236.139626192256</v>
      </c>
      <c r="AH238">
        <v>46297.313591117709</v>
      </c>
      <c r="AI238">
        <v>191098.18040270146</v>
      </c>
      <c r="AJ238">
        <v>349247.79662930424</v>
      </c>
      <c r="AK238">
        <v>73181.470577683562</v>
      </c>
      <c r="AL238">
        <v>13703.920006429415</v>
      </c>
      <c r="AM238">
        <v>6602225504.333169</v>
      </c>
      <c r="AN238">
        <v>1117.9972000118967</v>
      </c>
      <c r="AO238">
        <v>6858.7850051334799</v>
      </c>
      <c r="AP238">
        <v>4514802.6541350288</v>
      </c>
      <c r="AQ238">
        <v>4494.8438126351548</v>
      </c>
      <c r="AR238">
        <v>9999999</v>
      </c>
      <c r="AS238">
        <v>2625.8556526824864</v>
      </c>
      <c r="AT238">
        <v>248.78837173011269</v>
      </c>
      <c r="AU238">
        <v>1167.9404533414988</v>
      </c>
      <c r="AV238">
        <v>262.41201317826011</v>
      </c>
      <c r="AW238">
        <v>698.96954251083048</v>
      </c>
      <c r="AX238">
        <v>1.065455517287222</v>
      </c>
      <c r="AY238">
        <v>98.422925032108012</v>
      </c>
      <c r="AZ238">
        <v>183.2686924207606</v>
      </c>
      <c r="BA238">
        <v>220.30324447822022</v>
      </c>
      <c r="BB238">
        <v>138.13119409779966</v>
      </c>
      <c r="BC238">
        <v>402.06326854849851</v>
      </c>
      <c r="BD238" t="s">
        <v>151</v>
      </c>
      <c r="BE238">
        <v>2.6697160770805963</v>
      </c>
      <c r="BF238">
        <v>1129.3586877727369</v>
      </c>
      <c r="BG238">
        <v>4138.630853661336</v>
      </c>
      <c r="BH238">
        <v>504.75763421662731</v>
      </c>
      <c r="BI238">
        <v>618.13736937378519</v>
      </c>
      <c r="BJ238">
        <v>1578.5633964541043</v>
      </c>
      <c r="BK238">
        <v>13575.818180096887</v>
      </c>
      <c r="BL238">
        <v>1365.7554369336985</v>
      </c>
      <c r="BM238">
        <v>171.62641358325823</v>
      </c>
      <c r="BN238">
        <v>27664166.876849465</v>
      </c>
      <c r="BO238">
        <v>2.0799814134260561</v>
      </c>
      <c r="BP238">
        <v>96.282615951572964</v>
      </c>
      <c r="BQ238">
        <v>21967.149151864007</v>
      </c>
      <c r="BR238">
        <v>45.308071177101063</v>
      </c>
      <c r="BS238">
        <v>9999999</v>
      </c>
      <c r="BT238">
        <v>6.6870576394369836</v>
      </c>
      <c r="BU238">
        <v>0.83237648438750989</v>
      </c>
      <c r="BV238">
        <v>3.7011767985830071</v>
      </c>
      <c r="BW238">
        <v>0.85118461905971565</v>
      </c>
      <c r="BX238">
        <v>2.2806428562313235</v>
      </c>
      <c r="BY238">
        <v>5.6685904196406922E-3</v>
      </c>
      <c r="BZ238">
        <v>0.54916591715966634</v>
      </c>
      <c r="CA238">
        <v>0.7505105845143949</v>
      </c>
      <c r="CB238">
        <v>0.76446466024830373</v>
      </c>
      <c r="CC238">
        <v>0.6666415153004126</v>
      </c>
      <c r="CD238">
        <v>1.0447422816701775</v>
      </c>
      <c r="CE238" t="s">
        <v>152</v>
      </c>
      <c r="CF238">
        <v>1.1882954079147559</v>
      </c>
      <c r="CG238">
        <v>74.903426552995995</v>
      </c>
      <c r="CH238">
        <v>383.82406403935676</v>
      </c>
      <c r="CI238">
        <v>18.535523628478607</v>
      </c>
      <c r="CJ238">
        <v>45.704971815897686</v>
      </c>
      <c r="CK238">
        <v>85.388958329005291</v>
      </c>
      <c r="CL238">
        <v>84.984896545368528</v>
      </c>
      <c r="CM238">
        <v>21.64245412915643</v>
      </c>
      <c r="CN238">
        <v>15.532229977548869</v>
      </c>
      <c r="CO238">
        <v>2790.8636153818734</v>
      </c>
      <c r="CP238">
        <v>2.3007821731199569</v>
      </c>
      <c r="CQ238">
        <v>26.4329800524761</v>
      </c>
      <c r="CR238">
        <v>27321.219829923841</v>
      </c>
      <c r="CS238">
        <v>129.43342032274214</v>
      </c>
      <c r="CT238">
        <v>9999999</v>
      </c>
      <c r="CU238">
        <v>1.8234343091585588</v>
      </c>
      <c r="CV238">
        <v>7.2270117905784068E-2</v>
      </c>
      <c r="CW238">
        <v>0.47105706701232009</v>
      </c>
      <c r="CX238">
        <v>7.7270724902449323E-2</v>
      </c>
      <c r="CY238">
        <v>0.31637387422270236</v>
      </c>
      <c r="CZ238">
        <v>2.692836579361243E-4</v>
      </c>
      <c r="DA238">
        <v>2.76427035169599E-2</v>
      </c>
      <c r="DB238">
        <v>5.2116340302397424E-2</v>
      </c>
      <c r="DC238">
        <v>6.1380406444195061E-2</v>
      </c>
      <c r="DD238">
        <v>3.9333307647956978E-2</v>
      </c>
      <c r="DE238">
        <v>0.14110762246570435</v>
      </c>
    </row>
    <row r="239" spans="1:109">
      <c r="A239">
        <v>231</v>
      </c>
      <c r="B239" t="s">
        <v>149</v>
      </c>
      <c r="C239">
        <v>468001.51594928309</v>
      </c>
      <c r="D239">
        <v>501872.71042494121</v>
      </c>
      <c r="E239">
        <v>2500206.922403662</v>
      </c>
      <c r="F239">
        <v>197209.61304206078</v>
      </c>
      <c r="G239">
        <v>252817.18657685319</v>
      </c>
      <c r="H239">
        <v>622357.47661742521</v>
      </c>
      <c r="I239">
        <v>3891863.2637612545</v>
      </c>
      <c r="J239">
        <v>503867.41593409074</v>
      </c>
      <c r="K239">
        <v>71978.96320706229</v>
      </c>
      <c r="L239">
        <v>216350200552.62216</v>
      </c>
      <c r="M239">
        <v>1885.9491886022113</v>
      </c>
      <c r="N239">
        <v>49886.144126035768</v>
      </c>
      <c r="O239">
        <v>9900929.492394207</v>
      </c>
      <c r="P239">
        <v>32575.473557387431</v>
      </c>
      <c r="Q239">
        <v>9999999</v>
      </c>
      <c r="R239">
        <v>4648.1892233209446</v>
      </c>
      <c r="S239">
        <v>465.74351131089503</v>
      </c>
      <c r="T239">
        <v>2171.7385317502108</v>
      </c>
      <c r="U239">
        <v>495.11028581284205</v>
      </c>
      <c r="V239">
        <v>1322.0050656774715</v>
      </c>
      <c r="W239">
        <v>5.520787394183106</v>
      </c>
      <c r="X239">
        <v>186.03617660466833</v>
      </c>
      <c r="Y239">
        <v>342.12564220361759</v>
      </c>
      <c r="Z239">
        <v>396.90201160870123</v>
      </c>
      <c r="AA239">
        <v>260.00074399317202</v>
      </c>
      <c r="AB239">
        <v>814.10300899128026</v>
      </c>
      <c r="AC239" t="s">
        <v>150</v>
      </c>
      <c r="AD239">
        <v>1447.3294861218355</v>
      </c>
      <c r="AE239">
        <v>177083.94722794963</v>
      </c>
      <c r="AF239">
        <v>1559717.2045753759</v>
      </c>
      <c r="AG239">
        <v>84426.262980035521</v>
      </c>
      <c r="AH239">
        <v>94047.510034302541</v>
      </c>
      <c r="AI239">
        <v>379066.59578353958</v>
      </c>
      <c r="AJ239">
        <v>1021369.6907443391</v>
      </c>
      <c r="AK239">
        <v>204478.19400094106</v>
      </c>
      <c r="AL239">
        <v>28230.406205572377</v>
      </c>
      <c r="AM239">
        <v>131622316483.5609</v>
      </c>
      <c r="AN239">
        <v>1310.7057772567136</v>
      </c>
      <c r="AO239">
        <v>11668.008324044922</v>
      </c>
      <c r="AP239">
        <v>6196977.1587836975</v>
      </c>
      <c r="AQ239">
        <v>9436.97686563762</v>
      </c>
      <c r="AR239">
        <v>9999999</v>
      </c>
      <c r="AS239">
        <v>2830.6227584502835</v>
      </c>
      <c r="AT239">
        <v>213.53365307290727</v>
      </c>
      <c r="AU239">
        <v>1242.7995824103741</v>
      </c>
      <c r="AV239">
        <v>223.05592135841437</v>
      </c>
      <c r="AW239">
        <v>713.9264450040879</v>
      </c>
      <c r="AX239">
        <v>1.4327006357892489</v>
      </c>
      <c r="AY239">
        <v>117.61071122874066</v>
      </c>
      <c r="AZ239">
        <v>173.3954285732359</v>
      </c>
      <c r="BA239">
        <v>191.02463676396542</v>
      </c>
      <c r="BB239">
        <v>145.75771167051045</v>
      </c>
      <c r="BC239">
        <v>352.58262260772835</v>
      </c>
      <c r="BD239" t="s">
        <v>151</v>
      </c>
      <c r="BE239">
        <v>8.2610368521692781</v>
      </c>
      <c r="BF239">
        <v>1305.364647100145</v>
      </c>
      <c r="BG239">
        <v>4382.387632853357</v>
      </c>
      <c r="BH239">
        <v>455.63386970724935</v>
      </c>
      <c r="BI239">
        <v>667.09765088329004</v>
      </c>
      <c r="BJ239">
        <v>1271.2696484297064</v>
      </c>
      <c r="BK239">
        <v>8993.5600922210015</v>
      </c>
      <c r="BL239">
        <v>1026.8299031531649</v>
      </c>
      <c r="BM239">
        <v>200.05766061042416</v>
      </c>
      <c r="BN239">
        <v>19602780.814041555</v>
      </c>
      <c r="BO239">
        <v>6.6629271871395686</v>
      </c>
      <c r="BP239">
        <v>155.408707250958</v>
      </c>
      <c r="BQ239">
        <v>25595.575163442551</v>
      </c>
      <c r="BR239">
        <v>47.261022292642814</v>
      </c>
      <c r="BS239">
        <v>9999999</v>
      </c>
      <c r="BT239">
        <v>9.0697095561436836</v>
      </c>
      <c r="BU239">
        <v>0.48300763215817438</v>
      </c>
      <c r="BV239">
        <v>3.4178232960538684</v>
      </c>
      <c r="BW239">
        <v>0.50811452990211203</v>
      </c>
      <c r="BX239">
        <v>2.3211666247592291</v>
      </c>
      <c r="BY239">
        <v>5.4796905293671705E-3</v>
      </c>
      <c r="BZ239">
        <v>0.2388299066031227</v>
      </c>
      <c r="CA239">
        <v>0.37959471088357993</v>
      </c>
      <c r="CB239">
        <v>0.41937992144601299</v>
      </c>
      <c r="CC239">
        <v>0.30800491891663112</v>
      </c>
      <c r="CD239">
        <v>0.77988843588793177</v>
      </c>
      <c r="CE239" t="s">
        <v>152</v>
      </c>
      <c r="CF239">
        <v>5.1686446138331172</v>
      </c>
      <c r="CG239">
        <v>173.59825183966606</v>
      </c>
      <c r="CH239">
        <v>518.48744505180764</v>
      </c>
      <c r="CI239">
        <v>39.950323470406438</v>
      </c>
      <c r="CJ239">
        <v>88.710937975802594</v>
      </c>
      <c r="CK239">
        <v>127.7598764875214</v>
      </c>
      <c r="CL239">
        <v>257.32515233887284</v>
      </c>
      <c r="CM239">
        <v>52.212714768555898</v>
      </c>
      <c r="CN239">
        <v>33.208140792716343</v>
      </c>
      <c r="CO239">
        <v>8181.9793985256847</v>
      </c>
      <c r="CP239">
        <v>12.395502088683189</v>
      </c>
      <c r="CQ239">
        <v>50.982947646767116</v>
      </c>
      <c r="CR239">
        <v>22799.47189000349</v>
      </c>
      <c r="CS239">
        <v>75.697446364920367</v>
      </c>
      <c r="CT239">
        <v>9999999</v>
      </c>
      <c r="CU239">
        <v>11.462887077972358</v>
      </c>
      <c r="CV239">
        <v>0.31804127118578862</v>
      </c>
      <c r="CW239">
        <v>3.0879448694313361</v>
      </c>
      <c r="CX239">
        <v>0.3355455489377373</v>
      </c>
      <c r="CY239">
        <v>1.7659332674082422</v>
      </c>
      <c r="CZ239">
        <v>2.7878852188588663E-3</v>
      </c>
      <c r="DA239">
        <v>0.1515939366872196</v>
      </c>
      <c r="DB239">
        <v>0.2447313865568165</v>
      </c>
      <c r="DC239">
        <v>0.27834207926457832</v>
      </c>
      <c r="DD239">
        <v>0.19587096831739215</v>
      </c>
      <c r="DE239">
        <v>0.57288218925642542</v>
      </c>
    </row>
    <row r="240" spans="1:109">
      <c r="A240">
        <v>232</v>
      </c>
      <c r="B240" t="s">
        <v>149</v>
      </c>
      <c r="C240">
        <v>256876.04209733586</v>
      </c>
      <c r="D240">
        <v>565056.62300537201</v>
      </c>
      <c r="E240">
        <v>1359894.4907946945</v>
      </c>
      <c r="F240">
        <v>347835.53141749976</v>
      </c>
      <c r="G240">
        <v>255639.63646213769</v>
      </c>
      <c r="H240">
        <v>414474.39117633621</v>
      </c>
      <c r="I240">
        <v>92240427.695186362</v>
      </c>
      <c r="J240">
        <v>2727811.1066849553</v>
      </c>
      <c r="K240">
        <v>70990.088074855434</v>
      </c>
      <c r="L240">
        <v>418320212565243.94</v>
      </c>
      <c r="M240">
        <v>9342.2521114716565</v>
      </c>
      <c r="N240">
        <v>129994.68339935769</v>
      </c>
      <c r="O240">
        <v>2867892.9558429415</v>
      </c>
      <c r="P240">
        <v>51896.692257174407</v>
      </c>
      <c r="Q240">
        <v>9999999</v>
      </c>
      <c r="R240">
        <v>13303.261686703907</v>
      </c>
      <c r="S240">
        <v>1193.6456323810819</v>
      </c>
      <c r="T240">
        <v>5797.9529118784003</v>
      </c>
      <c r="U240">
        <v>1261.0793212970227</v>
      </c>
      <c r="V240">
        <v>3452.3017228592653</v>
      </c>
      <c r="W240">
        <v>1.7339364502164802</v>
      </c>
      <c r="X240">
        <v>523.09247228265235</v>
      </c>
      <c r="Y240">
        <v>893.61322321380862</v>
      </c>
      <c r="Z240">
        <v>1048.3012262756647</v>
      </c>
      <c r="AA240">
        <v>696.23076142940454</v>
      </c>
      <c r="AB240">
        <v>2135.9317482226779</v>
      </c>
      <c r="AC240" t="s">
        <v>150</v>
      </c>
      <c r="AD240">
        <v>146.8740056154046</v>
      </c>
      <c r="AE240">
        <v>66279.873365358522</v>
      </c>
      <c r="AF240">
        <v>253725.19723930125</v>
      </c>
      <c r="AG240">
        <v>15988.251982857571</v>
      </c>
      <c r="AH240">
        <v>36734.191862108783</v>
      </c>
      <c r="AI240">
        <v>74188.541370562874</v>
      </c>
      <c r="AJ240">
        <v>143986.53864988522</v>
      </c>
      <c r="AK240">
        <v>23671.399517027967</v>
      </c>
      <c r="AL240">
        <v>9891.2777871666658</v>
      </c>
      <c r="AM240">
        <v>12446062.386378486</v>
      </c>
      <c r="AN240">
        <v>245.28853022125992</v>
      </c>
      <c r="AO240">
        <v>7981.1923717700502</v>
      </c>
      <c r="AP240">
        <v>4989677.8275651494</v>
      </c>
      <c r="AQ240">
        <v>2014.5095824302184</v>
      </c>
      <c r="AR240">
        <v>9999999</v>
      </c>
      <c r="AS240">
        <v>642.27821150408204</v>
      </c>
      <c r="AT240">
        <v>80.384446764052299</v>
      </c>
      <c r="AU240">
        <v>293.66900453059378</v>
      </c>
      <c r="AV240">
        <v>81.831628712220507</v>
      </c>
      <c r="AW240">
        <v>169.45881150625974</v>
      </c>
      <c r="AX240">
        <v>0.35771302874098015</v>
      </c>
      <c r="AY240">
        <v>53.997567202072233</v>
      </c>
      <c r="AZ240">
        <v>74.273453059109755</v>
      </c>
      <c r="BA240">
        <v>73.658250897069266</v>
      </c>
      <c r="BB240">
        <v>66.50374403582812</v>
      </c>
      <c r="BC240">
        <v>89.531825819062945</v>
      </c>
      <c r="BD240" t="s">
        <v>151</v>
      </c>
      <c r="BE240">
        <v>4.4863265455004244</v>
      </c>
      <c r="BF240">
        <v>306.10648811736445</v>
      </c>
      <c r="BG240">
        <v>3429.0250270085353</v>
      </c>
      <c r="BH240">
        <v>112.60673192727906</v>
      </c>
      <c r="BI240">
        <v>172.60458009523427</v>
      </c>
      <c r="BJ240">
        <v>812.10659321104845</v>
      </c>
      <c r="BK240">
        <v>761.82242398670678</v>
      </c>
      <c r="BL240">
        <v>188.05830545429606</v>
      </c>
      <c r="BM240">
        <v>53.774969126920155</v>
      </c>
      <c r="BN240">
        <v>1865391.5343448077</v>
      </c>
      <c r="BO240">
        <v>4.248129711185749</v>
      </c>
      <c r="BP240">
        <v>22.422207207379135</v>
      </c>
      <c r="BQ240">
        <v>30923.16421529221</v>
      </c>
      <c r="BR240">
        <v>95.442943371445281</v>
      </c>
      <c r="BS240">
        <v>9999999</v>
      </c>
      <c r="BT240">
        <v>9.168103312924833</v>
      </c>
      <c r="BU240">
        <v>0.53918372719308472</v>
      </c>
      <c r="BV240">
        <v>3.5144827401449086</v>
      </c>
      <c r="BW240">
        <v>0.57483005796856246</v>
      </c>
      <c r="BX240">
        <v>2.114791237387287</v>
      </c>
      <c r="BY240">
        <v>4.9073964221200495E-3</v>
      </c>
      <c r="BZ240">
        <v>0.2194039101644327</v>
      </c>
      <c r="CA240">
        <v>0.39715167117703898</v>
      </c>
      <c r="CB240">
        <v>0.47137765668113452</v>
      </c>
      <c r="CC240">
        <v>0.30305725510045328</v>
      </c>
      <c r="CD240">
        <v>1.0001856985766713</v>
      </c>
      <c r="CE240" t="s">
        <v>152</v>
      </c>
      <c r="CF240">
        <v>0.47369488919762204</v>
      </c>
      <c r="CG240">
        <v>242.53906693139805</v>
      </c>
      <c r="CH240">
        <v>1287.6484881014412</v>
      </c>
      <c r="CI240">
        <v>49.557828087684157</v>
      </c>
      <c r="CJ240">
        <v>105.87440406310068</v>
      </c>
      <c r="CK240">
        <v>340.00511990844979</v>
      </c>
      <c r="CL240">
        <v>281.0277837036395</v>
      </c>
      <c r="CM240">
        <v>65.916416769664536</v>
      </c>
      <c r="CN240">
        <v>31.979408559211347</v>
      </c>
      <c r="CO240">
        <v>50273.583773783314</v>
      </c>
      <c r="CP240">
        <v>1.4986099302412825</v>
      </c>
      <c r="CQ240">
        <v>11.589535259112724</v>
      </c>
      <c r="CR240">
        <v>25183.960786849653</v>
      </c>
      <c r="CS240">
        <v>142.77198217314429</v>
      </c>
      <c r="CT240">
        <v>9999999</v>
      </c>
      <c r="CU240">
        <v>1.4692276384200973</v>
      </c>
      <c r="CV240">
        <v>0.23101547180178686</v>
      </c>
      <c r="CW240">
        <v>0.73262053883534151</v>
      </c>
      <c r="CX240">
        <v>0.2408059349330478</v>
      </c>
      <c r="CY240">
        <v>0.46720138582413345</v>
      </c>
      <c r="CZ240">
        <v>1.6210481819947454E-3</v>
      </c>
      <c r="DA240">
        <v>0.12556204715342659</v>
      </c>
      <c r="DB240">
        <v>0.18973282215794218</v>
      </c>
      <c r="DC240">
        <v>0.20697594942605066</v>
      </c>
      <c r="DD240">
        <v>0.15946930077765167</v>
      </c>
      <c r="DE240">
        <v>0.31603061011428285</v>
      </c>
    </row>
    <row r="241" spans="1:109">
      <c r="A241">
        <v>233</v>
      </c>
      <c r="B241" t="s">
        <v>149</v>
      </c>
      <c r="C241">
        <v>312870.25695716479</v>
      </c>
      <c r="D241">
        <v>339717.58939153055</v>
      </c>
      <c r="E241">
        <v>4113927.5295043876</v>
      </c>
      <c r="F241">
        <v>398734.44960998581</v>
      </c>
      <c r="G241">
        <v>183782.7798047917</v>
      </c>
      <c r="H241">
        <v>981010.33074993477</v>
      </c>
      <c r="I241">
        <v>9842814.2357260119</v>
      </c>
      <c r="J241">
        <v>2538938.8015949847</v>
      </c>
      <c r="K241">
        <v>62427.220363440792</v>
      </c>
      <c r="L241">
        <v>1.5341056831576896E+17</v>
      </c>
      <c r="M241">
        <v>5638.445758973111</v>
      </c>
      <c r="N241">
        <v>35649.209730364113</v>
      </c>
      <c r="O241">
        <v>7256697.0368586415</v>
      </c>
      <c r="P241">
        <v>28076.27668797331</v>
      </c>
      <c r="Q241">
        <v>9999999</v>
      </c>
      <c r="R241">
        <v>9778.9116461679441</v>
      </c>
      <c r="S241">
        <v>743.40633942337331</v>
      </c>
      <c r="T241">
        <v>4100.6595310090952</v>
      </c>
      <c r="U241">
        <v>776.29640429507094</v>
      </c>
      <c r="V241">
        <v>2477.9500282201743</v>
      </c>
      <c r="W241">
        <v>1.5655087344790577</v>
      </c>
      <c r="X241">
        <v>327.52983323947427</v>
      </c>
      <c r="Y241">
        <v>578.32463917688858</v>
      </c>
      <c r="Z241">
        <v>672.4682816311481</v>
      </c>
      <c r="AA241">
        <v>447.06741467154268</v>
      </c>
      <c r="AB241">
        <v>1101.2336073087051</v>
      </c>
      <c r="AC241" t="s">
        <v>150</v>
      </c>
      <c r="AD241">
        <v>306.89232951687541</v>
      </c>
      <c r="AE241">
        <v>67541.587599879596</v>
      </c>
      <c r="AF241">
        <v>591750.8977620363</v>
      </c>
      <c r="AG241">
        <v>26874.472935279216</v>
      </c>
      <c r="AH241">
        <v>36559.914072929139</v>
      </c>
      <c r="AI241">
        <v>154094.46327539091</v>
      </c>
      <c r="AJ241">
        <v>213053.07246469814</v>
      </c>
      <c r="AK241">
        <v>48524.523450481393</v>
      </c>
      <c r="AL241">
        <v>11892.816679055926</v>
      </c>
      <c r="AM241">
        <v>1075010022.7005639</v>
      </c>
      <c r="AN241">
        <v>429.70703146115881</v>
      </c>
      <c r="AO241">
        <v>3267.7801958181908</v>
      </c>
      <c r="AP241">
        <v>3986014.956410401</v>
      </c>
      <c r="AQ241">
        <v>1933.6734968104579</v>
      </c>
      <c r="AR241">
        <v>9999999</v>
      </c>
      <c r="AS241">
        <v>752.41326857186937</v>
      </c>
      <c r="AT241">
        <v>87.118198512153157</v>
      </c>
      <c r="AU241">
        <v>317.84183938752585</v>
      </c>
      <c r="AV241">
        <v>91.481211063406889</v>
      </c>
      <c r="AW241">
        <v>255.06367767836849</v>
      </c>
      <c r="AX241">
        <v>0.55801686221547531</v>
      </c>
      <c r="AY241">
        <v>43.769292182982284</v>
      </c>
      <c r="AZ241">
        <v>69.003259371967701</v>
      </c>
      <c r="BA241">
        <v>77.29771301929496</v>
      </c>
      <c r="BB241">
        <v>56.379103601401084</v>
      </c>
      <c r="BC241">
        <v>146.37021727832516</v>
      </c>
      <c r="BD241" t="s">
        <v>151</v>
      </c>
      <c r="BE241">
        <v>4.8956129203500174</v>
      </c>
      <c r="BF241">
        <v>1287.0668413342742</v>
      </c>
      <c r="BG241">
        <v>5708.4764049253772</v>
      </c>
      <c r="BH241">
        <v>389.74365995288002</v>
      </c>
      <c r="BI241">
        <v>554.16678675593676</v>
      </c>
      <c r="BJ241">
        <v>1466.5074239857745</v>
      </c>
      <c r="BK241">
        <v>6708.5913373069752</v>
      </c>
      <c r="BL241">
        <v>893.66506202631524</v>
      </c>
      <c r="BM241">
        <v>146.78402039456071</v>
      </c>
      <c r="BN241">
        <v>140529967.277206</v>
      </c>
      <c r="BO241">
        <v>3.8369809235090639</v>
      </c>
      <c r="BP241">
        <v>75.435938582707251</v>
      </c>
      <c r="BQ241">
        <v>26072.207894204337</v>
      </c>
      <c r="BR241">
        <v>56.039432367387441</v>
      </c>
      <c r="BS241">
        <v>9999999</v>
      </c>
      <c r="BT241">
        <v>11.523557848759044</v>
      </c>
      <c r="BU241">
        <v>1.7789070389525996</v>
      </c>
      <c r="BV241">
        <v>7.2716514591716299</v>
      </c>
      <c r="BW241">
        <v>1.8530523105645442</v>
      </c>
      <c r="BX241">
        <v>5.2289372837844974</v>
      </c>
      <c r="BY241">
        <v>3.9181021886984715E-3</v>
      </c>
      <c r="BZ241">
        <v>0.93000869537068975</v>
      </c>
      <c r="CA241">
        <v>1.4153542994185884</v>
      </c>
      <c r="CB241">
        <v>1.6302923775979772</v>
      </c>
      <c r="CC241">
        <v>1.1524205285036597</v>
      </c>
      <c r="CD241">
        <v>2.5766046036538222</v>
      </c>
      <c r="CE241" t="s">
        <v>152</v>
      </c>
      <c r="CF241">
        <v>0.12820345846535672</v>
      </c>
      <c r="CG241">
        <v>265.11638633889601</v>
      </c>
      <c r="CH241">
        <v>646.97602798052083</v>
      </c>
      <c r="CI241">
        <v>50.34531841809391</v>
      </c>
      <c r="CJ241">
        <v>134.96855586056765</v>
      </c>
      <c r="CK241">
        <v>244.00032755278156</v>
      </c>
      <c r="CL241">
        <v>386.81479048737566</v>
      </c>
      <c r="CM241">
        <v>64.896993470103808</v>
      </c>
      <c r="CN241">
        <v>35.681553232034908</v>
      </c>
      <c r="CO241">
        <v>7140.240063158868</v>
      </c>
      <c r="CP241">
        <v>0.22946532892678734</v>
      </c>
      <c r="CQ241">
        <v>27.353504574494046</v>
      </c>
      <c r="CR241">
        <v>27708.125996694856</v>
      </c>
      <c r="CS241">
        <v>138.70312134176885</v>
      </c>
      <c r="CT241">
        <v>9999999</v>
      </c>
      <c r="CU241">
        <v>0.69333718458215576</v>
      </c>
      <c r="CV241">
        <v>0.21477798091480158</v>
      </c>
      <c r="CW241">
        <v>0.46306095065916614</v>
      </c>
      <c r="CX241">
        <v>0.22502610189442029</v>
      </c>
      <c r="CY241">
        <v>0.4348686408384459</v>
      </c>
      <c r="CZ241">
        <v>7.5055399933095376E-4</v>
      </c>
      <c r="DA241">
        <v>0.12278252114427426</v>
      </c>
      <c r="DB241">
        <v>0.17551198674822263</v>
      </c>
      <c r="DC241">
        <v>0.18887250893120011</v>
      </c>
      <c r="DD241">
        <v>0.14814807677591602</v>
      </c>
      <c r="DE241">
        <v>0.3280516251596689</v>
      </c>
    </row>
    <row r="242" spans="1:109">
      <c r="A242">
        <v>234</v>
      </c>
      <c r="B242" t="s">
        <v>149</v>
      </c>
      <c r="C242">
        <v>305682.8189690694</v>
      </c>
      <c r="D242">
        <v>792419.42246374476</v>
      </c>
      <c r="E242">
        <v>1892361.1178220825</v>
      </c>
      <c r="F242">
        <v>382441.2420083583</v>
      </c>
      <c r="G242">
        <v>415996.24408773298</v>
      </c>
      <c r="H242">
        <v>809465.85135764047</v>
      </c>
      <c r="I242">
        <v>25938344.914540555</v>
      </c>
      <c r="J242">
        <v>1331435.0834197497</v>
      </c>
      <c r="K242">
        <v>115198.15682227156</v>
      </c>
      <c r="L242">
        <v>106668788755.12398</v>
      </c>
      <c r="M242">
        <v>1316.9290595648652</v>
      </c>
      <c r="N242">
        <v>81905.455619986562</v>
      </c>
      <c r="O242">
        <v>7051156.2500683451</v>
      </c>
      <c r="P242">
        <v>23587.363668017682</v>
      </c>
      <c r="Q242">
        <v>9999999</v>
      </c>
      <c r="R242">
        <v>544.80886737385526</v>
      </c>
      <c r="S242">
        <v>190.58956697780607</v>
      </c>
      <c r="T242">
        <v>385.07940404755038</v>
      </c>
      <c r="U242">
        <v>199.28147333624969</v>
      </c>
      <c r="V242">
        <v>387.6582247508336</v>
      </c>
      <c r="W242">
        <v>3.3481165637288353</v>
      </c>
      <c r="X242">
        <v>98.01559252737114</v>
      </c>
      <c r="Y242">
        <v>152.24842217187921</v>
      </c>
      <c r="Z242">
        <v>169.26038265736551</v>
      </c>
      <c r="AA242">
        <v>122.9492270131169</v>
      </c>
      <c r="AB242">
        <v>268.67990053384079</v>
      </c>
      <c r="AC242" t="s">
        <v>150</v>
      </c>
      <c r="AD242">
        <v>361.05749370548176</v>
      </c>
      <c r="AE242">
        <v>60931.616977976984</v>
      </c>
      <c r="AF242">
        <v>343857.05176623428</v>
      </c>
      <c r="AG242">
        <v>14432.432819437163</v>
      </c>
      <c r="AH242">
        <v>30194.475391029777</v>
      </c>
      <c r="AI242">
        <v>83359.185328960244</v>
      </c>
      <c r="AJ242">
        <v>104040.47122461263</v>
      </c>
      <c r="AK242">
        <v>21147.006004722036</v>
      </c>
      <c r="AL242">
        <v>8599.8026194034919</v>
      </c>
      <c r="AM242">
        <v>35442954.074751355</v>
      </c>
      <c r="AN242">
        <v>328.0690843751625</v>
      </c>
      <c r="AO242">
        <v>5751.8178471323836</v>
      </c>
      <c r="AP242">
        <v>4906031.1423221622</v>
      </c>
      <c r="AQ242">
        <v>1441.1356438912089</v>
      </c>
      <c r="AR242">
        <v>9999999</v>
      </c>
      <c r="AS242">
        <v>770.77528599149161</v>
      </c>
      <c r="AT242">
        <v>75.789304251150654</v>
      </c>
      <c r="AU242">
        <v>375.21195249556172</v>
      </c>
      <c r="AV242">
        <v>79.805173067742516</v>
      </c>
      <c r="AW242">
        <v>234.32762121848299</v>
      </c>
      <c r="AX242">
        <v>0.18757608113536126</v>
      </c>
      <c r="AY242">
        <v>33.942041233568126</v>
      </c>
      <c r="AZ242">
        <v>57.690073851887931</v>
      </c>
      <c r="BA242">
        <v>67.394177198835848</v>
      </c>
      <c r="BB242">
        <v>45.20464948389116</v>
      </c>
      <c r="BC242">
        <v>122.98631796125387</v>
      </c>
      <c r="BD242" t="s">
        <v>151</v>
      </c>
      <c r="BE242">
        <v>8.4967437281409399</v>
      </c>
      <c r="BF242">
        <v>1092.7647671548234</v>
      </c>
      <c r="BG242">
        <v>7231.8915356184525</v>
      </c>
      <c r="BH242">
        <v>501.36818396353306</v>
      </c>
      <c r="BI242">
        <v>517.17713276220923</v>
      </c>
      <c r="BJ242">
        <v>1791.3966717198043</v>
      </c>
      <c r="BK242">
        <v>7992.3131053433472</v>
      </c>
      <c r="BL242">
        <v>1410.8810495738542</v>
      </c>
      <c r="BM242">
        <v>155.03951875259321</v>
      </c>
      <c r="BN242">
        <v>6941346903.3592548</v>
      </c>
      <c r="BO242">
        <v>10.814288262466286</v>
      </c>
      <c r="BP242">
        <v>75.839524452450831</v>
      </c>
      <c r="BQ242">
        <v>22479.835718142567</v>
      </c>
      <c r="BR242">
        <v>64.111564335057295</v>
      </c>
      <c r="BS242">
        <v>9999999</v>
      </c>
      <c r="BT242">
        <v>14.429002548960055</v>
      </c>
      <c r="BU242">
        <v>1.3159854273959053</v>
      </c>
      <c r="BV242">
        <v>7.4248356577915136</v>
      </c>
      <c r="BW242">
        <v>1.383898381640581</v>
      </c>
      <c r="BX242">
        <v>4.7112456466526451</v>
      </c>
      <c r="BY242">
        <v>5.0860936650706937E-3</v>
      </c>
      <c r="BZ242">
        <v>0.56567919123941901</v>
      </c>
      <c r="CA242">
        <v>0.98091321707071533</v>
      </c>
      <c r="CB242">
        <v>1.1882384893545332</v>
      </c>
      <c r="CC242">
        <v>0.75443501998282303</v>
      </c>
      <c r="CD242">
        <v>2.1691209153422348</v>
      </c>
      <c r="CE242" t="s">
        <v>152</v>
      </c>
      <c r="CF242">
        <v>0.46690438749776342</v>
      </c>
      <c r="CG242">
        <v>159.61327799865566</v>
      </c>
      <c r="CH242">
        <v>684.60598682792431</v>
      </c>
      <c r="CI242">
        <v>41.914815672486014</v>
      </c>
      <c r="CJ242">
        <v>98.312390696142572</v>
      </c>
      <c r="CK242">
        <v>239.47515542383579</v>
      </c>
      <c r="CL242">
        <v>298.44710560129602</v>
      </c>
      <c r="CM242">
        <v>57.419171328067861</v>
      </c>
      <c r="CN242">
        <v>27.50129551040272</v>
      </c>
      <c r="CO242">
        <v>14096.52319010071</v>
      </c>
      <c r="CP242">
        <v>0.53533114587376696</v>
      </c>
      <c r="CQ242">
        <v>21.191889268522544</v>
      </c>
      <c r="CR242">
        <v>20265.990357171941</v>
      </c>
      <c r="CS242">
        <v>110.68114626083872</v>
      </c>
      <c r="CT242">
        <v>9999999</v>
      </c>
      <c r="CU242">
        <v>1.2675420155621628</v>
      </c>
      <c r="CV242">
        <v>0.13613752023706546</v>
      </c>
      <c r="CW242">
        <v>0.52931788699426974</v>
      </c>
      <c r="CX242">
        <v>0.14060760385478951</v>
      </c>
      <c r="CY242">
        <v>0.35366351695500858</v>
      </c>
      <c r="CZ242">
        <v>8.1977813312807319E-4</v>
      </c>
      <c r="DA242">
        <v>7.7707542182689673E-2</v>
      </c>
      <c r="DB242">
        <v>0.11776765493592507</v>
      </c>
      <c r="DC242">
        <v>0.12135510765016515</v>
      </c>
      <c r="DD242">
        <v>0.10045702408220318</v>
      </c>
      <c r="DE242">
        <v>0.18187213710381583</v>
      </c>
    </row>
    <row r="243" spans="1:109">
      <c r="A243">
        <v>235</v>
      </c>
      <c r="B243" t="s">
        <v>149</v>
      </c>
      <c r="C243">
        <v>285346.74873324845</v>
      </c>
      <c r="D243">
        <v>412061.53855468141</v>
      </c>
      <c r="E243">
        <v>1540736.4529715783</v>
      </c>
      <c r="F243">
        <v>164696.47028166099</v>
      </c>
      <c r="G243">
        <v>202825.42188899341</v>
      </c>
      <c r="H243">
        <v>511648.72032584046</v>
      </c>
      <c r="I243">
        <v>4019208.4153395318</v>
      </c>
      <c r="J243">
        <v>433127.16017519374</v>
      </c>
      <c r="K243">
        <v>56848.090228188172</v>
      </c>
      <c r="L243">
        <v>34795745047.819077</v>
      </c>
      <c r="M243">
        <v>469.46178137741629</v>
      </c>
      <c r="N243">
        <v>30343.457649428958</v>
      </c>
      <c r="O243">
        <v>6860614.311491725</v>
      </c>
      <c r="P243">
        <v>16079.131239964525</v>
      </c>
      <c r="Q243">
        <v>9999999</v>
      </c>
      <c r="R243">
        <v>988.40748036598188</v>
      </c>
      <c r="S243">
        <v>120.18086423515919</v>
      </c>
      <c r="T243">
        <v>408.76692239151504</v>
      </c>
      <c r="U243">
        <v>126.36963778306919</v>
      </c>
      <c r="V243">
        <v>269.67439130558404</v>
      </c>
      <c r="W243">
        <v>1.5347452566502302</v>
      </c>
      <c r="X243">
        <v>63.581683416707101</v>
      </c>
      <c r="Y243">
        <v>95.158137372065113</v>
      </c>
      <c r="Z243">
        <v>105.65149010757756</v>
      </c>
      <c r="AA243">
        <v>78.004137172117765</v>
      </c>
      <c r="AB243">
        <v>196.57284503090855</v>
      </c>
      <c r="AC243" t="s">
        <v>150</v>
      </c>
      <c r="AD243">
        <v>1140.7197505098063</v>
      </c>
      <c r="AE243">
        <v>115891.99096819536</v>
      </c>
      <c r="AF243">
        <v>1177130.7188155383</v>
      </c>
      <c r="AG243">
        <v>67347.283729622271</v>
      </c>
      <c r="AH243">
        <v>64389.203672346775</v>
      </c>
      <c r="AI243">
        <v>286660.35255186685</v>
      </c>
      <c r="AJ243">
        <v>786593.86431867117</v>
      </c>
      <c r="AK243">
        <v>177534.04026922619</v>
      </c>
      <c r="AL243">
        <v>20811.516429808777</v>
      </c>
      <c r="AM243">
        <v>407990964830.14587</v>
      </c>
      <c r="AN243">
        <v>1258.5631242058303</v>
      </c>
      <c r="AO243">
        <v>8366.8035029209805</v>
      </c>
      <c r="AP243">
        <v>4036352.0812830413</v>
      </c>
      <c r="AQ243">
        <v>6348.1397712050293</v>
      </c>
      <c r="AR243">
        <v>9999999</v>
      </c>
      <c r="AS243">
        <v>1702.430440191268</v>
      </c>
      <c r="AT243">
        <v>84.947252565406686</v>
      </c>
      <c r="AU243">
        <v>492.51507491639904</v>
      </c>
      <c r="AV243">
        <v>89.066426465409293</v>
      </c>
      <c r="AW243">
        <v>286.42973385640784</v>
      </c>
      <c r="AX243">
        <v>0.44895804747207785</v>
      </c>
      <c r="AY243">
        <v>45.563702091914251</v>
      </c>
      <c r="AZ243">
        <v>68.484137448434765</v>
      </c>
      <c r="BA243">
        <v>74.32280112020014</v>
      </c>
      <c r="BB243">
        <v>57.022350114174984</v>
      </c>
      <c r="BC243">
        <v>137.46494108025163</v>
      </c>
      <c r="BD243" t="s">
        <v>151</v>
      </c>
      <c r="BE243">
        <v>2.4119126028810705</v>
      </c>
      <c r="BF243">
        <v>431.49361665499032</v>
      </c>
      <c r="BG243">
        <v>2937.8459058684948</v>
      </c>
      <c r="BH243">
        <v>168.08237176549403</v>
      </c>
      <c r="BI243">
        <v>251.32838407591785</v>
      </c>
      <c r="BJ243">
        <v>976.7742903420766</v>
      </c>
      <c r="BK243">
        <v>1274.3228050464818</v>
      </c>
      <c r="BL243">
        <v>281.92554170524556</v>
      </c>
      <c r="BM243">
        <v>82.509456703843981</v>
      </c>
      <c r="BN243">
        <v>638026.77584637748</v>
      </c>
      <c r="BO243">
        <v>1.8423433600778214</v>
      </c>
      <c r="BP243">
        <v>28.677814539227683</v>
      </c>
      <c r="BQ243">
        <v>32323.86362690782</v>
      </c>
      <c r="BR243">
        <v>110.07467521409968</v>
      </c>
      <c r="BS243">
        <v>9999999</v>
      </c>
      <c r="BT243">
        <v>3.6284289280740976</v>
      </c>
      <c r="BU243">
        <v>0.32393964782471329</v>
      </c>
      <c r="BV243">
        <v>1.7144336866513907</v>
      </c>
      <c r="BW243">
        <v>0.3407067476820953</v>
      </c>
      <c r="BX243">
        <v>1.014018496297781</v>
      </c>
      <c r="BY243">
        <v>2.2052880943110986E-3</v>
      </c>
      <c r="BZ243">
        <v>0.13374635627267201</v>
      </c>
      <c r="CA243">
        <v>0.24255395709747185</v>
      </c>
      <c r="CB243">
        <v>0.28731005080757804</v>
      </c>
      <c r="CC243">
        <v>0.18444254026796672</v>
      </c>
      <c r="CD243">
        <v>0.48039925923693033</v>
      </c>
      <c r="CE243" t="s">
        <v>152</v>
      </c>
      <c r="CF243">
        <v>0.45208164110807975</v>
      </c>
      <c r="CG243">
        <v>308.64322369565434</v>
      </c>
      <c r="CH243">
        <v>986.48984919154805</v>
      </c>
      <c r="CI243">
        <v>53.699272734319351</v>
      </c>
      <c r="CJ243">
        <v>136.57597578866435</v>
      </c>
      <c r="CK243">
        <v>294.56661587479005</v>
      </c>
      <c r="CL243">
        <v>432.53676537917153</v>
      </c>
      <c r="CM243">
        <v>73.813416925907717</v>
      </c>
      <c r="CN243">
        <v>34.732532904776704</v>
      </c>
      <c r="CO243">
        <v>25824.225126262267</v>
      </c>
      <c r="CP243">
        <v>0.43882706128011434</v>
      </c>
      <c r="CQ243">
        <v>24.203168179683793</v>
      </c>
      <c r="CR243">
        <v>25106.401829603183</v>
      </c>
      <c r="CS243">
        <v>115.73649792923167</v>
      </c>
      <c r="CT243">
        <v>9999999</v>
      </c>
      <c r="CU243">
        <v>2.278224437907046</v>
      </c>
      <c r="CV243">
        <v>0.45935279939443385</v>
      </c>
      <c r="CW243">
        <v>1.7390244537930177</v>
      </c>
      <c r="CX243">
        <v>0.47080463808154227</v>
      </c>
      <c r="CY243">
        <v>1.1847586808224344</v>
      </c>
      <c r="CZ243">
        <v>3.9785589591430897E-3</v>
      </c>
      <c r="DA243">
        <v>0.29547248385338759</v>
      </c>
      <c r="DB243">
        <v>0.4087158782532338</v>
      </c>
      <c r="DC243">
        <v>0.42897440788471908</v>
      </c>
      <c r="DD243">
        <v>0.36089513197298528</v>
      </c>
      <c r="DE243">
        <v>0.60224076968388507</v>
      </c>
    </row>
    <row r="244" spans="1:109">
      <c r="A244">
        <v>236</v>
      </c>
      <c r="B244" t="s">
        <v>149</v>
      </c>
      <c r="C244">
        <v>386722.74463480723</v>
      </c>
      <c r="D244">
        <v>447959.50907106692</v>
      </c>
      <c r="E244">
        <v>967711.94797914254</v>
      </c>
      <c r="F244">
        <v>109171.35914734298</v>
      </c>
      <c r="G244">
        <v>202174.51257022383</v>
      </c>
      <c r="H244">
        <v>340096.37298115838</v>
      </c>
      <c r="I244">
        <v>2206253.5522172297</v>
      </c>
      <c r="J244">
        <v>212986.31964472737</v>
      </c>
      <c r="K244">
        <v>52185.289209193477</v>
      </c>
      <c r="L244">
        <v>416170257.34162444</v>
      </c>
      <c r="M244">
        <v>199.96129238459537</v>
      </c>
      <c r="N244">
        <v>33098.775041139917</v>
      </c>
      <c r="O244">
        <v>8881683.5970925465</v>
      </c>
      <c r="P244">
        <v>15267.590410519055</v>
      </c>
      <c r="Q244">
        <v>9999999</v>
      </c>
      <c r="R244">
        <v>1291.0197578428226</v>
      </c>
      <c r="S244">
        <v>315.69323544686932</v>
      </c>
      <c r="T244">
        <v>904.49529621997272</v>
      </c>
      <c r="U244">
        <v>327.22274569420915</v>
      </c>
      <c r="V244">
        <v>800.73530316196877</v>
      </c>
      <c r="W244">
        <v>0.93659048766526476</v>
      </c>
      <c r="X244">
        <v>207.01393056687519</v>
      </c>
      <c r="Y244">
        <v>271.39968952211325</v>
      </c>
      <c r="Z244">
        <v>288.30777449324984</v>
      </c>
      <c r="AA244">
        <v>240.08571813328163</v>
      </c>
      <c r="AB244">
        <v>481.31297164272655</v>
      </c>
      <c r="AC244" t="s">
        <v>150</v>
      </c>
      <c r="AD244">
        <v>150.20505077586441</v>
      </c>
      <c r="AE244">
        <v>26470.854555348593</v>
      </c>
      <c r="AF244">
        <v>87226.858056210607</v>
      </c>
      <c r="AG244">
        <v>5918.2806681727097</v>
      </c>
      <c r="AH244">
        <v>15798.127697105405</v>
      </c>
      <c r="AI244">
        <v>29210.089640505401</v>
      </c>
      <c r="AJ244">
        <v>36203.450944652366</v>
      </c>
      <c r="AK244">
        <v>7316.1935415852522</v>
      </c>
      <c r="AL244">
        <v>4567.0934138579587</v>
      </c>
      <c r="AM244">
        <v>707532.86603010644</v>
      </c>
      <c r="AN244">
        <v>391.06896633849777</v>
      </c>
      <c r="AO244">
        <v>5784.874290360518</v>
      </c>
      <c r="AP244">
        <v>5355448.6517812954</v>
      </c>
      <c r="AQ244">
        <v>422.75274865604956</v>
      </c>
      <c r="AR244">
        <v>9999999</v>
      </c>
      <c r="AS244">
        <v>431.82508191900587</v>
      </c>
      <c r="AT244">
        <v>45.210907345859106</v>
      </c>
      <c r="AU244">
        <v>149.09485813862847</v>
      </c>
      <c r="AV244">
        <v>47.758408429409599</v>
      </c>
      <c r="AW244">
        <v>100.83243834070474</v>
      </c>
      <c r="AX244">
        <v>0.20877060681106197</v>
      </c>
      <c r="AY244">
        <v>19.736319779489687</v>
      </c>
      <c r="AZ244">
        <v>34.659502201823088</v>
      </c>
      <c r="BA244">
        <v>38.694942980570453</v>
      </c>
      <c r="BB244">
        <v>26.815289159108701</v>
      </c>
      <c r="BC244">
        <v>69.935473330259796</v>
      </c>
      <c r="BD244" t="s">
        <v>151</v>
      </c>
      <c r="BE244">
        <v>1.2381743959569467</v>
      </c>
      <c r="BF244">
        <v>913.52527168516667</v>
      </c>
      <c r="BG244">
        <v>3374.7033693523499</v>
      </c>
      <c r="BH244">
        <v>231.12850800024432</v>
      </c>
      <c r="BI244">
        <v>431.19157531589133</v>
      </c>
      <c r="BJ244">
        <v>931.04915935649319</v>
      </c>
      <c r="BK244">
        <v>2866.733385056732</v>
      </c>
      <c r="BL244">
        <v>402.86560034192814</v>
      </c>
      <c r="BM244">
        <v>117.24832219004819</v>
      </c>
      <c r="BN244">
        <v>1866112.4442063866</v>
      </c>
      <c r="BO244">
        <v>1.4862265632051779</v>
      </c>
      <c r="BP244">
        <v>68.696205050209684</v>
      </c>
      <c r="BQ244">
        <v>29372.213043117368</v>
      </c>
      <c r="BR244">
        <v>78.048451351338812</v>
      </c>
      <c r="BS244">
        <v>9999999</v>
      </c>
      <c r="BT244">
        <v>3.9543558769694398</v>
      </c>
      <c r="BU244">
        <v>0.44803246285297232</v>
      </c>
      <c r="BV244">
        <v>2.2524533270331557</v>
      </c>
      <c r="BW244">
        <v>0.45558741745546677</v>
      </c>
      <c r="BX244">
        <v>1.3203566653206977</v>
      </c>
      <c r="BY244">
        <v>1.8026368203420018E-3</v>
      </c>
      <c r="BZ244">
        <v>0.3210881140535865</v>
      </c>
      <c r="CA244">
        <v>0.41695739534509468</v>
      </c>
      <c r="CB244">
        <v>0.41668179509209796</v>
      </c>
      <c r="CC244">
        <v>0.38364119591217233</v>
      </c>
      <c r="CD244">
        <v>0.56298510059099482</v>
      </c>
      <c r="CE244" t="s">
        <v>152</v>
      </c>
      <c r="CF244">
        <v>0.16897413493620153</v>
      </c>
      <c r="CG244">
        <v>271.83742606183097</v>
      </c>
      <c r="CH244">
        <v>1258.3883235097762</v>
      </c>
      <c r="CI244">
        <v>62.313673855108952</v>
      </c>
      <c r="CJ244">
        <v>141.80126820007661</v>
      </c>
      <c r="CK244">
        <v>359.62702348525522</v>
      </c>
      <c r="CL244">
        <v>472.61896742000295</v>
      </c>
      <c r="CM244">
        <v>87.857551720277797</v>
      </c>
      <c r="CN244">
        <v>38.343701449220163</v>
      </c>
      <c r="CO244">
        <v>56502.047786470896</v>
      </c>
      <c r="CP244">
        <v>0.19366008050984018</v>
      </c>
      <c r="CQ244">
        <v>20.989742170135706</v>
      </c>
      <c r="CR244">
        <v>24143.035287324525</v>
      </c>
      <c r="CS244">
        <v>116.37345300201656</v>
      </c>
      <c r="CT244">
        <v>9999999</v>
      </c>
      <c r="CU244">
        <v>1.3198891792931577</v>
      </c>
      <c r="CV244">
        <v>0.21810776252234348</v>
      </c>
      <c r="CW244">
        <v>0.85225153421121325</v>
      </c>
      <c r="CX244">
        <v>0.22549876009768666</v>
      </c>
      <c r="CY244">
        <v>0.59746744143081032</v>
      </c>
      <c r="CZ244">
        <v>2.5544733312879474E-3</v>
      </c>
      <c r="DA244">
        <v>0.14124872624920495</v>
      </c>
      <c r="DB244">
        <v>0.18827574524336976</v>
      </c>
      <c r="DC244">
        <v>0.20068268618290855</v>
      </c>
      <c r="DD244">
        <v>0.1660185049118911</v>
      </c>
      <c r="DE244">
        <v>0.32337863413548085</v>
      </c>
    </row>
    <row r="245" spans="1:109">
      <c r="A245">
        <v>237</v>
      </c>
      <c r="B245" t="s">
        <v>149</v>
      </c>
      <c r="C245">
        <v>432539.5549351761</v>
      </c>
      <c r="D245">
        <v>353196.57951562887</v>
      </c>
      <c r="E245">
        <v>2047467.4128996271</v>
      </c>
      <c r="F245">
        <v>177993.58027472603</v>
      </c>
      <c r="G245">
        <v>210603.05725818223</v>
      </c>
      <c r="H245">
        <v>473439.83904335124</v>
      </c>
      <c r="I245">
        <v>4600509.8738775179</v>
      </c>
      <c r="J245">
        <v>526026.37744545587</v>
      </c>
      <c r="K245">
        <v>62248.429692562553</v>
      </c>
      <c r="L245">
        <v>432074436523.60596</v>
      </c>
      <c r="M245">
        <v>5211.2491086965774</v>
      </c>
      <c r="N245">
        <v>55133.701461845696</v>
      </c>
      <c r="O245">
        <v>7610454.0221393742</v>
      </c>
      <c r="P245">
        <v>42934.235121730235</v>
      </c>
      <c r="Q245">
        <v>9999999</v>
      </c>
      <c r="R245">
        <v>8138.4169357344244</v>
      </c>
      <c r="S245">
        <v>796.9525906070395</v>
      </c>
      <c r="T245">
        <v>2781.79857724575</v>
      </c>
      <c r="U245">
        <v>846.86222754815901</v>
      </c>
      <c r="V245">
        <v>1769.4822923957188</v>
      </c>
      <c r="W245">
        <v>3.633155512425756</v>
      </c>
      <c r="X245">
        <v>321.39782898477904</v>
      </c>
      <c r="Y245">
        <v>586.96975967402147</v>
      </c>
      <c r="Z245">
        <v>686.66985644330521</v>
      </c>
      <c r="AA245">
        <v>445.87443472511137</v>
      </c>
      <c r="AB245">
        <v>1391.2556660801972</v>
      </c>
      <c r="AC245" t="s">
        <v>150</v>
      </c>
      <c r="AD245">
        <v>76.346186974688905</v>
      </c>
      <c r="AE245">
        <v>47832.017681685509</v>
      </c>
      <c r="AF245">
        <v>252305.20146216446</v>
      </c>
      <c r="AG245">
        <v>11248.750212624125</v>
      </c>
      <c r="AH245">
        <v>25959.062869260197</v>
      </c>
      <c r="AI245">
        <v>70428.615616158422</v>
      </c>
      <c r="AJ245">
        <v>75430.788846345837</v>
      </c>
      <c r="AK245">
        <v>15306.06221354465</v>
      </c>
      <c r="AL245">
        <v>7249.896920179096</v>
      </c>
      <c r="AM245">
        <v>7640419.485498447</v>
      </c>
      <c r="AN245">
        <v>60.738510659274873</v>
      </c>
      <c r="AO245">
        <v>4793.7362755935819</v>
      </c>
      <c r="AP245">
        <v>5873833.964883063</v>
      </c>
      <c r="AQ245">
        <v>898.71108423600037</v>
      </c>
      <c r="AR245">
        <v>9999999</v>
      </c>
      <c r="AS245">
        <v>285.06918698197148</v>
      </c>
      <c r="AT245">
        <v>29.049803085806158</v>
      </c>
      <c r="AU245">
        <v>106.87284855590811</v>
      </c>
      <c r="AV245">
        <v>30.069619461395586</v>
      </c>
      <c r="AW245">
        <v>57.136113660060452</v>
      </c>
      <c r="AX245">
        <v>0.93820461537509758</v>
      </c>
      <c r="AY245">
        <v>18.555422219849962</v>
      </c>
      <c r="AZ245">
        <v>25.334516316326461</v>
      </c>
      <c r="BA245">
        <v>25.511615805962634</v>
      </c>
      <c r="BB245">
        <v>22.31931991170449</v>
      </c>
      <c r="BC245">
        <v>36.311863377580536</v>
      </c>
      <c r="BD245" t="s">
        <v>151</v>
      </c>
      <c r="BE245">
        <v>3.4370429171277443</v>
      </c>
      <c r="BF245">
        <v>660.32786996535458</v>
      </c>
      <c r="BG245">
        <v>4051.9371558734047</v>
      </c>
      <c r="BH245">
        <v>223.97428604911258</v>
      </c>
      <c r="BI245">
        <v>325.1480639287085</v>
      </c>
      <c r="BJ245">
        <v>998.25460624500886</v>
      </c>
      <c r="BK245">
        <v>2878.2215596005458</v>
      </c>
      <c r="BL245">
        <v>471.16553585189217</v>
      </c>
      <c r="BM245">
        <v>89.498105624192377</v>
      </c>
      <c r="BN245">
        <v>35581880.617806874</v>
      </c>
      <c r="BO245">
        <v>2.5662271618361103</v>
      </c>
      <c r="BP245">
        <v>45.414512549424053</v>
      </c>
      <c r="BQ245">
        <v>21710.669377740312</v>
      </c>
      <c r="BR245">
        <v>63.515227157019595</v>
      </c>
      <c r="BS245">
        <v>9999999</v>
      </c>
      <c r="BT245">
        <v>7.9057855797479739</v>
      </c>
      <c r="BU245">
        <v>1.1055856056704985</v>
      </c>
      <c r="BV245">
        <v>4.6093740370371759</v>
      </c>
      <c r="BW245">
        <v>1.1543949914502176</v>
      </c>
      <c r="BX245">
        <v>2.8047760548259473</v>
      </c>
      <c r="BY245">
        <v>6.502318904518252E-3</v>
      </c>
      <c r="BZ245">
        <v>0.59069049333137935</v>
      </c>
      <c r="CA245">
        <v>0.89943610633977211</v>
      </c>
      <c r="CB245">
        <v>0.98446239431577875</v>
      </c>
      <c r="CC245">
        <v>0.74790466729861571</v>
      </c>
      <c r="CD245">
        <v>1.6244382289380939</v>
      </c>
      <c r="CE245" t="s">
        <v>152</v>
      </c>
      <c r="CF245">
        <v>7.5388035988087659E-2</v>
      </c>
      <c r="CG245">
        <v>99.798206379395452</v>
      </c>
      <c r="CH245">
        <v>246.9957736519529</v>
      </c>
      <c r="CI245">
        <v>14.515595072286155</v>
      </c>
      <c r="CJ245">
        <v>42.273673482232368</v>
      </c>
      <c r="CK245">
        <v>84.580652598089259</v>
      </c>
      <c r="CL245">
        <v>71.387619282679069</v>
      </c>
      <c r="CM245">
        <v>16.441104315149492</v>
      </c>
      <c r="CN245">
        <v>11.852414166347835</v>
      </c>
      <c r="CO245">
        <v>1032.6468595916931</v>
      </c>
      <c r="CP245">
        <v>0.27867399918936059</v>
      </c>
      <c r="CQ245">
        <v>7.1102200439066019</v>
      </c>
      <c r="CR245">
        <v>23596.056045713434</v>
      </c>
      <c r="CS245">
        <v>176.8696389464321</v>
      </c>
      <c r="CT245">
        <v>9999999</v>
      </c>
      <c r="CU245">
        <v>0.10046794110845407</v>
      </c>
      <c r="CV245">
        <v>1.7959427491575804E-2</v>
      </c>
      <c r="CW245">
        <v>6.3668103172353427E-2</v>
      </c>
      <c r="CX245">
        <v>1.876343614636538E-2</v>
      </c>
      <c r="CY245">
        <v>6.049935838377174E-2</v>
      </c>
      <c r="CZ245">
        <v>3.7014513750982108E-4</v>
      </c>
      <c r="DA245">
        <v>1.1039090090529563E-2</v>
      </c>
      <c r="DB245">
        <v>1.4930099161591933E-2</v>
      </c>
      <c r="DC245">
        <v>1.5863633540499071E-2</v>
      </c>
      <c r="DD245">
        <v>1.2983660094600113E-2</v>
      </c>
      <c r="DE245">
        <v>2.9711512372068111E-2</v>
      </c>
    </row>
    <row r="246" spans="1:109">
      <c r="A246">
        <v>238</v>
      </c>
      <c r="B246" t="s">
        <v>149</v>
      </c>
      <c r="C246">
        <v>496704.48701568641</v>
      </c>
      <c r="D246">
        <v>952619.68058041367</v>
      </c>
      <c r="E246">
        <v>2444009.1632089056</v>
      </c>
      <c r="F246">
        <v>433067.93556623976</v>
      </c>
      <c r="G246">
        <v>444787.05973806215</v>
      </c>
      <c r="H246">
        <v>726898.3817105873</v>
      </c>
      <c r="I246">
        <v>37864606.920505978</v>
      </c>
      <c r="J246">
        <v>1938314.157903288</v>
      </c>
      <c r="K246">
        <v>117824.53959409635</v>
      </c>
      <c r="L246">
        <v>4877652557102.4434</v>
      </c>
      <c r="M246">
        <v>6225.9745529913462</v>
      </c>
      <c r="N246">
        <v>138839.37607567478</v>
      </c>
      <c r="O246">
        <v>7139159.3825715799</v>
      </c>
      <c r="P246">
        <v>75300.023679771926</v>
      </c>
      <c r="Q246">
        <v>9999999</v>
      </c>
      <c r="R246">
        <v>13012.429222685367</v>
      </c>
      <c r="S246">
        <v>1914.6548785663329</v>
      </c>
      <c r="T246">
        <v>6694.6877807056471</v>
      </c>
      <c r="U246">
        <v>1995.5041048475987</v>
      </c>
      <c r="V246">
        <v>4163.1865733565937</v>
      </c>
      <c r="W246">
        <v>1.7551962538571924</v>
      </c>
      <c r="X246">
        <v>852.0571827018274</v>
      </c>
      <c r="Y246">
        <v>1503.8516416443611</v>
      </c>
      <c r="Z246">
        <v>1722.3769137863439</v>
      </c>
      <c r="AA246">
        <v>1161.1610168673606</v>
      </c>
      <c r="AB246">
        <v>2681.9438154828654</v>
      </c>
      <c r="AC246" t="s">
        <v>150</v>
      </c>
      <c r="AD246">
        <v>245.01714417131433</v>
      </c>
      <c r="AE246">
        <v>122554.54093735431</v>
      </c>
      <c r="AF246">
        <v>240504.82859920783</v>
      </c>
      <c r="AG246">
        <v>26353.222097612652</v>
      </c>
      <c r="AH246">
        <v>60211.227816484454</v>
      </c>
      <c r="AI246">
        <v>86031.151831385723</v>
      </c>
      <c r="AJ246">
        <v>324500.52224588022</v>
      </c>
      <c r="AK246">
        <v>42292.576292434351</v>
      </c>
      <c r="AL246">
        <v>15878.881705477392</v>
      </c>
      <c r="AM246">
        <v>12487381.339364605</v>
      </c>
      <c r="AN246">
        <v>532.98974743756128</v>
      </c>
      <c r="AO246">
        <v>12610.490672349459</v>
      </c>
      <c r="AP246">
        <v>4649485.9482053099</v>
      </c>
      <c r="AQ246">
        <v>3923.3646266157298</v>
      </c>
      <c r="AR246">
        <v>9999999</v>
      </c>
      <c r="AS246">
        <v>1108.5302441238416</v>
      </c>
      <c r="AT246">
        <v>229.95196453155805</v>
      </c>
      <c r="AU246">
        <v>680.05954476443003</v>
      </c>
      <c r="AV246">
        <v>236.7147499909286</v>
      </c>
      <c r="AW246">
        <v>438.28260047548883</v>
      </c>
      <c r="AX246">
        <v>0.17256110163591776</v>
      </c>
      <c r="AY246">
        <v>125.45606886966097</v>
      </c>
      <c r="AZ246">
        <v>197.63732192011395</v>
      </c>
      <c r="BA246">
        <v>212.41474643767631</v>
      </c>
      <c r="BB246">
        <v>165.14063128320547</v>
      </c>
      <c r="BC246">
        <v>292.60223962336693</v>
      </c>
      <c r="BD246" t="s">
        <v>151</v>
      </c>
      <c r="BE246">
        <v>5.4042454137147216</v>
      </c>
      <c r="BF246">
        <v>1441.7304741981536</v>
      </c>
      <c r="BG246">
        <v>3405.6439131696206</v>
      </c>
      <c r="BH246">
        <v>475.80663376199584</v>
      </c>
      <c r="BI246">
        <v>760.3793006061735</v>
      </c>
      <c r="BJ246">
        <v>1106.8430720516978</v>
      </c>
      <c r="BK246">
        <v>12452.391014679664</v>
      </c>
      <c r="BL246">
        <v>1138.562209194547</v>
      </c>
      <c r="BM246">
        <v>213.07479989016713</v>
      </c>
      <c r="BN246">
        <v>5010854.4045614507</v>
      </c>
      <c r="BO246">
        <v>13.240240671062733</v>
      </c>
      <c r="BP246">
        <v>180.17800101574531</v>
      </c>
      <c r="BQ246">
        <v>25140.265500728066</v>
      </c>
      <c r="BR246">
        <v>18.681974412900001</v>
      </c>
      <c r="BS246">
        <v>9999999</v>
      </c>
      <c r="BT246">
        <v>18.924088691865471</v>
      </c>
      <c r="BU246">
        <v>2.0628714656424814</v>
      </c>
      <c r="BV246">
        <v>6.6527756459275116</v>
      </c>
      <c r="BW246">
        <v>2.1381919962320635</v>
      </c>
      <c r="BX246">
        <v>3.6522072433834771</v>
      </c>
      <c r="BY246">
        <v>4.5363420597509009E-3</v>
      </c>
      <c r="BZ246">
        <v>1.0218031078392416</v>
      </c>
      <c r="CA246">
        <v>1.7167861434429281</v>
      </c>
      <c r="CB246">
        <v>1.8217936658351985</v>
      </c>
      <c r="CC246">
        <v>1.3819265326748744</v>
      </c>
      <c r="CD246">
        <v>2.4705160222621001</v>
      </c>
      <c r="CE246" t="s">
        <v>152</v>
      </c>
      <c r="CF246">
        <v>3.3285148145917014</v>
      </c>
      <c r="CG246">
        <v>263.7314049027367</v>
      </c>
      <c r="CH246">
        <v>2584.3574571210306</v>
      </c>
      <c r="CI246">
        <v>88.785694701600207</v>
      </c>
      <c r="CJ246">
        <v>139.76335487995567</v>
      </c>
      <c r="CK246">
        <v>615.84730027055923</v>
      </c>
      <c r="CL246">
        <v>524.47838214286082</v>
      </c>
      <c r="CM246">
        <v>140.29499876790692</v>
      </c>
      <c r="CN246">
        <v>46.010781457153541</v>
      </c>
      <c r="CO246">
        <v>1080657.1209604654</v>
      </c>
      <c r="CP246">
        <v>4.5390155289103298</v>
      </c>
      <c r="CQ246">
        <v>19.070141669222217</v>
      </c>
      <c r="CR246">
        <v>24257.47231523653</v>
      </c>
      <c r="CS246">
        <v>108.61352614089265</v>
      </c>
      <c r="CT246">
        <v>9999999</v>
      </c>
      <c r="CU246">
        <v>5.8098397641180393</v>
      </c>
      <c r="CV246">
        <v>0.20525998529625442</v>
      </c>
      <c r="CW246">
        <v>1.9883557916124068</v>
      </c>
      <c r="CX246">
        <v>0.21648376795654681</v>
      </c>
      <c r="CY246">
        <v>1.1555029615912673</v>
      </c>
      <c r="CZ246">
        <v>2.7750369877854119E-3</v>
      </c>
      <c r="DA246">
        <v>8.39842276453973E-2</v>
      </c>
      <c r="DB246">
        <v>0.15248788921269657</v>
      </c>
      <c r="DC246">
        <v>0.18006503702764279</v>
      </c>
      <c r="DD246">
        <v>0.11564672280134261</v>
      </c>
      <c r="DE246">
        <v>0.34475043779953246</v>
      </c>
    </row>
    <row r="247" spans="1:109">
      <c r="A247">
        <v>239</v>
      </c>
      <c r="B247" t="s">
        <v>149</v>
      </c>
      <c r="C247">
        <v>436253.1905498972</v>
      </c>
      <c r="D247">
        <v>282683.86081922898</v>
      </c>
      <c r="E247">
        <v>1473989.3091477035</v>
      </c>
      <c r="F247">
        <v>193325.75026304583</v>
      </c>
      <c r="G247">
        <v>164273.04010978722</v>
      </c>
      <c r="H247">
        <v>391907.31277851138</v>
      </c>
      <c r="I247">
        <v>7329314.0197364399</v>
      </c>
      <c r="J247">
        <v>710977.26121346536</v>
      </c>
      <c r="K247">
        <v>75870.623227717413</v>
      </c>
      <c r="L247">
        <v>156209916406.2384</v>
      </c>
      <c r="M247">
        <v>47272.19660073657</v>
      </c>
      <c r="N247">
        <v>88263.292592926256</v>
      </c>
      <c r="O247">
        <v>6126388.7538263574</v>
      </c>
      <c r="P247">
        <v>74539.632404035641</v>
      </c>
      <c r="Q247">
        <v>9999999</v>
      </c>
      <c r="R247">
        <v>33933.460109911452</v>
      </c>
      <c r="S247">
        <v>341.01443654323481</v>
      </c>
      <c r="T247">
        <v>5356.399410902216</v>
      </c>
      <c r="U247">
        <v>361.80555246611675</v>
      </c>
      <c r="V247">
        <v>2089.5589595022434</v>
      </c>
      <c r="W247">
        <v>4.6801524581092329</v>
      </c>
      <c r="X247">
        <v>151.859537618752</v>
      </c>
      <c r="Y247">
        <v>258.4776759510986</v>
      </c>
      <c r="Z247">
        <v>303.65865478473586</v>
      </c>
      <c r="AA247">
        <v>197.5831120711826</v>
      </c>
      <c r="AB247">
        <v>596.17620859232284</v>
      </c>
      <c r="AC247" t="s">
        <v>150</v>
      </c>
      <c r="AD247">
        <v>1660.2137114200389</v>
      </c>
      <c r="AE247">
        <v>38821.168321428886</v>
      </c>
      <c r="AF247">
        <v>415587.4108156914</v>
      </c>
      <c r="AG247">
        <v>12621.426536005152</v>
      </c>
      <c r="AH247">
        <v>20631.737410972706</v>
      </c>
      <c r="AI247">
        <v>90190.700565451087</v>
      </c>
      <c r="AJ247">
        <v>84386.943254619095</v>
      </c>
      <c r="AK247">
        <v>20117.845683654501</v>
      </c>
      <c r="AL247">
        <v>6917.5435695801243</v>
      </c>
      <c r="AM247">
        <v>93797244.18859522</v>
      </c>
      <c r="AN247">
        <v>1915.5023453107101</v>
      </c>
      <c r="AO247">
        <v>6450.1191372159192</v>
      </c>
      <c r="AP247">
        <v>4936742.8302763971</v>
      </c>
      <c r="AQ247">
        <v>1947.0830678448729</v>
      </c>
      <c r="AR247">
        <v>9999999</v>
      </c>
      <c r="AS247">
        <v>2633.0906968098416</v>
      </c>
      <c r="AT247">
        <v>62.066130913699624</v>
      </c>
      <c r="AU247">
        <v>746.18755429365035</v>
      </c>
      <c r="AV247">
        <v>66.01975777125017</v>
      </c>
      <c r="AW247">
        <v>389.95719847919901</v>
      </c>
      <c r="AX247">
        <v>1.1977111795829203</v>
      </c>
      <c r="AY247">
        <v>24.52280866373453</v>
      </c>
      <c r="AZ247">
        <v>45.743620572077972</v>
      </c>
      <c r="BA247">
        <v>54.529916426842611</v>
      </c>
      <c r="BB247">
        <v>34.811251581573856</v>
      </c>
      <c r="BC247">
        <v>112.95733738567196</v>
      </c>
      <c r="BD247" t="s">
        <v>151</v>
      </c>
      <c r="BE247">
        <v>3.4287137612034329</v>
      </c>
      <c r="BF247">
        <v>513.23561621375461</v>
      </c>
      <c r="BG247">
        <v>2838.5040884000668</v>
      </c>
      <c r="BH247">
        <v>134.40315307808768</v>
      </c>
      <c r="BI247">
        <v>265.71571801829504</v>
      </c>
      <c r="BJ247">
        <v>671.31858260287333</v>
      </c>
      <c r="BK247">
        <v>1304.6927425869594</v>
      </c>
      <c r="BL247">
        <v>220.61733344776974</v>
      </c>
      <c r="BM247">
        <v>72.596751846950966</v>
      </c>
      <c r="BN247">
        <v>829476.90716847964</v>
      </c>
      <c r="BO247">
        <v>2.9023355532082782</v>
      </c>
      <c r="BP247">
        <v>52.323315055170539</v>
      </c>
      <c r="BQ247">
        <v>30675.364237662579</v>
      </c>
      <c r="BR247">
        <v>76.26838324065956</v>
      </c>
      <c r="BS247">
        <v>9999999</v>
      </c>
      <c r="BT247">
        <v>8.3029220800438193</v>
      </c>
      <c r="BU247">
        <v>0.90311405136799983</v>
      </c>
      <c r="BV247">
        <v>3.8618156026700055</v>
      </c>
      <c r="BW247">
        <v>0.93784801156525488</v>
      </c>
      <c r="BX247">
        <v>2.279220448855757</v>
      </c>
      <c r="BY247">
        <v>4.0552794132484565E-3</v>
      </c>
      <c r="BZ247">
        <v>0.44346154132221483</v>
      </c>
      <c r="CA247">
        <v>0.74020866959374776</v>
      </c>
      <c r="CB247">
        <v>0.81045160211202849</v>
      </c>
      <c r="CC247">
        <v>0.59883764609369616</v>
      </c>
      <c r="CD247">
        <v>1.2564811912181004</v>
      </c>
      <c r="CE247" t="s">
        <v>152</v>
      </c>
      <c r="CF247">
        <v>7.4346989889432807E-2</v>
      </c>
      <c r="CG247">
        <v>118.81983522255075</v>
      </c>
      <c r="CH247">
        <v>220.31777874418685</v>
      </c>
      <c r="CI247">
        <v>17.343517537948429</v>
      </c>
      <c r="CJ247">
        <v>52.371651275844137</v>
      </c>
      <c r="CK247">
        <v>91.829398271685449</v>
      </c>
      <c r="CL247">
        <v>91.615159163074892</v>
      </c>
      <c r="CM247">
        <v>19.788237406882434</v>
      </c>
      <c r="CN247">
        <v>14.151203934310189</v>
      </c>
      <c r="CO247">
        <v>828.35935523605735</v>
      </c>
      <c r="CP247">
        <v>0.15969245674625554</v>
      </c>
      <c r="CQ247">
        <v>11.275596320981537</v>
      </c>
      <c r="CR247">
        <v>25951.288482497624</v>
      </c>
      <c r="CS247">
        <v>174.53202410163792</v>
      </c>
      <c r="CT247">
        <v>9999999</v>
      </c>
      <c r="CU247">
        <v>7.3434499334171677E-2</v>
      </c>
      <c r="CV247">
        <v>1.5131318729217644E-2</v>
      </c>
      <c r="CW247">
        <v>2.2830779179183483E-2</v>
      </c>
      <c r="CX247">
        <v>1.5579540844703178E-2</v>
      </c>
      <c r="CY247">
        <v>1.7688159759821406E-2</v>
      </c>
      <c r="CZ247">
        <v>1.0932650593264909E-4</v>
      </c>
      <c r="DA247">
        <v>9.9698677397226289E-3</v>
      </c>
      <c r="DB247">
        <v>1.3440167532460431E-2</v>
      </c>
      <c r="DC247">
        <v>1.3404180692492164E-2</v>
      </c>
      <c r="DD247">
        <v>1.1871817230665146E-2</v>
      </c>
      <c r="DE247">
        <v>1.7198185338120321E-2</v>
      </c>
    </row>
    <row r="248" spans="1:109">
      <c r="A248">
        <v>240</v>
      </c>
      <c r="B248" t="s">
        <v>149</v>
      </c>
      <c r="C248">
        <v>278221.27397686848</v>
      </c>
      <c r="D248">
        <v>527633.95395048743</v>
      </c>
      <c r="E248">
        <v>1452177.5007684794</v>
      </c>
      <c r="F248">
        <v>171420.90840953714</v>
      </c>
      <c r="G248">
        <v>225530.67608402422</v>
      </c>
      <c r="H248">
        <v>456522.83517310448</v>
      </c>
      <c r="I248">
        <v>6071768.4062852161</v>
      </c>
      <c r="J248">
        <v>484697.45431681687</v>
      </c>
      <c r="K248">
        <v>57602.095540627437</v>
      </c>
      <c r="L248">
        <v>65531079222.234039</v>
      </c>
      <c r="M248">
        <v>103.78278999072228</v>
      </c>
      <c r="N248">
        <v>37296.86057018752</v>
      </c>
      <c r="O248">
        <v>6004515.2487724703</v>
      </c>
      <c r="P248">
        <v>18473.253689221827</v>
      </c>
      <c r="Q248">
        <v>9999999</v>
      </c>
      <c r="R248">
        <v>1929.863141251888</v>
      </c>
      <c r="S248">
        <v>291.76446072880452</v>
      </c>
      <c r="T248">
        <v>1269.3871090181281</v>
      </c>
      <c r="U248">
        <v>301.46872197672815</v>
      </c>
      <c r="V248">
        <v>1123.7042822139304</v>
      </c>
      <c r="W248">
        <v>1.0510151978466329</v>
      </c>
      <c r="X248">
        <v>203.25771036927114</v>
      </c>
      <c r="Y248">
        <v>252.58421491065562</v>
      </c>
      <c r="Z248">
        <v>269.88864293849883</v>
      </c>
      <c r="AA248">
        <v>226.88210821466831</v>
      </c>
      <c r="AB248">
        <v>435.29776318213953</v>
      </c>
      <c r="AC248" t="s">
        <v>150</v>
      </c>
      <c r="AD248">
        <v>130.10761728890256</v>
      </c>
      <c r="AE248">
        <v>59604.565532909008</v>
      </c>
      <c r="AF248">
        <v>288537.55808236555</v>
      </c>
      <c r="AG248">
        <v>12261.531497416283</v>
      </c>
      <c r="AH248">
        <v>27415.527868916859</v>
      </c>
      <c r="AI248">
        <v>78423.204171272737</v>
      </c>
      <c r="AJ248">
        <v>85409.331232365774</v>
      </c>
      <c r="AK248">
        <v>17011.095142608636</v>
      </c>
      <c r="AL248">
        <v>7556.4077589931394</v>
      </c>
      <c r="AM248">
        <v>13604094.537389414</v>
      </c>
      <c r="AN248">
        <v>161.37131839053549</v>
      </c>
      <c r="AO248">
        <v>3263.2448983551953</v>
      </c>
      <c r="AP248">
        <v>5307666.507778028</v>
      </c>
      <c r="AQ248">
        <v>665.27552413488263</v>
      </c>
      <c r="AR248">
        <v>9999999</v>
      </c>
      <c r="AS248">
        <v>467.56023244878963</v>
      </c>
      <c r="AT248">
        <v>111.45461763335497</v>
      </c>
      <c r="AU248">
        <v>315.69898251262498</v>
      </c>
      <c r="AV248">
        <v>115.3586931022421</v>
      </c>
      <c r="AW248">
        <v>252.04574483500937</v>
      </c>
      <c r="AX248">
        <v>0.12612728767269302</v>
      </c>
      <c r="AY248">
        <v>63.185320434236623</v>
      </c>
      <c r="AZ248">
        <v>93.644727108806507</v>
      </c>
      <c r="BA248">
        <v>103.11809601478916</v>
      </c>
      <c r="BB248">
        <v>78.76883914951209</v>
      </c>
      <c r="BC248">
        <v>159.89028984742086</v>
      </c>
      <c r="BD248" t="s">
        <v>151</v>
      </c>
      <c r="BE248">
        <v>0.73251417501610683</v>
      </c>
      <c r="BF248">
        <v>943.67486844639552</v>
      </c>
      <c r="BG248">
        <v>3926.8117092217308</v>
      </c>
      <c r="BH248">
        <v>306.74352787552402</v>
      </c>
      <c r="BI248">
        <v>467.11773170218765</v>
      </c>
      <c r="BJ248">
        <v>1271.9192569403367</v>
      </c>
      <c r="BK248">
        <v>3811.3656405122556</v>
      </c>
      <c r="BL248">
        <v>585.60729860513311</v>
      </c>
      <c r="BM248">
        <v>137.55483708744146</v>
      </c>
      <c r="BN248">
        <v>4653188.9824662218</v>
      </c>
      <c r="BO248">
        <v>2.6522029598666546</v>
      </c>
      <c r="BP248">
        <v>58.765189867837705</v>
      </c>
      <c r="BQ248">
        <v>28249.824824189527</v>
      </c>
      <c r="BR248">
        <v>95.16176947069961</v>
      </c>
      <c r="BS248">
        <v>9999999</v>
      </c>
      <c r="BT248">
        <v>1.860021428647165</v>
      </c>
      <c r="BU248">
        <v>0.31377808590356765</v>
      </c>
      <c r="BV248">
        <v>0.86172996487573028</v>
      </c>
      <c r="BW248">
        <v>0.32337995196955555</v>
      </c>
      <c r="BX248">
        <v>0.48996207398494035</v>
      </c>
      <c r="BY248">
        <v>5.1625240385759765E-3</v>
      </c>
      <c r="BZ248">
        <v>0.1847023575356993</v>
      </c>
      <c r="CA248">
        <v>0.26930798915893778</v>
      </c>
      <c r="CB248">
        <v>0.28592201050480859</v>
      </c>
      <c r="CC248">
        <v>0.23019091164537736</v>
      </c>
      <c r="CD248">
        <v>0.38954389038420684</v>
      </c>
      <c r="CE248" t="s">
        <v>152</v>
      </c>
      <c r="CF248">
        <v>0.50582308633874518</v>
      </c>
      <c r="CG248">
        <v>163.66566888037988</v>
      </c>
      <c r="CH248">
        <v>1335.8676009773076</v>
      </c>
      <c r="CI248">
        <v>50.114642601567866</v>
      </c>
      <c r="CJ248">
        <v>100.34482335785756</v>
      </c>
      <c r="CK248">
        <v>354.21675079484345</v>
      </c>
      <c r="CL248">
        <v>285.90604575957099</v>
      </c>
      <c r="CM248">
        <v>68.947440758112094</v>
      </c>
      <c r="CN248">
        <v>31.017201978688451</v>
      </c>
      <c r="CO248">
        <v>64039.051699787204</v>
      </c>
      <c r="CP248">
        <v>0.96716251602936076</v>
      </c>
      <c r="CQ248">
        <v>14.059624261661554</v>
      </c>
      <c r="CR248">
        <v>24329.105894601773</v>
      </c>
      <c r="CS248">
        <v>129.20620404494409</v>
      </c>
      <c r="CT248">
        <v>9999999</v>
      </c>
      <c r="CU248">
        <v>1.2325448015050404</v>
      </c>
      <c r="CV248">
        <v>0.11652165060395561</v>
      </c>
      <c r="CW248">
        <v>0.36468082796227347</v>
      </c>
      <c r="CX248">
        <v>0.12349689984564899</v>
      </c>
      <c r="CY248">
        <v>0.24483502322506312</v>
      </c>
      <c r="CZ248">
        <v>2.1969231390673262E-3</v>
      </c>
      <c r="DA248">
        <v>4.9642517936926631E-2</v>
      </c>
      <c r="DB248">
        <v>8.806776920638773E-2</v>
      </c>
      <c r="DC248">
        <v>9.8925348397498836E-2</v>
      </c>
      <c r="DD248">
        <v>6.8536728556460147E-2</v>
      </c>
      <c r="DE248">
        <v>0.18636835532159904</v>
      </c>
    </row>
    <row r="249" spans="1:109">
      <c r="A249">
        <v>241</v>
      </c>
      <c r="B249" t="s">
        <v>149</v>
      </c>
      <c r="C249">
        <v>463859.72362436861</v>
      </c>
      <c r="D249">
        <v>662688.20399445575</v>
      </c>
      <c r="E249">
        <v>1352628.8201939415</v>
      </c>
      <c r="F249">
        <v>265119.72059580334</v>
      </c>
      <c r="G249">
        <v>371834.49879451201</v>
      </c>
      <c r="H249">
        <v>523799.36931249168</v>
      </c>
      <c r="I249">
        <v>9544727.5460365377</v>
      </c>
      <c r="J249">
        <v>721355.5857893076</v>
      </c>
      <c r="K249">
        <v>107498.96903946581</v>
      </c>
      <c r="L249">
        <v>4465194852.6757774</v>
      </c>
      <c r="M249">
        <v>2581.7542621793004</v>
      </c>
      <c r="N249">
        <v>96717.24423821528</v>
      </c>
      <c r="O249">
        <v>7985042.7683489779</v>
      </c>
      <c r="P249">
        <v>47842.393354565793</v>
      </c>
      <c r="Q249">
        <v>9999999</v>
      </c>
      <c r="R249">
        <v>3486.5573440391313</v>
      </c>
      <c r="S249">
        <v>501.39913478905038</v>
      </c>
      <c r="T249">
        <v>1370.702126992888</v>
      </c>
      <c r="U249">
        <v>536.44752572412483</v>
      </c>
      <c r="V249">
        <v>979.54062181624988</v>
      </c>
      <c r="W249">
        <v>6.1899235395489569</v>
      </c>
      <c r="X249">
        <v>202.33558935203163</v>
      </c>
      <c r="Y249">
        <v>366.11204242905245</v>
      </c>
      <c r="Z249">
        <v>425.78646712580706</v>
      </c>
      <c r="AA249">
        <v>279.15668637368975</v>
      </c>
      <c r="AB249">
        <v>992.44763637512006</v>
      </c>
      <c r="AC249" t="s">
        <v>150</v>
      </c>
      <c r="AD249">
        <v>301.6006168538164</v>
      </c>
      <c r="AE249">
        <v>157773.90445574874</v>
      </c>
      <c r="AF249">
        <v>419804.78068256745</v>
      </c>
      <c r="AG249">
        <v>33668.398480233562</v>
      </c>
      <c r="AH249">
        <v>73870.86131264687</v>
      </c>
      <c r="AI249">
        <v>129872.71620531766</v>
      </c>
      <c r="AJ249">
        <v>423691.52188302827</v>
      </c>
      <c r="AK249">
        <v>55761.464673457987</v>
      </c>
      <c r="AL249">
        <v>18770.951057304996</v>
      </c>
      <c r="AM249">
        <v>47266600.256891988</v>
      </c>
      <c r="AN249">
        <v>428.8171628484709</v>
      </c>
      <c r="AO249">
        <v>13404.214437161432</v>
      </c>
      <c r="AP249">
        <v>5978745.9988073967</v>
      </c>
      <c r="AQ249">
        <v>4887.38517107793</v>
      </c>
      <c r="AR249">
        <v>9999999</v>
      </c>
      <c r="AS249">
        <v>1417.1318871566305</v>
      </c>
      <c r="AT249">
        <v>208.93572783360344</v>
      </c>
      <c r="AU249">
        <v>825.33347112319746</v>
      </c>
      <c r="AV249">
        <v>214.15105073945611</v>
      </c>
      <c r="AW249">
        <v>525.63017429054401</v>
      </c>
      <c r="AX249">
        <v>0.45064993512121282</v>
      </c>
      <c r="AY249">
        <v>134.14087575954352</v>
      </c>
      <c r="AZ249">
        <v>187.83465541865641</v>
      </c>
      <c r="BA249">
        <v>190.96873013746142</v>
      </c>
      <c r="BB249">
        <v>165.38498354237586</v>
      </c>
      <c r="BC249">
        <v>261.66443809297277</v>
      </c>
      <c r="BD249" t="s">
        <v>151</v>
      </c>
      <c r="BE249">
        <v>7.5279043362563742</v>
      </c>
      <c r="BF249">
        <v>1093.0513948334233</v>
      </c>
      <c r="BG249">
        <v>2927.7353858062825</v>
      </c>
      <c r="BH249">
        <v>327.25525636604959</v>
      </c>
      <c r="BI249">
        <v>599.86028018512263</v>
      </c>
      <c r="BJ249">
        <v>826.78409638500307</v>
      </c>
      <c r="BK249">
        <v>5770.3144932412915</v>
      </c>
      <c r="BL249">
        <v>654.58516428632424</v>
      </c>
      <c r="BM249">
        <v>173.882400411086</v>
      </c>
      <c r="BN249">
        <v>1291885.7903078261</v>
      </c>
      <c r="BO249">
        <v>16.33573016817293</v>
      </c>
      <c r="BP249">
        <v>149.53872939070993</v>
      </c>
      <c r="BQ249">
        <v>29757.727913493465</v>
      </c>
      <c r="BR249">
        <v>18.888871776045512</v>
      </c>
      <c r="BS249">
        <v>9999999</v>
      </c>
      <c r="BT249">
        <v>22.336771779519054</v>
      </c>
      <c r="BU249">
        <v>2.4606728479338149</v>
      </c>
      <c r="BV249">
        <v>8.0152221208029442</v>
      </c>
      <c r="BW249">
        <v>2.5956350019521364</v>
      </c>
      <c r="BX249">
        <v>5.1587860500988159</v>
      </c>
      <c r="BY249">
        <v>1.5254625360674278E-2</v>
      </c>
      <c r="BZ249">
        <v>1.1744110300476489</v>
      </c>
      <c r="CA249">
        <v>1.9195203578078077</v>
      </c>
      <c r="CB249">
        <v>2.141077703971229</v>
      </c>
      <c r="CC249">
        <v>1.5427980164756849</v>
      </c>
      <c r="CD249">
        <v>3.961007559975195</v>
      </c>
      <c r="CE249" t="s">
        <v>152</v>
      </c>
      <c r="CF249">
        <v>8.7334978248438583E-2</v>
      </c>
      <c r="CG249">
        <v>179.34891409924037</v>
      </c>
      <c r="CH249">
        <v>511.37886030329986</v>
      </c>
      <c r="CI249">
        <v>27.84411471934385</v>
      </c>
      <c r="CJ249">
        <v>81.320405494997971</v>
      </c>
      <c r="CK249">
        <v>161.19861094065595</v>
      </c>
      <c r="CL249">
        <v>177.40827254770957</v>
      </c>
      <c r="CM249">
        <v>34.247621295199515</v>
      </c>
      <c r="CN249">
        <v>20.723254936736971</v>
      </c>
      <c r="CO249">
        <v>4238.2737574300154</v>
      </c>
      <c r="CP249">
        <v>0.212930648241448</v>
      </c>
      <c r="CQ249">
        <v>19.056636971890267</v>
      </c>
      <c r="CR249">
        <v>28493.08973325328</v>
      </c>
      <c r="CS249">
        <v>145.67343571461336</v>
      </c>
      <c r="CT249">
        <v>9999999</v>
      </c>
      <c r="CU249">
        <v>1.1454097771372225</v>
      </c>
      <c r="CV249">
        <v>0.14551948027287889</v>
      </c>
      <c r="CW249">
        <v>0.72942200287355508</v>
      </c>
      <c r="CX249">
        <v>0.14848696040719214</v>
      </c>
      <c r="CY249">
        <v>0.44556744926280134</v>
      </c>
      <c r="CZ249">
        <v>3.3815396892163162E-4</v>
      </c>
      <c r="DA249">
        <v>0.10659505154187397</v>
      </c>
      <c r="DB249">
        <v>0.13338625523040762</v>
      </c>
      <c r="DC249">
        <v>0.13559133311308066</v>
      </c>
      <c r="DD249">
        <v>0.12305570821024397</v>
      </c>
      <c r="DE249">
        <v>0.19301659415813416</v>
      </c>
    </row>
    <row r="250" spans="1:109">
      <c r="A250">
        <v>242</v>
      </c>
      <c r="B250" t="s">
        <v>149</v>
      </c>
      <c r="C250">
        <v>236701.43161382477</v>
      </c>
      <c r="D250">
        <v>274083.95817342179</v>
      </c>
      <c r="E250">
        <v>1267964.7834352287</v>
      </c>
      <c r="F250">
        <v>89014.445447833918</v>
      </c>
      <c r="G250">
        <v>123862.10046780269</v>
      </c>
      <c r="H250">
        <v>330622.50259260309</v>
      </c>
      <c r="I250">
        <v>1603314.4459728454</v>
      </c>
      <c r="J250">
        <v>208407.95562903033</v>
      </c>
      <c r="K250">
        <v>32810.76554503946</v>
      </c>
      <c r="L250">
        <v>34622833621.144684</v>
      </c>
      <c r="M250">
        <v>648.09793254482656</v>
      </c>
      <c r="N250">
        <v>16736.402473177644</v>
      </c>
      <c r="O250">
        <v>5715972.7971695289</v>
      </c>
      <c r="P250">
        <v>9643.4404954619349</v>
      </c>
      <c r="Q250">
        <v>9999999</v>
      </c>
      <c r="R250">
        <v>2273.0938996789641</v>
      </c>
      <c r="S250">
        <v>383.53901690226911</v>
      </c>
      <c r="T250">
        <v>1509.6885955566995</v>
      </c>
      <c r="U250">
        <v>398.00517865163522</v>
      </c>
      <c r="V250">
        <v>1111.1336494507179</v>
      </c>
      <c r="W250">
        <v>0.88916075138543227</v>
      </c>
      <c r="X250">
        <v>199.91013992792242</v>
      </c>
      <c r="Y250">
        <v>312.29395763820531</v>
      </c>
      <c r="Z250">
        <v>352.74658776468425</v>
      </c>
      <c r="AA250">
        <v>254.13798130252346</v>
      </c>
      <c r="AB250">
        <v>555.03264367626991</v>
      </c>
      <c r="AC250" t="s">
        <v>150</v>
      </c>
      <c r="AD250">
        <v>758.97664426513722</v>
      </c>
      <c r="AE250">
        <v>89833.794552401596</v>
      </c>
      <c r="AF250">
        <v>891169.55409196008</v>
      </c>
      <c r="AG250">
        <v>41336.953741363577</v>
      </c>
      <c r="AH250">
        <v>47334.491027977318</v>
      </c>
      <c r="AI250">
        <v>220311.19583211801</v>
      </c>
      <c r="AJ250">
        <v>340993.4439072606</v>
      </c>
      <c r="AK250">
        <v>84969.635713329568</v>
      </c>
      <c r="AL250">
        <v>15934.902309925676</v>
      </c>
      <c r="AM250">
        <v>13504853648.031528</v>
      </c>
      <c r="AN250">
        <v>1134.9288982256483</v>
      </c>
      <c r="AO250">
        <v>4763.3168947713621</v>
      </c>
      <c r="AP250">
        <v>4312782.6890544025</v>
      </c>
      <c r="AQ250">
        <v>3444.4324268669188</v>
      </c>
      <c r="AR250">
        <v>9999999</v>
      </c>
      <c r="AS250">
        <v>1553.0596109193687</v>
      </c>
      <c r="AT250">
        <v>94.746560904447648</v>
      </c>
      <c r="AU250">
        <v>553.85005520726179</v>
      </c>
      <c r="AV250">
        <v>99.947281641572189</v>
      </c>
      <c r="AW250">
        <v>358.93221213714344</v>
      </c>
      <c r="AX250">
        <v>0.53090228229658964</v>
      </c>
      <c r="AY250">
        <v>42.847232498209955</v>
      </c>
      <c r="AZ250">
        <v>71.52760809167502</v>
      </c>
      <c r="BA250">
        <v>84.860116680937793</v>
      </c>
      <c r="BB250">
        <v>56.076928695846206</v>
      </c>
      <c r="BC250">
        <v>163.76350484856354</v>
      </c>
      <c r="BD250" t="s">
        <v>151</v>
      </c>
      <c r="BE250">
        <v>0.20832808982366641</v>
      </c>
      <c r="BF250">
        <v>589.19753230311107</v>
      </c>
      <c r="BG250">
        <v>1566.9251692260812</v>
      </c>
      <c r="BH250">
        <v>131.21175376095377</v>
      </c>
      <c r="BI250">
        <v>301.75975669185084</v>
      </c>
      <c r="BJ250">
        <v>576.74720831100854</v>
      </c>
      <c r="BK250">
        <v>1283.7275115427599</v>
      </c>
      <c r="BL250">
        <v>192.73735484022259</v>
      </c>
      <c r="BM250">
        <v>81.080757726788534</v>
      </c>
      <c r="BN250">
        <v>53312.825111635924</v>
      </c>
      <c r="BO250">
        <v>0.50231702213025076</v>
      </c>
      <c r="BP250">
        <v>55.912008328651581</v>
      </c>
      <c r="BQ250">
        <v>34540.902697694502</v>
      </c>
      <c r="BR250">
        <v>106.72746828956208</v>
      </c>
      <c r="BS250">
        <v>9999999</v>
      </c>
      <c r="BT250">
        <v>1.8430420011769171</v>
      </c>
      <c r="BU250">
        <v>0.27723859397885581</v>
      </c>
      <c r="BV250">
        <v>0.88821431824196773</v>
      </c>
      <c r="BW250">
        <v>0.28649146801814712</v>
      </c>
      <c r="BX250">
        <v>0.65016481109473367</v>
      </c>
      <c r="BY250">
        <v>1.2791535402997729E-3</v>
      </c>
      <c r="BZ250">
        <v>0.18909696584546082</v>
      </c>
      <c r="CA250">
        <v>0.23906274941356914</v>
      </c>
      <c r="CB250">
        <v>0.24471052159477144</v>
      </c>
      <c r="CC250">
        <v>0.21456414658479922</v>
      </c>
      <c r="CD250">
        <v>0.38850396545652421</v>
      </c>
      <c r="CE250" t="s">
        <v>152</v>
      </c>
      <c r="CF250">
        <v>1.8899698928088142</v>
      </c>
      <c r="CG250">
        <v>327.27860655106281</v>
      </c>
      <c r="CH250">
        <v>1878.8785180215027</v>
      </c>
      <c r="CI250">
        <v>84.154023236862884</v>
      </c>
      <c r="CJ250">
        <v>162.19427519051141</v>
      </c>
      <c r="CK250">
        <v>459.85994877893756</v>
      </c>
      <c r="CL250">
        <v>695.32206115486383</v>
      </c>
      <c r="CM250">
        <v>132.1840007371014</v>
      </c>
      <c r="CN250">
        <v>46.248006206901891</v>
      </c>
      <c r="CO250">
        <v>451208.48329170508</v>
      </c>
      <c r="CP250">
        <v>1.6426617664035925</v>
      </c>
      <c r="CQ250">
        <v>28.259830939437297</v>
      </c>
      <c r="CR250">
        <v>20595.879740380904</v>
      </c>
      <c r="CS250">
        <v>86.691623787459108</v>
      </c>
      <c r="CT250">
        <v>9999999</v>
      </c>
      <c r="CU250">
        <v>3.8951332589253758</v>
      </c>
      <c r="CV250">
        <v>0.34665674887588072</v>
      </c>
      <c r="CW250">
        <v>1.7368177444556898</v>
      </c>
      <c r="CX250">
        <v>0.36844367961603008</v>
      </c>
      <c r="CY250">
        <v>1.1053431966806497</v>
      </c>
      <c r="CZ250">
        <v>2.4881772239998337E-3</v>
      </c>
      <c r="DA250">
        <v>0.1369413077465377</v>
      </c>
      <c r="DB250">
        <v>0.25135766457283032</v>
      </c>
      <c r="DC250">
        <v>0.30238927171836943</v>
      </c>
      <c r="DD250">
        <v>0.18987143740581469</v>
      </c>
      <c r="DE250">
        <v>0.64093648382197699</v>
      </c>
    </row>
    <row r="251" spans="1:109">
      <c r="A251">
        <v>243</v>
      </c>
      <c r="B251" t="s">
        <v>149</v>
      </c>
      <c r="C251">
        <v>340504.28937034594</v>
      </c>
      <c r="D251">
        <v>426857.7699640707</v>
      </c>
      <c r="E251">
        <v>3291972.409880959</v>
      </c>
      <c r="F251">
        <v>236418.06312597811</v>
      </c>
      <c r="G251">
        <v>192129.2282553408</v>
      </c>
      <c r="H251">
        <v>805457.92015243054</v>
      </c>
      <c r="I251">
        <v>3799819.6427708729</v>
      </c>
      <c r="J251">
        <v>799424.14073246904</v>
      </c>
      <c r="K251">
        <v>60787.008443363346</v>
      </c>
      <c r="L251">
        <v>42486933127640.453</v>
      </c>
      <c r="M251">
        <v>4755.6664662842686</v>
      </c>
      <c r="N251">
        <v>27315.376954036674</v>
      </c>
      <c r="O251">
        <v>8466640.5560021196</v>
      </c>
      <c r="P251">
        <v>20784.788890212916</v>
      </c>
      <c r="Q251">
        <v>9999999</v>
      </c>
      <c r="R251">
        <v>6344.9461440929845</v>
      </c>
      <c r="S251">
        <v>310.55031714355181</v>
      </c>
      <c r="T251">
        <v>2271.5742359044834</v>
      </c>
      <c r="U251">
        <v>326.37554361121516</v>
      </c>
      <c r="V251">
        <v>1473.4460543193409</v>
      </c>
      <c r="W251">
        <v>4.3882921723047623</v>
      </c>
      <c r="X251">
        <v>160.66038626283478</v>
      </c>
      <c r="Y251">
        <v>243.54303416606223</v>
      </c>
      <c r="Z251">
        <v>274.40428784444805</v>
      </c>
      <c r="AA251">
        <v>199.70166155017736</v>
      </c>
      <c r="AB251">
        <v>551.28374367277991</v>
      </c>
      <c r="AC251" t="s">
        <v>150</v>
      </c>
      <c r="AD251">
        <v>2097.5437918896578</v>
      </c>
      <c r="AE251">
        <v>288920.12019958219</v>
      </c>
      <c r="AF251">
        <v>2055230.366397162</v>
      </c>
      <c r="AG251">
        <v>192589.8387293432</v>
      </c>
      <c r="AH251">
        <v>145094.8596545271</v>
      </c>
      <c r="AI251">
        <v>526207.55175207928</v>
      </c>
      <c r="AJ251">
        <v>5907150.3546117553</v>
      </c>
      <c r="AK251">
        <v>821508.12236493116</v>
      </c>
      <c r="AL251">
        <v>42371.249093936458</v>
      </c>
      <c r="AM251">
        <v>222964361749347.16</v>
      </c>
      <c r="AN251">
        <v>1432.6731672910832</v>
      </c>
      <c r="AO251">
        <v>22976.290765499201</v>
      </c>
      <c r="AP251">
        <v>4639733.8137436165</v>
      </c>
      <c r="AQ251">
        <v>14062.549798001963</v>
      </c>
      <c r="AR251">
        <v>9999999</v>
      </c>
      <c r="AS251">
        <v>3805.8609463214316</v>
      </c>
      <c r="AT251">
        <v>565.54211229926966</v>
      </c>
      <c r="AU251">
        <v>2217.0803721859056</v>
      </c>
      <c r="AV251">
        <v>590.71828207216117</v>
      </c>
      <c r="AW251">
        <v>1728.5289255194693</v>
      </c>
      <c r="AX251">
        <v>3.1110635157565212</v>
      </c>
      <c r="AY251">
        <v>296.05291088964805</v>
      </c>
      <c r="AZ251">
        <v>455.67301792538433</v>
      </c>
      <c r="BA251">
        <v>513.22740073711032</v>
      </c>
      <c r="BB251">
        <v>376.78314488028195</v>
      </c>
      <c r="BC251">
        <v>866.97827165954709</v>
      </c>
      <c r="BD251" t="s">
        <v>151</v>
      </c>
      <c r="BE251">
        <v>2.4661252259662296</v>
      </c>
      <c r="BF251">
        <v>882.01797320703804</v>
      </c>
      <c r="BG251">
        <v>2477.5687818812517</v>
      </c>
      <c r="BH251">
        <v>259.75202853903778</v>
      </c>
      <c r="BI251">
        <v>505.23845568788983</v>
      </c>
      <c r="BJ251">
        <v>796.81864729519316</v>
      </c>
      <c r="BK251">
        <v>4481.214245817715</v>
      </c>
      <c r="BL251">
        <v>496.93317477431617</v>
      </c>
      <c r="BM251">
        <v>129.99785834403713</v>
      </c>
      <c r="BN251">
        <v>869205.14195974334</v>
      </c>
      <c r="BO251">
        <v>2.9136382274097286</v>
      </c>
      <c r="BP251">
        <v>92.106756879275295</v>
      </c>
      <c r="BQ251">
        <v>25025.898671882802</v>
      </c>
      <c r="BR251">
        <v>47.220244304926752</v>
      </c>
      <c r="BS251">
        <v>9999999</v>
      </c>
      <c r="BT251">
        <v>9.2727997638195561</v>
      </c>
      <c r="BU251">
        <v>1.7116992094178254</v>
      </c>
      <c r="BV251">
        <v>6.0485654805025355</v>
      </c>
      <c r="BW251">
        <v>1.7645592337056517</v>
      </c>
      <c r="BX251">
        <v>4.1380015472505027</v>
      </c>
      <c r="BY251">
        <v>4.2146186285990424E-3</v>
      </c>
      <c r="BZ251">
        <v>0.9586441800577723</v>
      </c>
      <c r="CA251">
        <v>1.4673687144092817</v>
      </c>
      <c r="CB251">
        <v>1.5879005498516132</v>
      </c>
      <c r="CC251">
        <v>1.2393235641458387</v>
      </c>
      <c r="CD251">
        <v>2.3633035122418704</v>
      </c>
      <c r="CE251" t="s">
        <v>152</v>
      </c>
      <c r="CF251">
        <v>0.7225766043700288</v>
      </c>
      <c r="CG251">
        <v>244.63375187122807</v>
      </c>
      <c r="CH251">
        <v>1253.2546146657444</v>
      </c>
      <c r="CI251">
        <v>66.198378839368601</v>
      </c>
      <c r="CJ251">
        <v>127.42584345456608</v>
      </c>
      <c r="CK251">
        <v>421.4220614236844</v>
      </c>
      <c r="CL251">
        <v>442.71519884983462</v>
      </c>
      <c r="CM251">
        <v>96.307632002051179</v>
      </c>
      <c r="CN251">
        <v>38.706837750701894</v>
      </c>
      <c r="CO251">
        <v>58928.644120290388</v>
      </c>
      <c r="CP251">
        <v>0.59167993279885533</v>
      </c>
      <c r="CQ251">
        <v>17.410434902049001</v>
      </c>
      <c r="CR251">
        <v>23270.534608461538</v>
      </c>
      <c r="CS251">
        <v>116.03086813058161</v>
      </c>
      <c r="CT251">
        <v>9999999</v>
      </c>
      <c r="CU251">
        <v>1.2756687749744593</v>
      </c>
      <c r="CV251">
        <v>0.12202665754057426</v>
      </c>
      <c r="CW251">
        <v>0.51922190400166557</v>
      </c>
      <c r="CX251">
        <v>0.12627522761669349</v>
      </c>
      <c r="CY251">
        <v>0.33107058918848992</v>
      </c>
      <c r="CZ251">
        <v>3.5894564911414611E-4</v>
      </c>
      <c r="DA251">
        <v>6.9094523795861812E-2</v>
      </c>
      <c r="DB251">
        <v>0.10336880755112714</v>
      </c>
      <c r="DC251">
        <v>0.10954079210799389</v>
      </c>
      <c r="DD251">
        <v>8.7225295383526871E-2</v>
      </c>
      <c r="DE251">
        <v>0.16644804822636727</v>
      </c>
    </row>
    <row r="252" spans="1:109">
      <c r="A252">
        <v>244</v>
      </c>
      <c r="B252" t="s">
        <v>149</v>
      </c>
      <c r="C252">
        <v>396832.06255005643</v>
      </c>
      <c r="D252">
        <v>493699.56890910451</v>
      </c>
      <c r="E252">
        <v>2432082.6942112404</v>
      </c>
      <c r="F252">
        <v>254664.73583172983</v>
      </c>
      <c r="G252">
        <v>272720.45403844776</v>
      </c>
      <c r="H252">
        <v>786130.95938355254</v>
      </c>
      <c r="I252">
        <v>6326841.8611172596</v>
      </c>
      <c r="J252">
        <v>739354.08208222664</v>
      </c>
      <c r="K252">
        <v>79660.884002623585</v>
      </c>
      <c r="L252">
        <v>186806337614.65091</v>
      </c>
      <c r="M252">
        <v>726.1671763207371</v>
      </c>
      <c r="N252">
        <v>42418.910506442589</v>
      </c>
      <c r="O252">
        <v>9409370.5982322395</v>
      </c>
      <c r="P252">
        <v>26816.044984835356</v>
      </c>
      <c r="Q252">
        <v>9999999</v>
      </c>
      <c r="R252">
        <v>1659.9741004553782</v>
      </c>
      <c r="S252">
        <v>131.92720290060069</v>
      </c>
      <c r="T252">
        <v>624.97702560657524</v>
      </c>
      <c r="U252">
        <v>138.18240225845261</v>
      </c>
      <c r="V252">
        <v>389.34624850570691</v>
      </c>
      <c r="W252">
        <v>3.6188431205362419</v>
      </c>
      <c r="X252">
        <v>86.851429851752769</v>
      </c>
      <c r="Y252">
        <v>110.12813338540921</v>
      </c>
      <c r="Z252">
        <v>116.79163724350938</v>
      </c>
      <c r="AA252">
        <v>98.101004937948787</v>
      </c>
      <c r="AB252">
        <v>232.31138164938551</v>
      </c>
      <c r="AC252" t="s">
        <v>150</v>
      </c>
      <c r="AD252">
        <v>479.79424087670117</v>
      </c>
      <c r="AE252">
        <v>153966.56162534573</v>
      </c>
      <c r="AF252">
        <v>612580.05392242305</v>
      </c>
      <c r="AG252">
        <v>57591.909775500208</v>
      </c>
      <c r="AH252">
        <v>84221.848426692217</v>
      </c>
      <c r="AI252">
        <v>204467.1233162313</v>
      </c>
      <c r="AJ252">
        <v>1010886.5741075642</v>
      </c>
      <c r="AK252">
        <v>128713.04461927991</v>
      </c>
      <c r="AL252">
        <v>23575.218569530276</v>
      </c>
      <c r="AM252">
        <v>1224250655.8476982</v>
      </c>
      <c r="AN252">
        <v>380.99889015415965</v>
      </c>
      <c r="AO252">
        <v>14713.288190807543</v>
      </c>
      <c r="AP252">
        <v>4128640.8216731041</v>
      </c>
      <c r="AQ252">
        <v>8113.0569295684954</v>
      </c>
      <c r="AR252">
        <v>9999999</v>
      </c>
      <c r="AS252">
        <v>929.78783440088853</v>
      </c>
      <c r="AT252">
        <v>107.37037974696138</v>
      </c>
      <c r="AU252">
        <v>337.40219755121853</v>
      </c>
      <c r="AV252">
        <v>111.63891858022862</v>
      </c>
      <c r="AW252">
        <v>220.53145418822459</v>
      </c>
      <c r="AX252">
        <v>0.93935652703918215</v>
      </c>
      <c r="AY252">
        <v>58.769639125214226</v>
      </c>
      <c r="AZ252">
        <v>89.832854154638014</v>
      </c>
      <c r="BA252">
        <v>93.843233169829361</v>
      </c>
      <c r="BB252">
        <v>75.422215795908954</v>
      </c>
      <c r="BC252">
        <v>140.01416036317534</v>
      </c>
      <c r="BD252" t="s">
        <v>151</v>
      </c>
      <c r="BE252">
        <v>0.40883417134049355</v>
      </c>
      <c r="BF252">
        <v>232.2472879424013</v>
      </c>
      <c r="BG252">
        <v>646.77022590527247</v>
      </c>
      <c r="BH252">
        <v>42.202629688753795</v>
      </c>
      <c r="BI252">
        <v>114.14958017341496</v>
      </c>
      <c r="BJ252">
        <v>185.76188349612011</v>
      </c>
      <c r="BK252">
        <v>303.90691003477099</v>
      </c>
      <c r="BL252">
        <v>54.54063013974605</v>
      </c>
      <c r="BM252">
        <v>30.583538194411915</v>
      </c>
      <c r="BN252">
        <v>9150.7858993566515</v>
      </c>
      <c r="BO252">
        <v>0.61373452110608273</v>
      </c>
      <c r="BP252">
        <v>30.341032451167106</v>
      </c>
      <c r="BQ252">
        <v>24754.635243082059</v>
      </c>
      <c r="BR252">
        <v>118.3135812929811</v>
      </c>
      <c r="BS252">
        <v>9999999</v>
      </c>
      <c r="BT252">
        <v>1.9098166768089075</v>
      </c>
      <c r="BU252">
        <v>0.34376243087049002</v>
      </c>
      <c r="BV252">
        <v>1.0079504627134457</v>
      </c>
      <c r="BW252">
        <v>0.35496357470662532</v>
      </c>
      <c r="BX252">
        <v>0.72408797398695723</v>
      </c>
      <c r="BY252">
        <v>1.2748352284335728E-3</v>
      </c>
      <c r="BZ252">
        <v>0.20484476742468211</v>
      </c>
      <c r="CA252">
        <v>0.29327611744085214</v>
      </c>
      <c r="CB252">
        <v>0.31300881553644511</v>
      </c>
      <c r="CC252">
        <v>0.25056421230798626</v>
      </c>
      <c r="CD252">
        <v>0.45560817149267224</v>
      </c>
      <c r="CE252" t="s">
        <v>152</v>
      </c>
      <c r="CF252">
        <v>0.7379798904411331</v>
      </c>
      <c r="CG252">
        <v>147.58759867550697</v>
      </c>
      <c r="CH252">
        <v>1194.3319908136932</v>
      </c>
      <c r="CI252">
        <v>40.436947707669717</v>
      </c>
      <c r="CJ252">
        <v>86.763566825547514</v>
      </c>
      <c r="CK252">
        <v>293.24310068914502</v>
      </c>
      <c r="CL252">
        <v>253.27033456413022</v>
      </c>
      <c r="CM252">
        <v>56.226450072376515</v>
      </c>
      <c r="CN252">
        <v>24.965384886974739</v>
      </c>
      <c r="CO252">
        <v>57652.278043195474</v>
      </c>
      <c r="CP252">
        <v>0.7296833311829839</v>
      </c>
      <c r="CQ252">
        <v>16.014658846215976</v>
      </c>
      <c r="CR252">
        <v>22937.409280483967</v>
      </c>
      <c r="CS252">
        <v>115.48873985182942</v>
      </c>
      <c r="CT252">
        <v>9999999</v>
      </c>
      <c r="CU252">
        <v>1.8696064094145546</v>
      </c>
      <c r="CV252">
        <v>0.16713605520415598</v>
      </c>
      <c r="CW252">
        <v>0.52943169928003153</v>
      </c>
      <c r="CX252">
        <v>0.17568933089842564</v>
      </c>
      <c r="CY252">
        <v>0.32974711903918957</v>
      </c>
      <c r="CZ252">
        <v>2.0243642350733352E-3</v>
      </c>
      <c r="DA252">
        <v>7.6917335822052707E-2</v>
      </c>
      <c r="DB252">
        <v>0.13243637344773884</v>
      </c>
      <c r="DC252">
        <v>0.14392709577762211</v>
      </c>
      <c r="DD252">
        <v>0.10547594836943541</v>
      </c>
      <c r="DE252">
        <v>0.25731267658270218</v>
      </c>
    </row>
    <row r="253" spans="1:109">
      <c r="A253">
        <v>245</v>
      </c>
      <c r="B253" t="s">
        <v>149</v>
      </c>
      <c r="C253">
        <v>339373.55032581021</v>
      </c>
      <c r="D253">
        <v>177468.64726034866</v>
      </c>
      <c r="E253">
        <v>1012327.2778695333</v>
      </c>
      <c r="F253">
        <v>64681.276265915563</v>
      </c>
      <c r="G253">
        <v>92979.127042405511</v>
      </c>
      <c r="H253">
        <v>240910.35831317553</v>
      </c>
      <c r="I253">
        <v>1030581.42254916</v>
      </c>
      <c r="J253">
        <v>141740.54531561665</v>
      </c>
      <c r="K253">
        <v>29705.479723652283</v>
      </c>
      <c r="L253">
        <v>2932294821.2675033</v>
      </c>
      <c r="M253">
        <v>8729.7772024743499</v>
      </c>
      <c r="N253">
        <v>26391.41364479225</v>
      </c>
      <c r="O253">
        <v>6948057.5817786893</v>
      </c>
      <c r="P253">
        <v>20719.031211486898</v>
      </c>
      <c r="Q253">
        <v>9999999</v>
      </c>
      <c r="R253">
        <v>10013.674635094732</v>
      </c>
      <c r="S253">
        <v>301.07499677810966</v>
      </c>
      <c r="T253">
        <v>2839.3312793977034</v>
      </c>
      <c r="U253">
        <v>316.19350470275396</v>
      </c>
      <c r="V253">
        <v>1499.1964935839619</v>
      </c>
      <c r="W253">
        <v>2.7792484653943754</v>
      </c>
      <c r="X253">
        <v>130.66424779187972</v>
      </c>
      <c r="Y253">
        <v>231.0883786524488</v>
      </c>
      <c r="Z253">
        <v>267.4901555972894</v>
      </c>
      <c r="AA253">
        <v>179.76680772391228</v>
      </c>
      <c r="AB253">
        <v>483.0326575016677</v>
      </c>
      <c r="AC253" t="s">
        <v>150</v>
      </c>
      <c r="AD253">
        <v>149.47023076964243</v>
      </c>
      <c r="AE253">
        <v>77795.297975591777</v>
      </c>
      <c r="AF253">
        <v>147517.82322526749</v>
      </c>
      <c r="AG253">
        <v>15905.166661974221</v>
      </c>
      <c r="AH253">
        <v>40784.576828008518</v>
      </c>
      <c r="AI253">
        <v>57436.72103697282</v>
      </c>
      <c r="AJ253">
        <v>151437.97842215546</v>
      </c>
      <c r="AK253">
        <v>22579.732872154811</v>
      </c>
      <c r="AL253">
        <v>10715.45596063548</v>
      </c>
      <c r="AM253">
        <v>2704499.7646815064</v>
      </c>
      <c r="AN253">
        <v>369.9394076412226</v>
      </c>
      <c r="AO253">
        <v>9394.2290676496814</v>
      </c>
      <c r="AP253">
        <v>4835033.3457151195</v>
      </c>
      <c r="AQ253">
        <v>1740.9013135311909</v>
      </c>
      <c r="AR253">
        <v>9999999</v>
      </c>
      <c r="AS253">
        <v>701.65993982232499</v>
      </c>
      <c r="AT253">
        <v>143.81314219125019</v>
      </c>
      <c r="AU253">
        <v>450.57300157066197</v>
      </c>
      <c r="AV253">
        <v>147.5878779107654</v>
      </c>
      <c r="AW253">
        <v>294.27201202488573</v>
      </c>
      <c r="AX253">
        <v>0.37298760033322398</v>
      </c>
      <c r="AY253">
        <v>79.869669343620359</v>
      </c>
      <c r="AZ253">
        <v>124.59494151954783</v>
      </c>
      <c r="BA253">
        <v>133.95055711405996</v>
      </c>
      <c r="BB253">
        <v>104.68761844887005</v>
      </c>
      <c r="BC253">
        <v>184.04772516694524</v>
      </c>
      <c r="BD253" t="s">
        <v>151</v>
      </c>
      <c r="BE253">
        <v>0.29294521023004194</v>
      </c>
      <c r="BF253">
        <v>615.93986773118741</v>
      </c>
      <c r="BG253">
        <v>1639.4299206357923</v>
      </c>
      <c r="BH253">
        <v>128.14732203193455</v>
      </c>
      <c r="BI253">
        <v>275.30249588957082</v>
      </c>
      <c r="BJ253">
        <v>547.76399253674515</v>
      </c>
      <c r="BK253">
        <v>1497.7759382736319</v>
      </c>
      <c r="BL253">
        <v>207.15040935122354</v>
      </c>
      <c r="BM253">
        <v>70.503563687571514</v>
      </c>
      <c r="BN253">
        <v>160464.57403670345</v>
      </c>
      <c r="BO253">
        <v>0.22381869239078392</v>
      </c>
      <c r="BP253">
        <v>41.826520303216981</v>
      </c>
      <c r="BQ253">
        <v>23810.012572113694</v>
      </c>
      <c r="BR253">
        <v>83.674985195211278</v>
      </c>
      <c r="BS253">
        <v>9999999</v>
      </c>
      <c r="BT253">
        <v>2.554660302643605</v>
      </c>
      <c r="BU253">
        <v>0.33540670886406987</v>
      </c>
      <c r="BV253">
        <v>1.6119178809709742</v>
      </c>
      <c r="BW253">
        <v>0.344767521727052</v>
      </c>
      <c r="BX253">
        <v>1.189909871343994</v>
      </c>
      <c r="BY253">
        <v>1.7834210526947558E-3</v>
      </c>
      <c r="BZ253">
        <v>0.25381868469678792</v>
      </c>
      <c r="CA253">
        <v>0.2984936603398809</v>
      </c>
      <c r="CB253">
        <v>0.31157228742153087</v>
      </c>
      <c r="CC253">
        <v>0.27659666335716621</v>
      </c>
      <c r="CD253">
        <v>0.49348635437220373</v>
      </c>
      <c r="CE253" t="s">
        <v>152</v>
      </c>
      <c r="CF253">
        <v>0.71229613926502711</v>
      </c>
      <c r="CG253">
        <v>362.94418920346448</v>
      </c>
      <c r="CH253">
        <v>2048.5941398801215</v>
      </c>
      <c r="CI253">
        <v>90.827335644589908</v>
      </c>
      <c r="CJ253">
        <v>168.6919724253757</v>
      </c>
      <c r="CK253">
        <v>542.29202800813368</v>
      </c>
      <c r="CL253">
        <v>683.41388192809006</v>
      </c>
      <c r="CM253">
        <v>140.07955456033801</v>
      </c>
      <c r="CN253">
        <v>49.148307085706648</v>
      </c>
      <c r="CO253">
        <v>413534.87107150827</v>
      </c>
      <c r="CP253">
        <v>1.459928939743075</v>
      </c>
      <c r="CQ253">
        <v>19.313178071466833</v>
      </c>
      <c r="CR253">
        <v>22948.805933088341</v>
      </c>
      <c r="CS253">
        <v>111.9120878869348</v>
      </c>
      <c r="CT253">
        <v>9999999</v>
      </c>
      <c r="CU253">
        <v>2.2075447297299697</v>
      </c>
      <c r="CV253">
        <v>0.29952593608937411</v>
      </c>
      <c r="CW253">
        <v>0.92496053289149216</v>
      </c>
      <c r="CX253">
        <v>0.31229867072130246</v>
      </c>
      <c r="CY253">
        <v>0.59392717117849481</v>
      </c>
      <c r="CZ253">
        <v>2.8639350166072791E-3</v>
      </c>
      <c r="DA253">
        <v>0.14603248505340163</v>
      </c>
      <c r="DB253">
        <v>0.24269708885470545</v>
      </c>
      <c r="DC253">
        <v>0.26583671814194082</v>
      </c>
      <c r="DD253">
        <v>0.19369933103801623</v>
      </c>
      <c r="DE253">
        <v>0.40875510317905167</v>
      </c>
    </row>
    <row r="254" spans="1:109">
      <c r="A254">
        <v>246</v>
      </c>
      <c r="B254" t="s">
        <v>149</v>
      </c>
      <c r="C254">
        <v>278775.54731420201</v>
      </c>
      <c r="D254">
        <v>527940.70459228544</v>
      </c>
      <c r="E254">
        <v>7314190.3895874592</v>
      </c>
      <c r="H254">
        <v>1756379.320999417</v>
      </c>
      <c r="K254">
        <v>109463.81947677817</v>
      </c>
      <c r="M254">
        <v>17055.079379476421</v>
      </c>
      <c r="Q254">
        <v>9999999</v>
      </c>
      <c r="R254">
        <v>17710.336507596803</v>
      </c>
      <c r="S254">
        <v>730.92319662740726</v>
      </c>
      <c r="T254">
        <v>5975.2424330261765</v>
      </c>
      <c r="U254">
        <v>761.80251216274428</v>
      </c>
      <c r="V254">
        <v>3485.8736327662737</v>
      </c>
      <c r="W254">
        <v>3.5771375160104468</v>
      </c>
      <c r="X254">
        <v>393.57390909967029</v>
      </c>
      <c r="Y254">
        <v>590.07905503825191</v>
      </c>
      <c r="Z254">
        <v>666.98404842155117</v>
      </c>
      <c r="AA254">
        <v>489.35404830927052</v>
      </c>
      <c r="AB254">
        <v>1120.1797144585883</v>
      </c>
      <c r="AC254" t="s">
        <v>150</v>
      </c>
      <c r="AD254">
        <v>626.57630518002952</v>
      </c>
      <c r="AE254">
        <v>61613.140937730037</v>
      </c>
      <c r="AF254">
        <v>405740.89454350277</v>
      </c>
      <c r="AG254">
        <v>16419.253271172263</v>
      </c>
      <c r="AH254">
        <v>31429.56112567239</v>
      </c>
      <c r="AI254">
        <v>96359.265693437948</v>
      </c>
      <c r="AJ254">
        <v>149457.86843289479</v>
      </c>
      <c r="AK254">
        <v>26951.473708968842</v>
      </c>
      <c r="AL254">
        <v>8613.2741036780262</v>
      </c>
      <c r="AM254">
        <v>108152955.99075858</v>
      </c>
      <c r="AN254">
        <v>628.04334851816611</v>
      </c>
      <c r="AO254">
        <v>6037.0372228785554</v>
      </c>
      <c r="AP254">
        <v>4490305.8410066674</v>
      </c>
      <c r="AQ254">
        <v>2072.1261845258218</v>
      </c>
      <c r="AR254">
        <v>9999999</v>
      </c>
      <c r="AS254">
        <v>1461.0960980015241</v>
      </c>
      <c r="AT254">
        <v>142.64576587118941</v>
      </c>
      <c r="AU254">
        <v>588.12651272468611</v>
      </c>
      <c r="AV254">
        <v>151.09718375643041</v>
      </c>
      <c r="AW254">
        <v>348.2242096474402</v>
      </c>
      <c r="AX254">
        <v>0.28984906926690751</v>
      </c>
      <c r="AY254">
        <v>58.663216137660974</v>
      </c>
      <c r="AZ254">
        <v>106.75450712008731</v>
      </c>
      <c r="BA254">
        <v>124.30720236213068</v>
      </c>
      <c r="BB254">
        <v>81.692068854346246</v>
      </c>
      <c r="BC254">
        <v>245.13758108715606</v>
      </c>
      <c r="BD254" t="s">
        <v>151</v>
      </c>
      <c r="BE254">
        <v>1.6657282951892851</v>
      </c>
      <c r="BF254">
        <v>567.61027975171442</v>
      </c>
      <c r="BG254">
        <v>2557.3150703017486</v>
      </c>
      <c r="BH254">
        <v>173.80221153292098</v>
      </c>
      <c r="BI254">
        <v>328.62824552082577</v>
      </c>
      <c r="BJ254">
        <v>765.61484355783739</v>
      </c>
      <c r="BK254">
        <v>2050.2268412345775</v>
      </c>
      <c r="BL254">
        <v>302.45033761935241</v>
      </c>
      <c r="BM254">
        <v>88.576961623171542</v>
      </c>
      <c r="BN254">
        <v>689106.63986067986</v>
      </c>
      <c r="BO254">
        <v>1.3908401321865957</v>
      </c>
      <c r="BP254">
        <v>55.216500520685948</v>
      </c>
      <c r="BQ254">
        <v>27521.207867064983</v>
      </c>
      <c r="BR254">
        <v>68.417120529613612</v>
      </c>
      <c r="BS254">
        <v>9999999</v>
      </c>
      <c r="BT254">
        <v>5.3952154547117885</v>
      </c>
      <c r="BU254">
        <v>1.0797595539914138</v>
      </c>
      <c r="BV254">
        <v>3.5072808969970906</v>
      </c>
      <c r="BW254">
        <v>1.1157096298834299</v>
      </c>
      <c r="BX254">
        <v>2.2347594083616116</v>
      </c>
      <c r="BY254">
        <v>8.1450394299489718E-4</v>
      </c>
      <c r="BZ254">
        <v>0.63631437500089072</v>
      </c>
      <c r="CA254">
        <v>0.9244489489927088</v>
      </c>
      <c r="CB254">
        <v>0.9883952515277743</v>
      </c>
      <c r="CC254">
        <v>0.79477230377423858</v>
      </c>
      <c r="CD254">
        <v>1.4926938795528752</v>
      </c>
      <c r="CE254" t="s">
        <v>152</v>
      </c>
      <c r="CF254">
        <v>0.51338412526406196</v>
      </c>
      <c r="CG254">
        <v>355.34539136182508</v>
      </c>
      <c r="CH254">
        <v>1490.8812118967664</v>
      </c>
      <c r="CI254">
        <v>78.230220387953565</v>
      </c>
      <c r="CJ254">
        <v>172.87204466017388</v>
      </c>
      <c r="CK254">
        <v>420.30790834540869</v>
      </c>
      <c r="CL254">
        <v>637.91686037944908</v>
      </c>
      <c r="CM254">
        <v>113.7034676378248</v>
      </c>
      <c r="CN254">
        <v>46.97583439442954</v>
      </c>
      <c r="CO254">
        <v>94041.796102916691</v>
      </c>
      <c r="CP254">
        <v>0.42698788582989838</v>
      </c>
      <c r="CQ254">
        <v>27.836904509648459</v>
      </c>
      <c r="CR254">
        <v>24736.539599650099</v>
      </c>
      <c r="CS254">
        <v>111.2230891400317</v>
      </c>
      <c r="CT254">
        <v>9999999</v>
      </c>
      <c r="CU254">
        <v>2.1777416897650408</v>
      </c>
      <c r="CV254">
        <v>0.38018173864199473</v>
      </c>
      <c r="CW254">
        <v>1.2782056221811855</v>
      </c>
      <c r="CX254">
        <v>0.39146984111489153</v>
      </c>
      <c r="CY254">
        <v>0.82838950997605909</v>
      </c>
      <c r="CZ254">
        <v>2.1818911909850013E-3</v>
      </c>
      <c r="DA254">
        <v>0.219182470222475</v>
      </c>
      <c r="DB254">
        <v>0.32770352369970013</v>
      </c>
      <c r="DC254">
        <v>0.35001495549806805</v>
      </c>
      <c r="DD254">
        <v>0.27831417494942423</v>
      </c>
      <c r="DE254">
        <v>0.49431671590883186</v>
      </c>
    </row>
    <row r="255" spans="1:109">
      <c r="A255">
        <v>247</v>
      </c>
      <c r="B255" t="s">
        <v>149</v>
      </c>
      <c r="C255">
        <v>312746.27654186438</v>
      </c>
      <c r="D255">
        <v>184618.06515577922</v>
      </c>
      <c r="E255">
        <v>767445.94798100682</v>
      </c>
      <c r="F255">
        <v>72185.903250111878</v>
      </c>
      <c r="G255">
        <v>107280.56569566752</v>
      </c>
      <c r="H255">
        <v>174878.18407260341</v>
      </c>
      <c r="I255">
        <v>1089916.0358167945</v>
      </c>
      <c r="J255">
        <v>154011.74237493207</v>
      </c>
      <c r="K255">
        <v>37922.133985672335</v>
      </c>
      <c r="L255">
        <v>1684480632.3594024</v>
      </c>
      <c r="M255">
        <v>6723.0251606308375</v>
      </c>
      <c r="N255">
        <v>35632.274959746821</v>
      </c>
      <c r="O255">
        <v>5532886.9621558534</v>
      </c>
      <c r="P255">
        <v>25121.593387107521</v>
      </c>
      <c r="Q255">
        <v>9999999</v>
      </c>
      <c r="R255">
        <v>4631.7360920393621</v>
      </c>
      <c r="S255">
        <v>195.75153310291984</v>
      </c>
      <c r="T255">
        <v>1230.5187948373939</v>
      </c>
      <c r="U255">
        <v>208.87203099854369</v>
      </c>
      <c r="V255">
        <v>833.76391622432209</v>
      </c>
      <c r="W255">
        <v>2.7688200875509468</v>
      </c>
      <c r="X255">
        <v>75.664595418453914</v>
      </c>
      <c r="Y255">
        <v>142.1758210925768</v>
      </c>
      <c r="Z255">
        <v>168.52659785336459</v>
      </c>
      <c r="AA255">
        <v>106.33718104032523</v>
      </c>
      <c r="AB255">
        <v>373.61297469393929</v>
      </c>
      <c r="AC255" t="s">
        <v>150</v>
      </c>
      <c r="AD255">
        <v>16.10263389799815</v>
      </c>
      <c r="AE255">
        <v>42549.750126780586</v>
      </c>
      <c r="AF255">
        <v>68568.278836985599</v>
      </c>
      <c r="AG255">
        <v>7900.6962519702029</v>
      </c>
      <c r="AH255">
        <v>22968.725047774555</v>
      </c>
      <c r="AI255">
        <v>28006.597173498856</v>
      </c>
      <c r="AJ255">
        <v>53819.317564831821</v>
      </c>
      <c r="AK255">
        <v>9710.0388619954083</v>
      </c>
      <c r="AL255">
        <v>6125.1818467026105</v>
      </c>
      <c r="AM255">
        <v>426516.81468179059</v>
      </c>
      <c r="AN255">
        <v>54.338672136872745</v>
      </c>
      <c r="AO255">
        <v>6225.513438239951</v>
      </c>
      <c r="AP255">
        <v>5056158.7905891268</v>
      </c>
      <c r="AQ255">
        <v>521.98487512058284</v>
      </c>
      <c r="AR255">
        <v>9999999</v>
      </c>
      <c r="AS255">
        <v>154.12929198793842</v>
      </c>
      <c r="AT255">
        <v>25.965700677093995</v>
      </c>
      <c r="AU255">
        <v>99.491168468137545</v>
      </c>
      <c r="AV255">
        <v>26.552069948924871</v>
      </c>
      <c r="AW255">
        <v>70.931153674146785</v>
      </c>
      <c r="AX255">
        <v>0.16053760111438586</v>
      </c>
      <c r="AY255">
        <v>17.639171991665094</v>
      </c>
      <c r="AZ255">
        <v>22.97088631332165</v>
      </c>
      <c r="BA255">
        <v>24.503895000255682</v>
      </c>
      <c r="BB255">
        <v>20.082146012102672</v>
      </c>
      <c r="BC255">
        <v>36.153993993203621</v>
      </c>
      <c r="BD255" t="s">
        <v>151</v>
      </c>
      <c r="BE255">
        <v>0.57974648742706003</v>
      </c>
      <c r="BF255">
        <v>1821.6237203079309</v>
      </c>
      <c r="BG255">
        <v>4352.579571787498</v>
      </c>
      <c r="BH255">
        <v>600.62802881697485</v>
      </c>
      <c r="BI255">
        <v>890.93402447279118</v>
      </c>
      <c r="BJ255">
        <v>1549.1932813294388</v>
      </c>
      <c r="BK255">
        <v>18361.253563937855</v>
      </c>
      <c r="BL255">
        <v>1491.8079931405719</v>
      </c>
      <c r="BM255">
        <v>235.38627227922464</v>
      </c>
      <c r="BN255">
        <v>19190148.872526422</v>
      </c>
      <c r="BO255">
        <v>0.98257694989861055</v>
      </c>
      <c r="BP255">
        <v>161.98269048209451</v>
      </c>
      <c r="BQ255">
        <v>24607.382869431538</v>
      </c>
      <c r="BR255">
        <v>52.379134326668499</v>
      </c>
      <c r="BS255">
        <v>9999999</v>
      </c>
      <c r="BT255">
        <v>3.7614305994600108</v>
      </c>
      <c r="BU255">
        <v>0.84334430921787418</v>
      </c>
      <c r="BV255">
        <v>2.0000796326222643</v>
      </c>
      <c r="BW255">
        <v>0.89127653395523598</v>
      </c>
      <c r="BX255">
        <v>1.8304557128062044</v>
      </c>
      <c r="BY255">
        <v>3.4010821487801672E-3</v>
      </c>
      <c r="BZ255">
        <v>0.47474447123686075</v>
      </c>
      <c r="CA255">
        <v>0.66583732418318931</v>
      </c>
      <c r="CB255">
        <v>0.74297398953997729</v>
      </c>
      <c r="CC255">
        <v>0.5594673872397522</v>
      </c>
      <c r="CD255">
        <v>1.5224127641826104</v>
      </c>
      <c r="CE255" t="s">
        <v>152</v>
      </c>
      <c r="CF255">
        <v>1.9484900974671717</v>
      </c>
      <c r="CG255">
        <v>300.02812078414115</v>
      </c>
      <c r="CH255">
        <v>836.00386673884918</v>
      </c>
      <c r="CI255">
        <v>65.76070060071774</v>
      </c>
      <c r="CJ255">
        <v>160.20411935242851</v>
      </c>
      <c r="CK255">
        <v>260.17016747767332</v>
      </c>
      <c r="CL255">
        <v>590.9920084774111</v>
      </c>
      <c r="CM255">
        <v>94.370710149561745</v>
      </c>
      <c r="CN255">
        <v>45.03005910540184</v>
      </c>
      <c r="CO255">
        <v>21409.158013170603</v>
      </c>
      <c r="CP255">
        <v>5.0747010024034545</v>
      </c>
      <c r="CQ255">
        <v>47.69430350690196</v>
      </c>
      <c r="CR255">
        <v>24076.197604895537</v>
      </c>
      <c r="CS255">
        <v>76.51173755948092</v>
      </c>
      <c r="CT255">
        <v>9999999</v>
      </c>
      <c r="CU255">
        <v>6.6563550890962828</v>
      </c>
      <c r="CV255">
        <v>0.48047135891351106</v>
      </c>
      <c r="CW255">
        <v>2.1167201397933364</v>
      </c>
      <c r="CX255">
        <v>0.50959068886114012</v>
      </c>
      <c r="CY255">
        <v>1.2638280911218192</v>
      </c>
      <c r="CZ255">
        <v>2.8663383711982726E-3</v>
      </c>
      <c r="DA255">
        <v>0.20820093763619446</v>
      </c>
      <c r="DB255">
        <v>0.36342004182247895</v>
      </c>
      <c r="DC255">
        <v>0.41152573640538764</v>
      </c>
      <c r="DD255">
        <v>0.28378778274805599</v>
      </c>
      <c r="DE255">
        <v>0.88495625951805801</v>
      </c>
    </row>
    <row r="256" spans="1:109">
      <c r="A256">
        <v>248</v>
      </c>
      <c r="B256" t="s">
        <v>149</v>
      </c>
      <c r="C256">
        <v>238221.47595288174</v>
      </c>
      <c r="D256">
        <v>551513.60056483163</v>
      </c>
      <c r="E256">
        <v>1311624.7760665324</v>
      </c>
      <c r="F256">
        <v>196022.34643858662</v>
      </c>
      <c r="G256">
        <v>237903.64094635838</v>
      </c>
      <c r="H256">
        <v>466841.90493517823</v>
      </c>
      <c r="I256">
        <v>8739996.7125008255</v>
      </c>
      <c r="J256">
        <v>607719.9028910771</v>
      </c>
      <c r="K256">
        <v>62970.643537921089</v>
      </c>
      <c r="L256">
        <v>75451319843.269989</v>
      </c>
      <c r="M256">
        <v>336.63795728342131</v>
      </c>
      <c r="N256">
        <v>43684.930142347577</v>
      </c>
      <c r="O256">
        <v>5118678.0355693437</v>
      </c>
      <c r="P256">
        <v>17562.512289229009</v>
      </c>
      <c r="Q256">
        <v>9999999</v>
      </c>
      <c r="R256">
        <v>1003.2903860385427</v>
      </c>
      <c r="S256">
        <v>121.75234786066137</v>
      </c>
      <c r="T256">
        <v>410.72409219451231</v>
      </c>
      <c r="U256">
        <v>125.89007662347559</v>
      </c>
      <c r="V256">
        <v>320.25672614794189</v>
      </c>
      <c r="W256">
        <v>3.6426753608889162</v>
      </c>
      <c r="X256">
        <v>85.315689208222921</v>
      </c>
      <c r="Y256">
        <v>106.02566745636969</v>
      </c>
      <c r="Z256">
        <v>111.49520094665867</v>
      </c>
      <c r="AA256">
        <v>95.919199007455802</v>
      </c>
      <c r="AB256">
        <v>189.71832688420545</v>
      </c>
      <c r="AC256" t="s">
        <v>150</v>
      </c>
      <c r="AD256">
        <v>39.70276461907288</v>
      </c>
      <c r="AE256">
        <v>114016.16154747928</v>
      </c>
      <c r="AF256">
        <v>296047.62145648513</v>
      </c>
      <c r="AG256">
        <v>27880.799173565862</v>
      </c>
      <c r="AH256">
        <v>60011.863805390254</v>
      </c>
      <c r="AI256">
        <v>103663.64492545853</v>
      </c>
      <c r="AJ256">
        <v>300241.03952976078</v>
      </c>
      <c r="AK256">
        <v>43860.667060220243</v>
      </c>
      <c r="AL256">
        <v>16300.7556967007</v>
      </c>
      <c r="AM256">
        <v>20932632.465387635</v>
      </c>
      <c r="AN256">
        <v>90.137966341537648</v>
      </c>
      <c r="AO256">
        <v>11058.993142265703</v>
      </c>
      <c r="AP256">
        <v>4732288.8211344974</v>
      </c>
      <c r="AQ256">
        <v>3259.3305268047216</v>
      </c>
      <c r="AR256">
        <v>9999999</v>
      </c>
      <c r="AS256">
        <v>274.74735813287515</v>
      </c>
      <c r="AT256">
        <v>18.671606810126679</v>
      </c>
      <c r="AU256">
        <v>90.335170246422649</v>
      </c>
      <c r="AV256">
        <v>18.80711404451036</v>
      </c>
      <c r="AW256">
        <v>61.832858410524551</v>
      </c>
      <c r="AX256">
        <v>0.28656656373935685</v>
      </c>
      <c r="AY256">
        <v>17.489884311767678</v>
      </c>
      <c r="AZ256">
        <v>18.6800158906306</v>
      </c>
      <c r="BA256">
        <v>17.787912046255144</v>
      </c>
      <c r="BB256">
        <v>18.653811810250431</v>
      </c>
      <c r="BC256">
        <v>25.288564456272383</v>
      </c>
      <c r="BD256" t="s">
        <v>151</v>
      </c>
      <c r="BE256">
        <v>4.4879836399596922</v>
      </c>
      <c r="BF256">
        <v>141.65624170638182</v>
      </c>
      <c r="BG256">
        <v>273.33999477992836</v>
      </c>
      <c r="BH256">
        <v>32.202556613249541</v>
      </c>
      <c r="BI256">
        <v>71.590203373386956</v>
      </c>
      <c r="BJ256">
        <v>84.412339504953266</v>
      </c>
      <c r="BK256">
        <v>178.67663945508505</v>
      </c>
      <c r="BL256">
        <v>39.618372202278408</v>
      </c>
      <c r="BM256">
        <v>28.93468205483169</v>
      </c>
      <c r="BN256">
        <v>2252.1078420651306</v>
      </c>
      <c r="BO256">
        <v>11.95196673515974</v>
      </c>
      <c r="BP256">
        <v>48.827080237880665</v>
      </c>
      <c r="BQ256">
        <v>21311.293344466703</v>
      </c>
      <c r="BR256">
        <v>76.015924947059688</v>
      </c>
      <c r="BS256">
        <v>9999999</v>
      </c>
      <c r="BT256">
        <v>11.285206286098099</v>
      </c>
      <c r="BU256">
        <v>0.46035404938436586</v>
      </c>
      <c r="BV256">
        <v>3.4793285399097753</v>
      </c>
      <c r="BW256">
        <v>0.48447718501092785</v>
      </c>
      <c r="BX256">
        <v>2.0404560222487023</v>
      </c>
      <c r="BY256">
        <v>5.0813076791245511E-3</v>
      </c>
      <c r="BZ256">
        <v>0.20161421295553594</v>
      </c>
      <c r="CA256">
        <v>0.35244466542156194</v>
      </c>
      <c r="CB256">
        <v>0.41511951284089565</v>
      </c>
      <c r="CC256">
        <v>0.273569233723714</v>
      </c>
      <c r="CD256">
        <v>0.75329656088263208</v>
      </c>
      <c r="CE256" t="s">
        <v>152</v>
      </c>
      <c r="CF256">
        <v>0.13366792798649452</v>
      </c>
      <c r="CG256">
        <v>304.63183787922503</v>
      </c>
      <c r="CH256">
        <v>1106.8411545805959</v>
      </c>
      <c r="CI256">
        <v>75.082043896712904</v>
      </c>
      <c r="CJ256">
        <v>161.23114986405389</v>
      </c>
      <c r="CK256">
        <v>402.7162678344381</v>
      </c>
      <c r="CL256">
        <v>533.57734834353539</v>
      </c>
      <c r="CM256">
        <v>103.9893092953662</v>
      </c>
      <c r="CN256">
        <v>47.314175348297994</v>
      </c>
      <c r="CO256">
        <v>31452.900731155059</v>
      </c>
      <c r="CP256">
        <v>0.74740469813907473</v>
      </c>
      <c r="CQ256">
        <v>21.656471166817447</v>
      </c>
      <c r="CR256">
        <v>25007.012574722969</v>
      </c>
      <c r="CS256">
        <v>130.5706536081955</v>
      </c>
      <c r="CT256">
        <v>9999999</v>
      </c>
      <c r="CU256">
        <v>0.2795335739258481</v>
      </c>
      <c r="CV256">
        <v>3.5523848323669026E-2</v>
      </c>
      <c r="CW256">
        <v>0.12352663360720698</v>
      </c>
      <c r="CX256">
        <v>3.7454128457185314E-2</v>
      </c>
      <c r="CY256">
        <v>0.10016194693988387</v>
      </c>
      <c r="CZ256">
        <v>3.6820455516393486E-4</v>
      </c>
      <c r="DA256">
        <v>2.0431941099876071E-2</v>
      </c>
      <c r="DB256">
        <v>2.9029301838649917E-2</v>
      </c>
      <c r="DC256">
        <v>3.0150817353638074E-2</v>
      </c>
      <c r="DD256">
        <v>2.4780484425342416E-2</v>
      </c>
      <c r="DE256">
        <v>6.7371162578865398E-2</v>
      </c>
    </row>
    <row r="257" spans="1:109">
      <c r="A257">
        <v>249</v>
      </c>
      <c r="B257" t="s">
        <v>149</v>
      </c>
      <c r="C257">
        <v>476554.3398260657</v>
      </c>
      <c r="D257">
        <v>251606.92968539146</v>
      </c>
      <c r="E257">
        <v>973050.059308714</v>
      </c>
      <c r="F257">
        <v>88996.16927388827</v>
      </c>
      <c r="G257">
        <v>132076.09949979186</v>
      </c>
      <c r="H257">
        <v>295848.66587857308</v>
      </c>
      <c r="I257">
        <v>1493279.1927278615</v>
      </c>
      <c r="J257">
        <v>188357.66513115857</v>
      </c>
      <c r="K257">
        <v>46285.56746366842</v>
      </c>
      <c r="L257">
        <v>563450978.02137637</v>
      </c>
      <c r="M257">
        <v>18255.674217126802</v>
      </c>
      <c r="N257">
        <v>43492.589775638808</v>
      </c>
      <c r="O257">
        <v>9504720.7041133735</v>
      </c>
      <c r="P257">
        <v>33674.39059687627</v>
      </c>
      <c r="Q257">
        <v>9999999</v>
      </c>
      <c r="R257">
        <v>17439.868634843981</v>
      </c>
      <c r="S257">
        <v>382.90031023726374</v>
      </c>
      <c r="T257">
        <v>5022.7435404935986</v>
      </c>
      <c r="U257">
        <v>404.67791345992185</v>
      </c>
      <c r="V257">
        <v>2482.7733640677729</v>
      </c>
      <c r="W257">
        <v>5.9040575389966738</v>
      </c>
      <c r="X257">
        <v>150.53297952552904</v>
      </c>
      <c r="Y257">
        <v>281.8920515873217</v>
      </c>
      <c r="Z257">
        <v>338.16246525394109</v>
      </c>
      <c r="AA257">
        <v>211.05893406983947</v>
      </c>
      <c r="AB257">
        <v>654.12016015034658</v>
      </c>
      <c r="AC257" t="s">
        <v>150</v>
      </c>
      <c r="AD257">
        <v>211.6883902599308</v>
      </c>
      <c r="AE257">
        <v>46469.0512438937</v>
      </c>
      <c r="AF257">
        <v>237964.37964327482</v>
      </c>
      <c r="AG257">
        <v>8878.4973854939726</v>
      </c>
      <c r="AH257">
        <v>21484.759335313174</v>
      </c>
      <c r="AI257">
        <v>60310.323702712885</v>
      </c>
      <c r="AJ257">
        <v>63944.781981137952</v>
      </c>
      <c r="AK257">
        <v>12201.582154873067</v>
      </c>
      <c r="AL257">
        <v>5619.554238805933</v>
      </c>
      <c r="AM257">
        <v>8405251.7471470889</v>
      </c>
      <c r="AN257">
        <v>217.75109425387376</v>
      </c>
      <c r="AO257">
        <v>3923.3879485064385</v>
      </c>
      <c r="AP257">
        <v>5255620.7811054355</v>
      </c>
      <c r="AQ257">
        <v>442.72327292761253</v>
      </c>
      <c r="AR257">
        <v>9999999</v>
      </c>
      <c r="AS257">
        <v>741.3244528071549</v>
      </c>
      <c r="AT257">
        <v>113.23716329844198</v>
      </c>
      <c r="AU257">
        <v>490.12960320126274</v>
      </c>
      <c r="AV257">
        <v>117.24442384167219</v>
      </c>
      <c r="AW257">
        <v>299.17055848772509</v>
      </c>
      <c r="AX257">
        <v>0.24637607285827148</v>
      </c>
      <c r="AY257">
        <v>51.060740129926081</v>
      </c>
      <c r="AZ257">
        <v>91.326356027237281</v>
      </c>
      <c r="BA257">
        <v>104.05848824916252</v>
      </c>
      <c r="BB257">
        <v>71.025431733607959</v>
      </c>
      <c r="BC257">
        <v>152.80817887035232</v>
      </c>
      <c r="BD257" t="s">
        <v>151</v>
      </c>
      <c r="BE257">
        <v>2.1564626428672442</v>
      </c>
      <c r="BF257">
        <v>743.11264343446328</v>
      </c>
      <c r="BG257">
        <v>5415.3702161812989</v>
      </c>
      <c r="BH257">
        <v>346.12922454225929</v>
      </c>
      <c r="BI257">
        <v>432.09724232579822</v>
      </c>
      <c r="BJ257">
        <v>1435.2513783810255</v>
      </c>
      <c r="BK257">
        <v>4693.4193661151512</v>
      </c>
      <c r="BL257">
        <v>784.3294272073457</v>
      </c>
      <c r="BM257">
        <v>127.79482692001672</v>
      </c>
      <c r="BN257">
        <v>129231859.77181743</v>
      </c>
      <c r="BO257">
        <v>2.9994043094092624</v>
      </c>
      <c r="BP257">
        <v>55.439066654025446</v>
      </c>
      <c r="BQ257">
        <v>24855.496431538897</v>
      </c>
      <c r="BR257">
        <v>72.901109363973887</v>
      </c>
      <c r="BS257">
        <v>9999999</v>
      </c>
      <c r="BT257">
        <v>5.1802945552494366</v>
      </c>
      <c r="BU257">
        <v>0.58058573363319332</v>
      </c>
      <c r="BV257">
        <v>1.8798638455709962</v>
      </c>
      <c r="BW257">
        <v>0.60154191349729424</v>
      </c>
      <c r="BX257">
        <v>1.1042819489532989</v>
      </c>
      <c r="BY257">
        <v>5.815664954825858E-3</v>
      </c>
      <c r="BZ257">
        <v>0.30900423356845241</v>
      </c>
      <c r="CA257">
        <v>0.4858065834120967</v>
      </c>
      <c r="CB257">
        <v>0.51613207377559589</v>
      </c>
      <c r="CC257">
        <v>0.3982570058096494</v>
      </c>
      <c r="CD257">
        <v>0.72455394617593349</v>
      </c>
      <c r="CE257" t="s">
        <v>152</v>
      </c>
      <c r="CF257">
        <v>2.0022265126658279</v>
      </c>
      <c r="CG257">
        <v>132.85778780004895</v>
      </c>
      <c r="CH257">
        <v>436.42646630246219</v>
      </c>
      <c r="CI257">
        <v>35.106382437328435</v>
      </c>
      <c r="CJ257">
        <v>80.188279930556845</v>
      </c>
      <c r="CK257">
        <v>118.629785043468</v>
      </c>
      <c r="CL257">
        <v>175.09104152406118</v>
      </c>
      <c r="CM257">
        <v>42.808463349605681</v>
      </c>
      <c r="CN257">
        <v>28.637521096326541</v>
      </c>
      <c r="CO257">
        <v>4012.8517769609912</v>
      </c>
      <c r="CP257">
        <v>3.5528599673889389</v>
      </c>
      <c r="CQ257">
        <v>39.099498737872089</v>
      </c>
      <c r="CR257">
        <v>24752.071602766897</v>
      </c>
      <c r="CS257">
        <v>111.73009200000713</v>
      </c>
      <c r="CT257">
        <v>9999999</v>
      </c>
      <c r="CU257">
        <v>1.8642084476037455</v>
      </c>
      <c r="CV257">
        <v>6.7975903243146868E-2</v>
      </c>
      <c r="CW257">
        <v>0.3457728156634291</v>
      </c>
      <c r="CX257">
        <v>7.1971487199695011E-2</v>
      </c>
      <c r="CY257">
        <v>0.20881459206997088</v>
      </c>
      <c r="CZ257">
        <v>1.9859417784551837E-3</v>
      </c>
      <c r="DA257">
        <v>2.8906343936280388E-2</v>
      </c>
      <c r="DB257">
        <v>5.1417302642932615E-2</v>
      </c>
      <c r="DC257">
        <v>5.8633870473496864E-2</v>
      </c>
      <c r="DD257">
        <v>3.9584779342885325E-2</v>
      </c>
      <c r="DE257">
        <v>0.1218969028881641</v>
      </c>
    </row>
    <row r="258" spans="1:109">
      <c r="A258">
        <v>250</v>
      </c>
      <c r="B258" t="s">
        <v>149</v>
      </c>
      <c r="C258">
        <v>267619.05647846271</v>
      </c>
      <c r="D258">
        <v>239719.45845764637</v>
      </c>
      <c r="E258">
        <v>879697.23557338561</v>
      </c>
      <c r="F258">
        <v>73071.017468926046</v>
      </c>
      <c r="G258">
        <v>119276.30175021307</v>
      </c>
      <c r="H258">
        <v>291280.32185606379</v>
      </c>
      <c r="I258">
        <v>1116349.2451966924</v>
      </c>
      <c r="J258">
        <v>144056.68098619336</v>
      </c>
      <c r="K258">
        <v>32129.892283256162</v>
      </c>
      <c r="L258">
        <v>767815632.81450307</v>
      </c>
      <c r="M258">
        <v>69.521413574824891</v>
      </c>
      <c r="N258">
        <v>15607.537285384306</v>
      </c>
      <c r="O258">
        <v>6845516.1352933776</v>
      </c>
      <c r="P258">
        <v>7930.888526093996</v>
      </c>
      <c r="Q258">
        <v>9999999</v>
      </c>
      <c r="R258">
        <v>990.99698668773067</v>
      </c>
      <c r="S258">
        <v>116.70460069499966</v>
      </c>
      <c r="T258">
        <v>591.42011275700042</v>
      </c>
      <c r="U258">
        <v>120.66869081884607</v>
      </c>
      <c r="V258">
        <v>503.43909812210791</v>
      </c>
      <c r="W258">
        <v>1.4791105332437673</v>
      </c>
      <c r="X258">
        <v>85.050758939701169</v>
      </c>
      <c r="Y258">
        <v>100.31938651964195</v>
      </c>
      <c r="Z258">
        <v>108.33196345082591</v>
      </c>
      <c r="AA258">
        <v>91.549679219686809</v>
      </c>
      <c r="AB258">
        <v>186.51458940151721</v>
      </c>
      <c r="AC258" t="s">
        <v>150</v>
      </c>
      <c r="AD258">
        <v>293.8841659819048</v>
      </c>
      <c r="AE258">
        <v>87594.247211033566</v>
      </c>
      <c r="AF258">
        <v>377021.63646854425</v>
      </c>
      <c r="AG258">
        <v>23555.060643731791</v>
      </c>
      <c r="AH258">
        <v>51817.677749021983</v>
      </c>
      <c r="AI258">
        <v>107621.56542072723</v>
      </c>
      <c r="AJ258">
        <v>226529.84621425619</v>
      </c>
      <c r="AK258">
        <v>36006.992208819589</v>
      </c>
      <c r="AL258">
        <v>14131.154880303049</v>
      </c>
      <c r="AM258">
        <v>26078843.780579545</v>
      </c>
      <c r="AN258">
        <v>450.47924807624963</v>
      </c>
      <c r="AO258">
        <v>11282.432128659791</v>
      </c>
      <c r="AP258">
        <v>6479930.2462723693</v>
      </c>
      <c r="AQ258">
        <v>3743.1187196427909</v>
      </c>
      <c r="AR258">
        <v>9999999</v>
      </c>
      <c r="AS258">
        <v>992.89345554729732</v>
      </c>
      <c r="AT258">
        <v>123.56445597980921</v>
      </c>
      <c r="AU258">
        <v>412.71599417014806</v>
      </c>
      <c r="AV258">
        <v>127.39510691515791</v>
      </c>
      <c r="AW258">
        <v>234.59499779346717</v>
      </c>
      <c r="AX258">
        <v>0.66686968136149061</v>
      </c>
      <c r="AY258">
        <v>72.250603192838255</v>
      </c>
      <c r="AZ258">
        <v>107.59272706862131</v>
      </c>
      <c r="BA258">
        <v>110.42023369589435</v>
      </c>
      <c r="BB258">
        <v>92.156405404342308</v>
      </c>
      <c r="BC258">
        <v>151.37387444558229</v>
      </c>
      <c r="BD258" t="s">
        <v>151</v>
      </c>
      <c r="BE258">
        <v>1.7310655709978329</v>
      </c>
      <c r="BF258">
        <v>1523.8032382391823</v>
      </c>
      <c r="BG258">
        <v>5795.9370001293173</v>
      </c>
      <c r="BH258">
        <v>587.45671303370852</v>
      </c>
      <c r="BI258">
        <v>702.1825405521912</v>
      </c>
      <c r="BJ258">
        <v>1727.7390965086174</v>
      </c>
      <c r="BK258">
        <v>16084.34315671164</v>
      </c>
      <c r="BL258">
        <v>1648.9087193576995</v>
      </c>
      <c r="BM258">
        <v>193.21690212707571</v>
      </c>
      <c r="BN258">
        <v>571833205.27395844</v>
      </c>
      <c r="BO258">
        <v>1.6198991831335265</v>
      </c>
      <c r="BP258">
        <v>114.68092075492339</v>
      </c>
      <c r="BQ258">
        <v>21809.149541454171</v>
      </c>
      <c r="BR258">
        <v>53.683979825442592</v>
      </c>
      <c r="BS258">
        <v>9999999</v>
      </c>
      <c r="BT258">
        <v>5.5302076987496003</v>
      </c>
      <c r="BU258">
        <v>0.74925096222827681</v>
      </c>
      <c r="BV258">
        <v>2.4901356188385169</v>
      </c>
      <c r="BW258">
        <v>0.76377479421736494</v>
      </c>
      <c r="BX258">
        <v>1.4670644873269014</v>
      </c>
      <c r="BY258">
        <v>1.200900371361751E-2</v>
      </c>
      <c r="BZ258">
        <v>0.47976986706806285</v>
      </c>
      <c r="CA258">
        <v>0.68108700931865518</v>
      </c>
      <c r="CB258">
        <v>0.6907829262772921</v>
      </c>
      <c r="CC258">
        <v>0.59847156549146419</v>
      </c>
      <c r="CD258">
        <v>0.8681441553718191</v>
      </c>
      <c r="CE258" t="s">
        <v>152</v>
      </c>
      <c r="CF258">
        <v>0.16246827751594145</v>
      </c>
      <c r="CG258">
        <v>320.71083775974165</v>
      </c>
      <c r="CH258">
        <v>800.30315826730123</v>
      </c>
      <c r="CI258">
        <v>56.049089428175122</v>
      </c>
      <c r="CJ258">
        <v>147.36972611100717</v>
      </c>
      <c r="CK258">
        <v>253.33344962256763</v>
      </c>
      <c r="CL258">
        <v>434.03116385758062</v>
      </c>
      <c r="CM258">
        <v>74.473657659234263</v>
      </c>
      <c r="CN258">
        <v>38.438613910738091</v>
      </c>
      <c r="CO258">
        <v>14543.769533627374</v>
      </c>
      <c r="CP258">
        <v>0.13790448504773492</v>
      </c>
      <c r="CQ258">
        <v>28.857692503906467</v>
      </c>
      <c r="CR258">
        <v>24230.414085797755</v>
      </c>
      <c r="CS258">
        <v>115.48844961415544</v>
      </c>
      <c r="CT258">
        <v>9999999</v>
      </c>
      <c r="CU258">
        <v>1.1326192062325191</v>
      </c>
      <c r="CV258">
        <v>0.2087743859556796</v>
      </c>
      <c r="CW258">
        <v>0.59785867137265836</v>
      </c>
      <c r="CX258">
        <v>0.21459260686472531</v>
      </c>
      <c r="CY258">
        <v>0.51002058061250333</v>
      </c>
      <c r="CZ258">
        <v>1.3646827776963651E-3</v>
      </c>
      <c r="DA258">
        <v>0.13893897676603675</v>
      </c>
      <c r="DB258">
        <v>0.18480921790570798</v>
      </c>
      <c r="DC258">
        <v>0.19237534168270945</v>
      </c>
      <c r="DD258">
        <v>0.16424720816642505</v>
      </c>
      <c r="DE258">
        <v>0.27954080312711416</v>
      </c>
    </row>
    <row r="259" spans="1:109">
      <c r="A259">
        <v>251</v>
      </c>
      <c r="B259" t="s">
        <v>149</v>
      </c>
      <c r="C259">
        <v>376773.48994876322</v>
      </c>
      <c r="D259">
        <v>270094.96762088506</v>
      </c>
      <c r="E259">
        <v>509431.63347706001</v>
      </c>
      <c r="F259">
        <v>67872.40387098417</v>
      </c>
      <c r="G259">
        <v>141944.14911559806</v>
      </c>
      <c r="H259">
        <v>238191.94687540215</v>
      </c>
      <c r="I259">
        <v>828938.45029618067</v>
      </c>
      <c r="J259">
        <v>107060.5699180306</v>
      </c>
      <c r="K259">
        <v>39863.358080524529</v>
      </c>
      <c r="L259">
        <v>20949659.046065651</v>
      </c>
      <c r="M259">
        <v>711.43982534227428</v>
      </c>
      <c r="N259">
        <v>25899.718599806376</v>
      </c>
      <c r="O259">
        <v>9670773.5903048124</v>
      </c>
      <c r="P259">
        <v>7935.0547611956226</v>
      </c>
      <c r="Q259">
        <v>9999999</v>
      </c>
      <c r="R259">
        <v>202.60194556172553</v>
      </c>
      <c r="S259">
        <v>79.692166659693399</v>
      </c>
      <c r="T259">
        <v>89.996731453167797</v>
      </c>
      <c r="U259">
        <v>87.483626023579959</v>
      </c>
      <c r="V259">
        <v>113.70494466606567</v>
      </c>
      <c r="W259">
        <v>0.14516579473592225</v>
      </c>
      <c r="X259">
        <v>20.435812978600552</v>
      </c>
      <c r="Y259">
        <v>51.297867208038994</v>
      </c>
      <c r="Z259">
        <v>60.906321605525292</v>
      </c>
      <c r="AA259">
        <v>34.287063917318932</v>
      </c>
      <c r="AB259">
        <v>179.76424930361202</v>
      </c>
      <c r="AC259" t="s">
        <v>150</v>
      </c>
      <c r="AD259">
        <v>29.869908550618735</v>
      </c>
      <c r="AE259">
        <v>49897.859844852763</v>
      </c>
      <c r="AF259">
        <v>239439.72487513215</v>
      </c>
      <c r="AG259">
        <v>11711.267365035077</v>
      </c>
      <c r="AH259">
        <v>25703.454223259298</v>
      </c>
      <c r="AI259">
        <v>68391.775617630774</v>
      </c>
      <c r="AJ259">
        <v>82016.242549789546</v>
      </c>
      <c r="AK259">
        <v>16333.007378536993</v>
      </c>
      <c r="AL259">
        <v>7274.4118069526257</v>
      </c>
      <c r="AM259">
        <v>10980298.493763005</v>
      </c>
      <c r="AN259">
        <v>102.10275115017545</v>
      </c>
      <c r="AO259">
        <v>3754.5637467494198</v>
      </c>
      <c r="AP259">
        <v>4453831.7534182733</v>
      </c>
      <c r="AQ259">
        <v>888.18084671393274</v>
      </c>
      <c r="AR259">
        <v>9999999</v>
      </c>
      <c r="AS259">
        <v>184.34071432979835</v>
      </c>
      <c r="AT259">
        <v>14.737490510781512</v>
      </c>
      <c r="AU259">
        <v>82.684405772720908</v>
      </c>
      <c r="AV259">
        <v>14.723127301078408</v>
      </c>
      <c r="AW259">
        <v>38.234275650229378</v>
      </c>
      <c r="AX259">
        <v>0.11404730455312576</v>
      </c>
      <c r="AY259">
        <v>13.671521050471402</v>
      </c>
      <c r="AZ259">
        <v>14.800538807245356</v>
      </c>
      <c r="BA259">
        <v>13.935763769533107</v>
      </c>
      <c r="BB259">
        <v>14.686295098986195</v>
      </c>
      <c r="BC259">
        <v>14.787321047513904</v>
      </c>
      <c r="BD259" t="s">
        <v>151</v>
      </c>
      <c r="BE259">
        <v>7.6844015863138342</v>
      </c>
      <c r="BF259">
        <v>285.694578070278</v>
      </c>
      <c r="BG259">
        <v>680.67150151673911</v>
      </c>
      <c r="BH259">
        <v>69.677649221963051</v>
      </c>
      <c r="BI259">
        <v>149.97038460768783</v>
      </c>
      <c r="BJ259">
        <v>210.03296845778587</v>
      </c>
      <c r="BK259">
        <v>539.3846147819678</v>
      </c>
      <c r="BL259">
        <v>98.048424307895473</v>
      </c>
      <c r="BM259">
        <v>54.796454882784474</v>
      </c>
      <c r="BN259">
        <v>13650.146322645916</v>
      </c>
      <c r="BO259">
        <v>18.849683898059865</v>
      </c>
      <c r="BP259">
        <v>71.351718668805859</v>
      </c>
      <c r="BQ259">
        <v>25915.193912811279</v>
      </c>
      <c r="BR259">
        <v>52.106619664962381</v>
      </c>
      <c r="BS259">
        <v>9999999</v>
      </c>
      <c r="BT259">
        <v>17.349267682215661</v>
      </c>
      <c r="BU259">
        <v>0.53060830800063863</v>
      </c>
      <c r="BV259">
        <v>4.7695156812886781</v>
      </c>
      <c r="BW259">
        <v>0.56366247643494893</v>
      </c>
      <c r="BX259">
        <v>2.8245542031912501</v>
      </c>
      <c r="BY259">
        <v>6.7414282876577108E-3</v>
      </c>
      <c r="BZ259">
        <v>0.20715039401844318</v>
      </c>
      <c r="CA259">
        <v>0.3835129649469432</v>
      </c>
      <c r="CB259">
        <v>0.46570136094300346</v>
      </c>
      <c r="CC259">
        <v>0.28827673166121948</v>
      </c>
      <c r="CD259">
        <v>0.95585027826402613</v>
      </c>
      <c r="CE259" t="s">
        <v>152</v>
      </c>
      <c r="CF259">
        <v>0.27775128681752903</v>
      </c>
      <c r="CG259">
        <v>55.670546426272459</v>
      </c>
      <c r="CH259">
        <v>233.53743055079107</v>
      </c>
      <c r="CI259">
        <v>11.287709602841804</v>
      </c>
      <c r="CJ259">
        <v>31.618884585470642</v>
      </c>
      <c r="CK259">
        <v>65.770854834851448</v>
      </c>
      <c r="CL259">
        <v>53.229632657834735</v>
      </c>
      <c r="CM259">
        <v>12.800029231800234</v>
      </c>
      <c r="CN259">
        <v>9.3855365016424379</v>
      </c>
      <c r="CO259">
        <v>1059.611601127217</v>
      </c>
      <c r="CP259">
        <v>0.3309083062587897</v>
      </c>
      <c r="CQ259">
        <v>12.226602818691406</v>
      </c>
      <c r="CR259">
        <v>23938.461485454471</v>
      </c>
      <c r="CS259">
        <v>153.07844838363761</v>
      </c>
      <c r="CT259">
        <v>9999999</v>
      </c>
      <c r="CU259">
        <v>0.47060942918119392</v>
      </c>
      <c r="CV259">
        <v>2.3271973154062462E-2</v>
      </c>
      <c r="CW259">
        <v>0.16497017498612332</v>
      </c>
      <c r="CX259">
        <v>2.4199682586664498E-2</v>
      </c>
      <c r="CY259">
        <v>0.10286659207289447</v>
      </c>
      <c r="CZ259">
        <v>4.2988652902151949E-5</v>
      </c>
      <c r="DA259">
        <v>1.3885509321550818E-2</v>
      </c>
      <c r="DB259">
        <v>1.9597744539827811E-2</v>
      </c>
      <c r="DC259">
        <v>2.0459874219243546E-2</v>
      </c>
      <c r="DD259">
        <v>1.6904587839735224E-2</v>
      </c>
      <c r="DE259">
        <v>3.4752182018374649E-2</v>
      </c>
    </row>
    <row r="260" spans="1:109">
      <c r="A260">
        <v>252</v>
      </c>
      <c r="B260" t="s">
        <v>149</v>
      </c>
      <c r="C260">
        <v>446014.05429098831</v>
      </c>
      <c r="D260">
        <v>716227.12617094105</v>
      </c>
      <c r="E260">
        <v>2199520.6735233739</v>
      </c>
      <c r="F260">
        <v>410865.76967584091</v>
      </c>
      <c r="G260">
        <v>403033.45263693406</v>
      </c>
      <c r="H260">
        <v>770816.71107178624</v>
      </c>
      <c r="I260">
        <v>28500766.450540598</v>
      </c>
      <c r="J260">
        <v>1773223.4180721061</v>
      </c>
      <c r="K260">
        <v>112325.68976452426</v>
      </c>
      <c r="L260">
        <v>902630310618.14258</v>
      </c>
      <c r="M260">
        <v>2196.3052671111959</v>
      </c>
      <c r="N260">
        <v>115956.83173772208</v>
      </c>
      <c r="O260">
        <v>7163063.9354970269</v>
      </c>
      <c r="P260">
        <v>60126.528290151262</v>
      </c>
      <c r="Q260">
        <v>9999999</v>
      </c>
      <c r="R260">
        <v>4311.2648063202905</v>
      </c>
      <c r="S260">
        <v>492.06684968741604</v>
      </c>
      <c r="T260">
        <v>1496.9614075144889</v>
      </c>
      <c r="U260">
        <v>514.69609947638446</v>
      </c>
      <c r="V260">
        <v>932.44400302310805</v>
      </c>
      <c r="W260">
        <v>6.352813436896815</v>
      </c>
      <c r="X260">
        <v>279.81589501629361</v>
      </c>
      <c r="Y260">
        <v>404.350412098128</v>
      </c>
      <c r="Z260">
        <v>428.40627116938828</v>
      </c>
      <c r="AA260">
        <v>343.88779506659472</v>
      </c>
      <c r="AB260">
        <v>741.6274458773479</v>
      </c>
      <c r="AC260" t="s">
        <v>150</v>
      </c>
      <c r="AD260">
        <v>253.44077661770029</v>
      </c>
      <c r="AE260">
        <v>48377.9081506168</v>
      </c>
      <c r="AF260">
        <v>190642.72785070774</v>
      </c>
      <c r="AG260">
        <v>9456.6297823660443</v>
      </c>
      <c r="AH260">
        <v>22733.234407278182</v>
      </c>
      <c r="AI260">
        <v>50317.301139497897</v>
      </c>
      <c r="AJ260">
        <v>84044.016716697501</v>
      </c>
      <c r="AK260">
        <v>13713.725919681985</v>
      </c>
      <c r="AL260">
        <v>5907.707534513469</v>
      </c>
      <c r="AM260">
        <v>8838442.8831402138</v>
      </c>
      <c r="AN260">
        <v>360.52056475160049</v>
      </c>
      <c r="AO260">
        <v>5107.2687841521547</v>
      </c>
      <c r="AP260">
        <v>3891255.3505182113</v>
      </c>
      <c r="AQ260">
        <v>800.31466805003402</v>
      </c>
      <c r="AR260">
        <v>9999999</v>
      </c>
      <c r="AS260">
        <v>882.61744440638427</v>
      </c>
      <c r="AT260">
        <v>125.93622315782764</v>
      </c>
      <c r="AU260">
        <v>510.62100678469295</v>
      </c>
      <c r="AV260">
        <v>131.51239040345396</v>
      </c>
      <c r="AW260">
        <v>311.82264762299155</v>
      </c>
      <c r="AX260">
        <v>0.46312999359138762</v>
      </c>
      <c r="AY260">
        <v>58.99932732900961</v>
      </c>
      <c r="AZ260">
        <v>98.544100031865696</v>
      </c>
      <c r="BA260">
        <v>113.94371196379764</v>
      </c>
      <c r="BB260">
        <v>78.437498417985466</v>
      </c>
      <c r="BC260">
        <v>176.10772075543764</v>
      </c>
      <c r="BD260" t="s">
        <v>151</v>
      </c>
      <c r="BE260">
        <v>3.7256089345085885</v>
      </c>
      <c r="BF260">
        <v>702.57895407358933</v>
      </c>
      <c r="BG260">
        <v>4645.6994629584397</v>
      </c>
      <c r="BH260">
        <v>229.30822781257069</v>
      </c>
      <c r="BI260">
        <v>372.45131236142203</v>
      </c>
      <c r="BJ260">
        <v>1155.0957934616047</v>
      </c>
      <c r="BK260">
        <v>2474.8657675673353</v>
      </c>
      <c r="BL260">
        <v>429.11582488109002</v>
      </c>
      <c r="BM260">
        <v>103.18603414895171</v>
      </c>
      <c r="BN260">
        <v>6736922.8917761473</v>
      </c>
      <c r="BO260">
        <v>2.5318414586805713</v>
      </c>
      <c r="BP260">
        <v>56.672242192674069</v>
      </c>
      <c r="BQ260">
        <v>33874.397776549398</v>
      </c>
      <c r="BR260">
        <v>66.277294620559431</v>
      </c>
      <c r="BS260">
        <v>9999999</v>
      </c>
      <c r="BT260">
        <v>8.2466884658696653</v>
      </c>
      <c r="BU260">
        <v>0.93623806943299526</v>
      </c>
      <c r="BV260">
        <v>2.711916047422775</v>
      </c>
      <c r="BW260">
        <v>0.97787026030295154</v>
      </c>
      <c r="BX260">
        <v>1.5673082328149222</v>
      </c>
      <c r="BY260">
        <v>7.0732847006391812E-3</v>
      </c>
      <c r="BZ260">
        <v>0.4340222881711378</v>
      </c>
      <c r="CA260">
        <v>0.75787396856105615</v>
      </c>
      <c r="CB260">
        <v>0.81648746090231517</v>
      </c>
      <c r="CC260">
        <v>0.60050575225639569</v>
      </c>
      <c r="CD260">
        <v>1.2687661461026403</v>
      </c>
      <c r="CE260" t="s">
        <v>152</v>
      </c>
      <c r="CF260">
        <v>0.37689093601082257</v>
      </c>
      <c r="CG260">
        <v>587.17441018421221</v>
      </c>
      <c r="CH260">
        <v>1116.3976578339928</v>
      </c>
      <c r="CI260">
        <v>123.50988114067624</v>
      </c>
      <c r="CJ260">
        <v>282.1347955356722</v>
      </c>
      <c r="CK260">
        <v>445.17826658460791</v>
      </c>
      <c r="CL260">
        <v>1238.5481706090936</v>
      </c>
      <c r="CM260">
        <v>184.26104677282669</v>
      </c>
      <c r="CN260">
        <v>77.825664863885947</v>
      </c>
      <c r="CO260">
        <v>34507.559572886916</v>
      </c>
      <c r="CP260">
        <v>0.98815476785639234</v>
      </c>
      <c r="CQ260">
        <v>59.184485568456978</v>
      </c>
      <c r="CR260">
        <v>26077.724168231591</v>
      </c>
      <c r="CS260">
        <v>90.501572228981075</v>
      </c>
      <c r="CT260">
        <v>9999999</v>
      </c>
      <c r="CU260">
        <v>1.8010806244831057</v>
      </c>
      <c r="CV260">
        <v>0.17592835437089221</v>
      </c>
      <c r="CW260">
        <v>0.59430106801196725</v>
      </c>
      <c r="CX260">
        <v>0.1831800054067749</v>
      </c>
      <c r="CY260">
        <v>0.31779182145054119</v>
      </c>
      <c r="CZ260">
        <v>2.1518946112359205E-3</v>
      </c>
      <c r="DA260">
        <v>8.1734485554230796E-2</v>
      </c>
      <c r="DB260">
        <v>0.1415305298896066</v>
      </c>
      <c r="DC260">
        <v>0.15296453042211658</v>
      </c>
      <c r="DD260">
        <v>0.11031823769627823</v>
      </c>
      <c r="DE260">
        <v>0.22410324488878608</v>
      </c>
    </row>
    <row r="261" spans="1:109">
      <c r="A261">
        <v>253</v>
      </c>
      <c r="B261" t="s">
        <v>149</v>
      </c>
      <c r="C261">
        <v>540167.56866186531</v>
      </c>
      <c r="D261">
        <v>389532.38682017493</v>
      </c>
      <c r="E261">
        <v>2435275.2247972353</v>
      </c>
      <c r="F261">
        <v>177171.55073157884</v>
      </c>
      <c r="G261">
        <v>235693.19185901966</v>
      </c>
      <c r="H261">
        <v>586386.90648990357</v>
      </c>
      <c r="I261">
        <v>2636477.8749871738</v>
      </c>
      <c r="J261">
        <v>410647.48664008902</v>
      </c>
      <c r="K261">
        <v>72316.913662935214</v>
      </c>
      <c r="L261">
        <v>59231406577.101059</v>
      </c>
      <c r="M261">
        <v>3295.5623901136778</v>
      </c>
      <c r="N261">
        <v>53832.555016865976</v>
      </c>
      <c r="O261">
        <v>11361538.037941681</v>
      </c>
      <c r="P261">
        <v>37096.157144849036</v>
      </c>
      <c r="Q261">
        <v>9999999</v>
      </c>
      <c r="R261">
        <v>5368.2868161343758</v>
      </c>
      <c r="S261">
        <v>240.96708511202598</v>
      </c>
      <c r="T261">
        <v>1785.5134997018456</v>
      </c>
      <c r="U261">
        <v>256.12883252819478</v>
      </c>
      <c r="V261">
        <v>1073.503174163721</v>
      </c>
      <c r="W261">
        <v>4.0152967044099901</v>
      </c>
      <c r="X261">
        <v>106.10546434881209</v>
      </c>
      <c r="Y261">
        <v>181.5254337174598</v>
      </c>
      <c r="Z261">
        <v>203.69169014907681</v>
      </c>
      <c r="AA261">
        <v>141.94857732717242</v>
      </c>
      <c r="AB261">
        <v>461.16830951190411</v>
      </c>
      <c r="AC261" t="s">
        <v>150</v>
      </c>
      <c r="AD261">
        <v>279.40969290959941</v>
      </c>
      <c r="AE261">
        <v>73045.719362044314</v>
      </c>
      <c r="AF261">
        <v>127334.12562756739</v>
      </c>
      <c r="AG261">
        <v>15293.557372782891</v>
      </c>
      <c r="AH261">
        <v>36839.667187641964</v>
      </c>
      <c r="AI261">
        <v>55960.86414660907</v>
      </c>
      <c r="AJ261">
        <v>136643.25698461221</v>
      </c>
      <c r="AK261">
        <v>21637.746176192155</v>
      </c>
      <c r="AL261">
        <v>10597.047981519112</v>
      </c>
      <c r="AM261">
        <v>1956533.3576385661</v>
      </c>
      <c r="AN261">
        <v>841.00243559616706</v>
      </c>
      <c r="AO261">
        <v>10309.974652036757</v>
      </c>
      <c r="AP261">
        <v>4836075.4046771592</v>
      </c>
      <c r="AQ261">
        <v>2200.7467515393669</v>
      </c>
      <c r="AR261">
        <v>9999999</v>
      </c>
      <c r="AS261">
        <v>842.50927346767514</v>
      </c>
      <c r="AT261">
        <v>90.840046629769802</v>
      </c>
      <c r="AU261">
        <v>328.07932763992306</v>
      </c>
      <c r="AV261">
        <v>94.636175490069718</v>
      </c>
      <c r="AW261">
        <v>206.95231253622276</v>
      </c>
      <c r="AX261">
        <v>3.8827210217638075E-2</v>
      </c>
      <c r="AY261">
        <v>45.223776214921351</v>
      </c>
      <c r="AZ261">
        <v>74.668569908624718</v>
      </c>
      <c r="BA261">
        <v>80.679419373397451</v>
      </c>
      <c r="BB261">
        <v>61.026511703724367</v>
      </c>
      <c r="BC261">
        <v>133.76109063485924</v>
      </c>
      <c r="BD261" t="s">
        <v>151</v>
      </c>
      <c r="BE261">
        <v>2.1505312724394523</v>
      </c>
      <c r="BF261">
        <v>501.63165116955525</v>
      </c>
      <c r="BG261">
        <v>3024.2399253331828</v>
      </c>
      <c r="BH261">
        <v>136.36372565409363</v>
      </c>
      <c r="BI261">
        <v>254.76772718894634</v>
      </c>
      <c r="BJ261">
        <v>769.44155385647559</v>
      </c>
      <c r="BK261">
        <v>1143.4984688694367</v>
      </c>
      <c r="BL261">
        <v>217.39008169287845</v>
      </c>
      <c r="BM261">
        <v>71.888438483436019</v>
      </c>
      <c r="BN261">
        <v>949301.21933448745</v>
      </c>
      <c r="BO261">
        <v>2.6028514912432974</v>
      </c>
      <c r="BP261">
        <v>33.274497360662032</v>
      </c>
      <c r="BQ261">
        <v>30192.857918600246</v>
      </c>
      <c r="BR261">
        <v>109.33560008864225</v>
      </c>
      <c r="BS261">
        <v>9999999</v>
      </c>
      <c r="BT261">
        <v>5.6498919417821822</v>
      </c>
      <c r="BU261">
        <v>0.77035143816527496</v>
      </c>
      <c r="BV261">
        <v>2.9777338929415023</v>
      </c>
      <c r="BW261">
        <v>0.80340076348113809</v>
      </c>
      <c r="BX261">
        <v>1.9662725491355857</v>
      </c>
      <c r="BY261">
        <v>2.4104977655057857E-3</v>
      </c>
      <c r="BZ261">
        <v>0.37319177821696353</v>
      </c>
      <c r="CA261">
        <v>0.61258439661479469</v>
      </c>
      <c r="CB261">
        <v>0.70519049986801507</v>
      </c>
      <c r="CC261">
        <v>0.49176659102717812</v>
      </c>
      <c r="CD261">
        <v>1.1007234163238626</v>
      </c>
      <c r="CE261" t="s">
        <v>152</v>
      </c>
      <c r="CF261">
        <v>0.76188071866325202</v>
      </c>
      <c r="CG261">
        <v>258.60072982239296</v>
      </c>
      <c r="CH261">
        <v>1074.7227606803899</v>
      </c>
      <c r="CI261">
        <v>59.638960215099416</v>
      </c>
      <c r="CJ261">
        <v>142.06391166888238</v>
      </c>
      <c r="CK261">
        <v>279.48750752235651</v>
      </c>
      <c r="CL261">
        <v>432.83028179143628</v>
      </c>
      <c r="CM261">
        <v>81.018547439736921</v>
      </c>
      <c r="CN261">
        <v>40.004754659741636</v>
      </c>
      <c r="CO261">
        <v>36920.800617401874</v>
      </c>
      <c r="CP261">
        <v>0.66817036515620565</v>
      </c>
      <c r="CQ261">
        <v>32.102830618450689</v>
      </c>
      <c r="CR261">
        <v>24004.739689287519</v>
      </c>
      <c r="CS261">
        <v>109.27482776105205</v>
      </c>
      <c r="CT261">
        <v>9999999</v>
      </c>
      <c r="CU261">
        <v>1.801581143153254</v>
      </c>
      <c r="CV261">
        <v>0.2263851593675261</v>
      </c>
      <c r="CW261">
        <v>1.0581139375999082</v>
      </c>
      <c r="CX261">
        <v>0.23370646052279831</v>
      </c>
      <c r="CY261">
        <v>0.64985989978645542</v>
      </c>
      <c r="CZ261">
        <v>2.32504664406553E-3</v>
      </c>
      <c r="DA261">
        <v>0.11475700561550192</v>
      </c>
      <c r="DB261">
        <v>0.19315547993566054</v>
      </c>
      <c r="DC261">
        <v>0.20182335173830532</v>
      </c>
      <c r="DD261">
        <v>0.1569729847437582</v>
      </c>
      <c r="DE261">
        <v>0.28222674208175491</v>
      </c>
    </row>
    <row r="262" spans="1:109">
      <c r="A262">
        <v>254</v>
      </c>
      <c r="B262" t="s">
        <v>149</v>
      </c>
      <c r="C262">
        <v>259919.11573363832</v>
      </c>
      <c r="D262">
        <v>225304.13317399647</v>
      </c>
      <c r="E262">
        <v>1695743.7025117127</v>
      </c>
      <c r="F262">
        <v>125693.43716020677</v>
      </c>
      <c r="G262">
        <v>142015.89035102021</v>
      </c>
      <c r="H262">
        <v>419825.74916724185</v>
      </c>
      <c r="I262">
        <v>2312421.6560173859</v>
      </c>
      <c r="J262">
        <v>346803.14847742592</v>
      </c>
      <c r="K262">
        <v>41045.529518737247</v>
      </c>
      <c r="L262">
        <v>608079295344.5166</v>
      </c>
      <c r="M262">
        <v>1333.5885402282884</v>
      </c>
      <c r="N262">
        <v>25114.859621385847</v>
      </c>
      <c r="O262">
        <v>5795448.861673818</v>
      </c>
      <c r="P262">
        <v>15856.773488908297</v>
      </c>
      <c r="Q262">
        <v>9999999</v>
      </c>
      <c r="R262">
        <v>2539.9637071746788</v>
      </c>
      <c r="S262">
        <v>234.97024353741691</v>
      </c>
      <c r="T262">
        <v>1130.7805230633078</v>
      </c>
      <c r="U262">
        <v>250.09048315006939</v>
      </c>
      <c r="V262">
        <v>723.46986941479747</v>
      </c>
      <c r="W262">
        <v>1.0446511142971902</v>
      </c>
      <c r="X262">
        <v>106.59386817729369</v>
      </c>
      <c r="Y262">
        <v>176.1945974308104</v>
      </c>
      <c r="Z262">
        <v>203.45788268260219</v>
      </c>
      <c r="AA262">
        <v>138.97572125788989</v>
      </c>
      <c r="AB262">
        <v>428.14270072061595</v>
      </c>
      <c r="AC262" t="s">
        <v>150</v>
      </c>
      <c r="AD262">
        <v>239.76517115649816</v>
      </c>
      <c r="AE262">
        <v>123830.12712785776</v>
      </c>
      <c r="AF262">
        <v>712291.3377512648</v>
      </c>
      <c r="AG262">
        <v>35327.110836663218</v>
      </c>
      <c r="AH262">
        <v>61444.118046099255</v>
      </c>
      <c r="AI262">
        <v>188163.25525419621</v>
      </c>
      <c r="AJ262">
        <v>318593.7792641432</v>
      </c>
      <c r="AK262">
        <v>59190.495910226295</v>
      </c>
      <c r="AL262">
        <v>17564.203529271581</v>
      </c>
      <c r="AM262">
        <v>391280033.79286587</v>
      </c>
      <c r="AN262">
        <v>437.93302718607896</v>
      </c>
      <c r="AO262">
        <v>7217.0664570587596</v>
      </c>
      <c r="AP262">
        <v>6162082.9685543282</v>
      </c>
      <c r="AQ262">
        <v>3273.5554590735223</v>
      </c>
      <c r="AR262">
        <v>9999999</v>
      </c>
      <c r="AS262">
        <v>793.48599821236508</v>
      </c>
      <c r="AT262">
        <v>116.98817762056724</v>
      </c>
      <c r="AU262">
        <v>407.30972100255138</v>
      </c>
      <c r="AV262">
        <v>121.64464478521852</v>
      </c>
      <c r="AW262">
        <v>254.59783392833947</v>
      </c>
      <c r="AX262">
        <v>0.55278675985460901</v>
      </c>
      <c r="AY262">
        <v>61.221890231830173</v>
      </c>
      <c r="AZ262">
        <v>96.32140789593322</v>
      </c>
      <c r="BA262">
        <v>104.96361052102128</v>
      </c>
      <c r="BB262">
        <v>78.703244382321728</v>
      </c>
      <c r="BC262">
        <v>164.79864364507716</v>
      </c>
      <c r="BD262" t="s">
        <v>151</v>
      </c>
      <c r="BE262">
        <v>3.7826165869802395</v>
      </c>
      <c r="BF262">
        <v>414.41211303139818</v>
      </c>
      <c r="BG262">
        <v>2400.1544804268924</v>
      </c>
      <c r="BH262">
        <v>120.87394006553735</v>
      </c>
      <c r="BI262">
        <v>228.95932283188026</v>
      </c>
      <c r="BJ262">
        <v>566.44953226657071</v>
      </c>
      <c r="BK262">
        <v>1084.9079946153352</v>
      </c>
      <c r="BL262">
        <v>195.51624836720592</v>
      </c>
      <c r="BM262">
        <v>67.790123503459597</v>
      </c>
      <c r="BN262">
        <v>640696.96630788187</v>
      </c>
      <c r="BO262">
        <v>3.294496180038136</v>
      </c>
      <c r="BP262">
        <v>52.458520545114261</v>
      </c>
      <c r="BQ262">
        <v>26394.750903591859</v>
      </c>
      <c r="BR262">
        <v>66.49764734298769</v>
      </c>
      <c r="BS262">
        <v>9999999</v>
      </c>
      <c r="BT262">
        <v>6.2717600963980491</v>
      </c>
      <c r="BU262">
        <v>0.36417013878746068</v>
      </c>
      <c r="BV262">
        <v>2.193183646899604</v>
      </c>
      <c r="BW262">
        <v>0.38134408412498544</v>
      </c>
      <c r="BX262">
        <v>1.3500083574501767</v>
      </c>
      <c r="BY262">
        <v>2.4699457773767956E-3</v>
      </c>
      <c r="BZ262">
        <v>0.18923504889716167</v>
      </c>
      <c r="CA262">
        <v>0.29218860645956535</v>
      </c>
      <c r="CB262">
        <v>0.31939889300144658</v>
      </c>
      <c r="CC262">
        <v>0.24149834220624333</v>
      </c>
      <c r="CD262">
        <v>0.59333300356569529</v>
      </c>
      <c r="CE262" t="s">
        <v>152</v>
      </c>
      <c r="CF262">
        <v>0.15761385739801817</v>
      </c>
      <c r="CG262">
        <v>340.69566319249077</v>
      </c>
      <c r="CH262">
        <v>859.87245933770987</v>
      </c>
      <c r="CI262">
        <v>70.10390975144611</v>
      </c>
      <c r="CJ262">
        <v>169.89776405999166</v>
      </c>
      <c r="CK262">
        <v>349.59206466646236</v>
      </c>
      <c r="CL262">
        <v>535.78392040758661</v>
      </c>
      <c r="CM262">
        <v>94.619190184327252</v>
      </c>
      <c r="CN262">
        <v>46.231902018164632</v>
      </c>
      <c r="CO262">
        <v>14301.715662826118</v>
      </c>
      <c r="CP262">
        <v>0.38694193694129769</v>
      </c>
      <c r="CQ262">
        <v>25.13521329636627</v>
      </c>
      <c r="CR262">
        <v>26345.445090383029</v>
      </c>
      <c r="CS262">
        <v>142.65354446603527</v>
      </c>
      <c r="CT262">
        <v>9999999</v>
      </c>
      <c r="CU262">
        <v>0.43970170949343995</v>
      </c>
      <c r="CV262">
        <v>0.14311274116009104</v>
      </c>
      <c r="CW262">
        <v>0.24135552176815864</v>
      </c>
      <c r="CX262">
        <v>0.15189433438853131</v>
      </c>
      <c r="CY262">
        <v>0.23105927436052356</v>
      </c>
      <c r="CZ262">
        <v>1.5593016275765549E-3</v>
      </c>
      <c r="DA262">
        <v>7.0104212942812744E-2</v>
      </c>
      <c r="DB262">
        <v>0.11152000147393655</v>
      </c>
      <c r="DC262">
        <v>0.12302463739009302</v>
      </c>
      <c r="DD262">
        <v>8.9894493475642115E-2</v>
      </c>
      <c r="DE262">
        <v>0.20021887661412982</v>
      </c>
    </row>
    <row r="263" spans="1:109">
      <c r="A263">
        <v>255</v>
      </c>
      <c r="B263" t="s">
        <v>149</v>
      </c>
      <c r="C263">
        <v>278278.30257326592</v>
      </c>
      <c r="D263">
        <v>274940.44765397976</v>
      </c>
      <c r="E263">
        <v>2380842.1895081052</v>
      </c>
      <c r="F263">
        <v>157356.35830056702</v>
      </c>
      <c r="G263">
        <v>137706.70083719271</v>
      </c>
      <c r="H263">
        <v>570490.2351781883</v>
      </c>
      <c r="I263">
        <v>2499487.6499864971</v>
      </c>
      <c r="J263">
        <v>503378.0764199369</v>
      </c>
      <c r="K263">
        <v>41678.727893062212</v>
      </c>
      <c r="L263">
        <v>9751013864136.5078</v>
      </c>
      <c r="M263">
        <v>3048.4843495988175</v>
      </c>
      <c r="N263">
        <v>19742.843304917718</v>
      </c>
      <c r="O263">
        <v>6686853.6577924415</v>
      </c>
      <c r="P263">
        <v>15756.110740726663</v>
      </c>
      <c r="Q263">
        <v>9999999</v>
      </c>
      <c r="R263">
        <v>5823.578845499851</v>
      </c>
      <c r="S263">
        <v>643.17755555072074</v>
      </c>
      <c r="T263">
        <v>3072.0924332072345</v>
      </c>
      <c r="U263">
        <v>669.91573895310921</v>
      </c>
      <c r="V263">
        <v>1993.0503615643217</v>
      </c>
      <c r="W263">
        <v>2.6866525910159158</v>
      </c>
      <c r="X263">
        <v>331.3780473776672</v>
      </c>
      <c r="Y263">
        <v>522.60386503058112</v>
      </c>
      <c r="Z263">
        <v>587.37190186597422</v>
      </c>
      <c r="AA263">
        <v>429.4229843841054</v>
      </c>
      <c r="AB263">
        <v>1003.2176623338091</v>
      </c>
      <c r="AC263" t="s">
        <v>150</v>
      </c>
      <c r="AD263">
        <v>251.21198979749491</v>
      </c>
      <c r="AE263">
        <v>245796.79389947324</v>
      </c>
      <c r="AF263">
        <v>936791.40399886481</v>
      </c>
      <c r="AG263">
        <v>79383.986719700129</v>
      </c>
      <c r="AH263">
        <v>108512.02384253754</v>
      </c>
      <c r="AI263">
        <v>269653.74317798554</v>
      </c>
      <c r="AJ263">
        <v>1552614.7028095371</v>
      </c>
      <c r="AK263">
        <v>185836.1826642942</v>
      </c>
      <c r="AL263">
        <v>29870.425437821341</v>
      </c>
      <c r="AM263">
        <v>20573633312.267895</v>
      </c>
      <c r="AN263">
        <v>514.16330199090999</v>
      </c>
      <c r="AO263">
        <v>14896.665186699447</v>
      </c>
      <c r="AP263">
        <v>4227681.9032556349</v>
      </c>
      <c r="AQ263">
        <v>6677.7403906220361</v>
      </c>
      <c r="AR263">
        <v>9999999</v>
      </c>
      <c r="AS263">
        <v>737.00574491171096</v>
      </c>
      <c r="AT263">
        <v>119.99213099281565</v>
      </c>
      <c r="AU263">
        <v>433.17348309269272</v>
      </c>
      <c r="AV263">
        <v>122.79282067278824</v>
      </c>
      <c r="AW263">
        <v>268.86255210769144</v>
      </c>
      <c r="AX263">
        <v>1.1402350925223874</v>
      </c>
      <c r="AY263">
        <v>76.574425115355467</v>
      </c>
      <c r="AZ263">
        <v>104.02563394156314</v>
      </c>
      <c r="BA263">
        <v>107.57086573026803</v>
      </c>
      <c r="BB263">
        <v>91.735047436688774</v>
      </c>
      <c r="BC263">
        <v>140.34343198545781</v>
      </c>
      <c r="BD263" t="s">
        <v>151</v>
      </c>
      <c r="BE263">
        <v>2.1384908473466426</v>
      </c>
      <c r="BF263">
        <v>473.29616117430305</v>
      </c>
      <c r="BG263">
        <v>1532.1815548515619</v>
      </c>
      <c r="BH263">
        <v>112.89519802976447</v>
      </c>
      <c r="BI263">
        <v>249.85763880865593</v>
      </c>
      <c r="BJ263">
        <v>468.37783862588282</v>
      </c>
      <c r="BK263">
        <v>1197.3936324755332</v>
      </c>
      <c r="BL263">
        <v>177.33712253021892</v>
      </c>
      <c r="BM263">
        <v>68.158249926205556</v>
      </c>
      <c r="BN263">
        <v>97053.970550646001</v>
      </c>
      <c r="BO263">
        <v>4.5383044986972099</v>
      </c>
      <c r="BP263">
        <v>58.741992486792839</v>
      </c>
      <c r="BQ263">
        <v>28180.060388906371</v>
      </c>
      <c r="BR263">
        <v>65.928751644839636</v>
      </c>
      <c r="BS263">
        <v>9999999</v>
      </c>
      <c r="BT263">
        <v>7.0157808383050835</v>
      </c>
      <c r="BU263">
        <v>0.7352959852717742</v>
      </c>
      <c r="BV263">
        <v>2.3292472849515824</v>
      </c>
      <c r="BW263">
        <v>0.77790240994676607</v>
      </c>
      <c r="BX263">
        <v>1.365960575752021</v>
      </c>
      <c r="BY263">
        <v>3.1216420401361466E-3</v>
      </c>
      <c r="BZ263">
        <v>0.30585598546141146</v>
      </c>
      <c r="CA263">
        <v>0.55176723854866516</v>
      </c>
      <c r="CB263">
        <v>0.63142383023073645</v>
      </c>
      <c r="CC263">
        <v>0.42261876842623169</v>
      </c>
      <c r="CD263">
        <v>1.116396913617659</v>
      </c>
      <c r="CE263" t="s">
        <v>152</v>
      </c>
      <c r="CF263">
        <v>0.14300283073776288</v>
      </c>
      <c r="CG263">
        <v>301.87504423668815</v>
      </c>
      <c r="CH263">
        <v>1034.5865622489748</v>
      </c>
      <c r="CI263">
        <v>73.330115271238455</v>
      </c>
      <c r="CJ263">
        <v>158.92804350101918</v>
      </c>
      <c r="CK263">
        <v>401.91496934254951</v>
      </c>
      <c r="CL263">
        <v>497.57894258427268</v>
      </c>
      <c r="CM263">
        <v>99.591881616046621</v>
      </c>
      <c r="CN263">
        <v>47.186531309279516</v>
      </c>
      <c r="CO263">
        <v>22068.023766529343</v>
      </c>
      <c r="CP263">
        <v>0.64704175858055213</v>
      </c>
      <c r="CQ263">
        <v>19.91250113935838</v>
      </c>
      <c r="CR263">
        <v>26476.068141423453</v>
      </c>
      <c r="CS263">
        <v>150.709093841428</v>
      </c>
      <c r="CT263">
        <v>9999999</v>
      </c>
      <c r="CU263">
        <v>0.23387395864675053</v>
      </c>
      <c r="CV263">
        <v>3.0883043692759383E-2</v>
      </c>
      <c r="CW263">
        <v>0.12653961106856662</v>
      </c>
      <c r="CX263">
        <v>3.2817264396017919E-2</v>
      </c>
      <c r="CY263">
        <v>0.11455831372987085</v>
      </c>
      <c r="CZ263">
        <v>2.6125152108992945E-4</v>
      </c>
      <c r="DA263">
        <v>1.790231881704658E-2</v>
      </c>
      <c r="DB263">
        <v>2.4749617274631937E-2</v>
      </c>
      <c r="DC263">
        <v>2.6763790227131681E-2</v>
      </c>
      <c r="DD263">
        <v>2.1280930482235252E-2</v>
      </c>
      <c r="DE263">
        <v>6.3152295955009347E-2</v>
      </c>
    </row>
    <row r="264" spans="1:109">
      <c r="A264">
        <v>256</v>
      </c>
      <c r="B264" t="s">
        <v>149</v>
      </c>
      <c r="C264">
        <v>206332.44969093104</v>
      </c>
      <c r="D264">
        <v>139543.54079886182</v>
      </c>
      <c r="E264">
        <v>2493127.1700769947</v>
      </c>
      <c r="F264">
        <v>169033.00391744456</v>
      </c>
      <c r="G264">
        <v>83746.606735537483</v>
      </c>
      <c r="H264">
        <v>603438.41124960978</v>
      </c>
      <c r="I264">
        <v>1546968.2090316401</v>
      </c>
      <c r="J264">
        <v>642815.32383320294</v>
      </c>
      <c r="K264">
        <v>37531.419053535188</v>
      </c>
      <c r="L264">
        <v>315018904016051.87</v>
      </c>
      <c r="M264">
        <v>5576.493717856185</v>
      </c>
      <c r="N264">
        <v>11989.388074453713</v>
      </c>
      <c r="O264">
        <v>5597442.5323791774</v>
      </c>
      <c r="P264">
        <v>11704.907492164313</v>
      </c>
      <c r="Q264">
        <v>9999999</v>
      </c>
      <c r="R264">
        <v>3899.4098688424792</v>
      </c>
      <c r="S264">
        <v>73.397959174427271</v>
      </c>
      <c r="T264">
        <v>627.2036871940636</v>
      </c>
      <c r="U264">
        <v>78.034808560996751</v>
      </c>
      <c r="V264">
        <v>274.45675151035522</v>
      </c>
      <c r="W264">
        <v>2.0397745571902766</v>
      </c>
      <c r="X264">
        <v>29.192096554215674</v>
      </c>
      <c r="Y264">
        <v>54.333077049955477</v>
      </c>
      <c r="Z264">
        <v>62.174824663780775</v>
      </c>
      <c r="AA264">
        <v>41.120171264335468</v>
      </c>
      <c r="AB264">
        <v>125.70696161168003</v>
      </c>
      <c r="AC264" t="s">
        <v>150</v>
      </c>
      <c r="AD264">
        <v>47.66995789069437</v>
      </c>
      <c r="AE264">
        <v>82220.199648161084</v>
      </c>
      <c r="AF264">
        <v>197053.91313509666</v>
      </c>
      <c r="AG264">
        <v>16226.203005859372</v>
      </c>
      <c r="AH264">
        <v>38309.807554358318</v>
      </c>
      <c r="AI264">
        <v>79217.0868671957</v>
      </c>
      <c r="AJ264">
        <v>131111.64862243089</v>
      </c>
      <c r="AK264">
        <v>22537.355952353115</v>
      </c>
      <c r="AL264">
        <v>10393.447729363188</v>
      </c>
      <c r="AM264">
        <v>4181602.5051637511</v>
      </c>
      <c r="AN264">
        <v>88.246556597853939</v>
      </c>
      <c r="AO264">
        <v>5848.1534226761951</v>
      </c>
      <c r="AP264">
        <v>5267657.6458486151</v>
      </c>
      <c r="AQ264">
        <v>1062.5527328552043</v>
      </c>
      <c r="AR264">
        <v>9999999</v>
      </c>
      <c r="AS264">
        <v>136.56164429801629</v>
      </c>
      <c r="AT264">
        <v>40.722945981539418</v>
      </c>
      <c r="AU264">
        <v>77.390879500289373</v>
      </c>
      <c r="AV264">
        <v>43.198055878539634</v>
      </c>
      <c r="AW264">
        <v>74.39271307942083</v>
      </c>
      <c r="AX264">
        <v>0.18215188497720913</v>
      </c>
      <c r="AY264">
        <v>20.88117748348315</v>
      </c>
      <c r="AZ264">
        <v>31.73228756557004</v>
      </c>
      <c r="BA264">
        <v>35.555210689256882</v>
      </c>
      <c r="BB264">
        <v>25.960387296873566</v>
      </c>
      <c r="BC264">
        <v>70.894031023360654</v>
      </c>
      <c r="BD264" t="s">
        <v>151</v>
      </c>
      <c r="BE264">
        <v>0.72280101695939181</v>
      </c>
      <c r="BF264">
        <v>800.69226736904591</v>
      </c>
      <c r="BG264">
        <v>2958.1490028248018</v>
      </c>
      <c r="BH264">
        <v>197.24994354632619</v>
      </c>
      <c r="BI264">
        <v>365.52285993536111</v>
      </c>
      <c r="BJ264">
        <v>891.58119288992066</v>
      </c>
      <c r="BK264">
        <v>2361.5084891181236</v>
      </c>
      <c r="BL264">
        <v>347.24742878250987</v>
      </c>
      <c r="BM264">
        <v>96.715450273833838</v>
      </c>
      <c r="BN264">
        <v>1076346.2378384476</v>
      </c>
      <c r="BO264">
        <v>0.25165556324032629</v>
      </c>
      <c r="BP264">
        <v>50.664585438823501</v>
      </c>
      <c r="BQ264">
        <v>29061.529057977634</v>
      </c>
      <c r="BR264">
        <v>78.253024110635394</v>
      </c>
      <c r="BS264">
        <v>9999999</v>
      </c>
      <c r="BT264">
        <v>3.8190675548223365</v>
      </c>
      <c r="BU264">
        <v>0.40445068689038471</v>
      </c>
      <c r="BV264">
        <v>2.2398723538768315</v>
      </c>
      <c r="BW264">
        <v>0.41022537311467755</v>
      </c>
      <c r="BX264">
        <v>1.2991688794352241</v>
      </c>
      <c r="BY264">
        <v>5.3165680159167911E-3</v>
      </c>
      <c r="BZ264">
        <v>0.32848737690292867</v>
      </c>
      <c r="CA264">
        <v>0.37830360664213769</v>
      </c>
      <c r="CB264">
        <v>0.38007551924987953</v>
      </c>
      <c r="CC264">
        <v>0.3582442542183028</v>
      </c>
      <c r="CD264">
        <v>0.50918879373420889</v>
      </c>
      <c r="CE264" t="s">
        <v>152</v>
      </c>
      <c r="CF264">
        <v>0.29705471280065343</v>
      </c>
      <c r="CG264">
        <v>221.44266094673213</v>
      </c>
      <c r="CH264">
        <v>540.18849695623305</v>
      </c>
      <c r="CI264">
        <v>39.430419539388403</v>
      </c>
      <c r="CJ264">
        <v>103.58287778112039</v>
      </c>
      <c r="CK264">
        <v>175.30881709133999</v>
      </c>
      <c r="CL264">
        <v>272.25423539018624</v>
      </c>
      <c r="CM264">
        <v>50.472098895198265</v>
      </c>
      <c r="CN264">
        <v>28.541800589162118</v>
      </c>
      <c r="CO264">
        <v>6758.4654083376199</v>
      </c>
      <c r="CP264">
        <v>0.33803817839310024</v>
      </c>
      <c r="CQ264">
        <v>25.210145505866247</v>
      </c>
      <c r="CR264">
        <v>21345.066123050725</v>
      </c>
      <c r="CS264">
        <v>124.51699326743032</v>
      </c>
      <c r="CT264">
        <v>9999999</v>
      </c>
      <c r="CU264">
        <v>0.93084778393586576</v>
      </c>
      <c r="CV264">
        <v>0.14388128707627215</v>
      </c>
      <c r="CW264">
        <v>0.40575828600455682</v>
      </c>
      <c r="CX264">
        <v>0.1510362825458712</v>
      </c>
      <c r="CY264">
        <v>0.30081299902466024</v>
      </c>
      <c r="CZ264">
        <v>1.0588036363397683E-3</v>
      </c>
      <c r="DA264">
        <v>7.3904389392223602E-2</v>
      </c>
      <c r="DB264">
        <v>0.11381728345676875</v>
      </c>
      <c r="DC264">
        <v>0.12456257128896175</v>
      </c>
      <c r="DD264">
        <v>9.2757348947737933E-2</v>
      </c>
      <c r="DE264">
        <v>0.21298370414293769</v>
      </c>
    </row>
    <row r="265" spans="1:109">
      <c r="A265">
        <v>257</v>
      </c>
      <c r="B265" t="s">
        <v>149</v>
      </c>
      <c r="C265">
        <v>435675.19406748639</v>
      </c>
      <c r="D265">
        <v>712567.27169539221</v>
      </c>
      <c r="E265">
        <v>2173823.8811549288</v>
      </c>
      <c r="F265">
        <v>239239.78283112866</v>
      </c>
      <c r="G265">
        <v>337800.26347562345</v>
      </c>
      <c r="H265">
        <v>657346.74375493289</v>
      </c>
      <c r="I265">
        <v>6428556.9269387862</v>
      </c>
      <c r="J265">
        <v>599370.58570678416</v>
      </c>
      <c r="K265">
        <v>90196.343535216234</v>
      </c>
      <c r="L265">
        <v>50218702455.333794</v>
      </c>
      <c r="M265">
        <v>1013.0996005926985</v>
      </c>
      <c r="N265">
        <v>58484.10587751252</v>
      </c>
      <c r="O265">
        <v>9704611.1647317763</v>
      </c>
      <c r="P265">
        <v>27832.501784575863</v>
      </c>
      <c r="Q265">
        <v>9999999</v>
      </c>
      <c r="R265">
        <v>1599.5275547741164</v>
      </c>
      <c r="S265">
        <v>271.90363269596776</v>
      </c>
      <c r="T265">
        <v>1006.9549287282852</v>
      </c>
      <c r="U265">
        <v>281.71810513224744</v>
      </c>
      <c r="V265">
        <v>816.74927132212224</v>
      </c>
      <c r="W265">
        <v>1.4972158583172717</v>
      </c>
      <c r="X265">
        <v>175.46007361310495</v>
      </c>
      <c r="Y265">
        <v>228.13973358228105</v>
      </c>
      <c r="Z265">
        <v>246.15395992636567</v>
      </c>
      <c r="AA265">
        <v>200.24578123969707</v>
      </c>
      <c r="AB265">
        <v>390.15980459259322</v>
      </c>
      <c r="AC265" t="s">
        <v>150</v>
      </c>
      <c r="AD265">
        <v>124.88843255416977</v>
      </c>
      <c r="AE265">
        <v>60353.692101302433</v>
      </c>
      <c r="AF265">
        <v>274613.40945577651</v>
      </c>
      <c r="AG265">
        <v>14414.542017279316</v>
      </c>
      <c r="AH265">
        <v>32196.7851237217</v>
      </c>
      <c r="AI265">
        <v>72980.335902053252</v>
      </c>
      <c r="AJ265">
        <v>120567.17738627078</v>
      </c>
      <c r="AK265">
        <v>20847.646579083463</v>
      </c>
      <c r="AL265">
        <v>8723.8403361299606</v>
      </c>
      <c r="AM265">
        <v>22293911.865882598</v>
      </c>
      <c r="AN265">
        <v>202.4800968140874</v>
      </c>
      <c r="AO265">
        <v>4977.9820397219673</v>
      </c>
      <c r="AP265">
        <v>4124754.6536899558</v>
      </c>
      <c r="AQ265">
        <v>1072.4223559583766</v>
      </c>
      <c r="AR265">
        <v>9999999</v>
      </c>
      <c r="AS265">
        <v>342.32042935427825</v>
      </c>
      <c r="AT265">
        <v>58.720811770661733</v>
      </c>
      <c r="AU265">
        <v>231.48666099722317</v>
      </c>
      <c r="AV265">
        <v>61.48514971909762</v>
      </c>
      <c r="AW265">
        <v>157.59334120739112</v>
      </c>
      <c r="AX265">
        <v>0.49101869187410596</v>
      </c>
      <c r="AY265">
        <v>27.688050530864444</v>
      </c>
      <c r="AZ265">
        <v>46.713702973059789</v>
      </c>
      <c r="BA265">
        <v>52.10935161591555</v>
      </c>
      <c r="BB265">
        <v>37.078870335169356</v>
      </c>
      <c r="BC265">
        <v>84.853418307680684</v>
      </c>
      <c r="BD265" t="s">
        <v>151</v>
      </c>
      <c r="BE265">
        <v>2.5479701917750757</v>
      </c>
      <c r="BF265">
        <v>201.39101722581273</v>
      </c>
      <c r="BG265">
        <v>1505.7806313430553</v>
      </c>
      <c r="BH265">
        <v>53.699330028759775</v>
      </c>
      <c r="BI265">
        <v>111.53655713908826</v>
      </c>
      <c r="BJ265">
        <v>345.35904977425355</v>
      </c>
      <c r="BK265">
        <v>324.65186442477983</v>
      </c>
      <c r="BL265">
        <v>76.170854459080914</v>
      </c>
      <c r="BM265">
        <v>33.495478514943635</v>
      </c>
      <c r="BN265">
        <v>102069.63839169433</v>
      </c>
      <c r="BO265">
        <v>2.4662770878810147</v>
      </c>
      <c r="BP265">
        <v>27.804643500428405</v>
      </c>
      <c r="BQ265">
        <v>25874.944659495133</v>
      </c>
      <c r="BR265">
        <v>108.13392599024243</v>
      </c>
      <c r="BS265">
        <v>9999999</v>
      </c>
      <c r="BT265">
        <v>4.5935582556954575</v>
      </c>
      <c r="BU265">
        <v>0.28694673131142945</v>
      </c>
      <c r="BV265">
        <v>1.5888918827903491</v>
      </c>
      <c r="BW265">
        <v>0.30072404078563908</v>
      </c>
      <c r="BX265">
        <v>1.0214113372726417</v>
      </c>
      <c r="BY265">
        <v>1.4530081372478431E-3</v>
      </c>
      <c r="BZ265">
        <v>0.13081788395486818</v>
      </c>
      <c r="CA265">
        <v>0.22674703016523082</v>
      </c>
      <c r="CB265">
        <v>0.25508447572769288</v>
      </c>
      <c r="CC265">
        <v>0.17905582518114374</v>
      </c>
      <c r="CD265">
        <v>0.44454427092477622</v>
      </c>
      <c r="CE265" t="s">
        <v>152</v>
      </c>
      <c r="CF265">
        <v>0.8518846858889102</v>
      </c>
      <c r="CG265">
        <v>183.66967896178963</v>
      </c>
      <c r="CH265">
        <v>985.15429521550584</v>
      </c>
      <c r="CI265">
        <v>36.792531610543975</v>
      </c>
      <c r="CJ265">
        <v>92.452096832104772</v>
      </c>
      <c r="CK265">
        <v>243.30001126786468</v>
      </c>
      <c r="CL265">
        <v>256.91957830223987</v>
      </c>
      <c r="CM265">
        <v>49.520903423994895</v>
      </c>
      <c r="CN265">
        <v>24.241698257355527</v>
      </c>
      <c r="CO265">
        <v>27221.033255331415</v>
      </c>
      <c r="CP265">
        <v>0.99562901454343977</v>
      </c>
      <c r="CQ265">
        <v>20.518576928107429</v>
      </c>
      <c r="CR265">
        <v>25126.550926085514</v>
      </c>
      <c r="CS265">
        <v>117.17574831644642</v>
      </c>
      <c r="CT265">
        <v>9999999</v>
      </c>
      <c r="CU265">
        <v>3.2982812481143569</v>
      </c>
      <c r="CV265">
        <v>0.4990449418571678</v>
      </c>
      <c r="CW265">
        <v>2.0343362772191531</v>
      </c>
      <c r="CX265">
        <v>0.51618726678469129</v>
      </c>
      <c r="CY265">
        <v>1.1827713753246594</v>
      </c>
      <c r="CZ265">
        <v>1.5933954491300637E-3</v>
      </c>
      <c r="DA265">
        <v>0.23160423847790337</v>
      </c>
      <c r="DB265">
        <v>0.40742700083168365</v>
      </c>
      <c r="DC265">
        <v>0.45791954109594868</v>
      </c>
      <c r="DD265">
        <v>0.31985554207903705</v>
      </c>
      <c r="DE265">
        <v>0.65468127644079188</v>
      </c>
    </row>
    <row r="266" spans="1:109">
      <c r="A266">
        <v>258</v>
      </c>
      <c r="B266" t="s">
        <v>149</v>
      </c>
      <c r="C266">
        <v>447130.82457278419</v>
      </c>
      <c r="D266">
        <v>272680.31970265473</v>
      </c>
      <c r="E266">
        <v>956822.93337241281</v>
      </c>
      <c r="F266">
        <v>83895.741576255808</v>
      </c>
      <c r="G266">
        <v>158689.29354874924</v>
      </c>
      <c r="H266">
        <v>280546.87736541557</v>
      </c>
      <c r="I266">
        <v>1224817.8506726814</v>
      </c>
      <c r="J266">
        <v>155590.65729498386</v>
      </c>
      <c r="K266">
        <v>43375.229555823338</v>
      </c>
      <c r="L266">
        <v>336108462.11433816</v>
      </c>
      <c r="M266">
        <v>1435.8718671449144</v>
      </c>
      <c r="N266">
        <v>32627.168034364073</v>
      </c>
      <c r="O266">
        <v>9833857.8862524033</v>
      </c>
      <c r="P266">
        <v>19250.350085542432</v>
      </c>
      <c r="Q266">
        <v>9999999</v>
      </c>
      <c r="R266">
        <v>3110.2715908482305</v>
      </c>
      <c r="S266">
        <v>361.62210083793849</v>
      </c>
      <c r="T266">
        <v>1408.8937769517429</v>
      </c>
      <c r="U266">
        <v>371.52997109517366</v>
      </c>
      <c r="V266">
        <v>893.87398815027575</v>
      </c>
      <c r="W266">
        <v>4.0686910415756721</v>
      </c>
      <c r="X266">
        <v>211.64923471010914</v>
      </c>
      <c r="Y266">
        <v>316.70841341795517</v>
      </c>
      <c r="Z266">
        <v>329.09908458983352</v>
      </c>
      <c r="AA266">
        <v>270.70978445760733</v>
      </c>
      <c r="AB266">
        <v>457.32461930077415</v>
      </c>
      <c r="AC266" t="s">
        <v>150</v>
      </c>
      <c r="AD266">
        <v>143.67358424306093</v>
      </c>
      <c r="AE266">
        <v>191825.51859623205</v>
      </c>
      <c r="AF266">
        <v>562900.89605572203</v>
      </c>
      <c r="AG266">
        <v>43496.152876870314</v>
      </c>
      <c r="AH266">
        <v>83599.105140800355</v>
      </c>
      <c r="AI266">
        <v>177708.86195639145</v>
      </c>
      <c r="AJ266">
        <v>535048.75752025947</v>
      </c>
      <c r="AK266">
        <v>73686.583270244446</v>
      </c>
      <c r="AL266">
        <v>22353.559270138438</v>
      </c>
      <c r="AM266">
        <v>162664435.59518889</v>
      </c>
      <c r="AN266">
        <v>259.92236859285742</v>
      </c>
      <c r="AO266">
        <v>10681.535821196721</v>
      </c>
      <c r="AP266">
        <v>5577256.9968877342</v>
      </c>
      <c r="AQ266">
        <v>3357.2552494617339</v>
      </c>
      <c r="AR266">
        <v>9999999</v>
      </c>
      <c r="AS266">
        <v>449.63725474579235</v>
      </c>
      <c r="AT266">
        <v>140.0732781196248</v>
      </c>
      <c r="AU266">
        <v>351.14753244438975</v>
      </c>
      <c r="AV266">
        <v>146.43149516947273</v>
      </c>
      <c r="AW266">
        <v>301.11513683111656</v>
      </c>
      <c r="AX266">
        <v>0.38894176765257904</v>
      </c>
      <c r="AY266">
        <v>83.008170531960616</v>
      </c>
      <c r="AZ266">
        <v>114.55746462265368</v>
      </c>
      <c r="BA266">
        <v>126.7921239693359</v>
      </c>
      <c r="BB266">
        <v>98.189228656980646</v>
      </c>
      <c r="BC266">
        <v>194.14484782311814</v>
      </c>
      <c r="BD266" t="s">
        <v>151</v>
      </c>
      <c r="BE266">
        <v>0.48452935777181499</v>
      </c>
      <c r="BF266">
        <v>581.36210094172236</v>
      </c>
      <c r="BG266">
        <v>2600.4781543898653</v>
      </c>
      <c r="BH266">
        <v>165.45391873905356</v>
      </c>
      <c r="BI266">
        <v>309.2658486496685</v>
      </c>
      <c r="BJ266">
        <v>786.58322498009773</v>
      </c>
      <c r="BK266">
        <v>1654.8049069767451</v>
      </c>
      <c r="BL266">
        <v>273.28318137079867</v>
      </c>
      <c r="BM266">
        <v>86.232896024281573</v>
      </c>
      <c r="BN266">
        <v>604744.20057714265</v>
      </c>
      <c r="BO266">
        <v>0.71433535242860002</v>
      </c>
      <c r="BP266">
        <v>43.435967293099978</v>
      </c>
      <c r="BQ266">
        <v>28044.032087289619</v>
      </c>
      <c r="BR266">
        <v>95.113772163945768</v>
      </c>
      <c r="BS266">
        <v>9999999</v>
      </c>
      <c r="BT266">
        <v>2.1759150955564812</v>
      </c>
      <c r="BU266">
        <v>0.3405924238978324</v>
      </c>
      <c r="BV266">
        <v>1.0454675428872826</v>
      </c>
      <c r="BW266">
        <v>0.3556288649341881</v>
      </c>
      <c r="BX266">
        <v>0.66033392442379601</v>
      </c>
      <c r="BY266">
        <v>1.579653897431651E-3</v>
      </c>
      <c r="BZ266">
        <v>0.18457759855555952</v>
      </c>
      <c r="CA266">
        <v>0.28011601333828823</v>
      </c>
      <c r="CB266">
        <v>0.30131837324442196</v>
      </c>
      <c r="CC266">
        <v>0.23216382573148167</v>
      </c>
      <c r="CD266">
        <v>0.50853542785762418</v>
      </c>
      <c r="CE266" t="s">
        <v>152</v>
      </c>
      <c r="CF266">
        <v>0.32835206050316218</v>
      </c>
      <c r="CG266">
        <v>307.39901633514091</v>
      </c>
      <c r="CH266">
        <v>1321.564788865825</v>
      </c>
      <c r="CI266">
        <v>66.029282843038544</v>
      </c>
      <c r="CJ266">
        <v>143.3183259800098</v>
      </c>
      <c r="CK266">
        <v>374.11647584628571</v>
      </c>
      <c r="CL266">
        <v>536.21648436673286</v>
      </c>
      <c r="CM266">
        <v>97.284989754341439</v>
      </c>
      <c r="CN266">
        <v>38.521390566930968</v>
      </c>
      <c r="CO266">
        <v>97273.6857120895</v>
      </c>
      <c r="CP266">
        <v>0.29587385475684042</v>
      </c>
      <c r="CQ266">
        <v>20.140111242809173</v>
      </c>
      <c r="CR266">
        <v>20665.389807649637</v>
      </c>
      <c r="CS266">
        <v>102.3988301638273</v>
      </c>
      <c r="CT266">
        <v>9999999</v>
      </c>
      <c r="CU266">
        <v>1.5802488313255201</v>
      </c>
      <c r="CV266">
        <v>0.20383625240524866</v>
      </c>
      <c r="CW266">
        <v>0.88081625947701858</v>
      </c>
      <c r="CX266">
        <v>0.20853199557751745</v>
      </c>
      <c r="CY266">
        <v>0.58685909522911728</v>
      </c>
      <c r="CZ266">
        <v>6.8577915520946114E-4</v>
      </c>
      <c r="DA266">
        <v>0.14349392104807648</v>
      </c>
      <c r="DB266">
        <v>0.18214227162824934</v>
      </c>
      <c r="DC266">
        <v>0.1891016058725859</v>
      </c>
      <c r="DD266">
        <v>0.16450793450269041</v>
      </c>
      <c r="DE266">
        <v>0.26141635484536585</v>
      </c>
    </row>
    <row r="267" spans="1:109">
      <c r="A267">
        <v>259</v>
      </c>
      <c r="B267" t="s">
        <v>149</v>
      </c>
      <c r="C267">
        <v>379828.62461748521</v>
      </c>
      <c r="D267">
        <v>264960.86948036193</v>
      </c>
      <c r="E267">
        <v>352872.56455032097</v>
      </c>
      <c r="F267">
        <v>70319.065444196312</v>
      </c>
      <c r="G267">
        <v>143997.75207748573</v>
      </c>
      <c r="H267">
        <v>160464.79076949621</v>
      </c>
      <c r="I267">
        <v>1072139.2016430376</v>
      </c>
      <c r="J267">
        <v>126181.60034646504</v>
      </c>
      <c r="K267">
        <v>42649.215375006825</v>
      </c>
      <c r="L267">
        <v>16643904.146802489</v>
      </c>
      <c r="M267">
        <v>3637.9668245420603</v>
      </c>
      <c r="N267">
        <v>36866.230444535257</v>
      </c>
      <c r="O267">
        <v>7461202.0639490662</v>
      </c>
      <c r="P267">
        <v>18787.202886536223</v>
      </c>
      <c r="Q267">
        <v>9999999</v>
      </c>
      <c r="R267">
        <v>3780.0330044395273</v>
      </c>
      <c r="S267">
        <v>427.49956037066846</v>
      </c>
      <c r="T267">
        <v>1393.4426700850279</v>
      </c>
      <c r="U267">
        <v>442.14366668232174</v>
      </c>
      <c r="V267">
        <v>733.65549212690951</v>
      </c>
      <c r="W267">
        <v>0.96594070785211494</v>
      </c>
      <c r="X267">
        <v>213.70234460165028</v>
      </c>
      <c r="Y267">
        <v>358.84649362749826</v>
      </c>
      <c r="Z267">
        <v>379.74752890868029</v>
      </c>
      <c r="AA267">
        <v>289.56229990789416</v>
      </c>
      <c r="AB267">
        <v>505.06283627757483</v>
      </c>
      <c r="AC267" t="s">
        <v>150</v>
      </c>
      <c r="AD267">
        <v>142.10307863393749</v>
      </c>
      <c r="AE267">
        <v>249842.82096024966</v>
      </c>
      <c r="AF267">
        <v>510726.18070114206</v>
      </c>
      <c r="AG267">
        <v>56253.369641586411</v>
      </c>
      <c r="AH267">
        <v>106354.92945767155</v>
      </c>
      <c r="AI267">
        <v>173769.48052143879</v>
      </c>
      <c r="AJ267">
        <v>998663.46283688524</v>
      </c>
      <c r="AK267">
        <v>106050.75798327211</v>
      </c>
      <c r="AL267">
        <v>27508.839367147328</v>
      </c>
      <c r="AM267">
        <v>226998389.01941314</v>
      </c>
      <c r="AN267">
        <v>153.39658225500767</v>
      </c>
      <c r="AO267">
        <v>16683.886049910401</v>
      </c>
      <c r="AP267">
        <v>4557762.2651085369</v>
      </c>
      <c r="AQ267">
        <v>5490.7341502344561</v>
      </c>
      <c r="AR267">
        <v>9999999</v>
      </c>
      <c r="AS267">
        <v>529.01906256398695</v>
      </c>
      <c r="AT267">
        <v>145.72339321148036</v>
      </c>
      <c r="AU267">
        <v>335.6937951662282</v>
      </c>
      <c r="AV267">
        <v>152.32406409454325</v>
      </c>
      <c r="AW267">
        <v>320.2223859862691</v>
      </c>
      <c r="AX267">
        <v>0.57027962755496653</v>
      </c>
      <c r="AY267">
        <v>86.879263543429076</v>
      </c>
      <c r="AZ267">
        <v>119.89055602130129</v>
      </c>
      <c r="BA267">
        <v>132.13414925694946</v>
      </c>
      <c r="BB267">
        <v>102.76148503341517</v>
      </c>
      <c r="BC267">
        <v>239.42684969764551</v>
      </c>
      <c r="BD267" t="s">
        <v>151</v>
      </c>
      <c r="BE267">
        <v>0.41687207460120235</v>
      </c>
      <c r="BF267">
        <v>2130.1650882296876</v>
      </c>
      <c r="BG267">
        <v>4961.9440643245771</v>
      </c>
      <c r="BH267">
        <v>569.19252863927056</v>
      </c>
      <c r="BI267">
        <v>925.31839379102848</v>
      </c>
      <c r="BJ267">
        <v>1743.5103439204265</v>
      </c>
      <c r="BK267">
        <v>12666.663016658471</v>
      </c>
      <c r="BL267">
        <v>1230.6424089496541</v>
      </c>
      <c r="BM267">
        <v>241.55263838910616</v>
      </c>
      <c r="BN267">
        <v>8058609.5069087632</v>
      </c>
      <c r="BO267">
        <v>0.86067650944071417</v>
      </c>
      <c r="BP267">
        <v>138.7435707684119</v>
      </c>
      <c r="BQ267">
        <v>33512.737697606826</v>
      </c>
      <c r="BR267">
        <v>69.89854611447636</v>
      </c>
      <c r="BS267">
        <v>9999999</v>
      </c>
      <c r="BT267">
        <v>3.7227294521720551</v>
      </c>
      <c r="BU267">
        <v>0.55962465489216906</v>
      </c>
      <c r="BV267">
        <v>1.8945998871578469</v>
      </c>
      <c r="BW267">
        <v>0.58806974283534386</v>
      </c>
      <c r="BX267">
        <v>1.6938867685262975</v>
      </c>
      <c r="BY267">
        <v>9.8891795063865608E-3</v>
      </c>
      <c r="BZ267">
        <v>0.34231945382876833</v>
      </c>
      <c r="CA267">
        <v>0.45188538524666805</v>
      </c>
      <c r="CB267">
        <v>0.50042018297671709</v>
      </c>
      <c r="CC267">
        <v>0.39014452787656517</v>
      </c>
      <c r="CD267">
        <v>1.0321850864233597</v>
      </c>
      <c r="CE267" t="s">
        <v>152</v>
      </c>
      <c r="CF267">
        <v>1.7015933424966021</v>
      </c>
      <c r="CG267">
        <v>93.928881382576122</v>
      </c>
      <c r="CH267">
        <v>2075.6579929048021</v>
      </c>
      <c r="CI267">
        <v>61.783925237840677</v>
      </c>
      <c r="CJ267">
        <v>70.097421901595709</v>
      </c>
      <c r="CK267">
        <v>527.53295592192455</v>
      </c>
      <c r="CL267">
        <v>188.29025550166031</v>
      </c>
      <c r="CM267">
        <v>86.47764048735516</v>
      </c>
      <c r="CN267">
        <v>36.180514939576796</v>
      </c>
      <c r="CO267">
        <v>231719.83303421334</v>
      </c>
      <c r="CP267">
        <v>4.3743504259731765</v>
      </c>
      <c r="CQ267">
        <v>3.9025339786393913</v>
      </c>
      <c r="CR267">
        <v>26782.443327287994</v>
      </c>
      <c r="CS267">
        <v>168.6621376916118</v>
      </c>
      <c r="CT267">
        <v>9999999</v>
      </c>
      <c r="CU267">
        <v>0.91078763253056616</v>
      </c>
      <c r="CV267">
        <v>1.7002132193219516E-2</v>
      </c>
      <c r="CW267">
        <v>0.10959552491623178</v>
      </c>
      <c r="CX267">
        <v>1.808707553168213E-2</v>
      </c>
      <c r="CY267">
        <v>6.5750304073456681E-2</v>
      </c>
      <c r="CZ267">
        <v>1.6264632862015209E-3</v>
      </c>
      <c r="DA267">
        <v>7.7637868978081021E-3</v>
      </c>
      <c r="DB267">
        <v>1.2796183028154913E-2</v>
      </c>
      <c r="DC267">
        <v>1.5104774580537534E-2</v>
      </c>
      <c r="DD267">
        <v>9.9685585485233871E-3</v>
      </c>
      <c r="DE267">
        <v>3.007338606327891E-2</v>
      </c>
    </row>
    <row r="268" spans="1:109">
      <c r="A268">
        <v>260</v>
      </c>
      <c r="B268" t="s">
        <v>149</v>
      </c>
      <c r="C268">
        <v>215229.889155404</v>
      </c>
      <c r="D268">
        <v>359330.6985802991</v>
      </c>
      <c r="E268">
        <v>2064818.0958537932</v>
      </c>
      <c r="F268">
        <v>214093.92851855091</v>
      </c>
      <c r="G268">
        <v>179868.87090870456</v>
      </c>
      <c r="H268">
        <v>531977.26109930931</v>
      </c>
      <c r="I268">
        <v>7739225.161010148</v>
      </c>
      <c r="J268">
        <v>900470.22198596061</v>
      </c>
      <c r="K268">
        <v>51282.38296251306</v>
      </c>
      <c r="L268">
        <v>189887646477143.5</v>
      </c>
      <c r="M268">
        <v>1831.3416487136533</v>
      </c>
      <c r="N268">
        <v>35192.397243621745</v>
      </c>
      <c r="O268">
        <v>4685061.2821597718</v>
      </c>
      <c r="P268">
        <v>17752.277597249722</v>
      </c>
      <c r="Q268">
        <v>9999999</v>
      </c>
      <c r="R268">
        <v>3474.504900665936</v>
      </c>
      <c r="S268">
        <v>455.30438374225957</v>
      </c>
      <c r="T268">
        <v>1739.4455384903281</v>
      </c>
      <c r="U268">
        <v>474.6880817976301</v>
      </c>
      <c r="V268">
        <v>1122.5874042588482</v>
      </c>
      <c r="W268">
        <v>0.41772485044835012</v>
      </c>
      <c r="X268">
        <v>210.01450211351343</v>
      </c>
      <c r="Y268">
        <v>360.06401867310024</v>
      </c>
      <c r="Z268">
        <v>409.34676925250699</v>
      </c>
      <c r="AA268">
        <v>286.62038213526415</v>
      </c>
      <c r="AB268">
        <v>641.2565077951092</v>
      </c>
      <c r="AC268" t="s">
        <v>150</v>
      </c>
      <c r="AD268">
        <v>217.34044228286254</v>
      </c>
      <c r="AE268">
        <v>41251.239046548617</v>
      </c>
      <c r="AF268">
        <v>183418.65923211633</v>
      </c>
      <c r="AG268">
        <v>8470.7510112812397</v>
      </c>
      <c r="AH268">
        <v>21718.117821182783</v>
      </c>
      <c r="AI268">
        <v>53657.640765402546</v>
      </c>
      <c r="AJ268">
        <v>62053.521642471183</v>
      </c>
      <c r="AK268">
        <v>11293.251544152277</v>
      </c>
      <c r="AL268">
        <v>5695.5137431492867</v>
      </c>
      <c r="AM268">
        <v>3364814.4688377189</v>
      </c>
      <c r="AN268">
        <v>328.39118991092477</v>
      </c>
      <c r="AO268">
        <v>5006.4298899507494</v>
      </c>
      <c r="AP268">
        <v>5879383.9788964316</v>
      </c>
      <c r="AQ268">
        <v>434.99079011893673</v>
      </c>
      <c r="AR268">
        <v>9999999</v>
      </c>
      <c r="AS268">
        <v>778.15440749369088</v>
      </c>
      <c r="AT268">
        <v>79.232394725080283</v>
      </c>
      <c r="AU268">
        <v>435.68847128236592</v>
      </c>
      <c r="AV268">
        <v>83.814669711862621</v>
      </c>
      <c r="AW268">
        <v>262.20652385605763</v>
      </c>
      <c r="AX268">
        <v>0.18366631147714391</v>
      </c>
      <c r="AY268">
        <v>34.611627716682456</v>
      </c>
      <c r="AZ268">
        <v>59.170582112599362</v>
      </c>
      <c r="BA268">
        <v>70.062461632365896</v>
      </c>
      <c r="BB268">
        <v>45.870801450528262</v>
      </c>
      <c r="BC268">
        <v>126.74262061189778</v>
      </c>
      <c r="BD268" t="s">
        <v>151</v>
      </c>
      <c r="BE268">
        <v>3.2668712748152533</v>
      </c>
      <c r="BF268">
        <v>882.92187498789292</v>
      </c>
      <c r="BG268">
        <v>4411.1434617318246</v>
      </c>
      <c r="BH268">
        <v>325.38784347638705</v>
      </c>
      <c r="BI268">
        <v>437.72676542193392</v>
      </c>
      <c r="BJ268">
        <v>1203.5990355745928</v>
      </c>
      <c r="BK268">
        <v>6280.2236772865135</v>
      </c>
      <c r="BL268">
        <v>790.42310637059893</v>
      </c>
      <c r="BM268">
        <v>116.38070922634763</v>
      </c>
      <c r="BN268">
        <v>78620554.82134831</v>
      </c>
      <c r="BO268">
        <v>1.7612619270737295</v>
      </c>
      <c r="BP268">
        <v>64.342869575791937</v>
      </c>
      <c r="BQ268">
        <v>21150.85355150354</v>
      </c>
      <c r="BR268">
        <v>38.102256929667881</v>
      </c>
      <c r="BS268">
        <v>9999999</v>
      </c>
      <c r="BT268">
        <v>9.0151382572089815</v>
      </c>
      <c r="BU268">
        <v>1.2661846191087767</v>
      </c>
      <c r="BV268">
        <v>5.2984547161452769</v>
      </c>
      <c r="BW268">
        <v>1.2927183806640943</v>
      </c>
      <c r="BX268">
        <v>2.9516774692449275</v>
      </c>
      <c r="BY268">
        <v>1.533403513706986E-3</v>
      </c>
      <c r="BZ268">
        <v>0.75037645661945962</v>
      </c>
      <c r="CA268">
        <v>1.1298171130786638</v>
      </c>
      <c r="CB268">
        <v>1.1732858117983596</v>
      </c>
      <c r="CC268">
        <v>0.96828973549816988</v>
      </c>
      <c r="CD268">
        <v>1.490538866743162</v>
      </c>
      <c r="CE268" t="s">
        <v>152</v>
      </c>
      <c r="CF268">
        <v>0.25329873443654477</v>
      </c>
      <c r="CG268">
        <v>399.20098224610166</v>
      </c>
      <c r="CH268">
        <v>1615.967695852499</v>
      </c>
      <c r="CI268">
        <v>94.798506308274412</v>
      </c>
      <c r="CJ268">
        <v>202.96080410558636</v>
      </c>
      <c r="CK268">
        <v>474.99197305902447</v>
      </c>
      <c r="CL268">
        <v>807.21865607228324</v>
      </c>
      <c r="CM268">
        <v>139.75186486240111</v>
      </c>
      <c r="CN268">
        <v>55.747157921429412</v>
      </c>
      <c r="CO268">
        <v>132611.95653721868</v>
      </c>
      <c r="CP268">
        <v>0.874986572138436</v>
      </c>
      <c r="CQ268">
        <v>27.560862117583387</v>
      </c>
      <c r="CR268">
        <v>23673.207203721271</v>
      </c>
      <c r="CS268">
        <v>119.39125326320021</v>
      </c>
      <c r="CT268">
        <v>9999999</v>
      </c>
      <c r="CU268">
        <v>1.0975465113325094</v>
      </c>
      <c r="CV268">
        <v>0.18437960814476739</v>
      </c>
      <c r="CW268">
        <v>0.7041714911133542</v>
      </c>
      <c r="CX268">
        <v>0.18881014410794464</v>
      </c>
      <c r="CY268">
        <v>0.42939093328364203</v>
      </c>
      <c r="CZ268">
        <v>3.796518876174197E-3</v>
      </c>
      <c r="DA268">
        <v>0.12211256244193142</v>
      </c>
      <c r="DB268">
        <v>0.16434250506419518</v>
      </c>
      <c r="DC268">
        <v>0.16852281011549983</v>
      </c>
      <c r="DD268">
        <v>0.14690950166381264</v>
      </c>
      <c r="DE268">
        <v>0.246305805304145</v>
      </c>
    </row>
    <row r="269" spans="1:109">
      <c r="A269">
        <v>261</v>
      </c>
      <c r="B269" t="s">
        <v>149</v>
      </c>
      <c r="C269">
        <v>351044.70645335526</v>
      </c>
      <c r="D269">
        <v>980529.65415763366</v>
      </c>
      <c r="E269">
        <v>2736860.8798435922</v>
      </c>
      <c r="F269">
        <v>812370.23247466888</v>
      </c>
      <c r="G269">
        <v>461382.774038681</v>
      </c>
      <c r="H269">
        <v>946519.07597017416</v>
      </c>
      <c r="I269">
        <v>363710328.24803114</v>
      </c>
      <c r="J269">
        <v>9643732.2766834181</v>
      </c>
      <c r="K269">
        <v>121081.31626685843</v>
      </c>
      <c r="L269">
        <v>2.436098927434162E+16</v>
      </c>
      <c r="M269">
        <v>2213.5236315081752</v>
      </c>
      <c r="N269">
        <v>222376.98427941871</v>
      </c>
      <c r="O269">
        <v>4842896.2400372857</v>
      </c>
      <c r="P269">
        <v>66624.133177069059</v>
      </c>
      <c r="Q269">
        <v>9999999</v>
      </c>
      <c r="R269">
        <v>6619.6842367462823</v>
      </c>
      <c r="S269">
        <v>836.86372174085398</v>
      </c>
      <c r="T269">
        <v>3019.6332740716102</v>
      </c>
      <c r="U269">
        <v>851.83574306852847</v>
      </c>
      <c r="V269">
        <v>1665.5356602957597</v>
      </c>
      <c r="W269">
        <v>3.1160042149250722</v>
      </c>
      <c r="X269">
        <v>533.11821286146733</v>
      </c>
      <c r="Y269">
        <v>772.23484694841761</v>
      </c>
      <c r="Z269">
        <v>766.27690690257486</v>
      </c>
      <c r="AA269">
        <v>680.87195327263305</v>
      </c>
      <c r="AB269">
        <v>899.86634410441877</v>
      </c>
      <c r="AC269" t="s">
        <v>150</v>
      </c>
      <c r="AD269">
        <v>119.55833546011908</v>
      </c>
      <c r="AE269">
        <v>122919.229551709</v>
      </c>
      <c r="AF269">
        <v>560616.72475792561</v>
      </c>
      <c r="AG269">
        <v>37280.680244857111</v>
      </c>
      <c r="AH269">
        <v>60093.653567749898</v>
      </c>
      <c r="AI269">
        <v>167835.7550527995</v>
      </c>
      <c r="AJ269">
        <v>451560.47112813953</v>
      </c>
      <c r="AK269">
        <v>70171.938391005911</v>
      </c>
      <c r="AL269">
        <v>16778.194668385328</v>
      </c>
      <c r="AM269">
        <v>542723287.36703074</v>
      </c>
      <c r="AN269">
        <v>87.642638297909158</v>
      </c>
      <c r="AO269">
        <v>7684.7443308536167</v>
      </c>
      <c r="AP269">
        <v>4295631.3372590458</v>
      </c>
      <c r="AQ269">
        <v>3587.456907599656</v>
      </c>
      <c r="AR269">
        <v>9999999</v>
      </c>
      <c r="AS269">
        <v>511.27724447548172</v>
      </c>
      <c r="AT269">
        <v>57.969759494964578</v>
      </c>
      <c r="AU269">
        <v>254.81003305244153</v>
      </c>
      <c r="AV269">
        <v>59.157054878197556</v>
      </c>
      <c r="AW269">
        <v>170.60299876123383</v>
      </c>
      <c r="AX269">
        <v>0.4434908481071107</v>
      </c>
      <c r="AY269">
        <v>45.199630740659757</v>
      </c>
      <c r="AZ269">
        <v>53.077512409145847</v>
      </c>
      <c r="BA269">
        <v>53.59459863586185</v>
      </c>
      <c r="BB269">
        <v>49.320107667485125</v>
      </c>
      <c r="BC269">
        <v>69.930781360523909</v>
      </c>
      <c r="BD269" t="s">
        <v>151</v>
      </c>
      <c r="BE269">
        <v>1.93202590877898</v>
      </c>
      <c r="BF269">
        <v>1812.0978867563497</v>
      </c>
      <c r="BG269">
        <v>7407.5675964699813</v>
      </c>
      <c r="BH269">
        <v>883.7454208551942</v>
      </c>
      <c r="BI269">
        <v>961.88366409102628</v>
      </c>
      <c r="BJ269">
        <v>2641.9005522500793</v>
      </c>
      <c r="BK269">
        <v>24651.171740742342</v>
      </c>
      <c r="BL269">
        <v>2596.7023071325075</v>
      </c>
      <c r="BM269">
        <v>276.55327111179315</v>
      </c>
      <c r="BN269">
        <v>275834565.17670494</v>
      </c>
      <c r="BO269">
        <v>1.8723256967754283</v>
      </c>
      <c r="BP269">
        <v>145.36573978369699</v>
      </c>
      <c r="BQ269">
        <v>30934.818101592868</v>
      </c>
      <c r="BR269">
        <v>64.720913442634426</v>
      </c>
      <c r="BS269">
        <v>9999999</v>
      </c>
      <c r="BT269">
        <v>5.9506936799370811</v>
      </c>
      <c r="BU269">
        <v>0.61057940009326139</v>
      </c>
      <c r="BV269">
        <v>2.507861089543503</v>
      </c>
      <c r="BW269">
        <v>0.64028552203747346</v>
      </c>
      <c r="BX269">
        <v>1.8916502926108987</v>
      </c>
      <c r="BY269">
        <v>5.0251426756455844E-3</v>
      </c>
      <c r="BZ269">
        <v>0.36782819836325414</v>
      </c>
      <c r="CA269">
        <v>0.49390568997812861</v>
      </c>
      <c r="CB269">
        <v>0.53606650569205905</v>
      </c>
      <c r="CC269">
        <v>0.42452419983938627</v>
      </c>
      <c r="CD269">
        <v>1.0161649983296444</v>
      </c>
      <c r="CE269" t="s">
        <v>152</v>
      </c>
      <c r="CF269">
        <v>0.22573127044239352</v>
      </c>
      <c r="CG269">
        <v>145.04711026075941</v>
      </c>
      <c r="CH269">
        <v>401.33231199757131</v>
      </c>
      <c r="CI269">
        <v>24.338623820285065</v>
      </c>
      <c r="CJ269">
        <v>71.670201510326436</v>
      </c>
      <c r="CK269">
        <v>144.01895471645224</v>
      </c>
      <c r="CL269">
        <v>156.83499177078193</v>
      </c>
      <c r="CM269">
        <v>29.607371919945557</v>
      </c>
      <c r="CN269">
        <v>18.170944969318114</v>
      </c>
      <c r="CO269">
        <v>2760.9812041930327</v>
      </c>
      <c r="CP269">
        <v>0.26276980569097314</v>
      </c>
      <c r="CQ269">
        <v>13.131573937640839</v>
      </c>
      <c r="CR269">
        <v>25442.513203155257</v>
      </c>
      <c r="CS269">
        <v>157.08909532607541</v>
      </c>
      <c r="CT269">
        <v>9999999</v>
      </c>
      <c r="CU269">
        <v>1.0736629279802399</v>
      </c>
      <c r="CV269">
        <v>0.21786799514029423</v>
      </c>
      <c r="CW269">
        <v>0.82808877021526883</v>
      </c>
      <c r="CX269">
        <v>0.22686195488042352</v>
      </c>
      <c r="CY269">
        <v>0.69280744290665031</v>
      </c>
      <c r="CZ269">
        <v>8.3380010790089925E-4</v>
      </c>
      <c r="DA269">
        <v>0.11572917380215988</v>
      </c>
      <c r="DB269">
        <v>0.17806791648355774</v>
      </c>
      <c r="DC269">
        <v>0.1986258095356829</v>
      </c>
      <c r="DD269">
        <v>0.14813372172545261</v>
      </c>
      <c r="DE269">
        <v>0.34432142881050082</v>
      </c>
    </row>
    <row r="270" spans="1:109">
      <c r="A270">
        <v>262</v>
      </c>
      <c r="B270" t="s">
        <v>149</v>
      </c>
      <c r="C270">
        <v>324623.63439116837</v>
      </c>
      <c r="D270">
        <v>403794.49922347732</v>
      </c>
      <c r="E270">
        <v>4638917.574982929</v>
      </c>
      <c r="F270">
        <v>610982.42942303559</v>
      </c>
      <c r="G270">
        <v>227735.970157787</v>
      </c>
      <c r="H270">
        <v>1097964.3740566419</v>
      </c>
      <c r="I270">
        <v>23814638.725995228</v>
      </c>
      <c r="J270">
        <v>6529765.0263788812</v>
      </c>
      <c r="K270">
        <v>77022.698496273646</v>
      </c>
      <c r="L270">
        <v>1.3639837309124562E+20</v>
      </c>
      <c r="M270">
        <v>8840.4076614264104</v>
      </c>
      <c r="N270">
        <v>65482.103070303725</v>
      </c>
      <c r="O270">
        <v>6776442.0391621301</v>
      </c>
      <c r="P270">
        <v>35333.003012558511</v>
      </c>
      <c r="Q270">
        <v>9999999</v>
      </c>
      <c r="R270">
        <v>12144.495614107378</v>
      </c>
      <c r="S270">
        <v>610.92239821824614</v>
      </c>
      <c r="T270">
        <v>4959.1767795454443</v>
      </c>
      <c r="U270">
        <v>642.5274529962827</v>
      </c>
      <c r="V270">
        <v>3106.6126038428852</v>
      </c>
      <c r="W270">
        <v>0.30782257686510139</v>
      </c>
      <c r="X270">
        <v>285.3503903198494</v>
      </c>
      <c r="Y270">
        <v>465.52071608644383</v>
      </c>
      <c r="Z270">
        <v>548.1822646135488</v>
      </c>
      <c r="AA270">
        <v>368.56176779175183</v>
      </c>
      <c r="AB270">
        <v>1039.8731660238209</v>
      </c>
      <c r="AC270" t="s">
        <v>150</v>
      </c>
      <c r="AD270">
        <v>760.75127299708799</v>
      </c>
      <c r="AE270">
        <v>90260.295280348815</v>
      </c>
      <c r="AF270">
        <v>752495.68633621396</v>
      </c>
      <c r="AG270">
        <v>34518.455581923132</v>
      </c>
      <c r="AH270">
        <v>49241.528879708778</v>
      </c>
      <c r="AI270">
        <v>181175.90805179722</v>
      </c>
      <c r="AJ270">
        <v>334229.51668259507</v>
      </c>
      <c r="AK270">
        <v>67729.150753546346</v>
      </c>
      <c r="AL270">
        <v>14321.988491174965</v>
      </c>
      <c r="AM270">
        <v>3977021335.8366437</v>
      </c>
      <c r="AN270">
        <v>764.21619008522055</v>
      </c>
      <c r="AO270">
        <v>6211.3864203003404</v>
      </c>
      <c r="AP270">
        <v>4319267.8545897538</v>
      </c>
      <c r="AQ270">
        <v>3519.6684413955973</v>
      </c>
      <c r="AR270">
        <v>9999999</v>
      </c>
      <c r="AS270">
        <v>1511.1269676349564</v>
      </c>
      <c r="AT270">
        <v>110.92963365935228</v>
      </c>
      <c r="AU270">
        <v>679.66643816688043</v>
      </c>
      <c r="AV270">
        <v>116.47706381178372</v>
      </c>
      <c r="AW270">
        <v>408.77416885792678</v>
      </c>
      <c r="AX270">
        <v>1.349827841883247</v>
      </c>
      <c r="AY270">
        <v>60.163250344914815</v>
      </c>
      <c r="AZ270">
        <v>89.17244107162611</v>
      </c>
      <c r="BA270">
        <v>98.140596085018927</v>
      </c>
      <c r="BB270">
        <v>74.768634498165284</v>
      </c>
      <c r="BC270">
        <v>190.33649211618706</v>
      </c>
      <c r="BD270" t="s">
        <v>151</v>
      </c>
      <c r="BE270">
        <v>6.5306550925924673</v>
      </c>
      <c r="BF270">
        <v>890.82639083082927</v>
      </c>
      <c r="BG270">
        <v>8078.9027264540482</v>
      </c>
      <c r="BH270">
        <v>520.21478052531245</v>
      </c>
      <c r="BI270">
        <v>481.97578198406143</v>
      </c>
      <c r="BJ270">
        <v>2023.4129611527567</v>
      </c>
      <c r="BK270">
        <v>7717.7405502274969</v>
      </c>
      <c r="BL270">
        <v>1483.0694507969947</v>
      </c>
      <c r="BM270">
        <v>150.42825963341886</v>
      </c>
      <c r="BN270">
        <v>5899530192.6777315</v>
      </c>
      <c r="BO270">
        <v>5.7434768058375321</v>
      </c>
      <c r="BP270">
        <v>59.683660942239705</v>
      </c>
      <c r="BQ270">
        <v>25677.36642567017</v>
      </c>
      <c r="BR270">
        <v>61.166776315357218</v>
      </c>
      <c r="BS270">
        <v>9999999</v>
      </c>
      <c r="BT270">
        <v>11.521252124946541</v>
      </c>
      <c r="BU270">
        <v>0.87147341730574357</v>
      </c>
      <c r="BV270">
        <v>4.0482490058223224</v>
      </c>
      <c r="BW270">
        <v>0.90690248396744755</v>
      </c>
      <c r="BX270">
        <v>2.4889876754308871</v>
      </c>
      <c r="BY270">
        <v>2.4791743666104458E-3</v>
      </c>
      <c r="BZ270">
        <v>0.48333367717686199</v>
      </c>
      <c r="CA270">
        <v>0.72710106375329597</v>
      </c>
      <c r="CB270">
        <v>0.77639134085624451</v>
      </c>
      <c r="CC270">
        <v>0.61212824157724599</v>
      </c>
      <c r="CD270">
        <v>1.3264890106559695</v>
      </c>
      <c r="CE270" t="s">
        <v>152</v>
      </c>
      <c r="CF270">
        <v>0.57506957624261557</v>
      </c>
      <c r="CG270">
        <v>260.5473538903463</v>
      </c>
      <c r="CH270">
        <v>1090.8207100493235</v>
      </c>
      <c r="CI270">
        <v>54.77196040507387</v>
      </c>
      <c r="CJ270">
        <v>130.80255668587461</v>
      </c>
      <c r="CK270">
        <v>286.27919873837089</v>
      </c>
      <c r="CL270">
        <v>413.14936982117877</v>
      </c>
      <c r="CM270">
        <v>75.249869337087105</v>
      </c>
      <c r="CN270">
        <v>35.745340460799142</v>
      </c>
      <c r="CO270">
        <v>40517.092111512553</v>
      </c>
      <c r="CP270">
        <v>0.46553409467903561</v>
      </c>
      <c r="CQ270">
        <v>26.900248966279467</v>
      </c>
      <c r="CR270">
        <v>23419.439194796672</v>
      </c>
      <c r="CS270">
        <v>105.90155972775301</v>
      </c>
      <c r="CT270">
        <v>9999999</v>
      </c>
      <c r="CU270">
        <v>1.8145638401938995</v>
      </c>
      <c r="CV270">
        <v>0.22902604731207812</v>
      </c>
      <c r="CW270">
        <v>0.93824260094226841</v>
      </c>
      <c r="CX270">
        <v>0.23973658145404836</v>
      </c>
      <c r="CY270">
        <v>0.54889416766849275</v>
      </c>
      <c r="CZ270">
        <v>3.9309756995295584E-4</v>
      </c>
      <c r="DA270">
        <v>0.10428034658993916</v>
      </c>
      <c r="DB270">
        <v>0.18059931222864448</v>
      </c>
      <c r="DC270">
        <v>0.20202426435758783</v>
      </c>
      <c r="DD270">
        <v>0.14226865572261743</v>
      </c>
      <c r="DE270">
        <v>0.3263077257078062</v>
      </c>
    </row>
    <row r="271" spans="1:109">
      <c r="A271">
        <v>263</v>
      </c>
      <c r="B271" t="s">
        <v>149</v>
      </c>
      <c r="C271">
        <v>427633.14833739487</v>
      </c>
      <c r="D271">
        <v>501482.4665399834</v>
      </c>
      <c r="E271">
        <v>1592281.2996125845</v>
      </c>
      <c r="F271">
        <v>211968.73748919874</v>
      </c>
      <c r="G271">
        <v>282345.31935078464</v>
      </c>
      <c r="H271">
        <v>537580.62222016288</v>
      </c>
      <c r="I271">
        <v>6855348.236413029</v>
      </c>
      <c r="J271">
        <v>601604.29118420102</v>
      </c>
      <c r="K271">
        <v>75927.538246854179</v>
      </c>
      <c r="L271">
        <v>17929301126.778076</v>
      </c>
      <c r="M271">
        <v>1995.5367965946991</v>
      </c>
      <c r="N271">
        <v>59254.596218671337</v>
      </c>
      <c r="O271">
        <v>8055001.0819936078</v>
      </c>
      <c r="P271">
        <v>37358.795613141483</v>
      </c>
      <c r="Q271">
        <v>9999999</v>
      </c>
      <c r="R271">
        <v>5169.016278598534</v>
      </c>
      <c r="S271">
        <v>954.51291043166441</v>
      </c>
      <c r="T271">
        <v>2870.0027877925368</v>
      </c>
      <c r="U271">
        <v>986.53501489519078</v>
      </c>
      <c r="V271">
        <v>1870.8116127863525</v>
      </c>
      <c r="W271">
        <v>0.81703563220118014</v>
      </c>
      <c r="X271">
        <v>484.8575579782713</v>
      </c>
      <c r="Y271">
        <v>801.49947058089185</v>
      </c>
      <c r="Z271">
        <v>872.05926732525029</v>
      </c>
      <c r="AA271">
        <v>654.63321978888382</v>
      </c>
      <c r="AB271">
        <v>1299.750198429324</v>
      </c>
      <c r="AC271" t="s">
        <v>150</v>
      </c>
      <c r="AD271">
        <v>601.94431273171972</v>
      </c>
      <c r="AE271">
        <v>90997.324972213784</v>
      </c>
      <c r="AF271">
        <v>401622.3890244448</v>
      </c>
      <c r="AG271">
        <v>23333.507257140278</v>
      </c>
      <c r="AH271">
        <v>47330.457865602526</v>
      </c>
      <c r="AI271">
        <v>115221.43907865872</v>
      </c>
      <c r="AJ271">
        <v>261416.63919105497</v>
      </c>
      <c r="AK271">
        <v>38718.765961875346</v>
      </c>
      <c r="AL271">
        <v>12432.218621929171</v>
      </c>
      <c r="AM271">
        <v>62193859.960181378</v>
      </c>
      <c r="AN271">
        <v>707.51537081550521</v>
      </c>
      <c r="AO271">
        <v>8472.6971353285189</v>
      </c>
      <c r="AP271">
        <v>5182368.921059791</v>
      </c>
      <c r="AQ271">
        <v>3003.3447678926937</v>
      </c>
      <c r="AR271">
        <v>9999999</v>
      </c>
      <c r="AS271">
        <v>1738.1734036644743</v>
      </c>
      <c r="AT271">
        <v>273.78686778353597</v>
      </c>
      <c r="AU271">
        <v>1072.7873308437008</v>
      </c>
      <c r="AV271">
        <v>286.07709385760785</v>
      </c>
      <c r="AW271">
        <v>665.35595110110523</v>
      </c>
      <c r="AX271">
        <v>0.12567575861352212</v>
      </c>
      <c r="AY271">
        <v>127.88494406520653</v>
      </c>
      <c r="AZ271">
        <v>213.0047144057483</v>
      </c>
      <c r="BA271">
        <v>248.29317271900044</v>
      </c>
      <c r="BB271">
        <v>168.78051775014839</v>
      </c>
      <c r="BC271">
        <v>386.34882257849057</v>
      </c>
      <c r="BD271" t="s">
        <v>151</v>
      </c>
      <c r="BE271">
        <v>1.2122684220155391</v>
      </c>
      <c r="BF271">
        <v>918.89460800968197</v>
      </c>
      <c r="BG271">
        <v>4750.3974673311568</v>
      </c>
      <c r="BH271">
        <v>318.4832435627867</v>
      </c>
      <c r="BI271">
        <v>472.55355617831117</v>
      </c>
      <c r="BJ271">
        <v>1321.9166207115416</v>
      </c>
      <c r="BK271">
        <v>4163.8572892693928</v>
      </c>
      <c r="BL271">
        <v>637.03120025921896</v>
      </c>
      <c r="BM271">
        <v>135.74895798564148</v>
      </c>
      <c r="BN271">
        <v>18151232.760774836</v>
      </c>
      <c r="BO271">
        <v>2.545053305484783</v>
      </c>
      <c r="BP271">
        <v>63.483513739965801</v>
      </c>
      <c r="BQ271">
        <v>27780.420116861602</v>
      </c>
      <c r="BR271">
        <v>79.854126004296717</v>
      </c>
      <c r="BS271">
        <v>9999999</v>
      </c>
      <c r="BT271">
        <v>4.0652401845775241</v>
      </c>
      <c r="BU271">
        <v>0.39523859931411653</v>
      </c>
      <c r="BV271">
        <v>1.9031093150075875</v>
      </c>
      <c r="BW271">
        <v>0.39809728680075668</v>
      </c>
      <c r="BX271">
        <v>0.94618564604977906</v>
      </c>
      <c r="BY271">
        <v>1.527623819462694E-3</v>
      </c>
      <c r="BZ271">
        <v>0.31786990749326011</v>
      </c>
      <c r="CA271">
        <v>0.38457509515622534</v>
      </c>
      <c r="CB271">
        <v>0.37146044107384574</v>
      </c>
      <c r="CC271">
        <v>0.36575260933107845</v>
      </c>
      <c r="CD271">
        <v>0.43585982818909513</v>
      </c>
      <c r="CE271" t="s">
        <v>152</v>
      </c>
      <c r="CF271">
        <v>7.7030018982714957E-2</v>
      </c>
      <c r="CG271">
        <v>349.52536942412559</v>
      </c>
      <c r="CH271">
        <v>791.53532094781485</v>
      </c>
      <c r="CI271">
        <v>68.286638868353251</v>
      </c>
      <c r="CJ271">
        <v>170.43033083316232</v>
      </c>
      <c r="CK271">
        <v>311.18852338363848</v>
      </c>
      <c r="CL271">
        <v>547.29814494374489</v>
      </c>
      <c r="CM271">
        <v>93.813056722019667</v>
      </c>
      <c r="CN271">
        <v>45.276430147496228</v>
      </c>
      <c r="CO271">
        <v>14107.291783492363</v>
      </c>
      <c r="CP271">
        <v>0.2372332211444767</v>
      </c>
      <c r="CQ271">
        <v>32.413870338474794</v>
      </c>
      <c r="CR271">
        <v>24476.826395323576</v>
      </c>
      <c r="CS271">
        <v>109.56705772049472</v>
      </c>
      <c r="CT271">
        <v>9999999</v>
      </c>
      <c r="CU271">
        <v>0.84234437188362188</v>
      </c>
      <c r="CV271">
        <v>9.6422490202687727E-2</v>
      </c>
      <c r="CW271">
        <v>0.40059849371704087</v>
      </c>
      <c r="CX271">
        <v>9.8784345174912566E-2</v>
      </c>
      <c r="CY271">
        <v>0.31804632254783854</v>
      </c>
      <c r="CZ271">
        <v>7.9894509133319038E-4</v>
      </c>
      <c r="DA271">
        <v>7.5656147920867195E-2</v>
      </c>
      <c r="DB271">
        <v>8.8063689063957576E-2</v>
      </c>
      <c r="DC271">
        <v>8.9850356390675082E-2</v>
      </c>
      <c r="DD271">
        <v>8.2276297065777812E-2</v>
      </c>
      <c r="DE271">
        <v>0.1356812476264512</v>
      </c>
    </row>
    <row r="272" spans="1:109">
      <c r="A272">
        <v>264</v>
      </c>
      <c r="B272" t="s">
        <v>149</v>
      </c>
      <c r="C272">
        <v>427347.81817935081</v>
      </c>
      <c r="D272">
        <v>557203.28246152308</v>
      </c>
      <c r="E272">
        <v>5413494.3874894995</v>
      </c>
      <c r="F272">
        <v>1060232.5201431871</v>
      </c>
      <c r="G272">
        <v>318845.89882921934</v>
      </c>
      <c r="H272">
        <v>1227153.5325535517</v>
      </c>
      <c r="I272">
        <v>170517849.23923415</v>
      </c>
      <c r="J272">
        <v>25827280.29806548</v>
      </c>
      <c r="K272">
        <v>95477.312221055283</v>
      </c>
      <c r="L272">
        <v>9.0125776733406331E+23</v>
      </c>
      <c r="M272">
        <v>9077.8517581774613</v>
      </c>
      <c r="N272">
        <v>156658.55339671409</v>
      </c>
      <c r="O272">
        <v>6839020.9172915826</v>
      </c>
      <c r="P272">
        <v>67308.416654402405</v>
      </c>
      <c r="Q272">
        <v>9999999</v>
      </c>
      <c r="R272">
        <v>18514.351760489346</v>
      </c>
      <c r="S272">
        <v>1223.8660450270536</v>
      </c>
      <c r="T272">
        <v>7096.9276315946108</v>
      </c>
      <c r="U272">
        <v>1291.7930085194159</v>
      </c>
      <c r="V272">
        <v>4324.5565053689079</v>
      </c>
      <c r="W272">
        <v>3.1853638953779031</v>
      </c>
      <c r="X272">
        <v>530.0253054788933</v>
      </c>
      <c r="Y272">
        <v>922.92017900283395</v>
      </c>
      <c r="Z272">
        <v>1073.6770216886287</v>
      </c>
      <c r="AA272">
        <v>718.18453779190963</v>
      </c>
      <c r="AB272">
        <v>1943.6132192753587</v>
      </c>
      <c r="AC272" t="s">
        <v>150</v>
      </c>
      <c r="AD272">
        <v>204.00212347173971</v>
      </c>
      <c r="AE272">
        <v>53445.228371610763</v>
      </c>
      <c r="AF272">
        <v>311721.85334349587</v>
      </c>
      <c r="AG272">
        <v>12458.899403303274</v>
      </c>
      <c r="AH272">
        <v>27283.837022170323</v>
      </c>
      <c r="AI272">
        <v>82047.77144572718</v>
      </c>
      <c r="AJ272">
        <v>94120.319870708903</v>
      </c>
      <c r="AK272">
        <v>18101.253676912995</v>
      </c>
      <c r="AL272">
        <v>7330.9886349409289</v>
      </c>
      <c r="AM272">
        <v>19049950.169924922</v>
      </c>
      <c r="AN272">
        <v>184.79190684597117</v>
      </c>
      <c r="AO272">
        <v>4453.0996369372961</v>
      </c>
      <c r="AP272">
        <v>5422914.3664137591</v>
      </c>
      <c r="AQ272">
        <v>901.66189102981446</v>
      </c>
      <c r="AR272">
        <v>9999999</v>
      </c>
      <c r="AS272">
        <v>717.33614827865381</v>
      </c>
      <c r="AT272">
        <v>81.889551678615732</v>
      </c>
      <c r="AU272">
        <v>359.45135449066845</v>
      </c>
      <c r="AV272">
        <v>85.016807929312108</v>
      </c>
      <c r="AW272">
        <v>203.55590430549438</v>
      </c>
      <c r="AX272">
        <v>0.68905160392356712</v>
      </c>
      <c r="AY272">
        <v>40.178412468080168</v>
      </c>
      <c r="AZ272">
        <v>67.2081941965683</v>
      </c>
      <c r="BA272">
        <v>72.991653018470075</v>
      </c>
      <c r="BB272">
        <v>54.014746715684616</v>
      </c>
      <c r="BC272">
        <v>100.31684180056266</v>
      </c>
      <c r="BD272" t="s">
        <v>151</v>
      </c>
      <c r="BE272">
        <v>0.19388945097510588</v>
      </c>
      <c r="BF272">
        <v>420.8497896237044</v>
      </c>
      <c r="BG272">
        <v>906.48528244658814</v>
      </c>
      <c r="BH272">
        <v>79.848557973063649</v>
      </c>
      <c r="BI272">
        <v>209.30757355713291</v>
      </c>
      <c r="BJ272">
        <v>336.99576767236442</v>
      </c>
      <c r="BK272">
        <v>642.77541747065629</v>
      </c>
      <c r="BL272">
        <v>107.45380610171807</v>
      </c>
      <c r="BM272">
        <v>55.702516533201901</v>
      </c>
      <c r="BN272">
        <v>12800.142170144867</v>
      </c>
      <c r="BO272">
        <v>1.0157510223773385</v>
      </c>
      <c r="BP272">
        <v>50.530557646554541</v>
      </c>
      <c r="BQ272">
        <v>34806.672128209051</v>
      </c>
      <c r="BR272">
        <v>113.71959987834526</v>
      </c>
      <c r="BS272">
        <v>9999999</v>
      </c>
      <c r="BT272">
        <v>2.3963330592684615</v>
      </c>
      <c r="BU272">
        <v>0.2562428917162784</v>
      </c>
      <c r="BV272">
        <v>1.2884678842048347</v>
      </c>
      <c r="BW272">
        <v>0.25944107473209638</v>
      </c>
      <c r="BX272">
        <v>0.66279792981349439</v>
      </c>
      <c r="BY272">
        <v>2.5774455923497004E-3</v>
      </c>
      <c r="BZ272">
        <v>0.20484693315111641</v>
      </c>
      <c r="CA272">
        <v>0.24158117294401893</v>
      </c>
      <c r="CB272">
        <v>0.24208277970086045</v>
      </c>
      <c r="CC272">
        <v>0.22919168478896887</v>
      </c>
      <c r="CD272">
        <v>0.31817776681151166</v>
      </c>
      <c r="CE272" t="s">
        <v>152</v>
      </c>
      <c r="CF272">
        <v>1.7111017039547685</v>
      </c>
      <c r="CG272">
        <v>160.56260404545856</v>
      </c>
      <c r="CH272">
        <v>724.18016150737958</v>
      </c>
      <c r="CI272">
        <v>28.541308255371053</v>
      </c>
      <c r="CJ272">
        <v>75.671476782647474</v>
      </c>
      <c r="CK272">
        <v>181.15518695226584</v>
      </c>
      <c r="CL272">
        <v>194.91267229386378</v>
      </c>
      <c r="CM272">
        <v>36.861837392739815</v>
      </c>
      <c r="CN272">
        <v>20.418689377067857</v>
      </c>
      <c r="CO272">
        <v>11447.369207466705</v>
      </c>
      <c r="CP272">
        <v>2.8678913300069455</v>
      </c>
      <c r="CQ272">
        <v>24.819656753155943</v>
      </c>
      <c r="CR272">
        <v>26462.885012252234</v>
      </c>
      <c r="CS272">
        <v>115.3011349546732</v>
      </c>
      <c r="CT272">
        <v>9999999</v>
      </c>
      <c r="CU272">
        <v>5.1090278087014367</v>
      </c>
      <c r="CV272">
        <v>0.34964148102081893</v>
      </c>
      <c r="CW272">
        <v>2.3779815260083774</v>
      </c>
      <c r="CX272">
        <v>0.36657739156297831</v>
      </c>
      <c r="CY272">
        <v>1.4287473144208533</v>
      </c>
      <c r="CZ272">
        <v>8.4466455349651128E-4</v>
      </c>
      <c r="DA272">
        <v>0.15426336132489157</v>
      </c>
      <c r="DB272">
        <v>0.26816285841826404</v>
      </c>
      <c r="DC272">
        <v>0.31276249833310882</v>
      </c>
      <c r="DD272">
        <v>0.20984814747460498</v>
      </c>
      <c r="DE272">
        <v>0.58790384144314778</v>
      </c>
    </row>
    <row r="273" spans="1:109">
      <c r="A273">
        <v>265</v>
      </c>
      <c r="B273" t="s">
        <v>149</v>
      </c>
      <c r="C273">
        <v>358449.18289864634</v>
      </c>
      <c r="D273">
        <v>383496.38977968122</v>
      </c>
      <c r="E273">
        <v>1777615.8766444593</v>
      </c>
      <c r="F273">
        <v>144838.16159065516</v>
      </c>
      <c r="G273">
        <v>198942.9003781408</v>
      </c>
      <c r="H273">
        <v>463495.50177885976</v>
      </c>
      <c r="I273">
        <v>3138026.1194906081</v>
      </c>
      <c r="J273">
        <v>361417.87889814423</v>
      </c>
      <c r="K273">
        <v>53140.639251709625</v>
      </c>
      <c r="L273">
        <v>67015369426.186707</v>
      </c>
      <c r="M273">
        <v>616.6185279503635</v>
      </c>
      <c r="N273">
        <v>34361.021297526313</v>
      </c>
      <c r="O273">
        <v>7745410.3630080018</v>
      </c>
      <c r="P273">
        <v>21996.095338664283</v>
      </c>
      <c r="Q273">
        <v>9999999</v>
      </c>
      <c r="R273">
        <v>3207.8379164057242</v>
      </c>
      <c r="S273">
        <v>455.49366049797726</v>
      </c>
      <c r="T273">
        <v>2086.7673071845943</v>
      </c>
      <c r="U273">
        <v>466.95888846006039</v>
      </c>
      <c r="V273">
        <v>1262.6890030280613</v>
      </c>
      <c r="W273">
        <v>3.1170296934650756</v>
      </c>
      <c r="X273">
        <v>279.77325789936788</v>
      </c>
      <c r="Y273">
        <v>398.22113392453952</v>
      </c>
      <c r="Z273">
        <v>423.99211428009733</v>
      </c>
      <c r="AA273">
        <v>344.32281480520857</v>
      </c>
      <c r="AB273">
        <v>607.84132318786146</v>
      </c>
      <c r="AC273" t="s">
        <v>150</v>
      </c>
      <c r="AD273">
        <v>102.28647051055258</v>
      </c>
      <c r="AE273">
        <v>48797.297603815408</v>
      </c>
      <c r="AF273">
        <v>328254.67019470426</v>
      </c>
      <c r="AG273">
        <v>12636.567086141025</v>
      </c>
      <c r="AH273">
        <v>26127.608460958123</v>
      </c>
      <c r="AI273">
        <v>85924.098834017859</v>
      </c>
      <c r="AJ273">
        <v>76490.463959320419</v>
      </c>
      <c r="AK273">
        <v>17411.03421249042</v>
      </c>
      <c r="AL273">
        <v>7806.5378610934222</v>
      </c>
      <c r="AM273">
        <v>17719473.277945589</v>
      </c>
      <c r="AN273">
        <v>280.98061606115124</v>
      </c>
      <c r="AO273">
        <v>3224.6588873648338</v>
      </c>
      <c r="AP273">
        <v>5650468.431215195</v>
      </c>
      <c r="AQ273">
        <v>963.33664351534514</v>
      </c>
      <c r="AR273">
        <v>9999999</v>
      </c>
      <c r="AS273">
        <v>375.18269699872405</v>
      </c>
      <c r="AT273">
        <v>47.836061841718809</v>
      </c>
      <c r="AU273">
        <v>180.11548642363405</v>
      </c>
      <c r="AV273">
        <v>50.136100710045213</v>
      </c>
      <c r="AW273">
        <v>102.77383310182833</v>
      </c>
      <c r="AX273">
        <v>0.26045406886752581</v>
      </c>
      <c r="AY273">
        <v>19.900490493691976</v>
      </c>
      <c r="AZ273">
        <v>36.149659385971511</v>
      </c>
      <c r="BA273">
        <v>42.81517044908631</v>
      </c>
      <c r="BB273">
        <v>27.292949392927916</v>
      </c>
      <c r="BC273">
        <v>67.291957058176266</v>
      </c>
      <c r="BD273" t="s">
        <v>151</v>
      </c>
      <c r="BE273">
        <v>2.0092311933793812</v>
      </c>
      <c r="BF273">
        <v>478.31412626706992</v>
      </c>
      <c r="BG273">
        <v>3369.9466339061405</v>
      </c>
      <c r="BH273">
        <v>149.88157425024514</v>
      </c>
      <c r="BI273">
        <v>262.43701389434483</v>
      </c>
      <c r="BJ273">
        <v>865.62626608413291</v>
      </c>
      <c r="BK273">
        <v>1323.5448180087096</v>
      </c>
      <c r="BL273">
        <v>252.39292885982292</v>
      </c>
      <c r="BM273">
        <v>73.959625975512083</v>
      </c>
      <c r="BN273">
        <v>1412166.4206318134</v>
      </c>
      <c r="BO273">
        <v>1.4766778029916718</v>
      </c>
      <c r="BP273">
        <v>36.340656673877419</v>
      </c>
      <c r="BQ273">
        <v>32509.40992979546</v>
      </c>
      <c r="BR273">
        <v>96.560893581984274</v>
      </c>
      <c r="BS273">
        <v>9999999</v>
      </c>
      <c r="BT273">
        <v>5.0800172979515823</v>
      </c>
      <c r="BU273">
        <v>0.65899258297216257</v>
      </c>
      <c r="BV273">
        <v>1.7719836754380407</v>
      </c>
      <c r="BW273">
        <v>0.68698706651864039</v>
      </c>
      <c r="BX273">
        <v>1.0485804545891872</v>
      </c>
      <c r="BY273">
        <v>2.3657759019253552E-3</v>
      </c>
      <c r="BZ273">
        <v>0.32055462702174931</v>
      </c>
      <c r="CA273">
        <v>0.53985815178448471</v>
      </c>
      <c r="CB273">
        <v>0.57811663923014034</v>
      </c>
      <c r="CC273">
        <v>0.43539159206526945</v>
      </c>
      <c r="CD273">
        <v>0.88275434035790412</v>
      </c>
      <c r="CE273" t="s">
        <v>152</v>
      </c>
      <c r="CF273">
        <v>0.54981804103864218</v>
      </c>
      <c r="CG273">
        <v>146.09144686140723</v>
      </c>
      <c r="CH273">
        <v>829.87206476207155</v>
      </c>
      <c r="CI273">
        <v>31.37876547624159</v>
      </c>
      <c r="CJ273">
        <v>77.296620179633194</v>
      </c>
      <c r="CK273">
        <v>210.48959865220141</v>
      </c>
      <c r="CL273">
        <v>211.82983863699508</v>
      </c>
      <c r="CM273">
        <v>42.0778374708417</v>
      </c>
      <c r="CN273">
        <v>20.736012295402613</v>
      </c>
      <c r="CO273">
        <v>21268.337796939326</v>
      </c>
      <c r="CP273">
        <v>0.65211013572490262</v>
      </c>
      <c r="CQ273">
        <v>17.435067385829246</v>
      </c>
      <c r="CR273">
        <v>21526.669694064341</v>
      </c>
      <c r="CS273">
        <v>109.64372122347542</v>
      </c>
      <c r="CT273">
        <v>9999999</v>
      </c>
      <c r="CU273">
        <v>2.0825049919599379</v>
      </c>
      <c r="CV273">
        <v>0.24389843758760354</v>
      </c>
      <c r="CW273">
        <v>0.82708700046073058</v>
      </c>
      <c r="CX273">
        <v>0.25544038488969323</v>
      </c>
      <c r="CY273">
        <v>0.47819964015492089</v>
      </c>
      <c r="CZ273">
        <v>2.3893409849681281E-3</v>
      </c>
      <c r="DA273">
        <v>0.10996546869411769</v>
      </c>
      <c r="DB273">
        <v>0.1930230608338438</v>
      </c>
      <c r="DC273">
        <v>0.21430586672717572</v>
      </c>
      <c r="DD273">
        <v>0.15128816912824064</v>
      </c>
      <c r="DE273">
        <v>0.32736781213682992</v>
      </c>
    </row>
    <row r="274" spans="1:109">
      <c r="A274">
        <v>266</v>
      </c>
      <c r="B274" t="s">
        <v>149</v>
      </c>
      <c r="C274">
        <v>325760.10174383613</v>
      </c>
      <c r="D274">
        <v>138735.99228778054</v>
      </c>
      <c r="E274">
        <v>773536.3091478555</v>
      </c>
      <c r="F274">
        <v>42535.289353454173</v>
      </c>
      <c r="G274">
        <v>78078.365663480639</v>
      </c>
      <c r="H274">
        <v>235171.63517302164</v>
      </c>
      <c r="I274">
        <v>350449.46164944774</v>
      </c>
      <c r="J274">
        <v>66352.835608365887</v>
      </c>
      <c r="K274">
        <v>22903.59604240975</v>
      </c>
      <c r="L274">
        <v>108983900.23644906</v>
      </c>
      <c r="M274">
        <v>232.82841213596359</v>
      </c>
      <c r="N274">
        <v>8644.2988816007892</v>
      </c>
      <c r="O274">
        <v>9500968.8917440418</v>
      </c>
      <c r="P274">
        <v>3787.6213088555187</v>
      </c>
      <c r="Q274">
        <v>9999999</v>
      </c>
      <c r="R274">
        <v>627.77548943157421</v>
      </c>
      <c r="S274">
        <v>113.37231200028769</v>
      </c>
      <c r="T274">
        <v>366.60866022368123</v>
      </c>
      <c r="U274">
        <v>116.92994347747758</v>
      </c>
      <c r="V274">
        <v>272.13774340501811</v>
      </c>
      <c r="W274">
        <v>0.8252354201652996</v>
      </c>
      <c r="X274">
        <v>81.89897150335014</v>
      </c>
      <c r="Y274">
        <v>99.938902451951364</v>
      </c>
      <c r="Z274">
        <v>104.68854079030095</v>
      </c>
      <c r="AA274">
        <v>91.210424874766915</v>
      </c>
      <c r="AB274">
        <v>167.47197427649905</v>
      </c>
      <c r="AC274" t="s">
        <v>150</v>
      </c>
      <c r="AD274">
        <v>203.88455640805282</v>
      </c>
      <c r="AE274">
        <v>152888.32511958634</v>
      </c>
      <c r="AF274">
        <v>510607.8336289975</v>
      </c>
      <c r="AG274">
        <v>46248.994313255746</v>
      </c>
      <c r="AH274">
        <v>75588.962691184526</v>
      </c>
      <c r="AI274">
        <v>196309.44455995684</v>
      </c>
      <c r="AJ274">
        <v>583002.29535246396</v>
      </c>
      <c r="AK274">
        <v>84529.590920643968</v>
      </c>
      <c r="AL274">
        <v>21774.996826680999</v>
      </c>
      <c r="AM274">
        <v>153949695.7634165</v>
      </c>
      <c r="AN274">
        <v>206.79121816202939</v>
      </c>
      <c r="AO274">
        <v>9070.0008318202235</v>
      </c>
      <c r="AP274">
        <v>4963198.2281894945</v>
      </c>
      <c r="AQ274">
        <v>3376.4274836155705</v>
      </c>
      <c r="AR274">
        <v>9999999</v>
      </c>
      <c r="AS274">
        <v>492.06520944142727</v>
      </c>
      <c r="AT274">
        <v>141.93975968117201</v>
      </c>
      <c r="AU274">
        <v>326.46690580920205</v>
      </c>
      <c r="AV274">
        <v>148.61796642513039</v>
      </c>
      <c r="AW274">
        <v>309.65631519142721</v>
      </c>
      <c r="AX274">
        <v>1.1639144404761972</v>
      </c>
      <c r="AY274">
        <v>83.113979056860856</v>
      </c>
      <c r="AZ274">
        <v>115.04988526107712</v>
      </c>
      <c r="BA274">
        <v>129.52630807368294</v>
      </c>
      <c r="BB274">
        <v>97.970088990047898</v>
      </c>
      <c r="BC274">
        <v>246.32573501322804</v>
      </c>
      <c r="BD274" t="s">
        <v>151</v>
      </c>
      <c r="BE274">
        <v>0.55265111455891514</v>
      </c>
      <c r="BF274">
        <v>409.74503611653671</v>
      </c>
      <c r="BG274">
        <v>948.76766965862805</v>
      </c>
      <c r="BH274">
        <v>82.781355668770715</v>
      </c>
      <c r="BI274">
        <v>208.00822113976079</v>
      </c>
      <c r="BJ274">
        <v>342.7336125989674</v>
      </c>
      <c r="BK274">
        <v>612.80726354003536</v>
      </c>
      <c r="BL274">
        <v>109.33211027196964</v>
      </c>
      <c r="BM274">
        <v>58.305560851381543</v>
      </c>
      <c r="BN274">
        <v>13692.35014988062</v>
      </c>
      <c r="BO274">
        <v>0.80410645606287701</v>
      </c>
      <c r="BP274">
        <v>49.450117203678595</v>
      </c>
      <c r="BQ274">
        <v>33974.95195661248</v>
      </c>
      <c r="BR274">
        <v>126.42253384657445</v>
      </c>
      <c r="BS274">
        <v>9999999</v>
      </c>
      <c r="BT274">
        <v>1.5443113813499652</v>
      </c>
      <c r="BU274">
        <v>0.18732511791991677</v>
      </c>
      <c r="BV274">
        <v>0.52436358425698526</v>
      </c>
      <c r="BW274">
        <v>0.19843745739273932</v>
      </c>
      <c r="BX274">
        <v>0.31893123513948218</v>
      </c>
      <c r="BY274">
        <v>1.0725244840616975E-3</v>
      </c>
      <c r="BZ274">
        <v>7.8861667656436235E-2</v>
      </c>
      <c r="CA274">
        <v>0.13982325497317652</v>
      </c>
      <c r="CB274">
        <v>0.15568198246544215</v>
      </c>
      <c r="CC274">
        <v>0.10658617121751397</v>
      </c>
      <c r="CD274">
        <v>0.2769571044720065</v>
      </c>
      <c r="CE274" t="s">
        <v>152</v>
      </c>
      <c r="CF274">
        <v>9.2421933888700541E-2</v>
      </c>
      <c r="CG274">
        <v>142.03180725035168</v>
      </c>
      <c r="CH274">
        <v>200.69654651450878</v>
      </c>
      <c r="CI274">
        <v>23.261019282069302</v>
      </c>
      <c r="CJ274">
        <v>68.959572481348104</v>
      </c>
      <c r="CK274">
        <v>90.38686155145416</v>
      </c>
      <c r="CL274">
        <v>127.93788869656929</v>
      </c>
      <c r="CM274">
        <v>26.776629376906477</v>
      </c>
      <c r="CN274">
        <v>19.286017191117615</v>
      </c>
      <c r="CO274">
        <v>750.27045403703471</v>
      </c>
      <c r="CP274">
        <v>0.24217581554036283</v>
      </c>
      <c r="CQ274">
        <v>22.228039740678359</v>
      </c>
      <c r="CR274">
        <v>26791.325319727537</v>
      </c>
      <c r="CS274">
        <v>161.00200310245191</v>
      </c>
      <c r="CT274">
        <v>9999999</v>
      </c>
      <c r="CU274">
        <v>0.2596939648535842</v>
      </c>
      <c r="CV274">
        <v>2.1385419241420543E-2</v>
      </c>
      <c r="CW274">
        <v>9.5470967367087961E-2</v>
      </c>
      <c r="CX274">
        <v>2.1901956411929234E-2</v>
      </c>
      <c r="CY274">
        <v>6.197176661790206E-2</v>
      </c>
      <c r="CZ274">
        <v>5.3347705500761552E-4</v>
      </c>
      <c r="DA274">
        <v>1.7455270656780413E-2</v>
      </c>
      <c r="DB274">
        <v>1.9698501000400923E-2</v>
      </c>
      <c r="DC274">
        <v>1.9474969820891693E-2</v>
      </c>
      <c r="DD274">
        <v>1.8634334376265278E-2</v>
      </c>
      <c r="DE274">
        <v>2.995664887758169E-2</v>
      </c>
    </row>
    <row r="275" spans="1:109">
      <c r="A275">
        <v>267</v>
      </c>
      <c r="B275" t="s">
        <v>149</v>
      </c>
      <c r="C275">
        <v>453757.3996841854</v>
      </c>
      <c r="D275">
        <v>992052.9990861949</v>
      </c>
      <c r="E275">
        <v>3186437.6428644666</v>
      </c>
      <c r="F275">
        <v>669596.83028883219</v>
      </c>
      <c r="G275">
        <v>497962.39923536673</v>
      </c>
      <c r="H275">
        <v>1180199.5095328006</v>
      </c>
      <c r="I275">
        <v>88399844.208827138</v>
      </c>
      <c r="J275">
        <v>4085497.5657839281</v>
      </c>
      <c r="K275">
        <v>133351.43631666648</v>
      </c>
      <c r="L275">
        <v>27741097702724.258</v>
      </c>
      <c r="M275">
        <v>2031.6985953459875</v>
      </c>
      <c r="N275">
        <v>136480.91889442931</v>
      </c>
      <c r="O275">
        <v>8019938.6513882838</v>
      </c>
      <c r="P275">
        <v>63224.478091216843</v>
      </c>
      <c r="Q275">
        <v>9999999</v>
      </c>
      <c r="R275">
        <v>6787.5113077144142</v>
      </c>
      <c r="S275">
        <v>731.28552164025973</v>
      </c>
      <c r="T275">
        <v>4049.2071473600395</v>
      </c>
      <c r="U275">
        <v>742.23573144494014</v>
      </c>
      <c r="V275">
        <v>2292.9675287860841</v>
      </c>
      <c r="W275">
        <v>5.3312566218095023</v>
      </c>
      <c r="X275">
        <v>545.60900647331573</v>
      </c>
      <c r="Y275">
        <v>688.84496468910243</v>
      </c>
      <c r="Z275">
        <v>677.98724104395376</v>
      </c>
      <c r="AA275">
        <v>639.59908877747034</v>
      </c>
      <c r="AB275">
        <v>871.9726808445356</v>
      </c>
      <c r="AC275" t="s">
        <v>150</v>
      </c>
      <c r="AD275">
        <v>28.040709560481051</v>
      </c>
      <c r="AE275">
        <v>46498.001935674482</v>
      </c>
      <c r="AF275">
        <v>85363.751060942872</v>
      </c>
      <c r="AG275">
        <v>7258.3192270821246</v>
      </c>
      <c r="AH275">
        <v>20776.189909811477</v>
      </c>
      <c r="AI275">
        <v>33205.021924855893</v>
      </c>
      <c r="AJ275">
        <v>51330.169159252408</v>
      </c>
      <c r="AK275">
        <v>9105.093170662356</v>
      </c>
      <c r="AL275">
        <v>5442.2036352355835</v>
      </c>
      <c r="AM275">
        <v>660765.25850878411</v>
      </c>
      <c r="AN275">
        <v>146.7246587092057</v>
      </c>
      <c r="AO275">
        <v>5637.0503127436368</v>
      </c>
      <c r="AP275">
        <v>5236586.0910697309</v>
      </c>
      <c r="AQ275">
        <v>441.35589842127575</v>
      </c>
      <c r="AR275">
        <v>9999999</v>
      </c>
      <c r="AS275">
        <v>294.297214528192</v>
      </c>
      <c r="AT275">
        <v>31.81072982574516</v>
      </c>
      <c r="AU275">
        <v>147.27761102779311</v>
      </c>
      <c r="AV275">
        <v>32.088974511598764</v>
      </c>
      <c r="AW275">
        <v>76.080200557381232</v>
      </c>
      <c r="AX275">
        <v>0.16920800444589776</v>
      </c>
      <c r="AY275">
        <v>23.812737289124023</v>
      </c>
      <c r="AZ275">
        <v>30.414300414111089</v>
      </c>
      <c r="BA275">
        <v>29.598593845668795</v>
      </c>
      <c r="BB275">
        <v>28.213857494546087</v>
      </c>
      <c r="BC275">
        <v>32.895094187055783</v>
      </c>
      <c r="BD275" t="s">
        <v>151</v>
      </c>
      <c r="BE275">
        <v>1.8798918761756176</v>
      </c>
      <c r="BF275">
        <v>331.54824825966364</v>
      </c>
      <c r="BG275">
        <v>1507.6219315359799</v>
      </c>
      <c r="BH275">
        <v>74.352712793192268</v>
      </c>
      <c r="BI275">
        <v>162.09677930454734</v>
      </c>
      <c r="BJ275">
        <v>370.33982195494491</v>
      </c>
      <c r="BK275">
        <v>620.70964526956482</v>
      </c>
      <c r="BL275">
        <v>111.50790682666526</v>
      </c>
      <c r="BM275">
        <v>45.212757878845188</v>
      </c>
      <c r="BN275">
        <v>126279.28497867331</v>
      </c>
      <c r="BO275">
        <v>2.1849450318067656</v>
      </c>
      <c r="BP275">
        <v>38.344392145933554</v>
      </c>
      <c r="BQ275">
        <v>24278.094514257289</v>
      </c>
      <c r="BR275">
        <v>83.336636499189936</v>
      </c>
      <c r="BS275">
        <v>9999999</v>
      </c>
      <c r="BT275">
        <v>4.2781431535251988</v>
      </c>
      <c r="BU275">
        <v>0.40698903453291324</v>
      </c>
      <c r="BV275">
        <v>1.3854835252694382</v>
      </c>
      <c r="BW275">
        <v>0.43017426752227389</v>
      </c>
      <c r="BX275">
        <v>0.87846821024069499</v>
      </c>
      <c r="BY275">
        <v>1.5282499462191619E-4</v>
      </c>
      <c r="BZ275">
        <v>0.17171337540649725</v>
      </c>
      <c r="CA275">
        <v>0.30926665040324536</v>
      </c>
      <c r="CB275">
        <v>0.3492294106612876</v>
      </c>
      <c r="CC275">
        <v>0.23832665920750909</v>
      </c>
      <c r="CD275">
        <v>0.60801658549425608</v>
      </c>
      <c r="CE275" t="s">
        <v>152</v>
      </c>
      <c r="CF275">
        <v>0.24829898257233979</v>
      </c>
      <c r="CG275">
        <v>294.55926176590287</v>
      </c>
      <c r="CH275">
        <v>575.22150011208294</v>
      </c>
      <c r="CI275">
        <v>46.925240591554264</v>
      </c>
      <c r="CJ275">
        <v>133.68577056327996</v>
      </c>
      <c r="CK275">
        <v>197.19217355227323</v>
      </c>
      <c r="CL275">
        <v>348.47023262968838</v>
      </c>
      <c r="CM275">
        <v>59.886945677276266</v>
      </c>
      <c r="CN275">
        <v>34.835421473167948</v>
      </c>
      <c r="CO275">
        <v>5550.5932552750965</v>
      </c>
      <c r="CP275">
        <v>0.97436650633847055</v>
      </c>
      <c r="CQ275">
        <v>36.711087920305367</v>
      </c>
      <c r="CR275">
        <v>29899.399058401559</v>
      </c>
      <c r="CS275">
        <v>115.90035157789758</v>
      </c>
      <c r="CT275">
        <v>9999999</v>
      </c>
      <c r="CU275">
        <v>2.3493189175383753</v>
      </c>
      <c r="CV275">
        <v>0.33023148141482306</v>
      </c>
      <c r="CW275">
        <v>1.2674924460551207</v>
      </c>
      <c r="CX275">
        <v>0.34055514302931739</v>
      </c>
      <c r="CY275">
        <v>0.74180892332084059</v>
      </c>
      <c r="CZ275">
        <v>1.3272715143835118E-3</v>
      </c>
      <c r="DA275">
        <v>0.18203398871999804</v>
      </c>
      <c r="DB275">
        <v>0.28207319091251315</v>
      </c>
      <c r="DC275">
        <v>0.30250259589910239</v>
      </c>
      <c r="DD275">
        <v>0.23678511524709372</v>
      </c>
      <c r="DE275">
        <v>0.44055423951613609</v>
      </c>
    </row>
    <row r="276" spans="1:109">
      <c r="A276">
        <v>268</v>
      </c>
      <c r="B276" t="s">
        <v>149</v>
      </c>
      <c r="C276">
        <v>181649.68597225458</v>
      </c>
      <c r="D276">
        <v>293658.58472927136</v>
      </c>
      <c r="E276">
        <v>1112635.7734822268</v>
      </c>
      <c r="F276">
        <v>96526.763620067242</v>
      </c>
      <c r="G276">
        <v>125482.73641398114</v>
      </c>
      <c r="H276">
        <v>306807.30009122565</v>
      </c>
      <c r="I276">
        <v>2293511.9613005035</v>
      </c>
      <c r="J276">
        <v>250249.3311855314</v>
      </c>
      <c r="K276">
        <v>33302.226008207625</v>
      </c>
      <c r="L276">
        <v>91263664654.744156</v>
      </c>
      <c r="M276">
        <v>474.13634197148099</v>
      </c>
      <c r="N276">
        <v>17967.220744306236</v>
      </c>
      <c r="O276">
        <v>4333924.0865718704</v>
      </c>
      <c r="P276">
        <v>8571.0279898918434</v>
      </c>
      <c r="Q276">
        <v>9999999</v>
      </c>
      <c r="R276">
        <v>1548.7465116540211</v>
      </c>
      <c r="S276">
        <v>244.75800153996738</v>
      </c>
      <c r="T276">
        <v>957.20047245680746</v>
      </c>
      <c r="U276">
        <v>253.68473145958257</v>
      </c>
      <c r="V276">
        <v>678.01889210969932</v>
      </c>
      <c r="W276">
        <v>6.2898024344000894E-2</v>
      </c>
      <c r="X276">
        <v>134.93130888178328</v>
      </c>
      <c r="Y276">
        <v>203.5674027854655</v>
      </c>
      <c r="Z276">
        <v>223.97600734355237</v>
      </c>
      <c r="AA276">
        <v>170.11640148755808</v>
      </c>
      <c r="AB276">
        <v>368.69135219493825</v>
      </c>
      <c r="AC276" t="s">
        <v>150</v>
      </c>
      <c r="AD276">
        <v>107.50023077520044</v>
      </c>
      <c r="AE276">
        <v>195281.45468950347</v>
      </c>
      <c r="AF276">
        <v>758557.69543289265</v>
      </c>
      <c r="AG276">
        <v>67851.126614610534</v>
      </c>
      <c r="AH276">
        <v>102030.71473015455</v>
      </c>
      <c r="AI276">
        <v>255574.71688107756</v>
      </c>
      <c r="AJ276">
        <v>1133681.4945120327</v>
      </c>
      <c r="AK276">
        <v>141902.3449373779</v>
      </c>
      <c r="AL276">
        <v>28193.208894975454</v>
      </c>
      <c r="AM276">
        <v>1322338875.8916242</v>
      </c>
      <c r="AN276">
        <v>106.09798150604951</v>
      </c>
      <c r="AO276">
        <v>13173.558569852894</v>
      </c>
      <c r="AP276">
        <v>5070818.2577136382</v>
      </c>
      <c r="AQ276">
        <v>6250.779200225511</v>
      </c>
      <c r="AR276">
        <v>9999999</v>
      </c>
      <c r="AS276">
        <v>650.18097868921984</v>
      </c>
      <c r="AT276">
        <v>86.153499888351305</v>
      </c>
      <c r="AU276">
        <v>340.58837447246611</v>
      </c>
      <c r="AV276">
        <v>89.233088327706369</v>
      </c>
      <c r="AW276">
        <v>283.91464414234503</v>
      </c>
      <c r="AX276">
        <v>0.70355700165477608</v>
      </c>
      <c r="AY276">
        <v>61.700202800384425</v>
      </c>
      <c r="AZ276">
        <v>74.2748349077564</v>
      </c>
      <c r="BA276">
        <v>79.446765405486744</v>
      </c>
      <c r="BB276">
        <v>67.333902274048143</v>
      </c>
      <c r="BC276">
        <v>143.63221484117017</v>
      </c>
      <c r="BD276" t="s">
        <v>151</v>
      </c>
      <c r="BE276">
        <v>8.5269162954319491</v>
      </c>
      <c r="BF276">
        <v>673.58877352790046</v>
      </c>
      <c r="BG276">
        <v>2895.9239548437431</v>
      </c>
      <c r="BH276">
        <v>225.03679235383262</v>
      </c>
      <c r="BI276">
        <v>392.55282494673048</v>
      </c>
      <c r="BJ276">
        <v>747.94428334587769</v>
      </c>
      <c r="BK276">
        <v>2581.744810351146</v>
      </c>
      <c r="BL276">
        <v>400.96255346756209</v>
      </c>
      <c r="BM276">
        <v>124.79315713277616</v>
      </c>
      <c r="BN276">
        <v>1129907.085311291</v>
      </c>
      <c r="BO276">
        <v>10.880727656881623</v>
      </c>
      <c r="BP276">
        <v>105.05395800528672</v>
      </c>
      <c r="BQ276">
        <v>29649.261631805988</v>
      </c>
      <c r="BR276">
        <v>41.785067261212802</v>
      </c>
      <c r="BS276">
        <v>9999999</v>
      </c>
      <c r="BT276">
        <v>9.390484999886942</v>
      </c>
      <c r="BU276">
        <v>0.53604762462356192</v>
      </c>
      <c r="BV276">
        <v>2.3941893324004102</v>
      </c>
      <c r="BW276">
        <v>0.56910844678950756</v>
      </c>
      <c r="BX276">
        <v>1.3840937205556809</v>
      </c>
      <c r="BY276">
        <v>6.8563377021322704E-3</v>
      </c>
      <c r="BZ276">
        <v>0.21095906297824399</v>
      </c>
      <c r="CA276">
        <v>0.39553391836668506</v>
      </c>
      <c r="CB276">
        <v>0.45698927865174993</v>
      </c>
      <c r="CC276">
        <v>0.29819621368998522</v>
      </c>
      <c r="CD276">
        <v>0.84890508030927581</v>
      </c>
      <c r="CE276" t="s">
        <v>152</v>
      </c>
      <c r="CF276">
        <v>0.49525862788972919</v>
      </c>
      <c r="CG276">
        <v>406.06598902118174</v>
      </c>
      <c r="CH276">
        <v>932.89021376349024</v>
      </c>
      <c r="CI276">
        <v>81.292363799833694</v>
      </c>
      <c r="CJ276">
        <v>198.94905137894656</v>
      </c>
      <c r="CK276">
        <v>365.89360124618275</v>
      </c>
      <c r="CL276">
        <v>814.26841154291492</v>
      </c>
      <c r="CM276">
        <v>118.75131644487969</v>
      </c>
      <c r="CN276">
        <v>50.388894926407332</v>
      </c>
      <c r="CO276">
        <v>24555.861393150215</v>
      </c>
      <c r="CP276">
        <v>0.86107847552769956</v>
      </c>
      <c r="CQ276">
        <v>34.243316562742869</v>
      </c>
      <c r="CR276">
        <v>24001.238271454029</v>
      </c>
      <c r="CS276">
        <v>98.377038851911252</v>
      </c>
      <c r="CT276">
        <v>9999999</v>
      </c>
      <c r="CU276">
        <v>2.5947587384424207</v>
      </c>
      <c r="CV276">
        <v>0.44351988429907169</v>
      </c>
      <c r="CW276">
        <v>1.8340425039816692</v>
      </c>
      <c r="CX276">
        <v>0.4564396959832307</v>
      </c>
      <c r="CY276">
        <v>1.2038611747965424</v>
      </c>
      <c r="CZ276">
        <v>1.1883598692116236E-3</v>
      </c>
      <c r="DA276">
        <v>0.2661180151980494</v>
      </c>
      <c r="DB276">
        <v>0.3839164125712784</v>
      </c>
      <c r="DC276">
        <v>0.40979589685484513</v>
      </c>
      <c r="DD276">
        <v>0.33077775233871531</v>
      </c>
      <c r="DE276">
        <v>0.58909519740473715</v>
      </c>
    </row>
    <row r="277" spans="1:109">
      <c r="A277">
        <v>269</v>
      </c>
      <c r="B277" t="s">
        <v>149</v>
      </c>
      <c r="C277">
        <v>280384.08768789971</v>
      </c>
      <c r="D277">
        <v>458549.70074531878</v>
      </c>
      <c r="E277">
        <v>2561386.9051271374</v>
      </c>
      <c r="F277">
        <v>289322.74602224852</v>
      </c>
      <c r="G277">
        <v>246219.75012469155</v>
      </c>
      <c r="H277">
        <v>694358.906544336</v>
      </c>
      <c r="I277">
        <v>11578166.854925228</v>
      </c>
      <c r="J277">
        <v>1219244.4527487524</v>
      </c>
      <c r="K277">
        <v>69868.335192501734</v>
      </c>
      <c r="L277">
        <v>116211372281109.27</v>
      </c>
      <c r="M277">
        <v>1546.8354071361289</v>
      </c>
      <c r="N277">
        <v>49489.781015271597</v>
      </c>
      <c r="O277">
        <v>6011183.6794197783</v>
      </c>
      <c r="P277">
        <v>25488.146965156739</v>
      </c>
      <c r="Q277">
        <v>9999999</v>
      </c>
      <c r="R277">
        <v>2524.7765910769208</v>
      </c>
      <c r="S277">
        <v>369.36022276492218</v>
      </c>
      <c r="T277">
        <v>1203.0826040255008</v>
      </c>
      <c r="U277">
        <v>381.13033022458495</v>
      </c>
      <c r="V277">
        <v>742.67472347437842</v>
      </c>
      <c r="W277">
        <v>2.3577144913212962</v>
      </c>
      <c r="X277">
        <v>215.56774742428968</v>
      </c>
      <c r="Y277">
        <v>322.7294695344994</v>
      </c>
      <c r="Z277">
        <v>331.40411838207501</v>
      </c>
      <c r="AA277">
        <v>276.21221366631551</v>
      </c>
      <c r="AB277">
        <v>472.09645468063098</v>
      </c>
      <c r="AC277" t="s">
        <v>150</v>
      </c>
      <c r="AD277">
        <v>277.72565735196861</v>
      </c>
      <c r="AE277">
        <v>128747.4162400362</v>
      </c>
      <c r="AF277">
        <v>633065.18388883944</v>
      </c>
      <c r="AG277">
        <v>31893.263929461802</v>
      </c>
      <c r="AH277">
        <v>60232.988395512417</v>
      </c>
      <c r="AI277">
        <v>169190.72301625242</v>
      </c>
      <c r="AJ277">
        <v>263024.93559063016</v>
      </c>
      <c r="AK277">
        <v>49589.394629904687</v>
      </c>
      <c r="AL277">
        <v>17381.974575552613</v>
      </c>
      <c r="AM277">
        <v>158878581.77265418</v>
      </c>
      <c r="AN277">
        <v>694.56121602431676</v>
      </c>
      <c r="AO277">
        <v>7434.3527520335483</v>
      </c>
      <c r="AP277">
        <v>6557963.6858093059</v>
      </c>
      <c r="AQ277">
        <v>2699.8143277006252</v>
      </c>
      <c r="AR277">
        <v>9999999</v>
      </c>
      <c r="AS277">
        <v>696.52732939732243</v>
      </c>
      <c r="AT277">
        <v>107.75324475010042</v>
      </c>
      <c r="AU277">
        <v>389.49099222187164</v>
      </c>
      <c r="AV277">
        <v>111.81454443606053</v>
      </c>
      <c r="AW277">
        <v>244.78119322134759</v>
      </c>
      <c r="AX277">
        <v>0.2515126344347538</v>
      </c>
      <c r="AY277">
        <v>52.692262851271977</v>
      </c>
      <c r="AZ277">
        <v>87.250384109541116</v>
      </c>
      <c r="BA277">
        <v>96.501906548201873</v>
      </c>
      <c r="BB277">
        <v>69.632917488803798</v>
      </c>
      <c r="BC277">
        <v>136.541025316408</v>
      </c>
      <c r="BD277" t="s">
        <v>151</v>
      </c>
      <c r="BE277">
        <v>11.39233254671705</v>
      </c>
      <c r="BF277">
        <v>357.65977628856621</v>
      </c>
      <c r="BG277">
        <v>2274.8595186198954</v>
      </c>
      <c r="BH277">
        <v>106.69467909393724</v>
      </c>
      <c r="BI277">
        <v>185.44070549131303</v>
      </c>
      <c r="BJ277">
        <v>549.57912672115344</v>
      </c>
      <c r="BK277">
        <v>1046.1015237721497</v>
      </c>
      <c r="BL277">
        <v>186.10735849831701</v>
      </c>
      <c r="BM277">
        <v>56.57038635684755</v>
      </c>
      <c r="BN277">
        <v>778879.81294076249</v>
      </c>
      <c r="BO277">
        <v>15.087924397364633</v>
      </c>
      <c r="BP277">
        <v>50.435226326341052</v>
      </c>
      <c r="BQ277">
        <v>24784.869286614343</v>
      </c>
      <c r="BR277">
        <v>47.273134146379512</v>
      </c>
      <c r="BS277">
        <v>9999999</v>
      </c>
      <c r="BT277">
        <v>17.386180896049556</v>
      </c>
      <c r="BU277">
        <v>0.50895253619230751</v>
      </c>
      <c r="BV277">
        <v>4.8808404952868623</v>
      </c>
      <c r="BW277">
        <v>0.53895173945787167</v>
      </c>
      <c r="BX277">
        <v>2.464431424442866</v>
      </c>
      <c r="BY277">
        <v>3.3397407740307105E-3</v>
      </c>
      <c r="BZ277">
        <v>0.21875149944313796</v>
      </c>
      <c r="CA277">
        <v>0.38245967467734376</v>
      </c>
      <c r="CB277">
        <v>0.43894955168810573</v>
      </c>
      <c r="CC277">
        <v>0.29621417093004887</v>
      </c>
      <c r="CD277">
        <v>0.87755359200119942</v>
      </c>
      <c r="CE277" t="s">
        <v>152</v>
      </c>
      <c r="CF277">
        <v>6.037701001749471</v>
      </c>
      <c r="CG277">
        <v>86.23985369211573</v>
      </c>
      <c r="CH277">
        <v>1287.0978149289867</v>
      </c>
      <c r="CI277">
        <v>31.003856514046813</v>
      </c>
      <c r="CJ277">
        <v>48.530846086383825</v>
      </c>
      <c r="CK277">
        <v>269.68266685910027</v>
      </c>
      <c r="CL277">
        <v>157.55686089281042</v>
      </c>
      <c r="CM277">
        <v>44.07514630743453</v>
      </c>
      <c r="CN277">
        <v>19.431184007780086</v>
      </c>
      <c r="CO277">
        <v>89106.713592208253</v>
      </c>
      <c r="CP277">
        <v>7.4696914868941553</v>
      </c>
      <c r="CQ277">
        <v>23.479159890359355</v>
      </c>
      <c r="CR277">
        <v>22712.845460588138</v>
      </c>
      <c r="CS277">
        <v>93.116533615120872</v>
      </c>
      <c r="CT277">
        <v>9999999</v>
      </c>
      <c r="CU277">
        <v>6.6573028757871651</v>
      </c>
      <c r="CV277">
        <v>7.071993684212341E-2</v>
      </c>
      <c r="CW277">
        <v>0.76392436254325702</v>
      </c>
      <c r="CX277">
        <v>7.5383580532729297E-2</v>
      </c>
      <c r="CY277">
        <v>0.31941470264822902</v>
      </c>
      <c r="CZ277">
        <v>3.7023843430220036E-3</v>
      </c>
      <c r="DA277">
        <v>2.9038109275114084E-2</v>
      </c>
      <c r="DB277">
        <v>5.1216065178818951E-2</v>
      </c>
      <c r="DC277">
        <v>5.9603228673552909E-2</v>
      </c>
      <c r="DD277">
        <v>3.9678422058028136E-2</v>
      </c>
      <c r="DE277">
        <v>0.13026745417459989</v>
      </c>
    </row>
    <row r="278" spans="1:109">
      <c r="A278">
        <v>270</v>
      </c>
      <c r="B278" t="s">
        <v>149</v>
      </c>
      <c r="C278">
        <v>288820.07086969062</v>
      </c>
      <c r="D278">
        <v>131265.4835013781</v>
      </c>
      <c r="E278">
        <v>292216.85147566162</v>
      </c>
      <c r="F278">
        <v>28930.575738182957</v>
      </c>
      <c r="G278">
        <v>68569.108273058591</v>
      </c>
      <c r="H278">
        <v>104993.46505276191</v>
      </c>
      <c r="I278">
        <v>257097.71505682814</v>
      </c>
      <c r="J278">
        <v>41141.601298174966</v>
      </c>
      <c r="K278">
        <v>19064.276253956225</v>
      </c>
      <c r="L278">
        <v>7555252.1224320522</v>
      </c>
      <c r="M278">
        <v>192.34081432605407</v>
      </c>
      <c r="N278">
        <v>15012.265370495566</v>
      </c>
      <c r="O278">
        <v>7421900.8399783289</v>
      </c>
      <c r="P278">
        <v>3764.5451747652201</v>
      </c>
      <c r="Q278">
        <v>9999999</v>
      </c>
      <c r="R278">
        <v>328.66791516100847</v>
      </c>
      <c r="S278">
        <v>46.343157467907254</v>
      </c>
      <c r="T278">
        <v>120.74239706321842</v>
      </c>
      <c r="U278">
        <v>47.858054888406933</v>
      </c>
      <c r="V278">
        <v>87.77769184194247</v>
      </c>
      <c r="W278">
        <v>0.70212849534641208</v>
      </c>
      <c r="X278">
        <v>31.954493063197411</v>
      </c>
      <c r="Y278">
        <v>41.236996199407422</v>
      </c>
      <c r="Z278">
        <v>41.086653230710418</v>
      </c>
      <c r="AA278">
        <v>37.168314414656493</v>
      </c>
      <c r="AB278">
        <v>60.688032835619779</v>
      </c>
      <c r="AC278" t="s">
        <v>150</v>
      </c>
      <c r="AD278">
        <v>196.1860754333234</v>
      </c>
      <c r="AE278">
        <v>75776.276168610275</v>
      </c>
      <c r="AF278">
        <v>212449.95953586593</v>
      </c>
      <c r="AG278">
        <v>15564.830892522996</v>
      </c>
      <c r="AH278">
        <v>37362.471672383195</v>
      </c>
      <c r="AI278">
        <v>75567.56524810112</v>
      </c>
      <c r="AJ278">
        <v>138551.59282386076</v>
      </c>
      <c r="AK278">
        <v>22236.548579158691</v>
      </c>
      <c r="AL278">
        <v>10034.416272632223</v>
      </c>
      <c r="AM278">
        <v>5312794.108258795</v>
      </c>
      <c r="AN278">
        <v>385.78024989671786</v>
      </c>
      <c r="AO278">
        <v>8438.921173825549</v>
      </c>
      <c r="AP278">
        <v>5774721.6443271982</v>
      </c>
      <c r="AQ278">
        <v>1764.0084507641457</v>
      </c>
      <c r="AR278">
        <v>9999999</v>
      </c>
      <c r="AS278">
        <v>689.82737124455252</v>
      </c>
      <c r="AT278">
        <v>96.78916206123364</v>
      </c>
      <c r="AU278">
        <v>258.05928226628623</v>
      </c>
      <c r="AV278">
        <v>100.61602447703105</v>
      </c>
      <c r="AW278">
        <v>153.97935495980121</v>
      </c>
      <c r="AX278">
        <v>0.23499854014416907</v>
      </c>
      <c r="AY278">
        <v>43.90372032393492</v>
      </c>
      <c r="AZ278">
        <v>78.962900827863692</v>
      </c>
      <c r="BA278">
        <v>85.372880426336295</v>
      </c>
      <c r="BB278">
        <v>61.786894930036674</v>
      </c>
      <c r="BC278">
        <v>119.60808783723709</v>
      </c>
      <c r="BD278" t="s">
        <v>151</v>
      </c>
      <c r="BE278">
        <v>1.7742484415969295</v>
      </c>
      <c r="BF278">
        <v>673.17877898620713</v>
      </c>
      <c r="BG278">
        <v>1742.388622782626</v>
      </c>
      <c r="BH278">
        <v>141.75227464062107</v>
      </c>
      <c r="BI278">
        <v>304.84089957218981</v>
      </c>
      <c r="BJ278">
        <v>663.116772925953</v>
      </c>
      <c r="BK278">
        <v>1526.8042110180522</v>
      </c>
      <c r="BL278">
        <v>225.1329291255912</v>
      </c>
      <c r="BM278">
        <v>79.518434898720869</v>
      </c>
      <c r="BN278">
        <v>101919.59845891361</v>
      </c>
      <c r="BO278">
        <v>2.015102322203437</v>
      </c>
      <c r="BP278">
        <v>49.175631335607441</v>
      </c>
      <c r="BQ278">
        <v>31015.358872568351</v>
      </c>
      <c r="BR278">
        <v>97.273994762396597</v>
      </c>
      <c r="BS278">
        <v>9999999</v>
      </c>
      <c r="BT278">
        <v>5.4618860630510762</v>
      </c>
      <c r="BU278">
        <v>0.89768452105101426</v>
      </c>
      <c r="BV278">
        <v>3.9573078731326192</v>
      </c>
      <c r="BW278">
        <v>0.92435357782744232</v>
      </c>
      <c r="BX278">
        <v>2.5350039840213201</v>
      </c>
      <c r="BY278">
        <v>3.154038809213262E-3</v>
      </c>
      <c r="BZ278">
        <v>0.47051961738528408</v>
      </c>
      <c r="CA278">
        <v>0.76084097377352844</v>
      </c>
      <c r="CB278">
        <v>0.83459441936064926</v>
      </c>
      <c r="CC278">
        <v>0.62849229693853392</v>
      </c>
      <c r="CD278">
        <v>1.2339018490420541</v>
      </c>
      <c r="CE278" t="s">
        <v>152</v>
      </c>
      <c r="CF278">
        <v>0.17680630850396958</v>
      </c>
      <c r="CG278">
        <v>355.19846509040264</v>
      </c>
      <c r="CH278">
        <v>1090.8729263848809</v>
      </c>
      <c r="CI278">
        <v>70.769114136858818</v>
      </c>
      <c r="CJ278">
        <v>167.47308397383767</v>
      </c>
      <c r="CK278">
        <v>327.63828006183275</v>
      </c>
      <c r="CL278">
        <v>584.02719128296599</v>
      </c>
      <c r="CM278">
        <v>99.576267574855464</v>
      </c>
      <c r="CN278">
        <v>44.765113852378782</v>
      </c>
      <c r="CO278">
        <v>45455.897289265798</v>
      </c>
      <c r="CP278">
        <v>0.47873305414088424</v>
      </c>
      <c r="CQ278">
        <v>27.233840320251144</v>
      </c>
      <c r="CR278">
        <v>20999.223842058094</v>
      </c>
      <c r="CS278">
        <v>106.92649031657923</v>
      </c>
      <c r="CT278">
        <v>9999999</v>
      </c>
      <c r="CU278">
        <v>0.78624461350319796</v>
      </c>
      <c r="CV278">
        <v>0.10550018525127582</v>
      </c>
      <c r="CW278">
        <v>0.47343968435443073</v>
      </c>
      <c r="CX278">
        <v>0.10896384773558325</v>
      </c>
      <c r="CY278">
        <v>0.3603857125167812</v>
      </c>
      <c r="CZ278">
        <v>8.4149948798676244E-4</v>
      </c>
      <c r="DA278">
        <v>7.1866223711696445E-2</v>
      </c>
      <c r="DB278">
        <v>9.0709700860312492E-2</v>
      </c>
      <c r="DC278">
        <v>9.6594270306347707E-2</v>
      </c>
      <c r="DD278">
        <v>8.0896903148196336E-2</v>
      </c>
      <c r="DE278">
        <v>0.15185534350572413</v>
      </c>
    </row>
    <row r="279" spans="1:109">
      <c r="A279">
        <v>271</v>
      </c>
      <c r="B279" t="s">
        <v>149</v>
      </c>
      <c r="C279">
        <v>397423.4748635295</v>
      </c>
      <c r="D279">
        <v>204068.44093871373</v>
      </c>
      <c r="E279">
        <v>456093.8009747435</v>
      </c>
      <c r="F279">
        <v>55465.891591989472</v>
      </c>
      <c r="G279">
        <v>111754.28042416995</v>
      </c>
      <c r="H279">
        <v>166200.1100054624</v>
      </c>
      <c r="I279">
        <v>561174.1758530899</v>
      </c>
      <c r="J279">
        <v>87617.628667798432</v>
      </c>
      <c r="K279">
        <v>35153.678519336914</v>
      </c>
      <c r="L279">
        <v>22593509.841225222</v>
      </c>
      <c r="M279">
        <v>1906.1653834529382</v>
      </c>
      <c r="N279">
        <v>30544.616797952243</v>
      </c>
      <c r="O279">
        <v>9008515.5424075592</v>
      </c>
      <c r="P279">
        <v>13018.854457642014</v>
      </c>
      <c r="Q279">
        <v>9999999</v>
      </c>
      <c r="R279">
        <v>1658.7747637904788</v>
      </c>
      <c r="S279">
        <v>84.108424061471695</v>
      </c>
      <c r="T279">
        <v>519.15032881423781</v>
      </c>
      <c r="U279">
        <v>88.300285662341864</v>
      </c>
      <c r="V279">
        <v>338.70120074200383</v>
      </c>
      <c r="W279">
        <v>0.29895241748858559</v>
      </c>
      <c r="X279">
        <v>44.409993062734699</v>
      </c>
      <c r="Y279">
        <v>67.014367325386473</v>
      </c>
      <c r="Z279">
        <v>73.097115023188053</v>
      </c>
      <c r="AA279">
        <v>55.206477652548465</v>
      </c>
      <c r="AB279">
        <v>137.79382780233328</v>
      </c>
      <c r="AC279" t="s">
        <v>150</v>
      </c>
      <c r="AD279">
        <v>1029.4707170092788</v>
      </c>
      <c r="AE279">
        <v>190240.98733660494</v>
      </c>
      <c r="AF279">
        <v>1245981.7425050749</v>
      </c>
      <c r="AG279">
        <v>73584.852845088797</v>
      </c>
      <c r="AH279">
        <v>94951.564378882947</v>
      </c>
      <c r="AI279">
        <v>310255.42490458133</v>
      </c>
      <c r="AJ279">
        <v>971985.85003790294</v>
      </c>
      <c r="AK279">
        <v>165730.49494576955</v>
      </c>
      <c r="AL279">
        <v>27510.914484643225</v>
      </c>
      <c r="AM279">
        <v>37498254741.085381</v>
      </c>
      <c r="AN279">
        <v>1027.3567038481183</v>
      </c>
      <c r="AO279">
        <v>13250.406649700666</v>
      </c>
      <c r="AP279">
        <v>5556271.1717109298</v>
      </c>
      <c r="AQ279">
        <v>8330.0407046614255</v>
      </c>
      <c r="AR279">
        <v>9999999</v>
      </c>
      <c r="AS279">
        <v>2093.6790122662246</v>
      </c>
      <c r="AT279">
        <v>189.81349652794506</v>
      </c>
      <c r="AU279">
        <v>898.55024833517177</v>
      </c>
      <c r="AV279">
        <v>199.88237889295954</v>
      </c>
      <c r="AW279">
        <v>550.76522873802321</v>
      </c>
      <c r="AX279">
        <v>1.1692017308367415</v>
      </c>
      <c r="AY279">
        <v>78.019280503413171</v>
      </c>
      <c r="AZ279">
        <v>144.1843218392363</v>
      </c>
      <c r="BA279">
        <v>167.67637757769972</v>
      </c>
      <c r="BB279">
        <v>109.74310897083546</v>
      </c>
      <c r="BC279">
        <v>307.02630722406423</v>
      </c>
      <c r="BD279" t="s">
        <v>151</v>
      </c>
      <c r="BE279">
        <v>3.3797516693614074</v>
      </c>
      <c r="BF279">
        <v>544.21799800152735</v>
      </c>
      <c r="BG279">
        <v>3596.9730346004744</v>
      </c>
      <c r="BH279">
        <v>152.41579307492424</v>
      </c>
      <c r="BI279">
        <v>248.68795011473389</v>
      </c>
      <c r="BJ279">
        <v>879.23095396162375</v>
      </c>
      <c r="BK279">
        <v>1271.6542057248018</v>
      </c>
      <c r="BL279">
        <v>262.77178848366822</v>
      </c>
      <c r="BM279">
        <v>72.646050727664274</v>
      </c>
      <c r="BN279">
        <v>3665591.2330150097</v>
      </c>
      <c r="BO279">
        <v>3.8935731085567822</v>
      </c>
      <c r="BP279">
        <v>31.086089261152935</v>
      </c>
      <c r="BQ279">
        <v>27944.674635823641</v>
      </c>
      <c r="BR279">
        <v>95.756726591882099</v>
      </c>
      <c r="BS279">
        <v>9999999</v>
      </c>
      <c r="BT279">
        <v>7.4028143011291609</v>
      </c>
      <c r="BU279">
        <v>0.61763171784784709</v>
      </c>
      <c r="BV279">
        <v>3.3232762082507654</v>
      </c>
      <c r="BW279">
        <v>0.646148211982289</v>
      </c>
      <c r="BX279">
        <v>2.1469803256517452</v>
      </c>
      <c r="BY279">
        <v>7.3030903133885182E-3</v>
      </c>
      <c r="BZ279">
        <v>0.29164880263265369</v>
      </c>
      <c r="CA279">
        <v>0.4806173205717747</v>
      </c>
      <c r="CB279">
        <v>0.55805228332202528</v>
      </c>
      <c r="CC279">
        <v>0.3835462699261491</v>
      </c>
      <c r="CD279">
        <v>0.9880654194348627</v>
      </c>
      <c r="CE279" t="s">
        <v>152</v>
      </c>
      <c r="CF279">
        <v>1.386498206551646</v>
      </c>
      <c r="CG279">
        <v>252.4221624797425</v>
      </c>
      <c r="CH279">
        <v>1740.8544815468454</v>
      </c>
      <c r="CI279">
        <v>72.342054407989366</v>
      </c>
      <c r="CJ279">
        <v>151.4948616471454</v>
      </c>
      <c r="CK279">
        <v>425.52752719061624</v>
      </c>
      <c r="CL279">
        <v>486.51423713380728</v>
      </c>
      <c r="CM279">
        <v>103.8035467170472</v>
      </c>
      <c r="CN279">
        <v>43.924671697651547</v>
      </c>
      <c r="CO279">
        <v>151383.94477223515</v>
      </c>
      <c r="CP279">
        <v>1.5273670157869297</v>
      </c>
      <c r="CQ279">
        <v>28.179765440849266</v>
      </c>
      <c r="CR279">
        <v>26024.040665105156</v>
      </c>
      <c r="CS279">
        <v>116.45345879621897</v>
      </c>
      <c r="CT279">
        <v>9999999</v>
      </c>
      <c r="CU279">
        <v>2.9230128923233316</v>
      </c>
      <c r="CV279">
        <v>0.24059588521438982</v>
      </c>
      <c r="CW279">
        <v>1.255348100796176</v>
      </c>
      <c r="CX279">
        <v>0.25467576791986324</v>
      </c>
      <c r="CY279">
        <v>0.74010471340319606</v>
      </c>
      <c r="CZ279">
        <v>1.9876021981105672E-3</v>
      </c>
      <c r="DA279">
        <v>0.10472902977503515</v>
      </c>
      <c r="DB279">
        <v>0.18455966571191765</v>
      </c>
      <c r="DC279">
        <v>0.20479167674819296</v>
      </c>
      <c r="DD279">
        <v>0.14382784671848872</v>
      </c>
      <c r="DE279">
        <v>0.41362606950607139</v>
      </c>
    </row>
    <row r="280" spans="1:109">
      <c r="A280">
        <v>272</v>
      </c>
      <c r="B280" t="s">
        <v>149</v>
      </c>
      <c r="C280">
        <v>459216.20174007589</v>
      </c>
      <c r="D280">
        <v>511146.688875355</v>
      </c>
      <c r="E280">
        <v>2682277.4768588906</v>
      </c>
      <c r="F280">
        <v>220822.56700197011</v>
      </c>
      <c r="G280">
        <v>270862.02430352737</v>
      </c>
      <c r="H280">
        <v>734672.03280544234</v>
      </c>
      <c r="I280">
        <v>4497195.3999834042</v>
      </c>
      <c r="J280">
        <v>566138.2001421263</v>
      </c>
      <c r="K280">
        <v>76986.34879151755</v>
      </c>
      <c r="L280">
        <v>183636799240.0899</v>
      </c>
      <c r="M280">
        <v>1144.3643489676701</v>
      </c>
      <c r="N280">
        <v>43764.439111861066</v>
      </c>
      <c r="O280">
        <v>10720421.433357857</v>
      </c>
      <c r="P280">
        <v>28707.03062784447</v>
      </c>
      <c r="Q280">
        <v>9999999</v>
      </c>
      <c r="R280">
        <v>2959.0271974479519</v>
      </c>
      <c r="S280">
        <v>352.36019252292385</v>
      </c>
      <c r="T280">
        <v>1277.7894746466318</v>
      </c>
      <c r="U280">
        <v>362.15016446494781</v>
      </c>
      <c r="V280">
        <v>725.39476126800923</v>
      </c>
      <c r="W280">
        <v>1.6990399971478429</v>
      </c>
      <c r="X280">
        <v>192.83308384553231</v>
      </c>
      <c r="Y280">
        <v>307.51782925942467</v>
      </c>
      <c r="Z280">
        <v>313.45408953927677</v>
      </c>
      <c r="AA280">
        <v>256.08700713031686</v>
      </c>
      <c r="AB280">
        <v>422.19811522910504</v>
      </c>
      <c r="AC280" t="s">
        <v>150</v>
      </c>
      <c r="AD280">
        <v>107.6654547438536</v>
      </c>
      <c r="AE280">
        <v>105965.22718450316</v>
      </c>
      <c r="AF280">
        <v>573853.46767982049</v>
      </c>
      <c r="AG280">
        <v>30437.73615374112</v>
      </c>
      <c r="AH280">
        <v>54717.704432072765</v>
      </c>
      <c r="AI280">
        <v>159969.85106817915</v>
      </c>
      <c r="AJ280">
        <v>267635.87822498736</v>
      </c>
      <c r="AK280">
        <v>49211.888262552733</v>
      </c>
      <c r="AL280">
        <v>15797.688783042307</v>
      </c>
      <c r="AM280">
        <v>181857119.86581942</v>
      </c>
      <c r="AN280">
        <v>333.74626588683611</v>
      </c>
      <c r="AO280">
        <v>6259.232839412035</v>
      </c>
      <c r="AP280">
        <v>5607139.3308379622</v>
      </c>
      <c r="AQ280">
        <v>2533.6354518791136</v>
      </c>
      <c r="AR280">
        <v>9999999</v>
      </c>
      <c r="AS280">
        <v>479.79971565199168</v>
      </c>
      <c r="AT280">
        <v>55.504152918458445</v>
      </c>
      <c r="AU280">
        <v>225.36227226000645</v>
      </c>
      <c r="AV280">
        <v>56.440542793923534</v>
      </c>
      <c r="AW280">
        <v>121.74939695909174</v>
      </c>
      <c r="AX280">
        <v>5.9820226730628048E-2</v>
      </c>
      <c r="AY280">
        <v>37.975667085939008</v>
      </c>
      <c r="AZ280">
        <v>51.243356797436029</v>
      </c>
      <c r="BA280">
        <v>50.924143872215481</v>
      </c>
      <c r="BB280">
        <v>46.285987272602803</v>
      </c>
      <c r="BC280">
        <v>61.069901916165499</v>
      </c>
      <c r="BD280" t="s">
        <v>151</v>
      </c>
      <c r="BE280">
        <v>20.285990213343894</v>
      </c>
      <c r="BF280">
        <v>871.88397203012505</v>
      </c>
      <c r="BG280">
        <v>10522.255086084699</v>
      </c>
      <c r="BH280">
        <v>735.47680541892214</v>
      </c>
      <c r="BI280">
        <v>458.26818318084094</v>
      </c>
      <c r="BJ280">
        <v>2487.4744240749797</v>
      </c>
      <c r="BK280">
        <v>11445.788871526636</v>
      </c>
      <c r="BL280">
        <v>2950.9608260929876</v>
      </c>
      <c r="BM280">
        <v>154.91205274755174</v>
      </c>
      <c r="BN280">
        <v>913961127150.45129</v>
      </c>
      <c r="BO280">
        <v>15.6561592643351</v>
      </c>
      <c r="BP280">
        <v>69.209575846745352</v>
      </c>
      <c r="BQ280">
        <v>24565.090138810778</v>
      </c>
      <c r="BR280">
        <v>43.26263438392737</v>
      </c>
      <c r="BS280">
        <v>9999999</v>
      </c>
      <c r="BT280">
        <v>28.656711613166777</v>
      </c>
      <c r="BU280">
        <v>1.6647388911471692</v>
      </c>
      <c r="BV280">
        <v>11.500891822561771</v>
      </c>
      <c r="BW280">
        <v>1.7621069003980674</v>
      </c>
      <c r="BX280">
        <v>6.9680272095678477</v>
      </c>
      <c r="BY280">
        <v>6.6082000118732566E-3</v>
      </c>
      <c r="BZ280">
        <v>0.65004594037738261</v>
      </c>
      <c r="CA280">
        <v>1.2081634093836111</v>
      </c>
      <c r="CB280">
        <v>1.4732349602752635</v>
      </c>
      <c r="CC280">
        <v>0.90712475522997704</v>
      </c>
      <c r="CD280">
        <v>2.9433722484572984</v>
      </c>
      <c r="CE280" t="s">
        <v>152</v>
      </c>
      <c r="CF280">
        <v>0.4947567235113754</v>
      </c>
      <c r="CG280">
        <v>117.00615192780401</v>
      </c>
      <c r="CH280">
        <v>368.79624960795508</v>
      </c>
      <c r="CI280">
        <v>19.546254046954161</v>
      </c>
      <c r="CJ280">
        <v>58.292160191598597</v>
      </c>
      <c r="CK280">
        <v>110.15457465206347</v>
      </c>
      <c r="CL280">
        <v>121.87459988438808</v>
      </c>
      <c r="CM280">
        <v>23.540667389608686</v>
      </c>
      <c r="CN280">
        <v>15.286289817959728</v>
      </c>
      <c r="CO280">
        <v>2524.5715159840274</v>
      </c>
      <c r="CP280">
        <v>1.263087549782292</v>
      </c>
      <c r="CQ280">
        <v>20.429681272378744</v>
      </c>
      <c r="CR280">
        <v>26258.965918757571</v>
      </c>
      <c r="CS280">
        <v>143.43686969114887</v>
      </c>
      <c r="CT280">
        <v>9999999</v>
      </c>
      <c r="CU280">
        <v>2.3647159004982878</v>
      </c>
      <c r="CV280">
        <v>0.24930274981702549</v>
      </c>
      <c r="CW280">
        <v>1.2047147700549683</v>
      </c>
      <c r="CX280">
        <v>0.26426234670095894</v>
      </c>
      <c r="CY280">
        <v>0.73582488674228164</v>
      </c>
      <c r="CZ280">
        <v>3.2784298788484376E-4</v>
      </c>
      <c r="DA280">
        <v>0.10325873189549241</v>
      </c>
      <c r="DB280">
        <v>0.18385628917524413</v>
      </c>
      <c r="DC280">
        <v>0.22052035165091122</v>
      </c>
      <c r="DD280">
        <v>0.14024428804069761</v>
      </c>
      <c r="DE280">
        <v>0.41218277449997742</v>
      </c>
    </row>
    <row r="281" spans="1:109">
      <c r="A281">
        <v>273</v>
      </c>
      <c r="B281" t="s">
        <v>149</v>
      </c>
      <c r="C281">
        <v>414956.95626558567</v>
      </c>
      <c r="D281">
        <v>982129.77711041982</v>
      </c>
      <c r="E281">
        <v>5470408.5428225128</v>
      </c>
      <c r="F281">
        <v>1295972.5634635191</v>
      </c>
      <c r="G281">
        <v>513072.86606952234</v>
      </c>
      <c r="H281">
        <v>1705930.2673664573</v>
      </c>
      <c r="I281">
        <v>324044044.34495121</v>
      </c>
      <c r="J281">
        <v>18680160.229325414</v>
      </c>
      <c r="K281">
        <v>156741.07687574194</v>
      </c>
      <c r="L281">
        <v>2.5882763738065297E+19</v>
      </c>
      <c r="M281">
        <v>2165.4287881068371</v>
      </c>
      <c r="N281">
        <v>199297.53039161875</v>
      </c>
      <c r="O281">
        <v>8113569.6437496394</v>
      </c>
      <c r="P281">
        <v>65293.510385610149</v>
      </c>
      <c r="Q281">
        <v>9999999</v>
      </c>
      <c r="R281">
        <v>4132.2303946021002</v>
      </c>
      <c r="S281">
        <v>350.49450424622643</v>
      </c>
      <c r="T281">
        <v>1617.4282053420336</v>
      </c>
      <c r="U281">
        <v>360.811577398579</v>
      </c>
      <c r="V281">
        <v>1000.4026545694744</v>
      </c>
      <c r="W281">
        <v>8.7303610377343368</v>
      </c>
      <c r="X281">
        <v>220.99223732279316</v>
      </c>
      <c r="Y281">
        <v>303.78501758397408</v>
      </c>
      <c r="Z281">
        <v>316.34309701118133</v>
      </c>
      <c r="AA281">
        <v>263.28172410831843</v>
      </c>
      <c r="AB281">
        <v>474.15121916977745</v>
      </c>
      <c r="AC281" t="s">
        <v>150</v>
      </c>
      <c r="AD281">
        <v>114.79087923902269</v>
      </c>
      <c r="AE281">
        <v>89282.168083241893</v>
      </c>
      <c r="AF281">
        <v>375385.69171275623</v>
      </c>
      <c r="AG281">
        <v>21286.060571438175</v>
      </c>
      <c r="AH281">
        <v>47136.583430080122</v>
      </c>
      <c r="AI281">
        <v>109112.78391607178</v>
      </c>
      <c r="AJ281">
        <v>179649.47674051696</v>
      </c>
      <c r="AK281">
        <v>31131.382795351095</v>
      </c>
      <c r="AL281">
        <v>12834.434376328441</v>
      </c>
      <c r="AM281">
        <v>22509303.14641542</v>
      </c>
      <c r="AN281">
        <v>90.94665223175474</v>
      </c>
      <c r="AO281">
        <v>8131.1415923425193</v>
      </c>
      <c r="AP281">
        <v>6458969.8603769774</v>
      </c>
      <c r="AQ281">
        <v>2199.8853900794361</v>
      </c>
      <c r="AR281">
        <v>9999999</v>
      </c>
      <c r="AS281">
        <v>463.98214799318333</v>
      </c>
      <c r="AT281">
        <v>82.452678665918896</v>
      </c>
      <c r="AU281">
        <v>288.2645841097376</v>
      </c>
      <c r="AV281">
        <v>85.96926713762474</v>
      </c>
      <c r="AW281">
        <v>212.30512941848079</v>
      </c>
      <c r="AX281">
        <v>1.1465479923447333</v>
      </c>
      <c r="AY281">
        <v>49.15151432885424</v>
      </c>
      <c r="AZ281">
        <v>68.587525953931092</v>
      </c>
      <c r="BA281">
        <v>73.668006376983044</v>
      </c>
      <c r="BB281">
        <v>58.727201115736321</v>
      </c>
      <c r="BC281">
        <v>127.61809716181135</v>
      </c>
      <c r="BD281" t="s">
        <v>151</v>
      </c>
      <c r="BE281">
        <v>0.94833398150052184</v>
      </c>
      <c r="BF281">
        <v>1404.0044636494893</v>
      </c>
      <c r="BG281">
        <v>4285.8764732677409</v>
      </c>
      <c r="BH281">
        <v>365.00643211528978</v>
      </c>
      <c r="BI281">
        <v>622.96317069454335</v>
      </c>
      <c r="BJ281">
        <v>1346.5462840525452</v>
      </c>
      <c r="BK281">
        <v>5472.5038471934613</v>
      </c>
      <c r="BL281">
        <v>698.96270258201457</v>
      </c>
      <c r="BM281">
        <v>168.45266819057599</v>
      </c>
      <c r="BN281">
        <v>4364765.874143309</v>
      </c>
      <c r="BO281">
        <v>1.9062547752649734</v>
      </c>
      <c r="BP281">
        <v>89.290784887411164</v>
      </c>
      <c r="BQ281">
        <v>31873.975779739954</v>
      </c>
      <c r="BR281">
        <v>79.618211472396808</v>
      </c>
      <c r="BS281">
        <v>9999999</v>
      </c>
      <c r="BT281">
        <v>3.6890629528383712</v>
      </c>
      <c r="BU281">
        <v>0.52224047520766936</v>
      </c>
      <c r="BV281">
        <v>1.7319107036248742</v>
      </c>
      <c r="BW281">
        <v>0.53350685634854877</v>
      </c>
      <c r="BX281">
        <v>1.1188027385283241</v>
      </c>
      <c r="BY281">
        <v>9.9196962658890508E-3</v>
      </c>
      <c r="BZ281">
        <v>0.36014134600705755</v>
      </c>
      <c r="CA281">
        <v>0.47113468117162693</v>
      </c>
      <c r="CB281">
        <v>0.48977537225493573</v>
      </c>
      <c r="CC281">
        <v>0.42449677740799213</v>
      </c>
      <c r="CD281">
        <v>0.67537178948909349</v>
      </c>
      <c r="CE281" t="s">
        <v>152</v>
      </c>
      <c r="CF281">
        <v>2.4084371546250929</v>
      </c>
      <c r="CG281">
        <v>95.122925134498104</v>
      </c>
      <c r="CH281">
        <v>1717.1121120548919</v>
      </c>
      <c r="CI281">
        <v>42.027719308509148</v>
      </c>
      <c r="CJ281">
        <v>58.569366825958504</v>
      </c>
      <c r="CK281">
        <v>408.74385291655403</v>
      </c>
      <c r="CL281">
        <v>140.4079432376974</v>
      </c>
      <c r="CM281">
        <v>57.422952556721377</v>
      </c>
      <c r="CN281">
        <v>25.42357217538369</v>
      </c>
      <c r="CO281">
        <v>115564.61350579384</v>
      </c>
      <c r="CP281">
        <v>4.0373949281515635</v>
      </c>
      <c r="CQ281">
        <v>7.2696225040961133</v>
      </c>
      <c r="CR281">
        <v>27055.546251754786</v>
      </c>
      <c r="CS281">
        <v>149.57364987048402</v>
      </c>
      <c r="CT281">
        <v>9999999</v>
      </c>
      <c r="CU281">
        <v>2.8816436455032775</v>
      </c>
      <c r="CV281">
        <v>2.975991630334902E-2</v>
      </c>
      <c r="CW281">
        <v>0.34920614573663461</v>
      </c>
      <c r="CX281">
        <v>3.1628885342963493E-2</v>
      </c>
      <c r="CY281">
        <v>0.16348710321859655</v>
      </c>
      <c r="CZ281">
        <v>6.1558117662348409E-4</v>
      </c>
      <c r="DA281">
        <v>1.2112502663466229E-2</v>
      </c>
      <c r="DB281">
        <v>2.1728235379480362E-2</v>
      </c>
      <c r="DC281">
        <v>2.5191947208957989E-2</v>
      </c>
      <c r="DD281">
        <v>1.6779523351126011E-2</v>
      </c>
      <c r="DE281">
        <v>5.7125420822431015E-2</v>
      </c>
    </row>
    <row r="282" spans="1:109">
      <c r="A282">
        <v>274</v>
      </c>
      <c r="B282" t="s">
        <v>149</v>
      </c>
      <c r="C282">
        <v>217185.83753980303</v>
      </c>
      <c r="D282">
        <v>154997.85549635848</v>
      </c>
      <c r="E282">
        <v>825091.20934855938</v>
      </c>
      <c r="F282">
        <v>51703.597421484876</v>
      </c>
      <c r="G282">
        <v>81763.039710730023</v>
      </c>
      <c r="H282">
        <v>228791.54170725119</v>
      </c>
      <c r="I282">
        <v>729008.455804414</v>
      </c>
      <c r="J282">
        <v>103421.07906461475</v>
      </c>
      <c r="K282">
        <v>21794.800466337656</v>
      </c>
      <c r="L282">
        <v>1715798247.4533117</v>
      </c>
      <c r="M282">
        <v>285.84437914588614</v>
      </c>
      <c r="N282">
        <v>10471.594512782745</v>
      </c>
      <c r="O282">
        <v>5540951.5873597311</v>
      </c>
      <c r="P282">
        <v>5849.5176568971947</v>
      </c>
      <c r="Q282">
        <v>9999999</v>
      </c>
      <c r="R282">
        <v>1682.281615728996</v>
      </c>
      <c r="S282">
        <v>234.96492862715957</v>
      </c>
      <c r="T282">
        <v>1136.0021909089758</v>
      </c>
      <c r="U282">
        <v>240.40012587555549</v>
      </c>
      <c r="V282">
        <v>703.42164599452281</v>
      </c>
      <c r="W282">
        <v>0.84788093182722424</v>
      </c>
      <c r="X282">
        <v>155.05856605680455</v>
      </c>
      <c r="Y282">
        <v>211.16480615889216</v>
      </c>
      <c r="Z282">
        <v>217.98959908307936</v>
      </c>
      <c r="AA282">
        <v>188.78493717511265</v>
      </c>
      <c r="AB282">
        <v>308.6142858027174</v>
      </c>
      <c r="AC282" t="s">
        <v>150</v>
      </c>
      <c r="AD282">
        <v>94.59231741756038</v>
      </c>
      <c r="AE282">
        <v>183510.24496639171</v>
      </c>
      <c r="AF282">
        <v>224663.1023060219</v>
      </c>
      <c r="AG282">
        <v>48178.396430532477</v>
      </c>
      <c r="AH282">
        <v>97445.777952326185</v>
      </c>
      <c r="AI282">
        <v>117726.96429347849</v>
      </c>
      <c r="AJ282">
        <v>781547.93994956661</v>
      </c>
      <c r="AK282">
        <v>85223.081479859611</v>
      </c>
      <c r="AL282">
        <v>26926.087176444387</v>
      </c>
      <c r="AM282">
        <v>11581394.739961952</v>
      </c>
      <c r="AN282">
        <v>309.65493447431516</v>
      </c>
      <c r="AO282">
        <v>19295.530481657112</v>
      </c>
      <c r="AP282">
        <v>3796905.4174319985</v>
      </c>
      <c r="AQ282">
        <v>5223.8561969015418</v>
      </c>
      <c r="AR282">
        <v>9999999</v>
      </c>
      <c r="AS282">
        <v>133.40385254113878</v>
      </c>
      <c r="AT282">
        <v>22.898763007513864</v>
      </c>
      <c r="AU282">
        <v>60.164108778301006</v>
      </c>
      <c r="AV282">
        <v>24.248701580187348</v>
      </c>
      <c r="AW282">
        <v>71.433237931212176</v>
      </c>
      <c r="AX282">
        <v>0.76622494386634932</v>
      </c>
      <c r="AY282">
        <v>13.411318646629365</v>
      </c>
      <c r="AZ282">
        <v>17.732476583418869</v>
      </c>
      <c r="BA282">
        <v>19.29882837701096</v>
      </c>
      <c r="BB282">
        <v>15.141718574775863</v>
      </c>
      <c r="BC282">
        <v>40.258484624304621</v>
      </c>
      <c r="BD282" t="s">
        <v>151</v>
      </c>
      <c r="BE282">
        <v>1.9489313138045674</v>
      </c>
      <c r="BF282">
        <v>1505.5236275260004</v>
      </c>
      <c r="BG282">
        <v>1921.3128027173059</v>
      </c>
      <c r="BH282">
        <v>313.0878001253256</v>
      </c>
      <c r="BI282">
        <v>620.61511580903414</v>
      </c>
      <c r="BJ282">
        <v>928.08904091838133</v>
      </c>
      <c r="BK282">
        <v>5982.7573529458705</v>
      </c>
      <c r="BL282">
        <v>592.47504209773524</v>
      </c>
      <c r="BM282">
        <v>157.64308736439855</v>
      </c>
      <c r="BN282">
        <v>198485.4730815884</v>
      </c>
      <c r="BO282">
        <v>2.5494433039374025</v>
      </c>
      <c r="BP282">
        <v>99.872673449306603</v>
      </c>
      <c r="BQ282">
        <v>25955.050625471613</v>
      </c>
      <c r="BR282">
        <v>57.738185223188438</v>
      </c>
      <c r="BS282">
        <v>9999999</v>
      </c>
      <c r="BT282">
        <v>5.7926611230778757</v>
      </c>
      <c r="BU282">
        <v>1.3578614568746397</v>
      </c>
      <c r="BV282">
        <v>4.6423434785591704</v>
      </c>
      <c r="BW282">
        <v>1.4074479201439865</v>
      </c>
      <c r="BX282">
        <v>4.0375824360611974</v>
      </c>
      <c r="BY282">
        <v>3.3829503698943925E-3</v>
      </c>
      <c r="BZ282">
        <v>0.801120497105276</v>
      </c>
      <c r="CA282">
        <v>1.1411802205898309</v>
      </c>
      <c r="CB282">
        <v>1.2579002289048566</v>
      </c>
      <c r="CC282">
        <v>0.98050534513413434</v>
      </c>
      <c r="CD282">
        <v>2.0827763692488865</v>
      </c>
      <c r="CE282" t="s">
        <v>152</v>
      </c>
      <c r="CF282">
        <v>6.0970458279022788</v>
      </c>
      <c r="CG282">
        <v>252.85930401313408</v>
      </c>
      <c r="CH282">
        <v>273.87268224351396</v>
      </c>
      <c r="CI282">
        <v>60.145910148976277</v>
      </c>
      <c r="CJ282">
        <v>121.77155822254153</v>
      </c>
      <c r="CK282">
        <v>119.76474919580158</v>
      </c>
      <c r="CL282">
        <v>363.05165711836622</v>
      </c>
      <c r="CM282">
        <v>79.43179350436867</v>
      </c>
      <c r="CN282">
        <v>53.422899891833126</v>
      </c>
      <c r="CO282">
        <v>2400.1771721651221</v>
      </c>
      <c r="CP282">
        <v>19.899607319741992</v>
      </c>
      <c r="CQ282">
        <v>73.065367732977691</v>
      </c>
      <c r="CR282">
        <v>22309.888788656335</v>
      </c>
      <c r="CS282">
        <v>56.941795839901609</v>
      </c>
      <c r="CT282">
        <v>9999999</v>
      </c>
      <c r="CU282">
        <v>10.635139902504205</v>
      </c>
      <c r="CV282">
        <v>0.28387458368878726</v>
      </c>
      <c r="CW282">
        <v>2.0149261609625384</v>
      </c>
      <c r="CX282">
        <v>0.30423219438060572</v>
      </c>
      <c r="CY282">
        <v>1.3038194540454771</v>
      </c>
      <c r="CZ282">
        <v>5.5422214205547047E-3</v>
      </c>
      <c r="DA282">
        <v>0.1070022716506896</v>
      </c>
      <c r="DB282">
        <v>0.20330279281203451</v>
      </c>
      <c r="DC282">
        <v>0.2401027036742793</v>
      </c>
      <c r="DD282">
        <v>0.15255787417790403</v>
      </c>
      <c r="DE282">
        <v>0.56746793687148722</v>
      </c>
    </row>
    <row r="283" spans="1:109">
      <c r="A283">
        <v>275</v>
      </c>
      <c r="B283" t="s">
        <v>149</v>
      </c>
      <c r="C283">
        <v>376555.81506571046</v>
      </c>
      <c r="D283">
        <v>507123.92947081994</v>
      </c>
      <c r="E283">
        <v>1372405.6573759678</v>
      </c>
      <c r="F283">
        <v>185759.25082064426</v>
      </c>
      <c r="G283">
        <v>266116.83811208047</v>
      </c>
      <c r="H283">
        <v>461180.57044515962</v>
      </c>
      <c r="I283">
        <v>5005821.7090482265</v>
      </c>
      <c r="J283">
        <v>464641.34049011837</v>
      </c>
      <c r="K283">
        <v>74600.592248978923</v>
      </c>
      <c r="L283">
        <v>8097992831.637908</v>
      </c>
      <c r="M283">
        <v>816.68090528684399</v>
      </c>
      <c r="N283">
        <v>57090.285463558917</v>
      </c>
      <c r="O283">
        <v>7467757.963524526</v>
      </c>
      <c r="P283">
        <v>29222.702460526976</v>
      </c>
      <c r="Q283">
        <v>9999999</v>
      </c>
      <c r="R283">
        <v>1725.6015280975907</v>
      </c>
      <c r="S283">
        <v>180.43653841531318</v>
      </c>
      <c r="T283">
        <v>643.28063694436582</v>
      </c>
      <c r="U283">
        <v>186.14801942286789</v>
      </c>
      <c r="V283">
        <v>451.98263744796179</v>
      </c>
      <c r="W283">
        <v>2.3725844376288872</v>
      </c>
      <c r="X283">
        <v>117.6557131543796</v>
      </c>
      <c r="Y283">
        <v>159.22256824201574</v>
      </c>
      <c r="Z283">
        <v>159.93452348322728</v>
      </c>
      <c r="AA283">
        <v>141.48074464153936</v>
      </c>
      <c r="AB283">
        <v>229.44726646011199</v>
      </c>
      <c r="AC283" t="s">
        <v>150</v>
      </c>
      <c r="AD283">
        <v>265.53236663646726</v>
      </c>
      <c r="AE283">
        <v>143890.84642535017</v>
      </c>
      <c r="AF283">
        <v>547812.56368070329</v>
      </c>
      <c r="AG283">
        <v>39200.347860450958</v>
      </c>
      <c r="AH283">
        <v>68301.766520800855</v>
      </c>
      <c r="AI283">
        <v>180464.95458216293</v>
      </c>
      <c r="AJ283">
        <v>471655.40817213844</v>
      </c>
      <c r="AK283">
        <v>70575.543714095518</v>
      </c>
      <c r="AL283">
        <v>18596.36678894113</v>
      </c>
      <c r="AM283">
        <v>195407381.28146702</v>
      </c>
      <c r="AN283">
        <v>157.1119955795856</v>
      </c>
      <c r="AO283">
        <v>8730.1990260494931</v>
      </c>
      <c r="AP283">
        <v>5295621.6616269127</v>
      </c>
      <c r="AQ283">
        <v>3706.3303459679601</v>
      </c>
      <c r="AR283">
        <v>9999999</v>
      </c>
      <c r="AS283">
        <v>880.63874161130468</v>
      </c>
      <c r="AT283">
        <v>137.97668629975126</v>
      </c>
      <c r="AU283">
        <v>596.79841401379701</v>
      </c>
      <c r="AV283">
        <v>142.65141797049833</v>
      </c>
      <c r="AW283">
        <v>451.90074120888926</v>
      </c>
      <c r="AX283">
        <v>0.25586104342973431</v>
      </c>
      <c r="AY283">
        <v>82.405248783588235</v>
      </c>
      <c r="AZ283">
        <v>117.39878199045938</v>
      </c>
      <c r="BA283">
        <v>126.99926940148052</v>
      </c>
      <c r="BB283">
        <v>101.10504409806208</v>
      </c>
      <c r="BC283">
        <v>201.81308084166452</v>
      </c>
      <c r="BD283" t="s">
        <v>151</v>
      </c>
      <c r="BE283">
        <v>0.59452581548600336</v>
      </c>
      <c r="BF283">
        <v>587.81542868976715</v>
      </c>
      <c r="BG283">
        <v>2156.2889197791801</v>
      </c>
      <c r="BH283">
        <v>121.35276659519381</v>
      </c>
      <c r="BI283">
        <v>282.18022107779808</v>
      </c>
      <c r="BJ283">
        <v>619.10651991520945</v>
      </c>
      <c r="BK283">
        <v>1108.9724481226945</v>
      </c>
      <c r="BL283">
        <v>179.72905775218848</v>
      </c>
      <c r="BM283">
        <v>72.240352298642563</v>
      </c>
      <c r="BN283">
        <v>128996.68061010739</v>
      </c>
      <c r="BO283">
        <v>0.40390714255892707</v>
      </c>
      <c r="BP283">
        <v>46.770621814018952</v>
      </c>
      <c r="BQ283">
        <v>37686.613011627975</v>
      </c>
      <c r="BR283">
        <v>105.49113394181377</v>
      </c>
      <c r="BS283">
        <v>9999999</v>
      </c>
      <c r="BT283">
        <v>4.0934422581502616</v>
      </c>
      <c r="BU283">
        <v>0.50643229910314269</v>
      </c>
      <c r="BV283">
        <v>2.7518220589124343</v>
      </c>
      <c r="BW283">
        <v>0.51586213196112507</v>
      </c>
      <c r="BX283">
        <v>1.6754956845720683</v>
      </c>
      <c r="BY283">
        <v>6.6945927387435219E-4</v>
      </c>
      <c r="BZ283">
        <v>0.38656065925566674</v>
      </c>
      <c r="CA283">
        <v>0.46707996181463396</v>
      </c>
      <c r="CB283">
        <v>0.47462341360751703</v>
      </c>
      <c r="CC283">
        <v>0.43568622814641961</v>
      </c>
      <c r="CD283">
        <v>0.66216547173564777</v>
      </c>
      <c r="CE283" t="s">
        <v>152</v>
      </c>
      <c r="CF283">
        <v>4.9171217334987194</v>
      </c>
      <c r="CG283">
        <v>203.12241336417335</v>
      </c>
      <c r="CH283">
        <v>3002.8650897304587</v>
      </c>
      <c r="CI283">
        <v>84.053624223852836</v>
      </c>
      <c r="CJ283">
        <v>119.31214228969178</v>
      </c>
      <c r="CK283">
        <v>696.88604292832179</v>
      </c>
      <c r="CL283">
        <v>419.18874356052282</v>
      </c>
      <c r="CM283">
        <v>132.54452512068386</v>
      </c>
      <c r="CN283">
        <v>42.454571829641083</v>
      </c>
      <c r="CO283">
        <v>1030420.6043886619</v>
      </c>
      <c r="CP283">
        <v>5.708698982007232</v>
      </c>
      <c r="CQ283">
        <v>15.990893756835773</v>
      </c>
      <c r="CR283">
        <v>29825.163372706342</v>
      </c>
      <c r="CS283">
        <v>109.70110047816426</v>
      </c>
      <c r="CT283">
        <v>9999999</v>
      </c>
      <c r="CU283">
        <v>8.9302355499660475</v>
      </c>
      <c r="CV283">
        <v>0.53464785502208434</v>
      </c>
      <c r="CW283">
        <v>3.3513198040434289</v>
      </c>
      <c r="CX283">
        <v>0.56055879239174644</v>
      </c>
      <c r="CY283">
        <v>1.8900111074059032</v>
      </c>
      <c r="CZ283">
        <v>2.5979758749550474E-3</v>
      </c>
      <c r="DA283">
        <v>0.22464426755501088</v>
      </c>
      <c r="DB283">
        <v>0.40560276726683292</v>
      </c>
      <c r="DC283">
        <v>0.48051142852624928</v>
      </c>
      <c r="DD283">
        <v>0.30976706996401321</v>
      </c>
      <c r="DE283">
        <v>0.80967911522797331</v>
      </c>
    </row>
    <row r="284" spans="1:109">
      <c r="A284">
        <v>276</v>
      </c>
      <c r="B284" t="s">
        <v>149</v>
      </c>
      <c r="C284">
        <v>247409.96980831921</v>
      </c>
      <c r="D284">
        <v>480437.89496186038</v>
      </c>
      <c r="E284">
        <v>814772.46416283527</v>
      </c>
      <c r="F284">
        <v>170859.15280411995</v>
      </c>
      <c r="G284">
        <v>212373.89163854963</v>
      </c>
      <c r="H284">
        <v>315558.19936083193</v>
      </c>
      <c r="I284">
        <v>11076518.234853137</v>
      </c>
      <c r="J284">
        <v>592092.35137036641</v>
      </c>
      <c r="K284">
        <v>57152.034161616015</v>
      </c>
      <c r="L284">
        <v>12833186400.524151</v>
      </c>
      <c r="M284">
        <v>2812.004737881598</v>
      </c>
      <c r="N284">
        <v>56533.520337014299</v>
      </c>
      <c r="O284">
        <v>3852384.8112669149</v>
      </c>
      <c r="P284">
        <v>28353.501374480384</v>
      </c>
      <c r="Q284">
        <v>9999999</v>
      </c>
      <c r="R284">
        <v>4291.0856804124433</v>
      </c>
      <c r="S284">
        <v>579.7387340390419</v>
      </c>
      <c r="T284">
        <v>1980.6919446010711</v>
      </c>
      <c r="U284">
        <v>590.96457074711054</v>
      </c>
      <c r="V284">
        <v>1099.1154385054115</v>
      </c>
      <c r="W284">
        <v>3.7133893587305047</v>
      </c>
      <c r="X284">
        <v>353.1800464923528</v>
      </c>
      <c r="Y284">
        <v>528.34446125424233</v>
      </c>
      <c r="Z284">
        <v>533.84010142348359</v>
      </c>
      <c r="AA284">
        <v>458.29110326913843</v>
      </c>
      <c r="AB284">
        <v>653.68238565274783</v>
      </c>
      <c r="AC284" t="s">
        <v>150</v>
      </c>
      <c r="AD284">
        <v>195.19756194642667</v>
      </c>
      <c r="AE284">
        <v>64687.847767733227</v>
      </c>
      <c r="AF284">
        <v>449145.11328500981</v>
      </c>
      <c r="AG284">
        <v>19712.409333065825</v>
      </c>
      <c r="AH284">
        <v>36329.564005830143</v>
      </c>
      <c r="AI284">
        <v>116418.10788191712</v>
      </c>
      <c r="AJ284">
        <v>148341.98601553252</v>
      </c>
      <c r="AK284">
        <v>30553.692689300464</v>
      </c>
      <c r="AL284">
        <v>10713.254058092325</v>
      </c>
      <c r="AM284">
        <v>91890196.831062436</v>
      </c>
      <c r="AN284">
        <v>260.36109656609597</v>
      </c>
      <c r="AO284">
        <v>5156.6697978999819</v>
      </c>
      <c r="AP284">
        <v>5046799.9902088139</v>
      </c>
      <c r="AQ284">
        <v>1874.4007295540919</v>
      </c>
      <c r="AR284">
        <v>9999999</v>
      </c>
      <c r="AS284">
        <v>507.7068502370355</v>
      </c>
      <c r="AT284">
        <v>54.494373060678591</v>
      </c>
      <c r="AU284">
        <v>172.51566027117883</v>
      </c>
      <c r="AV284">
        <v>57.500048667826974</v>
      </c>
      <c r="AW284">
        <v>100.8120396286463</v>
      </c>
      <c r="AX284">
        <v>1.0552596075133918</v>
      </c>
      <c r="AY284">
        <v>23.138548211619767</v>
      </c>
      <c r="AZ284">
        <v>41.870675856292699</v>
      </c>
      <c r="BA284">
        <v>46.066374860797154</v>
      </c>
      <c r="BB284">
        <v>32.319394704324168</v>
      </c>
      <c r="BC284">
        <v>78.359095269986824</v>
      </c>
      <c r="BD284" t="s">
        <v>151</v>
      </c>
      <c r="BE284">
        <v>2.8703435202647398</v>
      </c>
      <c r="BF284">
        <v>806.92014220183364</v>
      </c>
      <c r="BG284">
        <v>2859.1847358069972</v>
      </c>
      <c r="BH284">
        <v>199.57832507873695</v>
      </c>
      <c r="BI284">
        <v>366.50531891381144</v>
      </c>
      <c r="BJ284">
        <v>782.139776121924</v>
      </c>
      <c r="BK284">
        <v>3099.0902186557878</v>
      </c>
      <c r="BL284">
        <v>382.03076038748594</v>
      </c>
      <c r="BM284">
        <v>94.387040304603559</v>
      </c>
      <c r="BN284">
        <v>2145455.3743008357</v>
      </c>
      <c r="BO284">
        <v>2.9772362640345231</v>
      </c>
      <c r="BP284">
        <v>62.983517201602794</v>
      </c>
      <c r="BQ284">
        <v>24270.623444189841</v>
      </c>
      <c r="BR284">
        <v>46.72271947942783</v>
      </c>
      <c r="BS284">
        <v>9999999</v>
      </c>
      <c r="BT284">
        <v>8.9406869681945516</v>
      </c>
      <c r="BU284">
        <v>1.1583107479428931</v>
      </c>
      <c r="BV284">
        <v>4.3560459580695081</v>
      </c>
      <c r="BW284">
        <v>1.1914270948128984</v>
      </c>
      <c r="BX284">
        <v>2.5034166298217615</v>
      </c>
      <c r="BY284">
        <v>1.0293729796508002E-2</v>
      </c>
      <c r="BZ284">
        <v>0.64692868689547045</v>
      </c>
      <c r="CA284">
        <v>1.0045414379560864</v>
      </c>
      <c r="CB284">
        <v>1.0485617036708976</v>
      </c>
      <c r="CC284">
        <v>0.84303641410613372</v>
      </c>
      <c r="CD284">
        <v>1.386958513814847</v>
      </c>
      <c r="CE284" t="s">
        <v>152</v>
      </c>
      <c r="CF284">
        <v>0.26866442409700847</v>
      </c>
      <c r="CG284">
        <v>59.22656040869331</v>
      </c>
      <c r="CH284">
        <v>71.94767735759315</v>
      </c>
      <c r="CI284">
        <v>8.7647197068815927</v>
      </c>
      <c r="CJ284">
        <v>26.256241934426981</v>
      </c>
      <c r="CK284">
        <v>31.591236562198052</v>
      </c>
      <c r="CL284">
        <v>41.184405535177781</v>
      </c>
      <c r="CM284">
        <v>9.5359406649406804</v>
      </c>
      <c r="CN284">
        <v>8.0336229938998152</v>
      </c>
      <c r="CO284">
        <v>188.40944143124958</v>
      </c>
      <c r="CP284">
        <v>1.4335472850890052</v>
      </c>
      <c r="CQ284">
        <v>17.718354442864204</v>
      </c>
      <c r="CR284">
        <v>23791.805884112604</v>
      </c>
      <c r="CS284">
        <v>147.97833535972759</v>
      </c>
      <c r="CT284">
        <v>9999999</v>
      </c>
      <c r="CU284">
        <v>1.5057730996367211</v>
      </c>
      <c r="CV284">
        <v>8.8201467712445913E-2</v>
      </c>
      <c r="CW284">
        <v>0.53422717150681298</v>
      </c>
      <c r="CX284">
        <v>9.3805586713598885E-2</v>
      </c>
      <c r="CY284">
        <v>0.30728225702428591</v>
      </c>
      <c r="CZ284">
        <v>6.9785615161711411E-4</v>
      </c>
      <c r="DA284">
        <v>3.7267046277397506E-2</v>
      </c>
      <c r="DB284">
        <v>6.5176662506629957E-2</v>
      </c>
      <c r="DC284">
        <v>7.5964371284057614E-2</v>
      </c>
      <c r="DD284">
        <v>5.0234177467193768E-2</v>
      </c>
      <c r="DE284">
        <v>0.16681528848919064</v>
      </c>
    </row>
    <row r="285" spans="1:109">
      <c r="A285">
        <v>277</v>
      </c>
      <c r="B285" t="s">
        <v>149</v>
      </c>
      <c r="C285">
        <v>192089.46460901282</v>
      </c>
      <c r="D285">
        <v>167858.0135988566</v>
      </c>
      <c r="E285">
        <v>443746.84959960403</v>
      </c>
      <c r="F285">
        <v>40255.772575567513</v>
      </c>
      <c r="G285">
        <v>77431.072749240862</v>
      </c>
      <c r="H285">
        <v>161529.17717167799</v>
      </c>
      <c r="I285">
        <v>462969.10082668567</v>
      </c>
      <c r="J285">
        <v>66345.516242897749</v>
      </c>
      <c r="K285">
        <v>21517.450481578697</v>
      </c>
      <c r="L285">
        <v>63625433.583748907</v>
      </c>
      <c r="M285">
        <v>320.18009194150022</v>
      </c>
      <c r="N285">
        <v>10695.742740669908</v>
      </c>
      <c r="O285">
        <v>5279534.5580673758</v>
      </c>
      <c r="P285">
        <v>3105.74618506874</v>
      </c>
      <c r="Q285">
        <v>9999999</v>
      </c>
      <c r="R285">
        <v>129.07164300217255</v>
      </c>
      <c r="S285">
        <v>50.158659113236851</v>
      </c>
      <c r="T285">
        <v>93.629115299535798</v>
      </c>
      <c r="U285">
        <v>52.607790796077971</v>
      </c>
      <c r="V285">
        <v>95.489127982559907</v>
      </c>
      <c r="W285">
        <v>0.88126487114371554</v>
      </c>
      <c r="X285">
        <v>29.285670411842727</v>
      </c>
      <c r="Y285">
        <v>41.142165988494234</v>
      </c>
      <c r="Z285">
        <v>43.965868072910482</v>
      </c>
      <c r="AA285">
        <v>35.152306063492674</v>
      </c>
      <c r="AB285">
        <v>82.883218164647744</v>
      </c>
      <c r="AC285" t="s">
        <v>150</v>
      </c>
      <c r="AD285">
        <v>933.2747107253789</v>
      </c>
      <c r="AE285">
        <v>57856.559286506679</v>
      </c>
      <c r="AF285">
        <v>323263.95960118779</v>
      </c>
      <c r="AG285">
        <v>13826.405253167555</v>
      </c>
      <c r="AH285">
        <v>28178.296139410093</v>
      </c>
      <c r="AI285">
        <v>81695.188437795485</v>
      </c>
      <c r="AJ285">
        <v>120485.53880037309</v>
      </c>
      <c r="AK285">
        <v>21610.487067283419</v>
      </c>
      <c r="AL285">
        <v>7816.990493500919</v>
      </c>
      <c r="AM285">
        <v>36935415.413592331</v>
      </c>
      <c r="AN285">
        <v>1142.2220292771021</v>
      </c>
      <c r="AO285">
        <v>6351.1036346055607</v>
      </c>
      <c r="AP285">
        <v>4691531.0178619307</v>
      </c>
      <c r="AQ285">
        <v>1636.5976895624301</v>
      </c>
      <c r="AR285">
        <v>9999999</v>
      </c>
      <c r="AS285">
        <v>2059.4095673370925</v>
      </c>
      <c r="AT285">
        <v>133.32754464157523</v>
      </c>
      <c r="AU285">
        <v>921.20178265504637</v>
      </c>
      <c r="AV285">
        <v>139.21240404019261</v>
      </c>
      <c r="AW285">
        <v>564.69024899244982</v>
      </c>
      <c r="AX285">
        <v>5.5682975170150244E-2</v>
      </c>
      <c r="AY285">
        <v>61.473500961607122</v>
      </c>
      <c r="AZ285">
        <v>103.75171216053656</v>
      </c>
      <c r="BA285">
        <v>120.93789907559704</v>
      </c>
      <c r="BB285">
        <v>82.175144691305732</v>
      </c>
      <c r="BC285">
        <v>209.19193715680123</v>
      </c>
      <c r="BD285" t="s">
        <v>151</v>
      </c>
      <c r="BE285">
        <v>1.7365016454572877</v>
      </c>
      <c r="BF285">
        <v>323.37927736060038</v>
      </c>
      <c r="BG285">
        <v>2707.3865936125421</v>
      </c>
      <c r="BH285">
        <v>96.27298481735933</v>
      </c>
      <c r="BI285">
        <v>160.93484747291572</v>
      </c>
      <c r="BJ285">
        <v>696.60129522411194</v>
      </c>
      <c r="BK285">
        <v>576.1406972193721</v>
      </c>
      <c r="BL285">
        <v>145.62622783714895</v>
      </c>
      <c r="BM285">
        <v>51.882738336317502</v>
      </c>
      <c r="BN285">
        <v>441314.43498300534</v>
      </c>
      <c r="BO285">
        <v>2.2818068910139342</v>
      </c>
      <c r="BP285">
        <v>16.128414568175426</v>
      </c>
      <c r="BQ285">
        <v>32245.74855745316</v>
      </c>
      <c r="BR285">
        <v>127.84672984425612</v>
      </c>
      <c r="BS285">
        <v>9999999</v>
      </c>
      <c r="BT285">
        <v>3.7836897879786768</v>
      </c>
      <c r="BU285">
        <v>0.3938463936321267</v>
      </c>
      <c r="BV285">
        <v>1.6292780179118322</v>
      </c>
      <c r="BW285">
        <v>0.41303219650074735</v>
      </c>
      <c r="BX285">
        <v>1.0950325507272911</v>
      </c>
      <c r="BY285">
        <v>2.260676915312104E-3</v>
      </c>
      <c r="BZ285">
        <v>0.1646780541087195</v>
      </c>
      <c r="CA285">
        <v>0.30238856595031144</v>
      </c>
      <c r="CB285">
        <v>0.35015351877198148</v>
      </c>
      <c r="CC285">
        <v>0.22984375133437174</v>
      </c>
      <c r="CD285">
        <v>0.63373163169242785</v>
      </c>
      <c r="CE285" t="s">
        <v>152</v>
      </c>
      <c r="CF285">
        <v>0.99824594391635979</v>
      </c>
      <c r="CG285">
        <v>109.8485399949961</v>
      </c>
      <c r="CH285">
        <v>980.47041783454017</v>
      </c>
      <c r="CI285">
        <v>27.554089186090671</v>
      </c>
      <c r="CJ285">
        <v>61.264955267848343</v>
      </c>
      <c r="CK285">
        <v>244.4241481685458</v>
      </c>
      <c r="CL285">
        <v>148.07219386494839</v>
      </c>
      <c r="CM285">
        <v>36.071108496149051</v>
      </c>
      <c r="CN285">
        <v>18.107220617634713</v>
      </c>
      <c r="CO285">
        <v>21107.461371310321</v>
      </c>
      <c r="CP285">
        <v>1.1527349462110981</v>
      </c>
      <c r="CQ285">
        <v>12.071935337930601</v>
      </c>
      <c r="CR285">
        <v>27276.545387290953</v>
      </c>
      <c r="CS285">
        <v>132.26217204876608</v>
      </c>
      <c r="CT285">
        <v>9999999</v>
      </c>
      <c r="CU285">
        <v>2.6040409696197182</v>
      </c>
      <c r="CV285">
        <v>0.14028344108732255</v>
      </c>
      <c r="CW285">
        <v>0.86052054260212973</v>
      </c>
      <c r="CX285">
        <v>0.14955830574498996</v>
      </c>
      <c r="CY285">
        <v>0.5294202455217184</v>
      </c>
      <c r="CZ285">
        <v>7.423419653045805E-4</v>
      </c>
      <c r="DA285">
        <v>5.8021833951337268E-2</v>
      </c>
      <c r="DB285">
        <v>0.10400687352328325</v>
      </c>
      <c r="DC285">
        <v>0.11919118565241728</v>
      </c>
      <c r="DD285">
        <v>7.9678980438426555E-2</v>
      </c>
      <c r="DE285">
        <v>0.26663679217895631</v>
      </c>
    </row>
    <row r="286" spans="1:109">
      <c r="A286">
        <v>278</v>
      </c>
      <c r="B286" t="s">
        <v>149</v>
      </c>
      <c r="C286">
        <v>219741.97479551699</v>
      </c>
      <c r="D286">
        <v>669090.22269716882</v>
      </c>
      <c r="E286">
        <v>2762302.1812565643</v>
      </c>
      <c r="F286">
        <v>934482.60029067087</v>
      </c>
      <c r="G286">
        <v>349688.61537904153</v>
      </c>
      <c r="H286">
        <v>877585.3176440486</v>
      </c>
      <c r="I286">
        <v>1049031592.08082</v>
      </c>
      <c r="J286">
        <v>25254888.811515275</v>
      </c>
      <c r="K286">
        <v>94248.222496372124</v>
      </c>
      <c r="L286">
        <v>1.3244584500823885E+22</v>
      </c>
      <c r="M286">
        <v>253.29487375138206</v>
      </c>
      <c r="N286">
        <v>211425.78657308809</v>
      </c>
      <c r="O286">
        <v>3569577.4811482052</v>
      </c>
      <c r="P286">
        <v>39271.369647316897</v>
      </c>
      <c r="Q286">
        <v>9999999</v>
      </c>
      <c r="R286">
        <v>3145.9778655314881</v>
      </c>
      <c r="S286">
        <v>520.4293903468598</v>
      </c>
      <c r="T286">
        <v>2102.6750411491453</v>
      </c>
      <c r="U286">
        <v>534.29656199834267</v>
      </c>
      <c r="V286">
        <v>1750.5066486930828</v>
      </c>
      <c r="W286">
        <v>5.0728855188452888</v>
      </c>
      <c r="X286">
        <v>380.27305127970897</v>
      </c>
      <c r="Y286">
        <v>464.83676302523975</v>
      </c>
      <c r="Z286">
        <v>487.63885339930823</v>
      </c>
      <c r="AA286">
        <v>425.19036541810357</v>
      </c>
      <c r="AB286">
        <v>735.69374128661002</v>
      </c>
      <c r="AC286" t="s">
        <v>150</v>
      </c>
      <c r="AD286">
        <v>52.904254428751976</v>
      </c>
      <c r="AE286">
        <v>63316.922033926749</v>
      </c>
      <c r="AF286">
        <v>210017.9587866381</v>
      </c>
      <c r="AG286">
        <v>12784.559970588676</v>
      </c>
      <c r="AH286">
        <v>33369.56028588918</v>
      </c>
      <c r="AI286">
        <v>59630.978295516288</v>
      </c>
      <c r="AJ286">
        <v>93093.38307863113</v>
      </c>
      <c r="AK286">
        <v>16810.665582347665</v>
      </c>
      <c r="AL286">
        <v>8862.2127262627346</v>
      </c>
      <c r="AM286">
        <v>4156187.0800765273</v>
      </c>
      <c r="AN286">
        <v>43.788006851251261</v>
      </c>
      <c r="AO286">
        <v>6942.6148897271205</v>
      </c>
      <c r="AP286">
        <v>6135439.3310680334</v>
      </c>
      <c r="AQ286">
        <v>1035.0363201553157</v>
      </c>
      <c r="AR286">
        <v>9999999</v>
      </c>
      <c r="AS286">
        <v>262.90084168566887</v>
      </c>
      <c r="AT286">
        <v>35.481177978632211</v>
      </c>
      <c r="AU286">
        <v>166.61182851914396</v>
      </c>
      <c r="AV286">
        <v>36.715580007836039</v>
      </c>
      <c r="AW286">
        <v>142.17940490260489</v>
      </c>
      <c r="AX286">
        <v>0.23236359569325118</v>
      </c>
      <c r="AY286">
        <v>24.084043292138713</v>
      </c>
      <c r="AZ286">
        <v>30.66514522730267</v>
      </c>
      <c r="BA286">
        <v>32.703920657297942</v>
      </c>
      <c r="BB286">
        <v>27.472009209766426</v>
      </c>
      <c r="BC286">
        <v>54.708108261415639</v>
      </c>
      <c r="BD286" t="s">
        <v>151</v>
      </c>
      <c r="BE286">
        <v>1.4568350369531731</v>
      </c>
      <c r="BF286">
        <v>322.2569771358273</v>
      </c>
      <c r="BG286">
        <v>1880.373718897328</v>
      </c>
      <c r="BH286">
        <v>73.83210119740572</v>
      </c>
      <c r="BI286">
        <v>162.26708884317077</v>
      </c>
      <c r="BJ286">
        <v>455.61571129750877</v>
      </c>
      <c r="BK286">
        <v>522.40635719710485</v>
      </c>
      <c r="BL286">
        <v>105.7029431763288</v>
      </c>
      <c r="BM286">
        <v>44.838188855303152</v>
      </c>
      <c r="BN286">
        <v>136249.00111909196</v>
      </c>
      <c r="BO286">
        <v>1.3401489006726621</v>
      </c>
      <c r="BP286">
        <v>29.988390880795549</v>
      </c>
      <c r="BQ286">
        <v>30748.325823321058</v>
      </c>
      <c r="BR286">
        <v>112.82544516345814</v>
      </c>
      <c r="BS286">
        <v>9999999</v>
      </c>
      <c r="BT286">
        <v>3.9922991324334469</v>
      </c>
      <c r="BU286">
        <v>0.37500048035566375</v>
      </c>
      <c r="BV286">
        <v>1.9534966844028923</v>
      </c>
      <c r="BW286">
        <v>0.39196655995253887</v>
      </c>
      <c r="BX286">
        <v>1.1285563576021682</v>
      </c>
      <c r="BY286">
        <v>1.7204644508872092E-3</v>
      </c>
      <c r="BZ286">
        <v>0.18290516788637276</v>
      </c>
      <c r="CA286">
        <v>0.29327151328332279</v>
      </c>
      <c r="CB286">
        <v>0.33493491070834513</v>
      </c>
      <c r="CC286">
        <v>0.23503240721626778</v>
      </c>
      <c r="CD286">
        <v>0.58477898900398606</v>
      </c>
      <c r="CE286" t="s">
        <v>152</v>
      </c>
      <c r="CF286">
        <v>0.17021109942531532</v>
      </c>
      <c r="CG286">
        <v>143.46960167483937</v>
      </c>
      <c r="CH286">
        <v>518.68438863621566</v>
      </c>
      <c r="CI286">
        <v>24.057884945947606</v>
      </c>
      <c r="CJ286">
        <v>70.562457311427508</v>
      </c>
      <c r="CK286">
        <v>151.90899209109878</v>
      </c>
      <c r="CL286">
        <v>155.32730020026926</v>
      </c>
      <c r="CM286">
        <v>29.307180846776145</v>
      </c>
      <c r="CN286">
        <v>18.016883793597614</v>
      </c>
      <c r="CO286">
        <v>4227.8559131446473</v>
      </c>
      <c r="CP286">
        <v>0.27750230617541766</v>
      </c>
      <c r="CQ286">
        <v>16.830846492258857</v>
      </c>
      <c r="CR286">
        <v>28659.784805291001</v>
      </c>
      <c r="CS286">
        <v>146.34646213761613</v>
      </c>
      <c r="CT286">
        <v>9999999</v>
      </c>
      <c r="CU286">
        <v>1.3466299913045336</v>
      </c>
      <c r="CV286">
        <v>0.18793769194807047</v>
      </c>
      <c r="CW286">
        <v>0.88750111752169536</v>
      </c>
      <c r="CX286">
        <v>0.19327346134613496</v>
      </c>
      <c r="CY286">
        <v>0.55201964137814519</v>
      </c>
      <c r="CZ286">
        <v>7.8563373333130312E-4</v>
      </c>
      <c r="DA286">
        <v>0.10960080104865064</v>
      </c>
      <c r="DB286">
        <v>0.16175984855774406</v>
      </c>
      <c r="DC286">
        <v>0.17300679651008433</v>
      </c>
      <c r="DD286">
        <v>0.1381393740141644</v>
      </c>
      <c r="DE286">
        <v>0.25656010908268095</v>
      </c>
    </row>
    <row r="287" spans="1:109">
      <c r="A287">
        <v>279</v>
      </c>
      <c r="B287" t="s">
        <v>149</v>
      </c>
      <c r="C287">
        <v>346683.44792022894</v>
      </c>
      <c r="D287">
        <v>839603.5595990374</v>
      </c>
      <c r="E287">
        <v>4009388.2804644364</v>
      </c>
      <c r="F287">
        <v>685466.73661324731</v>
      </c>
      <c r="G287">
        <v>438414.11687546532</v>
      </c>
      <c r="H287">
        <v>1265749.3421012925</v>
      </c>
      <c r="I287">
        <v>67005254.459684446</v>
      </c>
      <c r="J287">
        <v>4391614.6032691505</v>
      </c>
      <c r="K287">
        <v>128967.47004296788</v>
      </c>
      <c r="L287">
        <v>4560530716425024</v>
      </c>
      <c r="M287">
        <v>1571.0841729029748</v>
      </c>
      <c r="N287">
        <v>105509.55873868092</v>
      </c>
      <c r="O287">
        <v>7811155.1170868129</v>
      </c>
      <c r="P287">
        <v>40263.107662176561</v>
      </c>
      <c r="Q287">
        <v>9999999</v>
      </c>
      <c r="R287">
        <v>2728.7663468463802</v>
      </c>
      <c r="S287">
        <v>707.52929383322589</v>
      </c>
      <c r="T287">
        <v>1648.9080470084987</v>
      </c>
      <c r="U287">
        <v>736.40008944852718</v>
      </c>
      <c r="V287">
        <v>1230.2997464186303</v>
      </c>
      <c r="W287">
        <v>3.1891067216196758</v>
      </c>
      <c r="X287">
        <v>450.65577879082349</v>
      </c>
      <c r="Y287">
        <v>600.4967780695988</v>
      </c>
      <c r="Z287">
        <v>638.5527999619344</v>
      </c>
      <c r="AA287">
        <v>526.45415782587679</v>
      </c>
      <c r="AB287">
        <v>952.37366743416203</v>
      </c>
      <c r="AC287" t="s">
        <v>150</v>
      </c>
      <c r="AD287">
        <v>306.59083269005782</v>
      </c>
      <c r="AE287">
        <v>50872.567144979002</v>
      </c>
      <c r="AF287">
        <v>458318.80056991614</v>
      </c>
      <c r="AG287">
        <v>17486.671430515733</v>
      </c>
      <c r="AH287">
        <v>29800.184283478058</v>
      </c>
      <c r="AI287">
        <v>115769.63160110255</v>
      </c>
      <c r="AJ287">
        <v>115082.39264108709</v>
      </c>
      <c r="AK287">
        <v>27029.193098425814</v>
      </c>
      <c r="AL287">
        <v>9335.8762252984125</v>
      </c>
      <c r="AM287">
        <v>107182418.72948226</v>
      </c>
      <c r="AN287">
        <v>369.40664224497016</v>
      </c>
      <c r="AO287">
        <v>3741.7967071160701</v>
      </c>
      <c r="AP287">
        <v>4942069.8859830843</v>
      </c>
      <c r="AQ287">
        <v>1479.3589499328382</v>
      </c>
      <c r="AR287">
        <v>9999999</v>
      </c>
      <c r="AS287">
        <v>597.1270035763439</v>
      </c>
      <c r="AT287">
        <v>44.000975653326101</v>
      </c>
      <c r="AU287">
        <v>192.81391962351356</v>
      </c>
      <c r="AV287">
        <v>46.597249309379606</v>
      </c>
      <c r="AW287">
        <v>144.39804475809487</v>
      </c>
      <c r="AX287">
        <v>0.84974724898929554</v>
      </c>
      <c r="AY287">
        <v>18.171818381707965</v>
      </c>
      <c r="AZ287">
        <v>32.704816255055434</v>
      </c>
      <c r="BA287">
        <v>38.589386967470823</v>
      </c>
      <c r="BB287">
        <v>24.989841725391582</v>
      </c>
      <c r="BC287">
        <v>78.204432612537843</v>
      </c>
      <c r="BD287" t="s">
        <v>151</v>
      </c>
      <c r="BE287">
        <v>1.2936134524376444</v>
      </c>
      <c r="BF287">
        <v>450.70177209102104</v>
      </c>
      <c r="BG287">
        <v>2071.568310200722</v>
      </c>
      <c r="BH287">
        <v>97.161349595691604</v>
      </c>
      <c r="BI287">
        <v>222.19327458032069</v>
      </c>
      <c r="BJ287">
        <v>563.21483699806731</v>
      </c>
      <c r="BK287">
        <v>811.63119037491185</v>
      </c>
      <c r="BL287">
        <v>141.48048852686071</v>
      </c>
      <c r="BM287">
        <v>57.591473004083859</v>
      </c>
      <c r="BN287">
        <v>131223.54790465729</v>
      </c>
      <c r="BO287">
        <v>1.0429233362192927</v>
      </c>
      <c r="BP287">
        <v>32.77636294766959</v>
      </c>
      <c r="BQ287">
        <v>34965.839621294304</v>
      </c>
      <c r="BR287">
        <v>115.21079820182351</v>
      </c>
      <c r="BS287">
        <v>9999999</v>
      </c>
      <c r="BT287">
        <v>4.7248944416125633</v>
      </c>
      <c r="BU287">
        <v>0.96162193400757168</v>
      </c>
      <c r="BV287">
        <v>3.6771169677208886</v>
      </c>
      <c r="BW287">
        <v>0.98942630300632461</v>
      </c>
      <c r="BX287">
        <v>2.4956939406839322</v>
      </c>
      <c r="BY287">
        <v>3.5133447957560885E-3</v>
      </c>
      <c r="BZ287">
        <v>0.54853628731195958</v>
      </c>
      <c r="CA287">
        <v>0.82806641151344307</v>
      </c>
      <c r="CB287">
        <v>0.89816401057200612</v>
      </c>
      <c r="CC287">
        <v>0.70528040397548342</v>
      </c>
      <c r="CD287">
        <v>1.3202954328578136</v>
      </c>
      <c r="CE287" t="s">
        <v>152</v>
      </c>
      <c r="CF287">
        <v>2.0909126984109108</v>
      </c>
      <c r="CG287">
        <v>234.09143330887542</v>
      </c>
      <c r="CH287">
        <v>841.36197757624677</v>
      </c>
      <c r="CI287">
        <v>48.20157999492195</v>
      </c>
      <c r="CJ287">
        <v>119.28600073204097</v>
      </c>
      <c r="CK287">
        <v>211.09789619565288</v>
      </c>
      <c r="CL287">
        <v>392.2668252091562</v>
      </c>
      <c r="CM287">
        <v>67.191739878054008</v>
      </c>
      <c r="CN287">
        <v>33.565105339840834</v>
      </c>
      <c r="CO287">
        <v>24258.827154253544</v>
      </c>
      <c r="CP287">
        <v>4.2452961145037014</v>
      </c>
      <c r="CQ287">
        <v>38.438688532264869</v>
      </c>
      <c r="CR287">
        <v>23236.638496653992</v>
      </c>
      <c r="CS287">
        <v>85.79339263306737</v>
      </c>
      <c r="CT287">
        <v>9999999</v>
      </c>
      <c r="CU287">
        <v>6.7688629210165177</v>
      </c>
      <c r="CV287">
        <v>0.48497738183421824</v>
      </c>
      <c r="CW287">
        <v>2.6944242397090323</v>
      </c>
      <c r="CX287">
        <v>0.51186376520102972</v>
      </c>
      <c r="CY287">
        <v>1.7287669550330986</v>
      </c>
      <c r="CZ287">
        <v>5.843165463107592E-4</v>
      </c>
      <c r="DA287">
        <v>0.22023097055451124</v>
      </c>
      <c r="DB287">
        <v>0.36998866771243294</v>
      </c>
      <c r="DC287">
        <v>0.43034707993634325</v>
      </c>
      <c r="DD287">
        <v>0.29193816021375829</v>
      </c>
      <c r="DE287">
        <v>0.84603388262141332</v>
      </c>
    </row>
    <row r="288" spans="1:109">
      <c r="A288">
        <v>280</v>
      </c>
      <c r="B288" t="s">
        <v>149</v>
      </c>
      <c r="C288">
        <v>391344.82110855717</v>
      </c>
      <c r="D288">
        <v>246345.62161344502</v>
      </c>
      <c r="E288">
        <v>935206.07924307545</v>
      </c>
      <c r="F288">
        <v>72056.681456854552</v>
      </c>
      <c r="G288">
        <v>128193.52522835103</v>
      </c>
      <c r="H288">
        <v>233285.16519647173</v>
      </c>
      <c r="I288">
        <v>1081489.7602595154</v>
      </c>
      <c r="J288">
        <v>140921.24330957749</v>
      </c>
      <c r="K288">
        <v>36544.955825442892</v>
      </c>
      <c r="L288">
        <v>771613888.25331581</v>
      </c>
      <c r="M288">
        <v>3053.0102137011222</v>
      </c>
      <c r="N288">
        <v>30150.363494999663</v>
      </c>
      <c r="O288">
        <v>8059920.0570534803</v>
      </c>
      <c r="P288">
        <v>20234.997993931418</v>
      </c>
      <c r="Q288">
        <v>9999999</v>
      </c>
      <c r="R288">
        <v>4648.8037569200251</v>
      </c>
      <c r="S288">
        <v>446.014941028838</v>
      </c>
      <c r="T288">
        <v>1602.1785760636703</v>
      </c>
      <c r="U288">
        <v>470.66235065127654</v>
      </c>
      <c r="V288">
        <v>976.97040802334232</v>
      </c>
      <c r="W288">
        <v>2.4381662602381899</v>
      </c>
      <c r="X288">
        <v>201.69584078891467</v>
      </c>
      <c r="Y288">
        <v>348.42998168840387</v>
      </c>
      <c r="Z288">
        <v>384.88410730776525</v>
      </c>
      <c r="AA288">
        <v>275.21418881099368</v>
      </c>
      <c r="AB288">
        <v>719.05065684060332</v>
      </c>
      <c r="AC288" t="s">
        <v>150</v>
      </c>
      <c r="AD288">
        <v>122.37398488575619</v>
      </c>
      <c r="AE288">
        <v>105799.48346406064</v>
      </c>
      <c r="AF288">
        <v>239291.71298793034</v>
      </c>
      <c r="AG288">
        <v>23734.692994263391</v>
      </c>
      <c r="AH288">
        <v>54722.731183135758</v>
      </c>
      <c r="AI288">
        <v>82651.286810785576</v>
      </c>
      <c r="AJ288">
        <v>278102.15500539541</v>
      </c>
      <c r="AK288">
        <v>37489.88740208363</v>
      </c>
      <c r="AL288">
        <v>14295.648523009755</v>
      </c>
      <c r="AM288">
        <v>12576842.916389586</v>
      </c>
      <c r="AN288">
        <v>311.40447592358981</v>
      </c>
      <c r="AO288">
        <v>11126.239644941836</v>
      </c>
      <c r="AP288">
        <v>4567851.8897767477</v>
      </c>
      <c r="AQ288">
        <v>3292.5220538053104</v>
      </c>
      <c r="AR288">
        <v>9999999</v>
      </c>
      <c r="AS288">
        <v>808.25147973938351</v>
      </c>
      <c r="AT288">
        <v>115.39012379606393</v>
      </c>
      <c r="AU288">
        <v>465.58515887980684</v>
      </c>
      <c r="AV288">
        <v>118.58879922250256</v>
      </c>
      <c r="AW288">
        <v>277.05772150098079</v>
      </c>
      <c r="AX288">
        <v>0.66469422229304975</v>
      </c>
      <c r="AY288">
        <v>68.393028325642788</v>
      </c>
      <c r="AZ288">
        <v>100.61235230923445</v>
      </c>
      <c r="BA288">
        <v>106.72610808535266</v>
      </c>
      <c r="BB288">
        <v>86.752091517277464</v>
      </c>
      <c r="BC288">
        <v>156.00450080009887</v>
      </c>
      <c r="BD288" t="s">
        <v>151</v>
      </c>
      <c r="BE288">
        <v>5.4097972500528089</v>
      </c>
      <c r="BF288">
        <v>415.44063331046391</v>
      </c>
      <c r="BG288">
        <v>1162.4492688350422</v>
      </c>
      <c r="BH288">
        <v>117.74495673709228</v>
      </c>
      <c r="BI288">
        <v>241.3929047723654</v>
      </c>
      <c r="BJ288">
        <v>330.46493790176811</v>
      </c>
      <c r="BK288">
        <v>773.34323937556667</v>
      </c>
      <c r="BL288">
        <v>161.6611127834924</v>
      </c>
      <c r="BM288">
        <v>86.205431918506591</v>
      </c>
      <c r="BN288">
        <v>29697.061865445532</v>
      </c>
      <c r="BO288">
        <v>6.9718813339939665</v>
      </c>
      <c r="BP288">
        <v>88.593008516423453</v>
      </c>
      <c r="BQ288">
        <v>32026.998061912229</v>
      </c>
      <c r="BR288">
        <v>89.516650482254434</v>
      </c>
      <c r="BS288">
        <v>9999999</v>
      </c>
      <c r="BT288">
        <v>5.1884612855247498</v>
      </c>
      <c r="BU288">
        <v>0.17764368122804269</v>
      </c>
      <c r="BV288">
        <v>1.6083846552664756</v>
      </c>
      <c r="BW288">
        <v>0.18431713017133244</v>
      </c>
      <c r="BX288">
        <v>0.8013819030489181</v>
      </c>
      <c r="BY288">
        <v>1.2443241162708233E-3</v>
      </c>
      <c r="BZ288">
        <v>0.10386665250385413</v>
      </c>
      <c r="CA288">
        <v>0.15095991615025589</v>
      </c>
      <c r="CB288">
        <v>0.15841759889233489</v>
      </c>
      <c r="CC288">
        <v>0.12926073095241439</v>
      </c>
      <c r="CD288">
        <v>0.27147043758430939</v>
      </c>
      <c r="CE288" t="s">
        <v>152</v>
      </c>
      <c r="CF288">
        <v>0.27342824752796951</v>
      </c>
      <c r="CG288">
        <v>336.08369845492621</v>
      </c>
      <c r="CH288">
        <v>628.8994077739103</v>
      </c>
      <c r="CI288">
        <v>53.868447324454934</v>
      </c>
      <c r="CJ288">
        <v>144.30736268889277</v>
      </c>
      <c r="CK288">
        <v>255.11830889161359</v>
      </c>
      <c r="CL288">
        <v>415.59267110292143</v>
      </c>
      <c r="CM288">
        <v>70.374708138856036</v>
      </c>
      <c r="CN288">
        <v>37.308617137190389</v>
      </c>
      <c r="CO288">
        <v>7271.5692392220535</v>
      </c>
      <c r="CP288">
        <v>0.28414903848980322</v>
      </c>
      <c r="CQ288">
        <v>23.973341285961347</v>
      </c>
      <c r="CR288">
        <v>25392.075463747529</v>
      </c>
      <c r="CS288">
        <v>137.85312305458754</v>
      </c>
      <c r="CT288">
        <v>9999999</v>
      </c>
      <c r="CU288">
        <v>0.89828827875366779</v>
      </c>
      <c r="CV288">
        <v>0.30811507365805296</v>
      </c>
      <c r="CW288">
        <v>0.67174032882768608</v>
      </c>
      <c r="CX288">
        <v>0.32059313963517272</v>
      </c>
      <c r="CY288">
        <v>0.66517152860566897</v>
      </c>
      <c r="CZ288">
        <v>4.5583964092391494E-4</v>
      </c>
      <c r="DA288">
        <v>0.18196754254190192</v>
      </c>
      <c r="DB288">
        <v>0.25344075359001056</v>
      </c>
      <c r="DC288">
        <v>0.28140441167241886</v>
      </c>
      <c r="DD288">
        <v>0.21590927103857885</v>
      </c>
      <c r="DE288">
        <v>0.46764267750553423</v>
      </c>
    </row>
    <row r="289" spans="1:109">
      <c r="A289">
        <v>281</v>
      </c>
      <c r="B289" t="s">
        <v>149</v>
      </c>
      <c r="C289">
        <v>320470.69350632466</v>
      </c>
      <c r="D289">
        <v>681949.37730697065</v>
      </c>
      <c r="E289">
        <v>1846226.8557957448</v>
      </c>
      <c r="F289">
        <v>293471.74562341854</v>
      </c>
      <c r="G289">
        <v>325730.43192210997</v>
      </c>
      <c r="H289">
        <v>665402.31519326067</v>
      </c>
      <c r="I289">
        <v>15276937.336749734</v>
      </c>
      <c r="J289">
        <v>1011602.9177007864</v>
      </c>
      <c r="K289">
        <v>87473.194514407689</v>
      </c>
      <c r="L289">
        <v>239511025977.54929</v>
      </c>
      <c r="M289">
        <v>434.73298985066339</v>
      </c>
      <c r="N289">
        <v>65083.132371788393</v>
      </c>
      <c r="O289">
        <v>6594785.9106950415</v>
      </c>
      <c r="P289">
        <v>28550.914948371592</v>
      </c>
      <c r="Q289">
        <v>9999999</v>
      </c>
      <c r="R289">
        <v>1167.1789766618001</v>
      </c>
      <c r="S289">
        <v>120.37852010011397</v>
      </c>
      <c r="T289">
        <v>394.15054951808878</v>
      </c>
      <c r="U289">
        <v>125.08078210740261</v>
      </c>
      <c r="V289">
        <v>280.06254191216811</v>
      </c>
      <c r="W289">
        <v>2.9096497510668433</v>
      </c>
      <c r="X289">
        <v>81.624920603079588</v>
      </c>
      <c r="Y289">
        <v>104.36165571301953</v>
      </c>
      <c r="Z289">
        <v>107.9756406182606</v>
      </c>
      <c r="AA289">
        <v>93.347982411454197</v>
      </c>
      <c r="AB289">
        <v>183.36261951982175</v>
      </c>
      <c r="AC289" t="s">
        <v>150</v>
      </c>
      <c r="AD289">
        <v>157.0142806084786</v>
      </c>
      <c r="AE289">
        <v>64636.364671455238</v>
      </c>
      <c r="AF289">
        <v>147419.52974358384</v>
      </c>
      <c r="AG289">
        <v>13149.757956231149</v>
      </c>
      <c r="AH289">
        <v>33806.633439117177</v>
      </c>
      <c r="AI289">
        <v>46407.936126626722</v>
      </c>
      <c r="AJ289">
        <v>104409.9401862939</v>
      </c>
      <c r="AK289">
        <v>17771.771352367803</v>
      </c>
      <c r="AL289">
        <v>9458.0164662281168</v>
      </c>
      <c r="AM289">
        <v>2399332.3485006103</v>
      </c>
      <c r="AN289">
        <v>443.82654962676406</v>
      </c>
      <c r="AO289">
        <v>9765.4148112629682</v>
      </c>
      <c r="AP289">
        <v>5391234.9517805194</v>
      </c>
      <c r="AQ289">
        <v>1712.5393498792528</v>
      </c>
      <c r="AR289">
        <v>9999999</v>
      </c>
      <c r="AS289">
        <v>752.34035315267136</v>
      </c>
      <c r="AT289">
        <v>118.71398762735872</v>
      </c>
      <c r="AU289">
        <v>390.80459867808349</v>
      </c>
      <c r="AV289">
        <v>123.28983673168644</v>
      </c>
      <c r="AW289">
        <v>251.12723831960255</v>
      </c>
      <c r="AX289">
        <v>0.28356314520035675</v>
      </c>
      <c r="AY289">
        <v>62.712240017928643</v>
      </c>
      <c r="AZ289">
        <v>98.850209419141549</v>
      </c>
      <c r="BA289">
        <v>107.53258660253148</v>
      </c>
      <c r="BB289">
        <v>81.682853930676316</v>
      </c>
      <c r="BC289">
        <v>172.23670230616057</v>
      </c>
      <c r="BD289" t="s">
        <v>151</v>
      </c>
      <c r="BE289">
        <v>0.79029565208270736</v>
      </c>
      <c r="BF289">
        <v>1365.3994739345367</v>
      </c>
      <c r="BG289">
        <v>2173.0386864349889</v>
      </c>
      <c r="BH289">
        <v>377.82590100562038</v>
      </c>
      <c r="BI289">
        <v>735.85367777152692</v>
      </c>
      <c r="BJ289">
        <v>954.6814125039823</v>
      </c>
      <c r="BK289">
        <v>6880.6483538191442</v>
      </c>
      <c r="BL289">
        <v>715.8699066189306</v>
      </c>
      <c r="BM289">
        <v>200.15384093218594</v>
      </c>
      <c r="BN289">
        <v>244450.61661056429</v>
      </c>
      <c r="BO289">
        <v>3.1191113226697111</v>
      </c>
      <c r="BP289">
        <v>148.78894788463072</v>
      </c>
      <c r="BQ289">
        <v>29151.869836149261</v>
      </c>
      <c r="BR289">
        <v>50.876158962566443</v>
      </c>
      <c r="BS289">
        <v>9999999</v>
      </c>
      <c r="BT289">
        <v>5.2530408738676959</v>
      </c>
      <c r="BU289">
        <v>0.83738514981535739</v>
      </c>
      <c r="BV289">
        <v>2.6125033658971666</v>
      </c>
      <c r="BW289">
        <v>0.86170906345688936</v>
      </c>
      <c r="BX289">
        <v>1.5900727677120907</v>
      </c>
      <c r="BY289">
        <v>1.0701766847130297E-3</v>
      </c>
      <c r="BZ289">
        <v>0.53883606574623344</v>
      </c>
      <c r="CA289">
        <v>0.7406595516722263</v>
      </c>
      <c r="CB289">
        <v>0.75904458740441305</v>
      </c>
      <c r="CC289">
        <v>0.65371626925182502</v>
      </c>
      <c r="CD289">
        <v>1.107837675505573</v>
      </c>
      <c r="CE289" t="s">
        <v>152</v>
      </c>
      <c r="CF289">
        <v>0.84039467300477</v>
      </c>
      <c r="CG289">
        <v>291.83676229728866</v>
      </c>
      <c r="CH289">
        <v>1391.8193170937755</v>
      </c>
      <c r="CI289">
        <v>67.443668604591181</v>
      </c>
      <c r="CJ289">
        <v>154.10357664604945</v>
      </c>
      <c r="CK289">
        <v>358.1163893599919</v>
      </c>
      <c r="CL289">
        <v>538.88535238499321</v>
      </c>
      <c r="CM289">
        <v>97.393421187964449</v>
      </c>
      <c r="CN289">
        <v>41.911138352968216</v>
      </c>
      <c r="CO289">
        <v>76791.623629843467</v>
      </c>
      <c r="CP289">
        <v>0.85594287201508457</v>
      </c>
      <c r="CQ289">
        <v>33.381576996444871</v>
      </c>
      <c r="CR289">
        <v>25728.570066137949</v>
      </c>
      <c r="CS289">
        <v>99.551457787982585</v>
      </c>
      <c r="CT289">
        <v>9999999</v>
      </c>
      <c r="CU289">
        <v>2.8991995319490029</v>
      </c>
      <c r="CV289">
        <v>0.32306983210780466</v>
      </c>
      <c r="CW289">
        <v>1.1629688458527783</v>
      </c>
      <c r="CX289">
        <v>0.33132505372361754</v>
      </c>
      <c r="CY289">
        <v>0.61825813615445602</v>
      </c>
      <c r="CZ289">
        <v>1.7944310467917389E-3</v>
      </c>
      <c r="DA289">
        <v>0.19896932590568997</v>
      </c>
      <c r="DB289">
        <v>0.28980433345472978</v>
      </c>
      <c r="DC289">
        <v>0.28909665229577691</v>
      </c>
      <c r="DD289">
        <v>0.25243832072817812</v>
      </c>
      <c r="DE289">
        <v>0.36223619188300449</v>
      </c>
    </row>
    <row r="290" spans="1:109">
      <c r="A290">
        <v>282</v>
      </c>
      <c r="B290" t="s">
        <v>149</v>
      </c>
      <c r="C290">
        <v>335211.74489322503</v>
      </c>
      <c r="D290">
        <v>598560.73751388933</v>
      </c>
      <c r="E290">
        <v>1523613.6901168069</v>
      </c>
      <c r="F290">
        <v>254550.54891519537</v>
      </c>
      <c r="G290">
        <v>299056.50995966292</v>
      </c>
      <c r="H290">
        <v>494528.05986678071</v>
      </c>
      <c r="I290">
        <v>16262270.628910681</v>
      </c>
      <c r="J290">
        <v>931934.19227835862</v>
      </c>
      <c r="K290">
        <v>77270.366455673779</v>
      </c>
      <c r="L290">
        <v>252109533451.56766</v>
      </c>
      <c r="M290">
        <v>1780.5080177936804</v>
      </c>
      <c r="N290">
        <v>74520.623656490308</v>
      </c>
      <c r="O290">
        <v>5503709.3066459559</v>
      </c>
      <c r="P290">
        <v>38703.856414930851</v>
      </c>
      <c r="Q290">
        <v>9999999</v>
      </c>
      <c r="R290">
        <v>5137.9918500584772</v>
      </c>
      <c r="S290">
        <v>809.41347802149301</v>
      </c>
      <c r="T290">
        <v>2875.2240394136338</v>
      </c>
      <c r="U290">
        <v>828.70796082162997</v>
      </c>
      <c r="V290">
        <v>1773.6401907846196</v>
      </c>
      <c r="W290">
        <v>2.1785287582988939</v>
      </c>
      <c r="X290">
        <v>544.08289318134075</v>
      </c>
      <c r="Y290">
        <v>736.7707051470079</v>
      </c>
      <c r="Z290">
        <v>736.51176113261329</v>
      </c>
      <c r="AA290">
        <v>660.09567629047297</v>
      </c>
      <c r="AB290">
        <v>985.55439155087424</v>
      </c>
      <c r="AC290" t="s">
        <v>150</v>
      </c>
      <c r="AD290">
        <v>182.71606294538404</v>
      </c>
      <c r="AE290">
        <v>59400.057781619755</v>
      </c>
      <c r="AF290">
        <v>74876.883824560791</v>
      </c>
      <c r="AG290">
        <v>9343.2170362306242</v>
      </c>
      <c r="AH290">
        <v>25780.893645788969</v>
      </c>
      <c r="AI290">
        <v>35974.943499509522</v>
      </c>
      <c r="AJ290">
        <v>75823.593848818928</v>
      </c>
      <c r="AK290">
        <v>12250.854290897541</v>
      </c>
      <c r="AL290">
        <v>6944.794053000137</v>
      </c>
      <c r="AM290">
        <v>613092.86067345878</v>
      </c>
      <c r="AN290">
        <v>581.5079057380849</v>
      </c>
      <c r="AO290">
        <v>7649.8274089900142</v>
      </c>
      <c r="AP290">
        <v>4703899.1103801522</v>
      </c>
      <c r="AQ290">
        <v>748.15790488955963</v>
      </c>
      <c r="AR290">
        <v>9999999</v>
      </c>
      <c r="AS290">
        <v>773.10505899747557</v>
      </c>
      <c r="AT290">
        <v>104.59628444579212</v>
      </c>
      <c r="AU290">
        <v>399.55559149153771</v>
      </c>
      <c r="AV290">
        <v>109.90210613458503</v>
      </c>
      <c r="AW290">
        <v>241.85589256502476</v>
      </c>
      <c r="AX290">
        <v>3.0616060478463193E-2</v>
      </c>
      <c r="AY290">
        <v>42.826545717620611</v>
      </c>
      <c r="AZ290">
        <v>78.188419567458411</v>
      </c>
      <c r="BA290">
        <v>93.531035617331483</v>
      </c>
      <c r="BB290">
        <v>59.416567366008096</v>
      </c>
      <c r="BC290">
        <v>150.67168358440054</v>
      </c>
      <c r="BD290" t="s">
        <v>151</v>
      </c>
      <c r="BE290">
        <v>5.9495476297629155</v>
      </c>
      <c r="BF290">
        <v>595.27865038287848</v>
      </c>
      <c r="BG290">
        <v>1895.246230037661</v>
      </c>
      <c r="BH290">
        <v>145.77912533543287</v>
      </c>
      <c r="BI290">
        <v>298.63696139852209</v>
      </c>
      <c r="BJ290">
        <v>635.45497456518956</v>
      </c>
      <c r="BK290">
        <v>1777.1664983955902</v>
      </c>
      <c r="BL290">
        <v>245.5411664372273</v>
      </c>
      <c r="BM290">
        <v>81.577280730660092</v>
      </c>
      <c r="BN290">
        <v>173454.63848074066</v>
      </c>
      <c r="BO290">
        <v>10.233270015619858</v>
      </c>
      <c r="BP290">
        <v>66.880728579076106</v>
      </c>
      <c r="BQ290">
        <v>30061.723210267755</v>
      </c>
      <c r="BR290">
        <v>52.933869950364269</v>
      </c>
      <c r="BS290">
        <v>9999999</v>
      </c>
      <c r="BT290">
        <v>14.977014703771788</v>
      </c>
      <c r="BU290">
        <v>0.9015128395927744</v>
      </c>
      <c r="BV290">
        <v>6.2390353828980194</v>
      </c>
      <c r="BW290">
        <v>0.95651271938069071</v>
      </c>
      <c r="BX290">
        <v>3.6853315047972677</v>
      </c>
      <c r="BY290">
        <v>3.6396268320490052E-3</v>
      </c>
      <c r="BZ290">
        <v>0.38924958636635826</v>
      </c>
      <c r="CA290">
        <v>0.67396396671353986</v>
      </c>
      <c r="CB290">
        <v>0.7781208545160917</v>
      </c>
      <c r="CC290">
        <v>0.52379462572844726</v>
      </c>
      <c r="CD290">
        <v>1.6893027945021153</v>
      </c>
      <c r="CE290" t="s">
        <v>152</v>
      </c>
      <c r="CF290">
        <v>0.69233985328574121</v>
      </c>
      <c r="CG290">
        <v>241.69302421344543</v>
      </c>
      <c r="CH290">
        <v>1335.0437814925149</v>
      </c>
      <c r="CI290">
        <v>57.555232452553156</v>
      </c>
      <c r="CJ290">
        <v>128.01957408324435</v>
      </c>
      <c r="CK290">
        <v>342.82463886229641</v>
      </c>
      <c r="CL290">
        <v>382.45309127932109</v>
      </c>
      <c r="CM290">
        <v>79.202395323603994</v>
      </c>
      <c r="CN290">
        <v>36.370489065075041</v>
      </c>
      <c r="CO290">
        <v>71289.295231420023</v>
      </c>
      <c r="CP290">
        <v>1.3548118528819824</v>
      </c>
      <c r="CQ290">
        <v>20.09629697368856</v>
      </c>
      <c r="CR290">
        <v>23350.31564656191</v>
      </c>
      <c r="CS290">
        <v>121.5629819166908</v>
      </c>
      <c r="CT290">
        <v>9999999</v>
      </c>
      <c r="CU290">
        <v>1.8346778673535866</v>
      </c>
      <c r="CV290">
        <v>0.22372297484522588</v>
      </c>
      <c r="CW290">
        <v>1.0471362301134703</v>
      </c>
      <c r="CX290">
        <v>0.23504016994382726</v>
      </c>
      <c r="CY290">
        <v>0.63390417466266813</v>
      </c>
      <c r="CZ290">
        <v>5.9398603612106441E-5</v>
      </c>
      <c r="DA290">
        <v>9.1601535619490346E-2</v>
      </c>
      <c r="DB290">
        <v>0.16733029419427042</v>
      </c>
      <c r="DC290">
        <v>0.19932918346979425</v>
      </c>
      <c r="DD290">
        <v>0.12643826202000646</v>
      </c>
      <c r="DE290">
        <v>0.32369994055400159</v>
      </c>
    </row>
    <row r="291" spans="1:109">
      <c r="A291">
        <v>283</v>
      </c>
      <c r="B291" t="s">
        <v>149</v>
      </c>
      <c r="C291">
        <v>398891.60583888699</v>
      </c>
      <c r="D291">
        <v>423021.24643601489</v>
      </c>
      <c r="E291">
        <v>5182627.4636204075</v>
      </c>
      <c r="F291">
        <v>554641.64776739245</v>
      </c>
      <c r="G291">
        <v>226351.97214704633</v>
      </c>
      <c r="H291">
        <v>1222755.9338765615</v>
      </c>
      <c r="I291">
        <v>17989111.654816519</v>
      </c>
      <c r="J291">
        <v>4289231.3172491817</v>
      </c>
      <c r="K291">
        <v>75979.700124030118</v>
      </c>
      <c r="L291">
        <v>1.3555158586027036E+18</v>
      </c>
      <c r="M291">
        <v>7407.3288235998752</v>
      </c>
      <c r="N291">
        <v>53273.844027856845</v>
      </c>
      <c r="O291">
        <v>8603809.3441749755</v>
      </c>
      <c r="P291">
        <v>42966.17308250715</v>
      </c>
      <c r="Q291">
        <v>9999999</v>
      </c>
      <c r="R291">
        <v>11076.404958435587</v>
      </c>
      <c r="S291">
        <v>371.56685554931715</v>
      </c>
      <c r="T291">
        <v>2764.908943857034</v>
      </c>
      <c r="U291">
        <v>396.35651167372959</v>
      </c>
      <c r="V291">
        <v>1694.0978337263173</v>
      </c>
      <c r="W291">
        <v>9.3036621099479628</v>
      </c>
      <c r="X291">
        <v>158.12696373199165</v>
      </c>
      <c r="Y291">
        <v>276.18001857445597</v>
      </c>
      <c r="Z291">
        <v>317.79299222608063</v>
      </c>
      <c r="AA291">
        <v>212.40381587602522</v>
      </c>
      <c r="AB291">
        <v>709.42234022085006</v>
      </c>
      <c r="AC291" t="s">
        <v>150</v>
      </c>
      <c r="AD291">
        <v>758.15475562966901</v>
      </c>
      <c r="AE291">
        <v>41403.820036652156</v>
      </c>
      <c r="AF291">
        <v>257172.88010391811</v>
      </c>
      <c r="AG291">
        <v>10164.547213208289</v>
      </c>
      <c r="AH291">
        <v>21622.040799846996</v>
      </c>
      <c r="AI291">
        <v>62418.630326977269</v>
      </c>
      <c r="AJ291">
        <v>73112.048875167078</v>
      </c>
      <c r="AK291">
        <v>14877.969648652313</v>
      </c>
      <c r="AL291">
        <v>6352.6679403411936</v>
      </c>
      <c r="AM291">
        <v>14499691.596810181</v>
      </c>
      <c r="AN291">
        <v>1142.1015977640434</v>
      </c>
      <c r="AO291">
        <v>6631.7473173223834</v>
      </c>
      <c r="AP291">
        <v>4973428.3688270394</v>
      </c>
      <c r="AQ291">
        <v>1375.7106543822301</v>
      </c>
      <c r="AR291">
        <v>9999999</v>
      </c>
      <c r="AS291">
        <v>1366.7467906110903</v>
      </c>
      <c r="AT291">
        <v>53.729679862836058</v>
      </c>
      <c r="AU291">
        <v>332.69859626376865</v>
      </c>
      <c r="AV291">
        <v>57.120550235713367</v>
      </c>
      <c r="AW291">
        <v>185.94590608184149</v>
      </c>
      <c r="AX291">
        <v>0.72518875914667991</v>
      </c>
      <c r="AY291">
        <v>21.275335382663332</v>
      </c>
      <c r="AZ291">
        <v>39.931161904355953</v>
      </c>
      <c r="BA291">
        <v>45.702018497540777</v>
      </c>
      <c r="BB291">
        <v>30.171899028059411</v>
      </c>
      <c r="BC291">
        <v>90.596689469058759</v>
      </c>
      <c r="BD291" t="s">
        <v>151</v>
      </c>
      <c r="BE291">
        <v>2.4962785743092946</v>
      </c>
      <c r="BF291">
        <v>1256.122884696591</v>
      </c>
      <c r="BG291">
        <v>3368.4576633911925</v>
      </c>
      <c r="BH291">
        <v>326.82404283349467</v>
      </c>
      <c r="BI291">
        <v>553.60880303728595</v>
      </c>
      <c r="BJ291">
        <v>1072.9624411033469</v>
      </c>
      <c r="BK291">
        <v>6760.1584172636067</v>
      </c>
      <c r="BL291">
        <v>700.94265670100822</v>
      </c>
      <c r="BM291">
        <v>141.23020323599778</v>
      </c>
      <c r="BN291">
        <v>4436089.98572357</v>
      </c>
      <c r="BO291">
        <v>2.5412767443149775</v>
      </c>
      <c r="BP291">
        <v>90.935027446248426</v>
      </c>
      <c r="BQ291">
        <v>24987.609220257691</v>
      </c>
      <c r="BR291">
        <v>43.37052341432954</v>
      </c>
      <c r="BS291">
        <v>9999999</v>
      </c>
      <c r="BT291">
        <v>9.1395714857711834</v>
      </c>
      <c r="BU291">
        <v>1.2789403683488711</v>
      </c>
      <c r="BV291">
        <v>4.8230672071748595</v>
      </c>
      <c r="BW291">
        <v>1.3018118190077794</v>
      </c>
      <c r="BX291">
        <v>2.9986162241417134</v>
      </c>
      <c r="BY291">
        <v>1.6197793180714498E-3</v>
      </c>
      <c r="BZ291">
        <v>0.87983838210225196</v>
      </c>
      <c r="CA291">
        <v>1.178637088569894</v>
      </c>
      <c r="CB291">
        <v>1.1870106274447954</v>
      </c>
      <c r="CC291">
        <v>1.0658941901418841</v>
      </c>
      <c r="CD291">
        <v>1.4958768083182004</v>
      </c>
      <c r="CE291" t="s">
        <v>152</v>
      </c>
      <c r="CF291">
        <v>0.12459309076291911</v>
      </c>
      <c r="CG291">
        <v>191.95313584775414</v>
      </c>
      <c r="CH291">
        <v>668.13652096403484</v>
      </c>
      <c r="CI291">
        <v>36.962986874747649</v>
      </c>
      <c r="CJ291">
        <v>96.472864407764945</v>
      </c>
      <c r="CK291">
        <v>195.88802362699917</v>
      </c>
      <c r="CL291">
        <v>235.43335409004493</v>
      </c>
      <c r="CM291">
        <v>47.104675380049031</v>
      </c>
      <c r="CN291">
        <v>26.289310284268346</v>
      </c>
      <c r="CO291">
        <v>9700.3970308947992</v>
      </c>
      <c r="CP291">
        <v>0.16330488818378755</v>
      </c>
      <c r="CQ291">
        <v>20.451080510985097</v>
      </c>
      <c r="CR291">
        <v>23374.239445709092</v>
      </c>
      <c r="CS291">
        <v>128.15144049939485</v>
      </c>
      <c r="CT291">
        <v>9999999</v>
      </c>
      <c r="CU291">
        <v>0.69823953377952963</v>
      </c>
      <c r="CV291">
        <v>5.5563793398774736E-2</v>
      </c>
      <c r="CW291">
        <v>0.31501692384019786</v>
      </c>
      <c r="CX291">
        <v>5.5627964639603553E-2</v>
      </c>
      <c r="CY291">
        <v>0.19717080443204074</v>
      </c>
      <c r="CZ291">
        <v>1.9516114867666884E-3</v>
      </c>
      <c r="DA291">
        <v>5.1970885287998432E-2</v>
      </c>
      <c r="DB291">
        <v>5.6084546447920401E-2</v>
      </c>
      <c r="DC291">
        <v>5.2774569469067022E-2</v>
      </c>
      <c r="DD291">
        <v>5.5927767328891674E-2</v>
      </c>
      <c r="DE291">
        <v>6.419741721045541E-2</v>
      </c>
    </row>
    <row r="292" spans="1:109">
      <c r="A292">
        <v>284</v>
      </c>
      <c r="B292" t="s">
        <v>149</v>
      </c>
      <c r="C292">
        <v>381006.00477052236</v>
      </c>
      <c r="D292">
        <v>532487.44443622639</v>
      </c>
      <c r="E292">
        <v>1693001.7360125408</v>
      </c>
      <c r="F292">
        <v>238553.32485999019</v>
      </c>
      <c r="G292">
        <v>323961.47625833534</v>
      </c>
      <c r="H292">
        <v>492316.36416795821</v>
      </c>
      <c r="I292">
        <v>7461132.9985715533</v>
      </c>
      <c r="J292">
        <v>644544.00898550393</v>
      </c>
      <c r="K292">
        <v>93325.41556591315</v>
      </c>
      <c r="L292">
        <v>73518666903.622482</v>
      </c>
      <c r="M292">
        <v>1726.9140697659614</v>
      </c>
      <c r="N292">
        <v>82305.730590810985</v>
      </c>
      <c r="O292">
        <v>6991192.561188655</v>
      </c>
      <c r="P292">
        <v>35101.219105809949</v>
      </c>
      <c r="Q292">
        <v>9999999</v>
      </c>
      <c r="R292">
        <v>2535.6945158689509</v>
      </c>
      <c r="S292">
        <v>424.52673784025495</v>
      </c>
      <c r="T292">
        <v>1681.3490045862441</v>
      </c>
      <c r="U292">
        <v>448.9100797819537</v>
      </c>
      <c r="V292">
        <v>1709.9283501388188</v>
      </c>
      <c r="W292">
        <v>1.3964065247950066</v>
      </c>
      <c r="X292">
        <v>217.96462040345867</v>
      </c>
      <c r="Y292">
        <v>330.08272267229728</v>
      </c>
      <c r="Z292">
        <v>368.83753634426785</v>
      </c>
      <c r="AA292">
        <v>270.23034803857701</v>
      </c>
      <c r="AB292">
        <v>810.71312471740907</v>
      </c>
      <c r="AC292" t="s">
        <v>150</v>
      </c>
      <c r="AD292">
        <v>210.84759327906434</v>
      </c>
      <c r="AE292">
        <v>88428.440082461573</v>
      </c>
      <c r="AF292">
        <v>320899.47558276349</v>
      </c>
      <c r="AG292">
        <v>16527.099094113051</v>
      </c>
      <c r="AH292">
        <v>39168.668782003057</v>
      </c>
      <c r="AI292">
        <v>86814.365121328199</v>
      </c>
      <c r="AJ292">
        <v>153534.80119485068</v>
      </c>
      <c r="AK292">
        <v>24320.475922467245</v>
      </c>
      <c r="AL292">
        <v>9989.401262650239</v>
      </c>
      <c r="AM292">
        <v>18360726.94865147</v>
      </c>
      <c r="AN292">
        <v>222.37308370912081</v>
      </c>
      <c r="AO292">
        <v>7351.0504726999452</v>
      </c>
      <c r="AP292">
        <v>5847142.8078912199</v>
      </c>
      <c r="AQ292">
        <v>1709.3794821161728</v>
      </c>
      <c r="AR292">
        <v>9999999</v>
      </c>
      <c r="AS292">
        <v>865.11907737488809</v>
      </c>
      <c r="AT292">
        <v>109.49776739118522</v>
      </c>
      <c r="AU292">
        <v>432.30119504634001</v>
      </c>
      <c r="AV292">
        <v>112.34352893266232</v>
      </c>
      <c r="AW292">
        <v>248.50068198699412</v>
      </c>
      <c r="AX292">
        <v>0.23514634024585609</v>
      </c>
      <c r="AY292">
        <v>63.750024915555599</v>
      </c>
      <c r="AZ292">
        <v>96.656947012228727</v>
      </c>
      <c r="BA292">
        <v>99.266684189471007</v>
      </c>
      <c r="BB292">
        <v>82.234700950753464</v>
      </c>
      <c r="BC292">
        <v>126.02470424112238</v>
      </c>
      <c r="BD292" t="s">
        <v>151</v>
      </c>
      <c r="BE292">
        <v>0.24962411044661265</v>
      </c>
      <c r="BF292">
        <v>1129.3732322124656</v>
      </c>
      <c r="BG292">
        <v>2292.7037484903244</v>
      </c>
      <c r="BH292">
        <v>277.41213708178742</v>
      </c>
      <c r="BI292">
        <v>553.30725425923515</v>
      </c>
      <c r="BJ292">
        <v>938.83833010190949</v>
      </c>
      <c r="BK292">
        <v>3696.7225213603542</v>
      </c>
      <c r="BL292">
        <v>478.68036528970686</v>
      </c>
      <c r="BM292">
        <v>150.50881309670928</v>
      </c>
      <c r="BN292">
        <v>219458.18966559638</v>
      </c>
      <c r="BO292">
        <v>1.3812920877269361</v>
      </c>
      <c r="BP292">
        <v>100.44970056927164</v>
      </c>
      <c r="BQ292">
        <v>32855.157906059525</v>
      </c>
      <c r="BR292">
        <v>77.49987935257235</v>
      </c>
      <c r="BS292">
        <v>9999999</v>
      </c>
      <c r="BT292">
        <v>2.3946442481072205</v>
      </c>
      <c r="BU292">
        <v>0.14995765107815959</v>
      </c>
      <c r="BV292">
        <v>0.7494754231810612</v>
      </c>
      <c r="BW292">
        <v>0.14839081935208909</v>
      </c>
      <c r="BX292">
        <v>0.43767622905463083</v>
      </c>
      <c r="BY292">
        <v>6.2660075822054389E-3</v>
      </c>
      <c r="BZ292">
        <v>0.15134005395374098</v>
      </c>
      <c r="CA292">
        <v>0.16078456665100829</v>
      </c>
      <c r="CB292">
        <v>0.14346850125711369</v>
      </c>
      <c r="CC292">
        <v>0.16312154354031388</v>
      </c>
      <c r="CD292">
        <v>0.15175228209434719</v>
      </c>
      <c r="CE292" t="s">
        <v>152</v>
      </c>
      <c r="CF292">
        <v>0.41235358204041317</v>
      </c>
      <c r="CG292">
        <v>374.38886356408705</v>
      </c>
      <c r="CH292">
        <v>1487.1797925604949</v>
      </c>
      <c r="CI292">
        <v>112.63508655888843</v>
      </c>
      <c r="CJ292">
        <v>209.21500984602648</v>
      </c>
      <c r="CK292">
        <v>576.65686222830095</v>
      </c>
      <c r="CL292">
        <v>1008.4912362773711</v>
      </c>
      <c r="CM292">
        <v>177.61536547649641</v>
      </c>
      <c r="CN292">
        <v>61.167788469068988</v>
      </c>
      <c r="CO292">
        <v>111323.41742813001</v>
      </c>
      <c r="CP292">
        <v>0.47921642551493887</v>
      </c>
      <c r="CQ292">
        <v>25.706205242567069</v>
      </c>
      <c r="CR292">
        <v>22569.657921206574</v>
      </c>
      <c r="CS292">
        <v>111.14727521324048</v>
      </c>
      <c r="CT292">
        <v>9999999</v>
      </c>
      <c r="CU292">
        <v>1.3065449948745702</v>
      </c>
      <c r="CV292">
        <v>0.21095980943195139</v>
      </c>
      <c r="CW292">
        <v>0.69970053824846168</v>
      </c>
      <c r="CX292">
        <v>0.21815955035288553</v>
      </c>
      <c r="CY292">
        <v>0.61589901976743944</v>
      </c>
      <c r="CZ292">
        <v>2.5172776936961217E-4</v>
      </c>
      <c r="DA292">
        <v>0.14335891614908611</v>
      </c>
      <c r="DB292">
        <v>0.18417662967682366</v>
      </c>
      <c r="DC292">
        <v>0.19228304520591782</v>
      </c>
      <c r="DD292">
        <v>0.16490841336514422</v>
      </c>
      <c r="DE292">
        <v>0.31778757793823592</v>
      </c>
    </row>
    <row r="293" spans="1:109">
      <c r="A293">
        <v>285</v>
      </c>
      <c r="B293" t="s">
        <v>149</v>
      </c>
      <c r="C293">
        <v>306858.95681740256</v>
      </c>
      <c r="D293">
        <v>198996.24066073494</v>
      </c>
      <c r="E293">
        <v>615583.61538566195</v>
      </c>
      <c r="F293">
        <v>45080.906863248987</v>
      </c>
      <c r="G293">
        <v>91356.351305243734</v>
      </c>
      <c r="H293">
        <v>180309.55968196964</v>
      </c>
      <c r="I293">
        <v>516302.18439356546</v>
      </c>
      <c r="J293">
        <v>73672.537975193409</v>
      </c>
      <c r="K293">
        <v>25144.544160974339</v>
      </c>
      <c r="L293">
        <v>99029380.744161293</v>
      </c>
      <c r="M293">
        <v>475.67454620998734</v>
      </c>
      <c r="N293">
        <v>17408.186306413856</v>
      </c>
      <c r="O293">
        <v>7625765.0785206426</v>
      </c>
      <c r="P293">
        <v>7021.119064447571</v>
      </c>
      <c r="Q293">
        <v>9999999</v>
      </c>
      <c r="R293">
        <v>1138.1105947494916</v>
      </c>
      <c r="S293">
        <v>136.74990222177706</v>
      </c>
      <c r="T293">
        <v>519.61724179461544</v>
      </c>
      <c r="U293">
        <v>142.84762010456038</v>
      </c>
      <c r="V293">
        <v>382.89018065134451</v>
      </c>
      <c r="W293">
        <v>1.0689939555763328</v>
      </c>
      <c r="X293">
        <v>69.642254273993558</v>
      </c>
      <c r="Y293">
        <v>109.18903171627167</v>
      </c>
      <c r="Z293">
        <v>123.07440645281511</v>
      </c>
      <c r="AA293">
        <v>89.466553253925923</v>
      </c>
      <c r="AB293">
        <v>216.54839337263388</v>
      </c>
      <c r="AC293" t="s">
        <v>150</v>
      </c>
      <c r="AD293">
        <v>381.28561529212755</v>
      </c>
      <c r="AE293">
        <v>34980.093696900221</v>
      </c>
      <c r="AF293">
        <v>361041.27369460859</v>
      </c>
      <c r="AG293">
        <v>10695.892219179534</v>
      </c>
      <c r="AH293">
        <v>19440.244741153783</v>
      </c>
      <c r="AI293">
        <v>86643.310478261905</v>
      </c>
      <c r="AJ293">
        <v>63084.772777930884</v>
      </c>
      <c r="AK293">
        <v>15762.930330804704</v>
      </c>
      <c r="AL293">
        <v>5981.0519700187469</v>
      </c>
      <c r="AM293">
        <v>36119060.029881835</v>
      </c>
      <c r="AN293">
        <v>392.57013964746</v>
      </c>
      <c r="AO293">
        <v>3046.2234307492349</v>
      </c>
      <c r="AP293">
        <v>5204540.347478847</v>
      </c>
      <c r="AQ293">
        <v>740.35973387966703</v>
      </c>
      <c r="AR293">
        <v>9999999</v>
      </c>
      <c r="AS293">
        <v>735.71844629376869</v>
      </c>
      <c r="AT293">
        <v>35.783227697825964</v>
      </c>
      <c r="AU293">
        <v>196.32657521468667</v>
      </c>
      <c r="AV293">
        <v>38.069850224399282</v>
      </c>
      <c r="AW293">
        <v>130.78318459295909</v>
      </c>
      <c r="AX293">
        <v>0.78406635014229364</v>
      </c>
      <c r="AY293">
        <v>14.803083941601859</v>
      </c>
      <c r="AZ293">
        <v>26.518651573241041</v>
      </c>
      <c r="BA293">
        <v>30.575350699674257</v>
      </c>
      <c r="BB293">
        <v>20.379650999456235</v>
      </c>
      <c r="BC293">
        <v>67.64434800670189</v>
      </c>
      <c r="BD293" t="s">
        <v>151</v>
      </c>
      <c r="BE293">
        <v>4.1490204260376196</v>
      </c>
      <c r="BF293">
        <v>1464.2517232824146</v>
      </c>
      <c r="BG293">
        <v>6629.5870637902635</v>
      </c>
      <c r="BH293">
        <v>469.87475424381751</v>
      </c>
      <c r="BI293">
        <v>677.8032429086328</v>
      </c>
      <c r="BJ293">
        <v>1734.5501239225275</v>
      </c>
      <c r="BK293">
        <v>7607.2807208952681</v>
      </c>
      <c r="BL293">
        <v>1038.1793671907346</v>
      </c>
      <c r="BM293">
        <v>185.4496757948402</v>
      </c>
      <c r="BN293">
        <v>120473522.38331605</v>
      </c>
      <c r="BO293">
        <v>5.4119014919781856</v>
      </c>
      <c r="BP293">
        <v>96.65418465534033</v>
      </c>
      <c r="BQ293">
        <v>30757.414200701292</v>
      </c>
      <c r="BR293">
        <v>72.674262488723357</v>
      </c>
      <c r="BS293">
        <v>9999999</v>
      </c>
      <c r="BT293">
        <v>9.3040542375017043</v>
      </c>
      <c r="BU293">
        <v>1.3614632329743259</v>
      </c>
      <c r="BV293">
        <v>5.6374915353003452</v>
      </c>
      <c r="BW293">
        <v>1.4262055305400245</v>
      </c>
      <c r="BX293">
        <v>3.6291436303830547</v>
      </c>
      <c r="BY293">
        <v>1.4055335477586876E-3</v>
      </c>
      <c r="BZ293">
        <v>0.58591255423972533</v>
      </c>
      <c r="CA293">
        <v>1.0411394415119004</v>
      </c>
      <c r="CB293">
        <v>1.2254204521636418</v>
      </c>
      <c r="CC293">
        <v>0.79807600720198035</v>
      </c>
      <c r="CD293">
        <v>1.9567683453721103</v>
      </c>
      <c r="CE293" t="s">
        <v>152</v>
      </c>
      <c r="CF293">
        <v>0.16247418575794612</v>
      </c>
      <c r="CG293">
        <v>199.14219666024573</v>
      </c>
      <c r="CH293">
        <v>562.6981624500304</v>
      </c>
      <c r="CI293">
        <v>33.747538808218778</v>
      </c>
      <c r="CJ293">
        <v>87.261301517112457</v>
      </c>
      <c r="CK293">
        <v>201.5800416434891</v>
      </c>
      <c r="CL293">
        <v>200.89486036451677</v>
      </c>
      <c r="CM293">
        <v>41.981997508729052</v>
      </c>
      <c r="CN293">
        <v>24.281517347412876</v>
      </c>
      <c r="CO293">
        <v>5549.1003869725391</v>
      </c>
      <c r="CP293">
        <v>0.32437170915403185</v>
      </c>
      <c r="CQ293">
        <v>13.307677993984726</v>
      </c>
      <c r="CR293">
        <v>24398.210217409622</v>
      </c>
      <c r="CS293">
        <v>155.74152475694029</v>
      </c>
      <c r="CT293">
        <v>9999999</v>
      </c>
      <c r="CU293">
        <v>0.40586003700846968</v>
      </c>
      <c r="CV293">
        <v>0.10017097299311439</v>
      </c>
      <c r="CW293">
        <v>0.20029832855538887</v>
      </c>
      <c r="CX293">
        <v>0.10508627849495626</v>
      </c>
      <c r="CY293">
        <v>0.16167362854947365</v>
      </c>
      <c r="CZ293">
        <v>4.5650726789620266E-4</v>
      </c>
      <c r="DA293">
        <v>3.9856853678563252E-2</v>
      </c>
      <c r="DB293">
        <v>7.3145414643318432E-2</v>
      </c>
      <c r="DC293">
        <v>8.6829867371101377E-2</v>
      </c>
      <c r="DD293">
        <v>5.4694124069235794E-2</v>
      </c>
      <c r="DE293">
        <v>0.13843659211677778</v>
      </c>
    </row>
    <row r="294" spans="1:109">
      <c r="A294">
        <v>286</v>
      </c>
      <c r="B294" t="s">
        <v>149</v>
      </c>
      <c r="C294">
        <v>288326.69143027056</v>
      </c>
      <c r="D294">
        <v>435206.32309737394</v>
      </c>
      <c r="E294">
        <v>1729273.5698103143</v>
      </c>
      <c r="F294">
        <v>185710.04601214034</v>
      </c>
      <c r="G294">
        <v>211753.58326203554</v>
      </c>
      <c r="H294">
        <v>462210.88811280689</v>
      </c>
      <c r="I294">
        <v>6532395.8139497908</v>
      </c>
      <c r="J294">
        <v>595231.64958555915</v>
      </c>
      <c r="K294">
        <v>58251.500708021682</v>
      </c>
      <c r="L294">
        <v>1106654173133.5012</v>
      </c>
      <c r="M294">
        <v>1020.3616383555214</v>
      </c>
      <c r="N294">
        <v>46333.048244658428</v>
      </c>
      <c r="O294">
        <v>5570478.3071235903</v>
      </c>
      <c r="P294">
        <v>25649.794005677555</v>
      </c>
      <c r="Q294">
        <v>9999999</v>
      </c>
      <c r="R294">
        <v>3303.9649048049819</v>
      </c>
      <c r="S294">
        <v>399.34009302787553</v>
      </c>
      <c r="T294">
        <v>1742.1334674567956</v>
      </c>
      <c r="U294">
        <v>419.53805178567529</v>
      </c>
      <c r="V294">
        <v>1113.3980048458138</v>
      </c>
      <c r="W294">
        <v>1.9530912642374834</v>
      </c>
      <c r="X294">
        <v>173.72039452066244</v>
      </c>
      <c r="Y294">
        <v>309.65200486478921</v>
      </c>
      <c r="Z294">
        <v>354.71576522386158</v>
      </c>
      <c r="AA294">
        <v>240.38999457312363</v>
      </c>
      <c r="AB294">
        <v>660.23038916708651</v>
      </c>
      <c r="AC294" t="s">
        <v>150</v>
      </c>
      <c r="AD294">
        <v>436.96639812976616</v>
      </c>
      <c r="AE294">
        <v>164969.21536915904</v>
      </c>
      <c r="AF294">
        <v>496646.19956327061</v>
      </c>
      <c r="AG294">
        <v>36128.762486446372</v>
      </c>
      <c r="AH294">
        <v>69757.91659269607</v>
      </c>
      <c r="AI294">
        <v>137360.18875951273</v>
      </c>
      <c r="AJ294">
        <v>540964.0466014311</v>
      </c>
      <c r="AK294">
        <v>67124.748744955854</v>
      </c>
      <c r="AL294">
        <v>17597.247285326925</v>
      </c>
      <c r="AM294">
        <v>287967685.97166425</v>
      </c>
      <c r="AN294">
        <v>364.05971604522296</v>
      </c>
      <c r="AO294">
        <v>11429.517972329175</v>
      </c>
      <c r="AP294">
        <v>4431949.2487088162</v>
      </c>
      <c r="AQ294">
        <v>4935.0091666402486</v>
      </c>
      <c r="AR294">
        <v>9999999</v>
      </c>
      <c r="AS294">
        <v>1439.3185093975706</v>
      </c>
      <c r="AT294">
        <v>216.17209703583484</v>
      </c>
      <c r="AU294">
        <v>845.59000618231869</v>
      </c>
      <c r="AV294">
        <v>221.84078815357958</v>
      </c>
      <c r="AW294">
        <v>537.0836544742416</v>
      </c>
      <c r="AX294">
        <v>1.0880341219894434</v>
      </c>
      <c r="AY294">
        <v>130.83478208325377</v>
      </c>
      <c r="AZ294">
        <v>191.22344679202067</v>
      </c>
      <c r="BA294">
        <v>198.82984845351376</v>
      </c>
      <c r="BB294">
        <v>166.46433430365289</v>
      </c>
      <c r="BC294">
        <v>277.99495925906319</v>
      </c>
      <c r="BD294" t="s">
        <v>151</v>
      </c>
      <c r="BE294">
        <v>11.72191863990856</v>
      </c>
      <c r="BF294">
        <v>903.50741345377503</v>
      </c>
      <c r="BG294">
        <v>2271.9069760193961</v>
      </c>
      <c r="BH294">
        <v>209.34272364476297</v>
      </c>
      <c r="BI294">
        <v>379.12607857673129</v>
      </c>
      <c r="BJ294">
        <v>651.43135717726102</v>
      </c>
      <c r="BK294">
        <v>3840.5689600856754</v>
      </c>
      <c r="BL294">
        <v>422.68565947244906</v>
      </c>
      <c r="BM294">
        <v>106.97004069545952</v>
      </c>
      <c r="BN294">
        <v>1132379.5344815038</v>
      </c>
      <c r="BO294">
        <v>20.141730707436036</v>
      </c>
      <c r="BP294">
        <v>91.32067001323648</v>
      </c>
      <c r="BQ294">
        <v>22165.212545806564</v>
      </c>
      <c r="BR294">
        <v>19.484290249815427</v>
      </c>
      <c r="BS294">
        <v>9999999</v>
      </c>
      <c r="BT294">
        <v>25.58994123077272</v>
      </c>
      <c r="BU294">
        <v>1.6181157653039111</v>
      </c>
      <c r="BV294">
        <v>9.0785357211250659</v>
      </c>
      <c r="BW294">
        <v>1.7077006904964038</v>
      </c>
      <c r="BX294">
        <v>5.792702676873299</v>
      </c>
      <c r="BY294">
        <v>1.7424684589637203E-2</v>
      </c>
      <c r="BZ294">
        <v>0.77630934423080866</v>
      </c>
      <c r="CA294">
        <v>1.2560665319261994</v>
      </c>
      <c r="CB294">
        <v>1.4203772952244507</v>
      </c>
      <c r="CC294">
        <v>1.0106751212998804</v>
      </c>
      <c r="CD294">
        <v>2.8833156096986521</v>
      </c>
      <c r="CE294" t="s">
        <v>152</v>
      </c>
      <c r="CF294">
        <v>0.43448639903437819</v>
      </c>
      <c r="CG294">
        <v>146.75052275016142</v>
      </c>
      <c r="CH294">
        <v>1347.3455245686221</v>
      </c>
      <c r="CI294">
        <v>43.843439940262847</v>
      </c>
      <c r="CJ294">
        <v>81.568795770458422</v>
      </c>
      <c r="CK294">
        <v>351.95994287460474</v>
      </c>
      <c r="CL294">
        <v>221.78104026281247</v>
      </c>
      <c r="CM294">
        <v>59.902504622327768</v>
      </c>
      <c r="CN294">
        <v>26.859020078584795</v>
      </c>
      <c r="CO294">
        <v>62442.8914139154</v>
      </c>
      <c r="CP294">
        <v>0.92285204227284745</v>
      </c>
      <c r="CQ294">
        <v>8.1277980248783503</v>
      </c>
      <c r="CR294">
        <v>24593.315131161558</v>
      </c>
      <c r="CS294">
        <v>136.08406337489748</v>
      </c>
      <c r="CT294">
        <v>9999999</v>
      </c>
      <c r="CU294">
        <v>1.3193881897685138</v>
      </c>
      <c r="CV294">
        <v>0.10708065786241983</v>
      </c>
      <c r="CW294">
        <v>0.41857402497623941</v>
      </c>
      <c r="CX294">
        <v>0.11234319906976824</v>
      </c>
      <c r="CY294">
        <v>0.27806424054248186</v>
      </c>
      <c r="CZ294">
        <v>1.177229088215215E-3</v>
      </c>
      <c r="DA294">
        <v>5.7343065424328037E-2</v>
      </c>
      <c r="DB294">
        <v>8.6797168096602956E-2</v>
      </c>
      <c r="DC294">
        <v>9.397521144434115E-2</v>
      </c>
      <c r="DD294">
        <v>7.2363213017932984E-2</v>
      </c>
      <c r="DE294">
        <v>0.17758856151768482</v>
      </c>
    </row>
    <row r="295" spans="1:109">
      <c r="A295">
        <v>287</v>
      </c>
      <c r="B295" t="s">
        <v>149</v>
      </c>
      <c r="C295">
        <v>354678.0868707659</v>
      </c>
      <c r="D295">
        <v>217227.35595535141</v>
      </c>
      <c r="E295">
        <v>1357295.4548218367</v>
      </c>
      <c r="F295">
        <v>77593.750903464941</v>
      </c>
      <c r="G295">
        <v>117668.10287916286</v>
      </c>
      <c r="H295">
        <v>383381.44043134392</v>
      </c>
      <c r="I295">
        <v>836429.43169114913</v>
      </c>
      <c r="J295">
        <v>145073.75779705835</v>
      </c>
      <c r="K295">
        <v>34159.036286104456</v>
      </c>
      <c r="L295">
        <v>1798532814.7623601</v>
      </c>
      <c r="M295">
        <v>362.64076325319417</v>
      </c>
      <c r="N295">
        <v>12996.190479591001</v>
      </c>
      <c r="O295">
        <v>9747817.1633889955</v>
      </c>
      <c r="P295">
        <v>8554.2781957836596</v>
      </c>
      <c r="Q295">
        <v>9999999</v>
      </c>
      <c r="R295">
        <v>1475.091662246627</v>
      </c>
      <c r="S295">
        <v>199.68562442756453</v>
      </c>
      <c r="T295">
        <v>806.24753976905185</v>
      </c>
      <c r="U295">
        <v>203.99460579762984</v>
      </c>
      <c r="V295">
        <v>597.21357070036072</v>
      </c>
      <c r="W295">
        <v>2.1715829369741417</v>
      </c>
      <c r="X295">
        <v>139.87975634813003</v>
      </c>
      <c r="Y295">
        <v>181.8692405629416</v>
      </c>
      <c r="Z295">
        <v>185.16240509791473</v>
      </c>
      <c r="AA295">
        <v>164.85888845054365</v>
      </c>
      <c r="AB295">
        <v>246.436002561739</v>
      </c>
      <c r="AC295" t="s">
        <v>150</v>
      </c>
      <c r="AD295">
        <v>613.96379632870071</v>
      </c>
      <c r="AE295">
        <v>128904.69472483559</v>
      </c>
      <c r="AF295">
        <v>746018.83034749562</v>
      </c>
      <c r="AG295">
        <v>40887.331980189912</v>
      </c>
      <c r="AH295">
        <v>63691.913508993995</v>
      </c>
      <c r="AI295">
        <v>187831.14520391665</v>
      </c>
      <c r="AJ295">
        <v>497804.83888243663</v>
      </c>
      <c r="AK295">
        <v>80355.767440778</v>
      </c>
      <c r="AL295">
        <v>17494.286656052172</v>
      </c>
      <c r="AM295">
        <v>2809786236.9902053</v>
      </c>
      <c r="AN295">
        <v>513.02252876490854</v>
      </c>
      <c r="AO295">
        <v>8543.2886791018136</v>
      </c>
      <c r="AP295">
        <v>4502093.0288783964</v>
      </c>
      <c r="AQ295">
        <v>4373.8037387656759</v>
      </c>
      <c r="AR295">
        <v>9999999</v>
      </c>
      <c r="AS295">
        <v>1479.9886704224207</v>
      </c>
      <c r="AT295">
        <v>190.45175201368042</v>
      </c>
      <c r="AU295">
        <v>812.94039614503265</v>
      </c>
      <c r="AV295">
        <v>198.2646252831471</v>
      </c>
      <c r="AW295">
        <v>530.72378393425606</v>
      </c>
      <c r="AX295">
        <v>0.75107056408324413</v>
      </c>
      <c r="AY295">
        <v>94.206611642716751</v>
      </c>
      <c r="AZ295">
        <v>150.55450474098771</v>
      </c>
      <c r="BA295">
        <v>173.81738087953227</v>
      </c>
      <c r="BB295">
        <v>122.00490584458164</v>
      </c>
      <c r="BC295">
        <v>274.03161099306834</v>
      </c>
      <c r="BD295" t="s">
        <v>151</v>
      </c>
      <c r="BE295">
        <v>2.9148652804393689</v>
      </c>
      <c r="BF295">
        <v>388.59553418031049</v>
      </c>
      <c r="BG295">
        <v>1345.1686254569272</v>
      </c>
      <c r="BH295">
        <v>90.23228453474141</v>
      </c>
      <c r="BI295">
        <v>200.52494287618052</v>
      </c>
      <c r="BJ295">
        <v>398.98378203152538</v>
      </c>
      <c r="BK295">
        <v>921.91318498921453</v>
      </c>
      <c r="BL295">
        <v>140.19509603252166</v>
      </c>
      <c r="BM295">
        <v>55.000893161646964</v>
      </c>
      <c r="BN295">
        <v>80525.368072957266</v>
      </c>
      <c r="BO295">
        <v>5.6888631749301446</v>
      </c>
      <c r="BP295">
        <v>49.701455725110058</v>
      </c>
      <c r="BQ295">
        <v>25353.178438659666</v>
      </c>
      <c r="BR295">
        <v>69.903657491109016</v>
      </c>
      <c r="BS295">
        <v>9999999</v>
      </c>
      <c r="BT295">
        <v>8.0353312658944009</v>
      </c>
      <c r="BU295">
        <v>0.69879622959767529</v>
      </c>
      <c r="BV295">
        <v>2.8096376006208414</v>
      </c>
      <c r="BW295">
        <v>0.7377046926600247</v>
      </c>
      <c r="BX295">
        <v>1.6980520863370789</v>
      </c>
      <c r="BY295">
        <v>3.6039639426268737E-3</v>
      </c>
      <c r="BZ295">
        <v>0.31190123811872383</v>
      </c>
      <c r="CA295">
        <v>0.53826175858615044</v>
      </c>
      <c r="CB295">
        <v>0.60603561252855565</v>
      </c>
      <c r="CC295">
        <v>0.42167610899121138</v>
      </c>
      <c r="CD295">
        <v>1.210315641073628</v>
      </c>
      <c r="CE295" t="s">
        <v>152</v>
      </c>
      <c r="CF295">
        <v>1.1261260041962962</v>
      </c>
      <c r="CG295">
        <v>550.01597250473162</v>
      </c>
      <c r="CH295">
        <v>2819.3069027907368</v>
      </c>
      <c r="CI295">
        <v>155.58541120923138</v>
      </c>
      <c r="CJ295">
        <v>252.03335497954836</v>
      </c>
      <c r="CK295">
        <v>756.76625697795521</v>
      </c>
      <c r="CL295">
        <v>1710.8056657996685</v>
      </c>
      <c r="CM295">
        <v>285.8509879131758</v>
      </c>
      <c r="CN295">
        <v>70.24759550872804</v>
      </c>
      <c r="CO295">
        <v>4122798.8129782043</v>
      </c>
      <c r="CP295">
        <v>1.2284913670338915</v>
      </c>
      <c r="CQ295">
        <v>28.314075526792351</v>
      </c>
      <c r="CR295">
        <v>20045.559735809817</v>
      </c>
      <c r="CS295">
        <v>86.349023516604831</v>
      </c>
      <c r="CT295">
        <v>9999999</v>
      </c>
      <c r="CU295">
        <v>3.6324536670212639</v>
      </c>
      <c r="CV295">
        <v>0.5126645838160806</v>
      </c>
      <c r="CW295">
        <v>1.8368459402393416</v>
      </c>
      <c r="CX295">
        <v>0.52993002700567093</v>
      </c>
      <c r="CY295">
        <v>1.3259076604608482</v>
      </c>
      <c r="CZ295">
        <v>4.0015122667843937E-3</v>
      </c>
      <c r="DA295">
        <v>0.30127145736850536</v>
      </c>
      <c r="DB295">
        <v>0.43758356302062901</v>
      </c>
      <c r="DC295">
        <v>0.46471335822795123</v>
      </c>
      <c r="DD295">
        <v>0.37120943463068506</v>
      </c>
      <c r="DE295">
        <v>0.68754673485375628</v>
      </c>
    </row>
    <row r="296" spans="1:109">
      <c r="A296">
        <v>288</v>
      </c>
      <c r="B296" t="s">
        <v>149</v>
      </c>
      <c r="C296">
        <v>356688.99638751958</v>
      </c>
      <c r="D296">
        <v>384059.29860462382</v>
      </c>
      <c r="E296">
        <v>2157154.0540424115</v>
      </c>
      <c r="F296">
        <v>173749.64188070301</v>
      </c>
      <c r="G296">
        <v>185523.51039452114</v>
      </c>
      <c r="H296">
        <v>601025.01760445838</v>
      </c>
      <c r="I296">
        <v>3899653.4833818981</v>
      </c>
      <c r="J296">
        <v>505002.35407879844</v>
      </c>
      <c r="K296">
        <v>51977.835705502548</v>
      </c>
      <c r="L296">
        <v>275029704057.05768</v>
      </c>
      <c r="M296">
        <v>2155.5064379805713</v>
      </c>
      <c r="N296">
        <v>28254.561606022424</v>
      </c>
      <c r="O296">
        <v>8198537.9293491757</v>
      </c>
      <c r="P296">
        <v>22894.097957738108</v>
      </c>
      <c r="Q296">
        <v>9999999</v>
      </c>
      <c r="R296">
        <v>5768.6016888476051</v>
      </c>
      <c r="S296">
        <v>497.27956818776721</v>
      </c>
      <c r="T296">
        <v>2634.8527871194697</v>
      </c>
      <c r="U296">
        <v>523.34281907006675</v>
      </c>
      <c r="V296">
        <v>1643.2822335324745</v>
      </c>
      <c r="W296">
        <v>2.6086473768745324</v>
      </c>
      <c r="X296">
        <v>220.99056976076838</v>
      </c>
      <c r="Y296">
        <v>377.69748091025218</v>
      </c>
      <c r="Z296">
        <v>440.69611815454579</v>
      </c>
      <c r="AA296">
        <v>296.65147960671919</v>
      </c>
      <c r="AB296">
        <v>839.37335837568139</v>
      </c>
      <c r="AC296" t="s">
        <v>150</v>
      </c>
      <c r="AD296">
        <v>514.96321317216223</v>
      </c>
      <c r="AE296">
        <v>84276.912064918433</v>
      </c>
      <c r="AF296">
        <v>435827.65931820241</v>
      </c>
      <c r="AG296">
        <v>18274.411988980752</v>
      </c>
      <c r="AH296">
        <v>38384.224739906938</v>
      </c>
      <c r="AI296">
        <v>105361.47921635945</v>
      </c>
      <c r="AJ296">
        <v>160114.10032434491</v>
      </c>
      <c r="AK296">
        <v>28405.635279770133</v>
      </c>
      <c r="AL296">
        <v>10161.79526010293</v>
      </c>
      <c r="AM296">
        <v>69205669.856134385</v>
      </c>
      <c r="AN296">
        <v>452.2525304396284</v>
      </c>
      <c r="AO296">
        <v>6738.4624620343338</v>
      </c>
      <c r="AP296">
        <v>5516364.1727798302</v>
      </c>
      <c r="AQ296">
        <v>1995.3634878131977</v>
      </c>
      <c r="AR296">
        <v>9999999</v>
      </c>
      <c r="AS296">
        <v>1349.8382025994845</v>
      </c>
      <c r="AT296">
        <v>180.53895156208074</v>
      </c>
      <c r="AU296">
        <v>711.82279448295969</v>
      </c>
      <c r="AV296">
        <v>186.99775820660497</v>
      </c>
      <c r="AW296">
        <v>438.83211426300937</v>
      </c>
      <c r="AX296">
        <v>1.0171479959635257</v>
      </c>
      <c r="AY296">
        <v>91.112505073420721</v>
      </c>
      <c r="AZ296">
        <v>148.52678663229204</v>
      </c>
      <c r="BA296">
        <v>164.38313364102271</v>
      </c>
      <c r="BB296">
        <v>121.0222698892114</v>
      </c>
      <c r="BC296">
        <v>244.67975723162402</v>
      </c>
      <c r="BD296" t="s">
        <v>151</v>
      </c>
      <c r="BE296">
        <v>0.37483096305846825</v>
      </c>
      <c r="BF296">
        <v>630.96423381937757</v>
      </c>
      <c r="BG296">
        <v>1947.6490182289767</v>
      </c>
      <c r="BH296">
        <v>180.72372682373722</v>
      </c>
      <c r="BI296">
        <v>342.27552419879635</v>
      </c>
      <c r="BJ296">
        <v>797.09845075214582</v>
      </c>
      <c r="BK296">
        <v>1921.9248657065141</v>
      </c>
      <c r="BL296">
        <v>294.84615585201522</v>
      </c>
      <c r="BM296">
        <v>96.93590988482174</v>
      </c>
      <c r="BN296">
        <v>165872.12994333275</v>
      </c>
      <c r="BO296">
        <v>0.96343237899850065</v>
      </c>
      <c r="BP296">
        <v>46.7766957250602</v>
      </c>
      <c r="BQ296">
        <v>27474.5289329037</v>
      </c>
      <c r="BR296">
        <v>106.80113131355097</v>
      </c>
      <c r="BS296">
        <v>9999999</v>
      </c>
      <c r="BT296">
        <v>1.1849758596820827</v>
      </c>
      <c r="BU296">
        <v>0.20040562911419876</v>
      </c>
      <c r="BV296">
        <v>0.53880869420340682</v>
      </c>
      <c r="BW296">
        <v>0.21068515270373103</v>
      </c>
      <c r="BX296">
        <v>0.46619330612193133</v>
      </c>
      <c r="BY296">
        <v>1.9560768526701209E-3</v>
      </c>
      <c r="BZ296">
        <v>0.11709039845851642</v>
      </c>
      <c r="CA296">
        <v>0.16250746894486151</v>
      </c>
      <c r="CB296">
        <v>0.17480901533255097</v>
      </c>
      <c r="CC296">
        <v>0.13863910799073628</v>
      </c>
      <c r="CD296">
        <v>0.33446593998780283</v>
      </c>
      <c r="CE296" t="s">
        <v>152</v>
      </c>
      <c r="CF296">
        <v>0.28288085164401144</v>
      </c>
      <c r="CG296">
        <v>291.47264024240548</v>
      </c>
      <c r="CH296">
        <v>1212.4892793989404</v>
      </c>
      <c r="CI296">
        <v>64.134331925503943</v>
      </c>
      <c r="CJ296">
        <v>144.49503651642209</v>
      </c>
      <c r="CK296">
        <v>372.83498344160006</v>
      </c>
      <c r="CL296">
        <v>441.74463340737066</v>
      </c>
      <c r="CM296">
        <v>87.96973881798624</v>
      </c>
      <c r="CN296">
        <v>40.720278247785458</v>
      </c>
      <c r="CO296">
        <v>39975.990789124247</v>
      </c>
      <c r="CP296">
        <v>0.60878944120572098</v>
      </c>
      <c r="CQ296">
        <v>20.762388418628511</v>
      </c>
      <c r="CR296">
        <v>25996.4767392184</v>
      </c>
      <c r="CS296">
        <v>128.18929778028976</v>
      </c>
      <c r="CT296">
        <v>9999999</v>
      </c>
      <c r="CU296">
        <v>0.97043675489767567</v>
      </c>
      <c r="CV296">
        <v>0.18299342852088449</v>
      </c>
      <c r="CW296">
        <v>0.50085124088063027</v>
      </c>
      <c r="CX296">
        <v>0.19196513796786108</v>
      </c>
      <c r="CY296">
        <v>0.34238523980432073</v>
      </c>
      <c r="CZ296">
        <v>1.7530114867212242E-3</v>
      </c>
      <c r="DA296">
        <v>9.8393985033925865E-2</v>
      </c>
      <c r="DB296">
        <v>0.14593731694318285</v>
      </c>
      <c r="DC296">
        <v>0.16195402935280642</v>
      </c>
      <c r="DD296">
        <v>0.12039375910875315</v>
      </c>
      <c r="DE296">
        <v>0.26130059550516915</v>
      </c>
    </row>
    <row r="297" spans="1:109">
      <c r="A297">
        <v>289</v>
      </c>
      <c r="B297" t="s">
        <v>149</v>
      </c>
      <c r="C297">
        <v>332822.5262829609</v>
      </c>
      <c r="D297">
        <v>453086.71566558164</v>
      </c>
      <c r="E297">
        <v>1100605.6553097332</v>
      </c>
      <c r="F297">
        <v>157944.84336037887</v>
      </c>
      <c r="G297">
        <v>206996.12475772572</v>
      </c>
      <c r="H297">
        <v>363563.42151405482</v>
      </c>
      <c r="I297">
        <v>6366650.9676292408</v>
      </c>
      <c r="J297">
        <v>475358.10350509477</v>
      </c>
      <c r="K297">
        <v>57127.296449256442</v>
      </c>
      <c r="L297">
        <v>12814731026.396843</v>
      </c>
      <c r="M297">
        <v>5960.9014923494678</v>
      </c>
      <c r="N297">
        <v>50427.293787878523</v>
      </c>
      <c r="O297">
        <v>5681293.8011185694</v>
      </c>
      <c r="P297">
        <v>33863.112988978697</v>
      </c>
      <c r="Q297">
        <v>9999999</v>
      </c>
      <c r="R297">
        <v>7721.4768255224053</v>
      </c>
      <c r="S297">
        <v>929.86222060741943</v>
      </c>
      <c r="T297">
        <v>2936.8993116669963</v>
      </c>
      <c r="U297">
        <v>982.35095052119334</v>
      </c>
      <c r="V297">
        <v>1835.2587250687252</v>
      </c>
      <c r="W297">
        <v>4.4232338604134451</v>
      </c>
      <c r="X297">
        <v>402.91512506641709</v>
      </c>
      <c r="Y297">
        <v>708.95821691146728</v>
      </c>
      <c r="Z297">
        <v>807.79020326887007</v>
      </c>
      <c r="AA297">
        <v>549.60686571825511</v>
      </c>
      <c r="AB297">
        <v>1483.3110404528611</v>
      </c>
      <c r="AC297" t="s">
        <v>150</v>
      </c>
      <c r="AD297">
        <v>503.5125623413615</v>
      </c>
      <c r="AE297">
        <v>34883.997461323343</v>
      </c>
      <c r="AF297">
        <v>244452.80420077112</v>
      </c>
      <c r="AG297">
        <v>9641.1361064074117</v>
      </c>
      <c r="AH297">
        <v>20832.935340493917</v>
      </c>
      <c r="AI297">
        <v>58130.962570234544</v>
      </c>
      <c r="AJ297">
        <v>69810.693580526437</v>
      </c>
      <c r="AK297">
        <v>14180.855538605842</v>
      </c>
      <c r="AL297">
        <v>5928.8858271844401</v>
      </c>
      <c r="AM297">
        <v>15980074.484471921</v>
      </c>
      <c r="AN297">
        <v>692.34979369706809</v>
      </c>
      <c r="AO297">
        <v>5711.7861072737778</v>
      </c>
      <c r="AP297">
        <v>4396617.6166260531</v>
      </c>
      <c r="AQ297">
        <v>1163.3910950997429</v>
      </c>
      <c r="AR297">
        <v>9999999</v>
      </c>
      <c r="AS297">
        <v>1103.5646738736498</v>
      </c>
      <c r="AT297">
        <v>57.123537634997092</v>
      </c>
      <c r="AU297">
        <v>307.80246353515423</v>
      </c>
      <c r="AV297">
        <v>60.898508975746978</v>
      </c>
      <c r="AW297">
        <v>201.36770575923535</v>
      </c>
      <c r="AX297">
        <v>0.51032901402410979</v>
      </c>
      <c r="AY297">
        <v>23.144309729058854</v>
      </c>
      <c r="AZ297">
        <v>41.890744315375322</v>
      </c>
      <c r="BA297">
        <v>48.924462534488889</v>
      </c>
      <c r="BB297">
        <v>31.966854420208701</v>
      </c>
      <c r="BC297">
        <v>103.4372103959214</v>
      </c>
      <c r="BD297" t="s">
        <v>151</v>
      </c>
      <c r="BE297">
        <v>1.3732157000893472</v>
      </c>
      <c r="BF297">
        <v>427.23724841717296</v>
      </c>
      <c r="BG297">
        <v>1938.6867194429342</v>
      </c>
      <c r="BH297">
        <v>101.01379990929189</v>
      </c>
      <c r="BI297">
        <v>201.16308943269865</v>
      </c>
      <c r="BJ297">
        <v>505.08705801682464</v>
      </c>
      <c r="BK297">
        <v>922.73849041445533</v>
      </c>
      <c r="BL297">
        <v>159.28315774928114</v>
      </c>
      <c r="BM297">
        <v>55.789788932800811</v>
      </c>
      <c r="BN297">
        <v>389733.89708022791</v>
      </c>
      <c r="BO297">
        <v>1.1176304795717558</v>
      </c>
      <c r="BP297">
        <v>33.684948590007849</v>
      </c>
      <c r="BQ297">
        <v>22462.400393599881</v>
      </c>
      <c r="BR297">
        <v>92.372422437613736</v>
      </c>
      <c r="BS297">
        <v>9999999</v>
      </c>
      <c r="BT297">
        <v>2.9856920044705575</v>
      </c>
      <c r="BU297">
        <v>0.37507382219492791</v>
      </c>
      <c r="BV297">
        <v>1.2625537386536829</v>
      </c>
      <c r="BW297">
        <v>0.3972091140278467</v>
      </c>
      <c r="BX297">
        <v>0.84349844053690781</v>
      </c>
      <c r="BY297">
        <v>1.1748209195661095E-3</v>
      </c>
      <c r="BZ297">
        <v>0.16046677882309746</v>
      </c>
      <c r="CA297">
        <v>0.28343314341596748</v>
      </c>
      <c r="CB297">
        <v>0.3259312649516935</v>
      </c>
      <c r="CC297">
        <v>0.21945963700923279</v>
      </c>
      <c r="CD297">
        <v>0.62309491083353929</v>
      </c>
      <c r="CE297" t="s">
        <v>152</v>
      </c>
      <c r="CF297">
        <v>1.1878687531223695</v>
      </c>
      <c r="CG297">
        <v>632.15993940235512</v>
      </c>
      <c r="CH297">
        <v>1427.2930427946919</v>
      </c>
      <c r="CI297">
        <v>126.43293747410458</v>
      </c>
      <c r="CJ297">
        <v>279.49757231559647</v>
      </c>
      <c r="CK297">
        <v>515.42437727590266</v>
      </c>
      <c r="CL297">
        <v>1582.0468803108049</v>
      </c>
      <c r="CM297">
        <v>206.06454675272084</v>
      </c>
      <c r="CN297">
        <v>70.597802513363661</v>
      </c>
      <c r="CO297">
        <v>103117.34200346436</v>
      </c>
      <c r="CP297">
        <v>1.7020037876191276</v>
      </c>
      <c r="CQ297">
        <v>46.618996393244984</v>
      </c>
      <c r="CR297">
        <v>23961.188267105008</v>
      </c>
      <c r="CS297">
        <v>74.445740343861232</v>
      </c>
      <c r="CT297">
        <v>9999999</v>
      </c>
      <c r="CU297">
        <v>4.7599311945173106</v>
      </c>
      <c r="CV297">
        <v>0.82671917851127263</v>
      </c>
      <c r="CW297">
        <v>3.2951213431203867</v>
      </c>
      <c r="CX297">
        <v>0.85156416749599761</v>
      </c>
      <c r="CY297">
        <v>2.0893795993050426</v>
      </c>
      <c r="CZ297">
        <v>7.3879904484482214E-4</v>
      </c>
      <c r="DA297">
        <v>0.45002671326450838</v>
      </c>
      <c r="DB297">
        <v>0.7084746279953883</v>
      </c>
      <c r="DC297">
        <v>0.76536170842417572</v>
      </c>
      <c r="DD297">
        <v>0.59188813237472515</v>
      </c>
      <c r="DE297">
        <v>1.1030408873596298</v>
      </c>
    </row>
    <row r="298" spans="1:109">
      <c r="A298">
        <v>290</v>
      </c>
      <c r="B298" t="s">
        <v>149</v>
      </c>
      <c r="C298">
        <v>355199.48345872859</v>
      </c>
      <c r="D298">
        <v>258513.1540989342</v>
      </c>
      <c r="E298">
        <v>2189374.1330356761</v>
      </c>
      <c r="F298">
        <v>119992.6175656901</v>
      </c>
      <c r="G298">
        <v>136117.84711845289</v>
      </c>
      <c r="H298">
        <v>515302.84831393434</v>
      </c>
      <c r="I298">
        <v>1588189.9118478845</v>
      </c>
      <c r="J298">
        <v>302183.947554791</v>
      </c>
      <c r="K298">
        <v>39489.128287615516</v>
      </c>
      <c r="L298">
        <v>269616847103.9147</v>
      </c>
      <c r="M298">
        <v>2716.0144204672847</v>
      </c>
      <c r="N298">
        <v>19848.646590553959</v>
      </c>
      <c r="O298">
        <v>8438729.4479534049</v>
      </c>
      <c r="P298">
        <v>16557.797347387524</v>
      </c>
      <c r="Q298">
        <v>9999999</v>
      </c>
      <c r="R298">
        <v>6240.7546387093471</v>
      </c>
      <c r="S298">
        <v>729.55800310630343</v>
      </c>
      <c r="T298">
        <v>3486.5438748209908</v>
      </c>
      <c r="U298">
        <v>756.43296931994746</v>
      </c>
      <c r="V298">
        <v>2127.5212998979864</v>
      </c>
      <c r="W298">
        <v>3.66744123014931</v>
      </c>
      <c r="X298">
        <v>374.86541890079172</v>
      </c>
      <c r="Y298">
        <v>600.37293470109421</v>
      </c>
      <c r="Z298">
        <v>670.94458952656896</v>
      </c>
      <c r="AA298">
        <v>493.03947493867287</v>
      </c>
      <c r="AB298">
        <v>1042.6369978207704</v>
      </c>
      <c r="AC298" t="s">
        <v>150</v>
      </c>
      <c r="AD298">
        <v>563.2683333514359</v>
      </c>
      <c r="AE298">
        <v>222631.59270152243</v>
      </c>
      <c r="AF298">
        <v>1384291.6332192263</v>
      </c>
      <c r="AG298">
        <v>99630.123200796967</v>
      </c>
      <c r="AH298">
        <v>114911.98682043818</v>
      </c>
      <c r="AI298">
        <v>380654.61834947119</v>
      </c>
      <c r="AJ298">
        <v>1529875.419943169</v>
      </c>
      <c r="AK298">
        <v>243017.08125700409</v>
      </c>
      <c r="AL298">
        <v>34726.197488802434</v>
      </c>
      <c r="AM298">
        <v>69173792390.38855</v>
      </c>
      <c r="AN298">
        <v>797.46149172609842</v>
      </c>
      <c r="AO298">
        <v>15554.505377528092</v>
      </c>
      <c r="AP298">
        <v>5720123.5230365712</v>
      </c>
      <c r="AQ298">
        <v>10007.581770628622</v>
      </c>
      <c r="AR298">
        <v>9999999</v>
      </c>
      <c r="AS298">
        <v>1134.2078656146027</v>
      </c>
      <c r="AT298">
        <v>126.70497411587654</v>
      </c>
      <c r="AU298">
        <v>343.77166334129231</v>
      </c>
      <c r="AV298">
        <v>130.885548810969</v>
      </c>
      <c r="AW298">
        <v>204.56916824461203</v>
      </c>
      <c r="AX298">
        <v>0.32782868282213623</v>
      </c>
      <c r="AY298">
        <v>67.256610074852404</v>
      </c>
      <c r="AZ298">
        <v>109.32889448830051</v>
      </c>
      <c r="BA298">
        <v>111.3310211299307</v>
      </c>
      <c r="BB298">
        <v>90.432479668514716</v>
      </c>
      <c r="BC298">
        <v>156.34451904333864</v>
      </c>
      <c r="BD298" t="s">
        <v>151</v>
      </c>
      <c r="BE298">
        <v>1.1572641721822068</v>
      </c>
      <c r="BF298">
        <v>479.45697098367242</v>
      </c>
      <c r="BG298">
        <v>1561.1279501441368</v>
      </c>
      <c r="BH298">
        <v>108.72469712155268</v>
      </c>
      <c r="BI298">
        <v>243.51103372268184</v>
      </c>
      <c r="BJ298">
        <v>433.86030526798896</v>
      </c>
      <c r="BK298">
        <v>979.83399912573202</v>
      </c>
      <c r="BL298">
        <v>160.68051120633774</v>
      </c>
      <c r="BM298">
        <v>68.149340290925608</v>
      </c>
      <c r="BN298">
        <v>97284.77153618366</v>
      </c>
      <c r="BO298">
        <v>1.0013084763313378</v>
      </c>
      <c r="BP298">
        <v>53.791545486273876</v>
      </c>
      <c r="BQ298">
        <v>27159.168568405163</v>
      </c>
      <c r="BR298">
        <v>90.617014572313693</v>
      </c>
      <c r="BS298">
        <v>9999999</v>
      </c>
      <c r="BT298">
        <v>3.1330822110210472</v>
      </c>
      <c r="BU298">
        <v>0.45152687111866063</v>
      </c>
      <c r="BV298">
        <v>1.6992439687666012</v>
      </c>
      <c r="BW298">
        <v>0.46855054282801228</v>
      </c>
      <c r="BX298">
        <v>1.2162509552480392</v>
      </c>
      <c r="BY298">
        <v>2.1959610814303314E-3</v>
      </c>
      <c r="BZ298">
        <v>0.27339597020518286</v>
      </c>
      <c r="CA298">
        <v>0.38276420574826647</v>
      </c>
      <c r="CB298">
        <v>0.40627464584309519</v>
      </c>
      <c r="CC298">
        <v>0.33083167208800607</v>
      </c>
      <c r="CD298">
        <v>0.61912614905474284</v>
      </c>
      <c r="CE298" t="s">
        <v>152</v>
      </c>
      <c r="CF298">
        <v>4.3099086970262528</v>
      </c>
      <c r="CG298">
        <v>81.955287418845273</v>
      </c>
      <c r="CH298">
        <v>970.85249701402529</v>
      </c>
      <c r="CI298">
        <v>26.731067927630018</v>
      </c>
      <c r="CJ298">
        <v>52.099981708299794</v>
      </c>
      <c r="CK298">
        <v>198.2503314134143</v>
      </c>
      <c r="CL298">
        <v>135.10896297550519</v>
      </c>
      <c r="CM298">
        <v>35.264736235918789</v>
      </c>
      <c r="CN298">
        <v>19.107512011263896</v>
      </c>
      <c r="CO298">
        <v>28387.175902305735</v>
      </c>
      <c r="CP298">
        <v>6.2543673059920808</v>
      </c>
      <c r="CQ298">
        <v>28.888481570942126</v>
      </c>
      <c r="CR298">
        <v>25779.840248543627</v>
      </c>
      <c r="CS298">
        <v>107.04505595041798</v>
      </c>
      <c r="CT298">
        <v>9999999</v>
      </c>
      <c r="CU298">
        <v>5.6319479742774039</v>
      </c>
      <c r="CV298">
        <v>9.0524006681441976E-2</v>
      </c>
      <c r="CW298">
        <v>0.99214742890586227</v>
      </c>
      <c r="CX298">
        <v>9.6612694051088729E-2</v>
      </c>
      <c r="CY298">
        <v>0.50108661772390239</v>
      </c>
      <c r="CZ298">
        <v>1.1178635954461782E-3</v>
      </c>
      <c r="DA298">
        <v>3.5643183605409037E-2</v>
      </c>
      <c r="DB298">
        <v>6.4981431424940325E-2</v>
      </c>
      <c r="DC298">
        <v>7.6488945608723977E-2</v>
      </c>
      <c r="DD298">
        <v>4.9824007260602654E-2</v>
      </c>
      <c r="DE298">
        <v>0.1760097810632025</v>
      </c>
    </row>
    <row r="299" spans="1:109">
      <c r="A299">
        <v>291</v>
      </c>
      <c r="B299" t="s">
        <v>149</v>
      </c>
      <c r="C299">
        <v>293805.88066379068</v>
      </c>
      <c r="D299">
        <v>299957.80195857486</v>
      </c>
      <c r="E299">
        <v>1156713.8944957564</v>
      </c>
      <c r="F299">
        <v>85979.527619450659</v>
      </c>
      <c r="G299">
        <v>138172.00927664322</v>
      </c>
      <c r="H299">
        <v>345291.04832496424</v>
      </c>
      <c r="I299">
        <v>1290873.5031933887</v>
      </c>
      <c r="J299">
        <v>170199.05050115692</v>
      </c>
      <c r="K299">
        <v>37177.177278588715</v>
      </c>
      <c r="L299">
        <v>2155596476.7472057</v>
      </c>
      <c r="M299">
        <v>189.20129376547649</v>
      </c>
      <c r="N299">
        <v>16821.869191391528</v>
      </c>
      <c r="O299">
        <v>7712300.2301835287</v>
      </c>
      <c r="P299">
        <v>8633.4249717343682</v>
      </c>
      <c r="Q299">
        <v>9999999</v>
      </c>
      <c r="R299">
        <v>1312.9415905176111</v>
      </c>
      <c r="S299">
        <v>194.52241777540186</v>
      </c>
      <c r="T299">
        <v>793.22559589290483</v>
      </c>
      <c r="U299">
        <v>200.89717159537486</v>
      </c>
      <c r="V299">
        <v>590.93379592124802</v>
      </c>
      <c r="W299">
        <v>0.77359426187434277</v>
      </c>
      <c r="X299">
        <v>133.84320023036929</v>
      </c>
      <c r="Y299">
        <v>167.40941779375609</v>
      </c>
      <c r="Z299">
        <v>180.36714221856545</v>
      </c>
      <c r="AA299">
        <v>150.39193142069971</v>
      </c>
      <c r="AB299">
        <v>300.37186108486628</v>
      </c>
      <c r="AC299" t="s">
        <v>150</v>
      </c>
      <c r="AD299">
        <v>323.6511317078178</v>
      </c>
      <c r="AE299">
        <v>57607.502150436645</v>
      </c>
      <c r="AF299">
        <v>253292.06339930632</v>
      </c>
      <c r="AG299">
        <v>11473.95937431623</v>
      </c>
      <c r="AH299">
        <v>25763.483606844798</v>
      </c>
      <c r="AI299">
        <v>70895.424574812336</v>
      </c>
      <c r="AJ299">
        <v>91864.513274168712</v>
      </c>
      <c r="AK299">
        <v>16717.809631738295</v>
      </c>
      <c r="AL299">
        <v>6844.8372585662564</v>
      </c>
      <c r="AM299">
        <v>13059829.479682159</v>
      </c>
      <c r="AN299">
        <v>335.88454286528901</v>
      </c>
      <c r="AO299">
        <v>4648.2425716032976</v>
      </c>
      <c r="AP299">
        <v>4776599.6208420433</v>
      </c>
      <c r="AQ299">
        <v>788.69260718085047</v>
      </c>
      <c r="AR299">
        <v>9999999</v>
      </c>
      <c r="AS299">
        <v>866.07428064363785</v>
      </c>
      <c r="AT299">
        <v>82.176959530361842</v>
      </c>
      <c r="AU299">
        <v>425.57320932680506</v>
      </c>
      <c r="AV299">
        <v>86.74482296794902</v>
      </c>
      <c r="AW299">
        <v>269.69634472825777</v>
      </c>
      <c r="AX299">
        <v>0.6511460963837733</v>
      </c>
      <c r="AY299">
        <v>36.242610485367905</v>
      </c>
      <c r="AZ299">
        <v>61.747154750760451</v>
      </c>
      <c r="BA299">
        <v>73.243079529526085</v>
      </c>
      <c r="BB299">
        <v>48.247703338272423</v>
      </c>
      <c r="BC299">
        <v>139.26771052600748</v>
      </c>
      <c r="BD299" t="s">
        <v>151</v>
      </c>
      <c r="BE299">
        <v>6.8717296226634783</v>
      </c>
      <c r="BF299">
        <v>390.67127105659813</v>
      </c>
      <c r="BG299">
        <v>2824.9213801002998</v>
      </c>
      <c r="BH299">
        <v>126.45194173287612</v>
      </c>
      <c r="BI299">
        <v>226.35013880694473</v>
      </c>
      <c r="BJ299">
        <v>633.02713167676848</v>
      </c>
      <c r="BK299">
        <v>1302.4791932563489</v>
      </c>
      <c r="BL299">
        <v>223.82577548203199</v>
      </c>
      <c r="BM299">
        <v>64.038278667988521</v>
      </c>
      <c r="BN299">
        <v>1914354.5140532476</v>
      </c>
      <c r="BO299">
        <v>7.0050916547950388</v>
      </c>
      <c r="BP299">
        <v>49.989237896031632</v>
      </c>
      <c r="BQ299">
        <v>25317.368665255086</v>
      </c>
      <c r="BR299">
        <v>54.81403186341938</v>
      </c>
      <c r="BS299">
        <v>9999999</v>
      </c>
      <c r="BT299">
        <v>14.670317184121041</v>
      </c>
      <c r="BU299">
        <v>1.3146470054735757</v>
      </c>
      <c r="BV299">
        <v>6.7316402614865476</v>
      </c>
      <c r="BW299">
        <v>1.3920469935138597</v>
      </c>
      <c r="BX299">
        <v>4.2604404702168424</v>
      </c>
      <c r="BY299">
        <v>5.3730574582808843E-3</v>
      </c>
      <c r="BZ299">
        <v>0.52240795537843387</v>
      </c>
      <c r="CA299">
        <v>0.96201846883078901</v>
      </c>
      <c r="CB299">
        <v>1.1674145977386676</v>
      </c>
      <c r="CC299">
        <v>0.72585965638507532</v>
      </c>
      <c r="CD299">
        <v>2.3548339216330074</v>
      </c>
      <c r="CE299" t="s">
        <v>152</v>
      </c>
      <c r="CF299">
        <v>0.91333507976601891</v>
      </c>
      <c r="CG299">
        <v>130.29718473118396</v>
      </c>
      <c r="CH299">
        <v>635.90302962657097</v>
      </c>
      <c r="CI299">
        <v>23.036149735390307</v>
      </c>
      <c r="CJ299">
        <v>62.271891054489103</v>
      </c>
      <c r="CK299">
        <v>156.43900888046414</v>
      </c>
      <c r="CL299">
        <v>143.73656159548739</v>
      </c>
      <c r="CM299">
        <v>28.89335287161364</v>
      </c>
      <c r="CN299">
        <v>16.908751247541705</v>
      </c>
      <c r="CO299">
        <v>7767.3258582600765</v>
      </c>
      <c r="CP299">
        <v>1.6847889659770279</v>
      </c>
      <c r="CQ299">
        <v>21.180487733460698</v>
      </c>
      <c r="CR299">
        <v>27251.464229731842</v>
      </c>
      <c r="CS299">
        <v>121.83376063555896</v>
      </c>
      <c r="CT299">
        <v>9999999</v>
      </c>
      <c r="CU299">
        <v>3.1039346678140407</v>
      </c>
      <c r="CV299">
        <v>0.24079271811349998</v>
      </c>
      <c r="CW299">
        <v>1.1509310076742512</v>
      </c>
      <c r="CX299">
        <v>0.25339026733261183</v>
      </c>
      <c r="CY299">
        <v>0.66583421996156189</v>
      </c>
      <c r="CZ299">
        <v>2.3374670686278905E-3</v>
      </c>
      <c r="DA299">
        <v>0.10715422143568401</v>
      </c>
      <c r="DB299">
        <v>0.18699254070720631</v>
      </c>
      <c r="DC299">
        <v>0.21074380759333491</v>
      </c>
      <c r="DD299">
        <v>0.14665715503954865</v>
      </c>
      <c r="DE299">
        <v>0.40221505076267294</v>
      </c>
    </row>
    <row r="300" spans="1:109">
      <c r="A300">
        <v>292</v>
      </c>
      <c r="B300" t="s">
        <v>149</v>
      </c>
      <c r="C300">
        <v>225992.93796296706</v>
      </c>
      <c r="D300">
        <v>317238.61839919753</v>
      </c>
      <c r="E300">
        <v>952259.24175891047</v>
      </c>
      <c r="F300">
        <v>85044.060953983921</v>
      </c>
      <c r="G300">
        <v>135666.24436637413</v>
      </c>
      <c r="H300">
        <v>281926.22828140174</v>
      </c>
      <c r="I300">
        <v>1676690.2289026431</v>
      </c>
      <c r="J300">
        <v>182739.43278431101</v>
      </c>
      <c r="K300">
        <v>35424.149997112203</v>
      </c>
      <c r="L300">
        <v>4244131762.1232743</v>
      </c>
      <c r="M300">
        <v>283.20439405995245</v>
      </c>
      <c r="N300">
        <v>19529.097746440344</v>
      </c>
      <c r="O300">
        <v>5438934.326044363</v>
      </c>
      <c r="P300">
        <v>8608.0003270646375</v>
      </c>
      <c r="Q300">
        <v>9999999</v>
      </c>
      <c r="R300">
        <v>1027.4524297927849</v>
      </c>
      <c r="S300">
        <v>195.29132773024523</v>
      </c>
      <c r="T300">
        <v>709.74571678943835</v>
      </c>
      <c r="U300">
        <v>201.15992015208849</v>
      </c>
      <c r="V300">
        <v>533.79689742719495</v>
      </c>
      <c r="W300">
        <v>1.0753207323031975</v>
      </c>
      <c r="X300">
        <v>129.95327342786192</v>
      </c>
      <c r="Y300">
        <v>171.17554208273592</v>
      </c>
      <c r="Z300">
        <v>181.41946479180911</v>
      </c>
      <c r="AA300">
        <v>152.61482421303839</v>
      </c>
      <c r="AB300">
        <v>277.98976540363634</v>
      </c>
      <c r="AC300" t="s">
        <v>150</v>
      </c>
      <c r="AD300">
        <v>111.17802285182005</v>
      </c>
      <c r="AE300">
        <v>64325.176325747998</v>
      </c>
      <c r="AF300">
        <v>215762.13787610139</v>
      </c>
      <c r="AG300">
        <v>12828.880526515604</v>
      </c>
      <c r="AH300">
        <v>32948.215326109435</v>
      </c>
      <c r="AI300">
        <v>65632.012013374653</v>
      </c>
      <c r="AJ300">
        <v>101147.38301224689</v>
      </c>
      <c r="AK300">
        <v>17660.173700238647</v>
      </c>
      <c r="AL300">
        <v>8416.9046523269117</v>
      </c>
      <c r="AM300">
        <v>5290892.2760970909</v>
      </c>
      <c r="AN300">
        <v>130.8587502631612</v>
      </c>
      <c r="AO300">
        <v>6538.8312002330395</v>
      </c>
      <c r="AP300">
        <v>5773937.0325664356</v>
      </c>
      <c r="AQ300">
        <v>978.89620639174234</v>
      </c>
      <c r="AR300">
        <v>9999999</v>
      </c>
      <c r="AS300">
        <v>590.6387712811495</v>
      </c>
      <c r="AT300">
        <v>91.290590744020548</v>
      </c>
      <c r="AU300">
        <v>380.3980797765692</v>
      </c>
      <c r="AV300">
        <v>94.14862167001796</v>
      </c>
      <c r="AW300">
        <v>248.37929721850102</v>
      </c>
      <c r="AX300">
        <v>0.48280993232759234</v>
      </c>
      <c r="AY300">
        <v>53.193846071656964</v>
      </c>
      <c r="AZ300">
        <v>78.209566276119403</v>
      </c>
      <c r="BA300">
        <v>83.621088510444423</v>
      </c>
      <c r="BB300">
        <v>67.029959952140558</v>
      </c>
      <c r="BC300">
        <v>127.77922442086546</v>
      </c>
      <c r="BD300" t="s">
        <v>151</v>
      </c>
      <c r="BE300">
        <v>4.062189508880869</v>
      </c>
      <c r="BF300">
        <v>1148.6920548076905</v>
      </c>
      <c r="BG300">
        <v>5799.1417450305898</v>
      </c>
      <c r="BH300">
        <v>498.21241694858969</v>
      </c>
      <c r="BI300">
        <v>584.82751602931023</v>
      </c>
      <c r="BJ300">
        <v>1517.8332496016012</v>
      </c>
      <c r="BK300">
        <v>13586.058479868756</v>
      </c>
      <c r="BL300">
        <v>1479.9355144974365</v>
      </c>
      <c r="BM300">
        <v>153.25573313707454</v>
      </c>
      <c r="BN300">
        <v>1570448022.8963671</v>
      </c>
      <c r="BO300">
        <v>1.6917965151074739</v>
      </c>
      <c r="BP300">
        <v>98.384826621760539</v>
      </c>
      <c r="BQ300">
        <v>20409.100707332753</v>
      </c>
      <c r="BR300">
        <v>30.770077261403042</v>
      </c>
      <c r="BS300">
        <v>9999999</v>
      </c>
      <c r="BT300">
        <v>11.253058312988701</v>
      </c>
      <c r="BU300">
        <v>1.2919178524989512</v>
      </c>
      <c r="BV300">
        <v>6.7510900939058587</v>
      </c>
      <c r="BW300">
        <v>1.3112080677365145</v>
      </c>
      <c r="BX300">
        <v>3.5956627487743229</v>
      </c>
      <c r="BY300">
        <v>8.4399323678935687E-3</v>
      </c>
      <c r="BZ300">
        <v>0.90526514923818668</v>
      </c>
      <c r="CA300">
        <v>1.2016151080469646</v>
      </c>
      <c r="CB300">
        <v>1.2067919858461249</v>
      </c>
      <c r="CC300">
        <v>1.0937913554313834</v>
      </c>
      <c r="CD300">
        <v>1.5325104134740895</v>
      </c>
      <c r="CE300" t="s">
        <v>152</v>
      </c>
      <c r="CF300">
        <v>0.30304632197436693</v>
      </c>
      <c r="CG300">
        <v>270.44478987362237</v>
      </c>
      <c r="CH300">
        <v>703.42802942796015</v>
      </c>
      <c r="CI300">
        <v>47.44703763738066</v>
      </c>
      <c r="CJ300">
        <v>126.30613801405389</v>
      </c>
      <c r="CK300">
        <v>215.85011261310464</v>
      </c>
      <c r="CL300">
        <v>318.72203383768232</v>
      </c>
      <c r="CM300">
        <v>60.023851216174705</v>
      </c>
      <c r="CN300">
        <v>34.325765195516574</v>
      </c>
      <c r="CO300">
        <v>9167.7695247044958</v>
      </c>
      <c r="CP300">
        <v>0.48221058612180445</v>
      </c>
      <c r="CQ300">
        <v>26.396386249847595</v>
      </c>
      <c r="CR300">
        <v>25684.471568288987</v>
      </c>
      <c r="CS300">
        <v>135.0133680573843</v>
      </c>
      <c r="CT300">
        <v>9999999</v>
      </c>
      <c r="CU300">
        <v>0.6920353569557347</v>
      </c>
      <c r="CV300">
        <v>0.17705384304658281</v>
      </c>
      <c r="CW300">
        <v>0.4726268527733824</v>
      </c>
      <c r="CX300">
        <v>0.18562564894937125</v>
      </c>
      <c r="CY300">
        <v>0.46036118608957077</v>
      </c>
      <c r="CZ300">
        <v>9.225561943025988E-4</v>
      </c>
      <c r="DA300">
        <v>9.7525972707656852E-2</v>
      </c>
      <c r="DB300">
        <v>0.14262791601819391</v>
      </c>
      <c r="DC300">
        <v>0.15860039486644409</v>
      </c>
      <c r="DD300">
        <v>0.11934543239492333</v>
      </c>
      <c r="DE300">
        <v>0.29047972419926565</v>
      </c>
    </row>
    <row r="301" spans="1:109">
      <c r="A301">
        <v>293</v>
      </c>
      <c r="B301" t="s">
        <v>149</v>
      </c>
      <c r="C301">
        <v>292706.0773421406</v>
      </c>
      <c r="D301">
        <v>207992.66889498057</v>
      </c>
      <c r="E301">
        <v>2986842.3262919607</v>
      </c>
      <c r="F301">
        <v>189891.7178281048</v>
      </c>
      <c r="G301">
        <v>118204.07908434255</v>
      </c>
      <c r="H301">
        <v>706359.09845283313</v>
      </c>
      <c r="I301">
        <v>2098314.1597687076</v>
      </c>
      <c r="J301">
        <v>679681.95165439812</v>
      </c>
      <c r="K301">
        <v>43936.254402422011</v>
      </c>
      <c r="L301">
        <v>94306032379472.5</v>
      </c>
      <c r="M301">
        <v>5655.6947265847521</v>
      </c>
      <c r="N301">
        <v>17258.781443007494</v>
      </c>
      <c r="O301">
        <v>7323453.5783221023</v>
      </c>
      <c r="P301">
        <v>16958.404781925263</v>
      </c>
      <c r="Q301">
        <v>9999999</v>
      </c>
      <c r="R301">
        <v>7347.3567441030864</v>
      </c>
      <c r="S301">
        <v>330.55449910234393</v>
      </c>
      <c r="T301">
        <v>2633.8598052587035</v>
      </c>
      <c r="U301">
        <v>345.69281020235388</v>
      </c>
      <c r="V301">
        <v>1448.7406919537525</v>
      </c>
      <c r="W301">
        <v>1.8835304229427734</v>
      </c>
      <c r="X301">
        <v>162.17140158675363</v>
      </c>
      <c r="Y301">
        <v>262.49924967592483</v>
      </c>
      <c r="Z301">
        <v>299.02128870459143</v>
      </c>
      <c r="AA301">
        <v>212.21327009805623</v>
      </c>
      <c r="AB301">
        <v>521.25038873309518</v>
      </c>
      <c r="AC301" t="s">
        <v>150</v>
      </c>
      <c r="AD301">
        <v>1962.6321573951875</v>
      </c>
      <c r="AE301">
        <v>40658.21347239973</v>
      </c>
      <c r="AF301">
        <v>740134.89301112748</v>
      </c>
      <c r="AG301">
        <v>20228.109143438316</v>
      </c>
      <c r="AH301">
        <v>26580.057917050191</v>
      </c>
      <c r="AI301">
        <v>164885.45241693762</v>
      </c>
      <c r="AJ301">
        <v>104235.33017654528</v>
      </c>
      <c r="AK301">
        <v>33413.203641040884</v>
      </c>
      <c r="AL301">
        <v>9844.5541648090475</v>
      </c>
      <c r="AM301">
        <v>379198873.47760028</v>
      </c>
      <c r="AN301">
        <v>1957.3011913416105</v>
      </c>
      <c r="AO301">
        <v>5664.28435219314</v>
      </c>
      <c r="AP301">
        <v>6835830.3429265069</v>
      </c>
      <c r="AQ301">
        <v>2635.0631262035936</v>
      </c>
      <c r="AR301">
        <v>9999999</v>
      </c>
      <c r="AS301">
        <v>2390.7150501045448</v>
      </c>
      <c r="AT301">
        <v>52.447006770422156</v>
      </c>
      <c r="AU301">
        <v>511.79998347292218</v>
      </c>
      <c r="AV301">
        <v>55.599598779350643</v>
      </c>
      <c r="AW301">
        <v>255.47762729845311</v>
      </c>
      <c r="AX301">
        <v>0.73495182571497109</v>
      </c>
      <c r="AY301">
        <v>21.250973560257478</v>
      </c>
      <c r="AZ301">
        <v>38.150517682988344</v>
      </c>
      <c r="BA301">
        <v>45.283845302699305</v>
      </c>
      <c r="BB301">
        <v>29.615107747231807</v>
      </c>
      <c r="BC301">
        <v>96.379027302366453</v>
      </c>
      <c r="BD301" t="s">
        <v>151</v>
      </c>
      <c r="BE301">
        <v>2.2012980471701504</v>
      </c>
      <c r="BF301">
        <v>1614.1648826464254</v>
      </c>
      <c r="BG301">
        <v>5523.4120525483795</v>
      </c>
      <c r="BH301">
        <v>483.48865074722863</v>
      </c>
      <c r="BI301">
        <v>724.77113865002718</v>
      </c>
      <c r="BJ301">
        <v>1607.7655896975673</v>
      </c>
      <c r="BK301">
        <v>10686.806143998128</v>
      </c>
      <c r="BL301">
        <v>1123.3628028166793</v>
      </c>
      <c r="BM301">
        <v>186.26860825457399</v>
      </c>
      <c r="BN301">
        <v>45790245.695529342</v>
      </c>
      <c r="BO301">
        <v>0.70936560575590457</v>
      </c>
      <c r="BP301">
        <v>106.13513435285037</v>
      </c>
      <c r="BQ301">
        <v>28904.391691206143</v>
      </c>
      <c r="BR301">
        <v>49.765470455266367</v>
      </c>
      <c r="BS301">
        <v>9999999</v>
      </c>
      <c r="BT301">
        <v>9.0143865490092772</v>
      </c>
      <c r="BU301">
        <v>1.2595127784093094</v>
      </c>
      <c r="BV301">
        <v>5.9984945598293482</v>
      </c>
      <c r="BW301">
        <v>1.2903208860625575</v>
      </c>
      <c r="BX301">
        <v>4.2503974438799368</v>
      </c>
      <c r="BY301">
        <v>2.3505518221943783E-3</v>
      </c>
      <c r="BZ301">
        <v>0.91584035107101336</v>
      </c>
      <c r="CA301">
        <v>1.1284614567766655</v>
      </c>
      <c r="CB301">
        <v>1.1802027829556108</v>
      </c>
      <c r="CC301">
        <v>1.0351845300312785</v>
      </c>
      <c r="CD301">
        <v>1.7245594240981315</v>
      </c>
      <c r="CE301" t="s">
        <v>152</v>
      </c>
      <c r="CF301">
        <v>3.7313855712255518E-2</v>
      </c>
      <c r="CG301">
        <v>78.548291077789955</v>
      </c>
      <c r="CH301">
        <v>268.46235899776809</v>
      </c>
      <c r="CI301">
        <v>13.079035429957168</v>
      </c>
      <c r="CJ301">
        <v>39.884595087867012</v>
      </c>
      <c r="CK301">
        <v>81.110192031233723</v>
      </c>
      <c r="CL301">
        <v>76.230898216435747</v>
      </c>
      <c r="CM301">
        <v>15.239698086551803</v>
      </c>
      <c r="CN301">
        <v>10.402540280846388</v>
      </c>
      <c r="CO301">
        <v>1411.4005349039007</v>
      </c>
      <c r="CP301">
        <v>9.216038776025913E-2</v>
      </c>
      <c r="CQ301">
        <v>10.992086765885347</v>
      </c>
      <c r="CR301">
        <v>22840.994704430221</v>
      </c>
      <c r="CS301">
        <v>154.39974541272721</v>
      </c>
      <c r="CT301">
        <v>9999999</v>
      </c>
      <c r="CU301">
        <v>0.52475468329334851</v>
      </c>
      <c r="CV301">
        <v>5.6796447728731936E-2</v>
      </c>
      <c r="CW301">
        <v>0.27691580274060396</v>
      </c>
      <c r="CX301">
        <v>5.7664820252802652E-2</v>
      </c>
      <c r="CY301">
        <v>0.16017031586181904</v>
      </c>
      <c r="CZ301">
        <v>6.3034143371620388E-4</v>
      </c>
      <c r="DA301">
        <v>4.3218983254203591E-2</v>
      </c>
      <c r="DB301">
        <v>5.2914403757780538E-2</v>
      </c>
      <c r="DC301">
        <v>5.2785289654932774E-2</v>
      </c>
      <c r="DD301">
        <v>4.8967817812574636E-2</v>
      </c>
      <c r="DE301">
        <v>6.6001282455127916E-2</v>
      </c>
    </row>
    <row r="302" spans="1:109">
      <c r="A302">
        <v>294</v>
      </c>
      <c r="B302" t="s">
        <v>149</v>
      </c>
      <c r="C302">
        <v>273145.26433423796</v>
      </c>
      <c r="D302">
        <v>130272.82280357201</v>
      </c>
      <c r="E302">
        <v>666074.84044501896</v>
      </c>
      <c r="F302">
        <v>33035.182467752071</v>
      </c>
      <c r="G302">
        <v>62012.745947035837</v>
      </c>
      <c r="H302">
        <v>167837.82979253834</v>
      </c>
      <c r="I302">
        <v>364767.48486158263</v>
      </c>
      <c r="J302">
        <v>57688.227097182295</v>
      </c>
      <c r="K302">
        <v>16614.350584031497</v>
      </c>
      <c r="L302">
        <v>250296653.29683983</v>
      </c>
      <c r="M302">
        <v>1228.7320828407312</v>
      </c>
      <c r="N302">
        <v>11730.384578207231</v>
      </c>
      <c r="O302">
        <v>6778945.7716096081</v>
      </c>
      <c r="P302">
        <v>5898.9984626240994</v>
      </c>
      <c r="Q302">
        <v>9999999</v>
      </c>
      <c r="R302">
        <v>2552.4326461511114</v>
      </c>
      <c r="S302">
        <v>188.36306112341649</v>
      </c>
      <c r="T302">
        <v>850.10131149952031</v>
      </c>
      <c r="U302">
        <v>198.23194564523183</v>
      </c>
      <c r="V302">
        <v>497.76445988469766</v>
      </c>
      <c r="W302">
        <v>0.2910023256049622</v>
      </c>
      <c r="X302">
        <v>83.271243537729376</v>
      </c>
      <c r="Y302">
        <v>147.678785162439</v>
      </c>
      <c r="Z302">
        <v>163.41946239358947</v>
      </c>
      <c r="AA302">
        <v>115.7509681780971</v>
      </c>
      <c r="AB302">
        <v>305.54394881625427</v>
      </c>
      <c r="AC302" t="s">
        <v>150</v>
      </c>
      <c r="AD302">
        <v>530.3904600362614</v>
      </c>
      <c r="AE302">
        <v>42167.811979791426</v>
      </c>
      <c r="AF302">
        <v>257789.95536450282</v>
      </c>
      <c r="AG302">
        <v>8492.9360713737988</v>
      </c>
      <c r="AH302">
        <v>19925.228854032222</v>
      </c>
      <c r="AI302">
        <v>61901.392179592644</v>
      </c>
      <c r="AJ302">
        <v>55953.170186500422</v>
      </c>
      <c r="AK302">
        <v>11616.876737330138</v>
      </c>
      <c r="AL302">
        <v>5491.5783619643998</v>
      </c>
      <c r="AM302">
        <v>8325904.4448307445</v>
      </c>
      <c r="AN302">
        <v>693.17546846965877</v>
      </c>
      <c r="AO302">
        <v>5218.3263253739415</v>
      </c>
      <c r="AP302">
        <v>6157506.1820806246</v>
      </c>
      <c r="AQ302">
        <v>525.91072974560689</v>
      </c>
      <c r="AR302">
        <v>9999999</v>
      </c>
      <c r="AS302">
        <v>1327.133852745895</v>
      </c>
      <c r="AT302">
        <v>73.570981964670693</v>
      </c>
      <c r="AU302">
        <v>527.55607539509299</v>
      </c>
      <c r="AV302">
        <v>78.303159902409661</v>
      </c>
      <c r="AW302">
        <v>316.06046676329407</v>
      </c>
      <c r="AX302">
        <v>0.42815113077664851</v>
      </c>
      <c r="AY302">
        <v>30.042846519856958</v>
      </c>
      <c r="AZ302">
        <v>53.978390700079942</v>
      </c>
      <c r="BA302">
        <v>63.566371512370161</v>
      </c>
      <c r="BB302">
        <v>41.130774721562496</v>
      </c>
      <c r="BC302">
        <v>132.30361672576308</v>
      </c>
      <c r="BD302" t="s">
        <v>151</v>
      </c>
      <c r="BE302">
        <v>14.456914268233348</v>
      </c>
      <c r="BF302">
        <v>371.53172151464889</v>
      </c>
      <c r="BG302">
        <v>1460.107434107412</v>
      </c>
      <c r="BH302">
        <v>96.104220170156125</v>
      </c>
      <c r="BI302">
        <v>184.62372143020494</v>
      </c>
      <c r="BJ302">
        <v>355.55165654328459</v>
      </c>
      <c r="BK302">
        <v>867.05822590141508</v>
      </c>
      <c r="BL302">
        <v>149.20134346192077</v>
      </c>
      <c r="BM302">
        <v>67.108813114153335</v>
      </c>
      <c r="BN302">
        <v>103750.45419152359</v>
      </c>
      <c r="BO302">
        <v>27.091059859307624</v>
      </c>
      <c r="BP302">
        <v>80.335694252922437</v>
      </c>
      <c r="BQ302">
        <v>28291.127562039488</v>
      </c>
      <c r="BR302">
        <v>36.699363063365674</v>
      </c>
      <c r="BS302">
        <v>9999999</v>
      </c>
      <c r="BT302">
        <v>25.49025975112902</v>
      </c>
      <c r="BU302">
        <v>0.53300144448686659</v>
      </c>
      <c r="BV302">
        <v>6.8030853668998343</v>
      </c>
      <c r="BW302">
        <v>0.56190342108577074</v>
      </c>
      <c r="BX302">
        <v>3.3823084949505131</v>
      </c>
      <c r="BY302">
        <v>8.5429632866754202E-3</v>
      </c>
      <c r="BZ302">
        <v>0.24847882652611925</v>
      </c>
      <c r="CA302">
        <v>0.40749129295923558</v>
      </c>
      <c r="CB302">
        <v>0.46877721823856783</v>
      </c>
      <c r="CC302">
        <v>0.32284470675827442</v>
      </c>
      <c r="CD302">
        <v>0.92593622120800234</v>
      </c>
      <c r="CE302" t="s">
        <v>152</v>
      </c>
      <c r="CF302">
        <v>0.31763009236845779</v>
      </c>
      <c r="CG302">
        <v>273.22895738536346</v>
      </c>
      <c r="CH302">
        <v>1065.4944793111933</v>
      </c>
      <c r="CI302">
        <v>67.363593217591585</v>
      </c>
      <c r="CJ302">
        <v>149.22543049255705</v>
      </c>
      <c r="CK302">
        <v>362.65701049072914</v>
      </c>
      <c r="CL302">
        <v>497.40822157869059</v>
      </c>
      <c r="CM302">
        <v>94.095515655027242</v>
      </c>
      <c r="CN302">
        <v>42.672762157340216</v>
      </c>
      <c r="CO302">
        <v>32462.00714902021</v>
      </c>
      <c r="CP302">
        <v>0.45781298146734695</v>
      </c>
      <c r="CQ302">
        <v>26.489606026346653</v>
      </c>
      <c r="CR302">
        <v>24123.304963858012</v>
      </c>
      <c r="CS302">
        <v>116.76502891836127</v>
      </c>
      <c r="CT302">
        <v>9999999</v>
      </c>
      <c r="CU302">
        <v>0.85082215833225816</v>
      </c>
      <c r="CV302">
        <v>7.5701554958476983E-2</v>
      </c>
      <c r="CW302">
        <v>0.28157609889413787</v>
      </c>
      <c r="CX302">
        <v>7.8700290980342577E-2</v>
      </c>
      <c r="CY302">
        <v>0.16826020418174481</v>
      </c>
      <c r="CZ302">
        <v>1.9732573497566177E-3</v>
      </c>
      <c r="DA302">
        <v>4.0621399001858335E-2</v>
      </c>
      <c r="DB302">
        <v>6.5001155462288865E-2</v>
      </c>
      <c r="DC302">
        <v>6.4221266618619946E-2</v>
      </c>
      <c r="DD302">
        <v>5.454119820318009E-2</v>
      </c>
      <c r="DE302">
        <v>0.10554946025464003</v>
      </c>
    </row>
    <row r="303" spans="1:109">
      <c r="A303">
        <v>295</v>
      </c>
      <c r="B303" t="s">
        <v>149</v>
      </c>
      <c r="C303">
        <v>268399.41399667913</v>
      </c>
      <c r="D303">
        <v>289779.21272257052</v>
      </c>
      <c r="E303">
        <v>5219871.5443994934</v>
      </c>
      <c r="G303">
        <v>184291.51691537429</v>
      </c>
      <c r="H303">
        <v>1222401.1942755608</v>
      </c>
      <c r="I303">
        <v>2598032015.1081767</v>
      </c>
      <c r="J303">
        <v>877980317.42946851</v>
      </c>
      <c r="K303">
        <v>71213.55614161522</v>
      </c>
      <c r="L303">
        <v>1.6592079087377822E+37</v>
      </c>
      <c r="M303">
        <v>9469.4206456444972</v>
      </c>
      <c r="N303">
        <v>221229.95771186228</v>
      </c>
      <c r="O303">
        <v>5451938.64384198</v>
      </c>
      <c r="P303">
        <v>37332.618982900312</v>
      </c>
      <c r="Q303">
        <v>9999999</v>
      </c>
      <c r="R303">
        <v>10690.112861725942</v>
      </c>
      <c r="S303">
        <v>369.27518740972261</v>
      </c>
      <c r="T303">
        <v>2487.5268633951614</v>
      </c>
      <c r="U303">
        <v>392.39065947443186</v>
      </c>
      <c r="V303">
        <v>1253.9458268067542</v>
      </c>
      <c r="W303">
        <v>5.1635118483704501</v>
      </c>
      <c r="X303">
        <v>150.19461937424737</v>
      </c>
      <c r="Y303">
        <v>271.58766839529369</v>
      </c>
      <c r="Z303">
        <v>317.30663495923932</v>
      </c>
      <c r="AA303">
        <v>208.25047699172902</v>
      </c>
      <c r="AB303">
        <v>663.12812775789325</v>
      </c>
      <c r="AC303" t="s">
        <v>150</v>
      </c>
      <c r="AD303">
        <v>422.84160039900974</v>
      </c>
      <c r="AE303">
        <v>53171.215830424357</v>
      </c>
      <c r="AF303">
        <v>552829.66537604015</v>
      </c>
      <c r="AG303">
        <v>19363.662629695118</v>
      </c>
      <c r="AH303">
        <v>27223.614517118323</v>
      </c>
      <c r="AI303">
        <v>137860.90972587132</v>
      </c>
      <c r="AJ303">
        <v>93875.315788066058</v>
      </c>
      <c r="AK303">
        <v>29680.923334832198</v>
      </c>
      <c r="AL303">
        <v>10267.427292232229</v>
      </c>
      <c r="AM303">
        <v>210192960.34417498</v>
      </c>
      <c r="AN303">
        <v>1109.669013688394</v>
      </c>
      <c r="AO303">
        <v>2515.0105449993835</v>
      </c>
      <c r="AP303">
        <v>5100006.025481415</v>
      </c>
      <c r="AQ303">
        <v>1664.8932405153025</v>
      </c>
      <c r="AR303">
        <v>9999999</v>
      </c>
      <c r="AS303">
        <v>909.92180458135829</v>
      </c>
      <c r="AT303">
        <v>38.513292977867899</v>
      </c>
      <c r="AU303">
        <v>286.08311569768142</v>
      </c>
      <c r="AV303">
        <v>40.780209035288365</v>
      </c>
      <c r="AW303">
        <v>162.75018043840294</v>
      </c>
      <c r="AX303">
        <v>0.27385587266036365</v>
      </c>
      <c r="AY303">
        <v>17.603933606282087</v>
      </c>
      <c r="AZ303">
        <v>29.648190045715548</v>
      </c>
      <c r="BA303">
        <v>33.180223856962378</v>
      </c>
      <c r="BB303">
        <v>23.547688244926128</v>
      </c>
      <c r="BC303">
        <v>68.472577587654158</v>
      </c>
      <c r="BD303" t="s">
        <v>151</v>
      </c>
      <c r="BE303">
        <v>1.1279841745766785</v>
      </c>
      <c r="BF303">
        <v>418.8327374490928</v>
      </c>
      <c r="BG303">
        <v>2482.5314215335356</v>
      </c>
      <c r="BH303">
        <v>127.2197219308011</v>
      </c>
      <c r="BI303">
        <v>224.7860927497785</v>
      </c>
      <c r="BJ303">
        <v>725.89299312961259</v>
      </c>
      <c r="BK303">
        <v>1121.0216523332895</v>
      </c>
      <c r="BL303">
        <v>209.66923799145709</v>
      </c>
      <c r="BM303">
        <v>64.262835767109536</v>
      </c>
      <c r="BN303">
        <v>549512.97690650926</v>
      </c>
      <c r="BO303">
        <v>0.68641105201598285</v>
      </c>
      <c r="BP303">
        <v>28.137210837347268</v>
      </c>
      <c r="BQ303">
        <v>27576.387109552827</v>
      </c>
      <c r="BR303">
        <v>97.846061945827557</v>
      </c>
      <c r="BS303">
        <v>9999999</v>
      </c>
      <c r="BT303">
        <v>3.3454370569766927</v>
      </c>
      <c r="BU303">
        <v>0.37827303301596488</v>
      </c>
      <c r="BV303">
        <v>1.6344756583681086</v>
      </c>
      <c r="BW303">
        <v>0.38812079145515044</v>
      </c>
      <c r="BX303">
        <v>0.92067461714106158</v>
      </c>
      <c r="BY303">
        <v>1.7016842285219886E-3</v>
      </c>
      <c r="BZ303">
        <v>0.23230967790239673</v>
      </c>
      <c r="CA303">
        <v>0.33820418629574206</v>
      </c>
      <c r="CB303">
        <v>0.3414362208854913</v>
      </c>
      <c r="CC303">
        <v>0.2934700818547275</v>
      </c>
      <c r="CD303">
        <v>0.45221344895429927</v>
      </c>
      <c r="CE303" t="s">
        <v>152</v>
      </c>
      <c r="CF303">
        <v>4.4830238185107139E-2</v>
      </c>
      <c r="CG303">
        <v>171.30297868588218</v>
      </c>
      <c r="CH303">
        <v>382.56004141323456</v>
      </c>
      <c r="CI303">
        <v>29.009790740581732</v>
      </c>
      <c r="CJ303">
        <v>82.794474609187247</v>
      </c>
      <c r="CK303">
        <v>146.15632205746061</v>
      </c>
      <c r="CL303">
        <v>210.47653637275545</v>
      </c>
      <c r="CM303">
        <v>35.806678117501498</v>
      </c>
      <c r="CN303">
        <v>21.646453710982943</v>
      </c>
      <c r="CO303">
        <v>2832.7049747743658</v>
      </c>
      <c r="CP303">
        <v>0.12964521514490854</v>
      </c>
      <c r="CQ303">
        <v>18.402672565851034</v>
      </c>
      <c r="CR303">
        <v>22824.668752979484</v>
      </c>
      <c r="CS303">
        <v>138.86783592508669</v>
      </c>
      <c r="CT303">
        <v>9999999</v>
      </c>
      <c r="CU303">
        <v>0.49766167310562709</v>
      </c>
      <c r="CV303">
        <v>9.6751079812927618E-2</v>
      </c>
      <c r="CW303">
        <v>0.29185485869307365</v>
      </c>
      <c r="CX303">
        <v>0.10017829677537596</v>
      </c>
      <c r="CY303">
        <v>0.2314418991723044</v>
      </c>
      <c r="CZ303">
        <v>3.6931468536357528E-4</v>
      </c>
      <c r="DA303">
        <v>6.3100822055766947E-2</v>
      </c>
      <c r="DB303">
        <v>8.1446201543712959E-2</v>
      </c>
      <c r="DC303">
        <v>8.7241588797932326E-2</v>
      </c>
      <c r="DD303">
        <v>7.1858285756760523E-2</v>
      </c>
      <c r="DE303">
        <v>0.13669309535176019</v>
      </c>
    </row>
    <row r="304" spans="1:109">
      <c r="A304">
        <v>296</v>
      </c>
      <c r="B304" t="s">
        <v>149</v>
      </c>
      <c r="C304">
        <v>336237.24160346296</v>
      </c>
      <c r="D304">
        <v>233917.88227786421</v>
      </c>
      <c r="E304">
        <v>947582.12995116296</v>
      </c>
      <c r="F304">
        <v>86665.471660740572</v>
      </c>
      <c r="G304">
        <v>134352.2121324467</v>
      </c>
      <c r="H304">
        <v>258293.30026556447</v>
      </c>
      <c r="I304">
        <v>1734002.5702577361</v>
      </c>
      <c r="J304">
        <v>199695.64218248843</v>
      </c>
      <c r="K304">
        <v>38337.487840951879</v>
      </c>
      <c r="L304">
        <v>2490493536.7829757</v>
      </c>
      <c r="M304">
        <v>4613.6367564052753</v>
      </c>
      <c r="N304">
        <v>31699.101865412787</v>
      </c>
      <c r="O304">
        <v>6444935.3288545767</v>
      </c>
      <c r="P304">
        <v>23450.414698243974</v>
      </c>
      <c r="Q304">
        <v>9999999</v>
      </c>
      <c r="R304">
        <v>6710.9460844054001</v>
      </c>
      <c r="S304">
        <v>390.21245201281101</v>
      </c>
      <c r="T304">
        <v>2166.4563740774329</v>
      </c>
      <c r="U304">
        <v>412.10636531819603</v>
      </c>
      <c r="V304">
        <v>1426.3898013700725</v>
      </c>
      <c r="W304">
        <v>3.5593593018598031</v>
      </c>
      <c r="X304">
        <v>167.42552342837175</v>
      </c>
      <c r="Y304">
        <v>292.30292491508555</v>
      </c>
      <c r="Z304">
        <v>341.2056594052134</v>
      </c>
      <c r="AA304">
        <v>225.8387913253066</v>
      </c>
      <c r="AB304">
        <v>690.43839140915213</v>
      </c>
      <c r="AC304" t="s">
        <v>150</v>
      </c>
      <c r="AD304">
        <v>111.91676577373693</v>
      </c>
      <c r="AE304">
        <v>78175.747563678873</v>
      </c>
      <c r="AF304">
        <v>197238.52700959332</v>
      </c>
      <c r="AG304">
        <v>14606.237759343199</v>
      </c>
      <c r="AH304">
        <v>37723.89558209652</v>
      </c>
      <c r="AI304">
        <v>68693.713366868717</v>
      </c>
      <c r="AJ304">
        <v>127535.51947476176</v>
      </c>
      <c r="AK304">
        <v>20412.942585712684</v>
      </c>
      <c r="AL304">
        <v>9566.9324878230946</v>
      </c>
      <c r="AM304">
        <v>4166358.1164771258</v>
      </c>
      <c r="AN304">
        <v>224.89607747637697</v>
      </c>
      <c r="AO304">
        <v>7669.6020321535379</v>
      </c>
      <c r="AP304">
        <v>5797367.4762044651</v>
      </c>
      <c r="AQ304">
        <v>1215.5659706071867</v>
      </c>
      <c r="AR304">
        <v>9999999</v>
      </c>
      <c r="AS304">
        <v>662.89541788677764</v>
      </c>
      <c r="AT304">
        <v>88.40910541752018</v>
      </c>
      <c r="AU304">
        <v>400.98524938085035</v>
      </c>
      <c r="AV304">
        <v>91.047514530264152</v>
      </c>
      <c r="AW304">
        <v>239.10799840070982</v>
      </c>
      <c r="AX304">
        <v>0.11315107172084055</v>
      </c>
      <c r="AY304">
        <v>49.091220781702695</v>
      </c>
      <c r="AZ304">
        <v>76.064736693777476</v>
      </c>
      <c r="BA304">
        <v>81.063818504583296</v>
      </c>
      <c r="BB304">
        <v>63.862534537376931</v>
      </c>
      <c r="BC304">
        <v>117.79328537435103</v>
      </c>
      <c r="BD304" t="s">
        <v>151</v>
      </c>
      <c r="BE304">
        <v>0.33679753450193811</v>
      </c>
      <c r="BF304">
        <v>217.62020445140038</v>
      </c>
      <c r="BG304">
        <v>416.37946121712446</v>
      </c>
      <c r="BH304">
        <v>44.001384904292181</v>
      </c>
      <c r="BI304">
        <v>114.57386002880487</v>
      </c>
      <c r="BJ304">
        <v>158.89659378812712</v>
      </c>
      <c r="BK304">
        <v>305.48962072752687</v>
      </c>
      <c r="BL304">
        <v>56.511322029598965</v>
      </c>
      <c r="BM304">
        <v>33.185030890490104</v>
      </c>
      <c r="BN304">
        <v>3891.9700799552902</v>
      </c>
      <c r="BO304">
        <v>1.2827952326793031</v>
      </c>
      <c r="BP304">
        <v>35.822826668662742</v>
      </c>
      <c r="BQ304">
        <v>22376.602189530397</v>
      </c>
      <c r="BR304">
        <v>107.82136851475956</v>
      </c>
      <c r="BS304">
        <v>9999999</v>
      </c>
      <c r="BT304">
        <v>1.496936321683797</v>
      </c>
      <c r="BU304">
        <v>0.17474102536737474</v>
      </c>
      <c r="BV304">
        <v>0.60416777345156092</v>
      </c>
      <c r="BW304">
        <v>0.17803353520808576</v>
      </c>
      <c r="BX304">
        <v>0.31012491010614895</v>
      </c>
      <c r="BY304">
        <v>8.9851932363305435E-4</v>
      </c>
      <c r="BZ304">
        <v>0.11695306842609748</v>
      </c>
      <c r="CA304">
        <v>0.15926085457981962</v>
      </c>
      <c r="CB304">
        <v>0.1576902751746416</v>
      </c>
      <c r="CC304">
        <v>0.14063191821829782</v>
      </c>
      <c r="CD304">
        <v>0.17941572481421755</v>
      </c>
      <c r="CE304" t="s">
        <v>152</v>
      </c>
      <c r="CF304">
        <v>1.5349333960363836</v>
      </c>
      <c r="CG304">
        <v>113.61727820941483</v>
      </c>
      <c r="CH304">
        <v>1486.5905425432697</v>
      </c>
      <c r="CI304">
        <v>42.087156864946081</v>
      </c>
      <c r="CJ304">
        <v>70.249363443543643</v>
      </c>
      <c r="CK304">
        <v>361.37115261891438</v>
      </c>
      <c r="CL304">
        <v>169.85888731642513</v>
      </c>
      <c r="CM304">
        <v>56.661778703766977</v>
      </c>
      <c r="CN304">
        <v>26.286642830667368</v>
      </c>
      <c r="CO304">
        <v>87251.174251297358</v>
      </c>
      <c r="CP304">
        <v>3.3891434126625071</v>
      </c>
      <c r="CQ304">
        <v>8.475295914295776</v>
      </c>
      <c r="CR304">
        <v>24403.446473970318</v>
      </c>
      <c r="CS304">
        <v>149.54967885280089</v>
      </c>
      <c r="CT304">
        <v>9999999</v>
      </c>
      <c r="CU304">
        <v>2.978842849847847</v>
      </c>
      <c r="CV304">
        <v>0.11472548038827041</v>
      </c>
      <c r="CW304">
        <v>0.97125529234939911</v>
      </c>
      <c r="CX304">
        <v>0.12321926355397395</v>
      </c>
      <c r="CY304">
        <v>0.5671120846977834</v>
      </c>
      <c r="CZ304">
        <v>4.3412890164374994E-4</v>
      </c>
      <c r="DA304">
        <v>4.4400386878210782E-2</v>
      </c>
      <c r="DB304">
        <v>8.2895939761653589E-2</v>
      </c>
      <c r="DC304">
        <v>9.5116384736835508E-2</v>
      </c>
      <c r="DD304">
        <v>6.2516005979390277E-2</v>
      </c>
      <c r="DE304">
        <v>0.22584047891330503</v>
      </c>
    </row>
    <row r="305" spans="1:109">
      <c r="A305">
        <v>297</v>
      </c>
      <c r="B305" t="s">
        <v>149</v>
      </c>
      <c r="C305">
        <v>368097.12967602699</v>
      </c>
      <c r="D305">
        <v>321708.01556721213</v>
      </c>
      <c r="E305">
        <v>706188.40735410235</v>
      </c>
      <c r="F305">
        <v>81367.627915847406</v>
      </c>
      <c r="G305">
        <v>158523.48037491986</v>
      </c>
      <c r="H305">
        <v>286058.24211857049</v>
      </c>
      <c r="I305">
        <v>1081584.1326380684</v>
      </c>
      <c r="J305">
        <v>139791.00206622426</v>
      </c>
      <c r="K305">
        <v>43442.490331198074</v>
      </c>
      <c r="L305">
        <v>80839881.889418438</v>
      </c>
      <c r="M305">
        <v>450.15535809977007</v>
      </c>
      <c r="N305">
        <v>26619.556674668529</v>
      </c>
      <c r="O305">
        <v>9196978.2415149827</v>
      </c>
      <c r="P305">
        <v>10090.572984547585</v>
      </c>
      <c r="Q305">
        <v>9999999</v>
      </c>
      <c r="R305">
        <v>304.00903680490711</v>
      </c>
      <c r="S305">
        <v>64.977185098760359</v>
      </c>
      <c r="T305">
        <v>84.389311730905334</v>
      </c>
      <c r="U305">
        <v>69.59651077187084</v>
      </c>
      <c r="V305">
        <v>78.373140556674329</v>
      </c>
      <c r="W305">
        <v>1.8103592712603702</v>
      </c>
      <c r="X305">
        <v>24.259375384747315</v>
      </c>
      <c r="Y305">
        <v>47.739760449031159</v>
      </c>
      <c r="Z305">
        <v>52.156024739822456</v>
      </c>
      <c r="AA305">
        <v>34.256435598057045</v>
      </c>
      <c r="AB305">
        <v>102.68449327992212</v>
      </c>
      <c r="AC305" t="s">
        <v>150</v>
      </c>
      <c r="AD305">
        <v>1084.7516803898475</v>
      </c>
      <c r="AE305">
        <v>108600.49389213359</v>
      </c>
      <c r="AF305">
        <v>1320356.0681949249</v>
      </c>
      <c r="AG305">
        <v>73369.74424325065</v>
      </c>
      <c r="AH305">
        <v>63533.682042485052</v>
      </c>
      <c r="AI305">
        <v>336373.50096211833</v>
      </c>
      <c r="AJ305">
        <v>583709.79461649735</v>
      </c>
      <c r="AK305">
        <v>171254.48096068634</v>
      </c>
      <c r="AL305">
        <v>25438.622797681201</v>
      </c>
      <c r="AM305">
        <v>218204325867.73611</v>
      </c>
      <c r="AN305">
        <v>2467.1615299354557</v>
      </c>
      <c r="AO305">
        <v>6406.0995613905679</v>
      </c>
      <c r="AP305">
        <v>4752980.9114164757</v>
      </c>
      <c r="AQ305">
        <v>5131.8872241409226</v>
      </c>
      <c r="AR305">
        <v>9999999</v>
      </c>
      <c r="AS305">
        <v>1932.3800659212047</v>
      </c>
      <c r="AT305">
        <v>89.965552647657333</v>
      </c>
      <c r="AU305">
        <v>584.99916929833887</v>
      </c>
      <c r="AV305">
        <v>95.461405285614902</v>
      </c>
      <c r="AW305">
        <v>389.54666989570427</v>
      </c>
      <c r="AX305">
        <v>0.14460665481132728</v>
      </c>
      <c r="AY305">
        <v>34.478023967305866</v>
      </c>
      <c r="AZ305">
        <v>64.94891588023367</v>
      </c>
      <c r="BA305">
        <v>79.151985980364671</v>
      </c>
      <c r="BB305">
        <v>48.446534847358514</v>
      </c>
      <c r="BC305">
        <v>164.91939603211804</v>
      </c>
      <c r="BD305" t="s">
        <v>151</v>
      </c>
      <c r="BE305">
        <v>2.3492593217146953</v>
      </c>
      <c r="BF305">
        <v>410.6291402122373</v>
      </c>
      <c r="BG305">
        <v>3340.9000995763658</v>
      </c>
      <c r="BH305">
        <v>130.59643989444376</v>
      </c>
      <c r="BI305">
        <v>202.93144213749363</v>
      </c>
      <c r="BJ305">
        <v>818.75710007128964</v>
      </c>
      <c r="BK305">
        <v>954.02086794461707</v>
      </c>
      <c r="BL305">
        <v>221.08541777404878</v>
      </c>
      <c r="BM305">
        <v>62.374437993814283</v>
      </c>
      <c r="BN305">
        <v>2844403.1639802661</v>
      </c>
      <c r="BO305">
        <v>3.3102272516443034</v>
      </c>
      <c r="BP305">
        <v>22.856182739352864</v>
      </c>
      <c r="BQ305">
        <v>26611.985396805754</v>
      </c>
      <c r="BR305">
        <v>101.24955936258901</v>
      </c>
      <c r="BS305">
        <v>9999999</v>
      </c>
      <c r="BT305">
        <v>5.3605781910237624</v>
      </c>
      <c r="BU305">
        <v>0.29085581438724895</v>
      </c>
      <c r="BV305">
        <v>1.8674109507208194</v>
      </c>
      <c r="BW305">
        <v>0.30532998646824328</v>
      </c>
      <c r="BX305">
        <v>1.11891743534383</v>
      </c>
      <c r="BY305">
        <v>3.772813681318119E-3</v>
      </c>
      <c r="BZ305">
        <v>0.16140796374456234</v>
      </c>
      <c r="CA305">
        <v>0.23316485935689651</v>
      </c>
      <c r="CB305">
        <v>0.25637071094842395</v>
      </c>
      <c r="CC305">
        <v>0.19650711162687173</v>
      </c>
      <c r="CD305">
        <v>0.5028742710830566</v>
      </c>
      <c r="CE305" t="s">
        <v>152</v>
      </c>
      <c r="CF305">
        <v>0.12108515832264406</v>
      </c>
      <c r="CG305">
        <v>154.3035431254591</v>
      </c>
      <c r="CH305">
        <v>359.71243641829051</v>
      </c>
      <c r="CI305">
        <v>30.164921546808994</v>
      </c>
      <c r="CJ305">
        <v>83.373483918129367</v>
      </c>
      <c r="CK305">
        <v>141.23101376075783</v>
      </c>
      <c r="CL305">
        <v>189.28981663380296</v>
      </c>
      <c r="CM305">
        <v>37.026322261564083</v>
      </c>
      <c r="CN305">
        <v>22.941314970137711</v>
      </c>
      <c r="CO305">
        <v>2521.1361911344684</v>
      </c>
      <c r="CP305">
        <v>0.31519894542688287</v>
      </c>
      <c r="CQ305">
        <v>22.04555535507598</v>
      </c>
      <c r="CR305">
        <v>23244.505085434845</v>
      </c>
      <c r="CS305">
        <v>133.85468919884471</v>
      </c>
      <c r="CT305">
        <v>9999999</v>
      </c>
      <c r="CU305">
        <v>0.54252641936569079</v>
      </c>
      <c r="CV305">
        <v>5.847033325872826E-2</v>
      </c>
      <c r="CW305">
        <v>0.21244506957059142</v>
      </c>
      <c r="CX305">
        <v>5.9734093639199015E-2</v>
      </c>
      <c r="CY305">
        <v>0.12868550632102521</v>
      </c>
      <c r="CZ305">
        <v>6.6991920056726006E-5</v>
      </c>
      <c r="DA305">
        <v>3.788267015791464E-2</v>
      </c>
      <c r="DB305">
        <v>5.3234525006756239E-2</v>
      </c>
      <c r="DC305">
        <v>5.3183696731079935E-2</v>
      </c>
      <c r="DD305">
        <v>4.6979115752156707E-2</v>
      </c>
      <c r="DE305">
        <v>6.8904124165800731E-2</v>
      </c>
    </row>
    <row r="306" spans="1:109">
      <c r="A306">
        <v>298</v>
      </c>
      <c r="B306" t="s">
        <v>149</v>
      </c>
      <c r="C306">
        <v>273304.98247953533</v>
      </c>
      <c r="D306">
        <v>260338.5054334547</v>
      </c>
      <c r="E306">
        <v>2772602.4984814464</v>
      </c>
      <c r="F306">
        <v>216291.15671583588</v>
      </c>
      <c r="G306">
        <v>157407.66620457391</v>
      </c>
      <c r="H306">
        <v>664913.52692204469</v>
      </c>
      <c r="I306">
        <v>3760982.9172062119</v>
      </c>
      <c r="J306">
        <v>848991.0316752228</v>
      </c>
      <c r="K306">
        <v>50649.558030508211</v>
      </c>
      <c r="L306">
        <v>275775055889018.41</v>
      </c>
      <c r="M306">
        <v>5118.4436251090601</v>
      </c>
      <c r="N306">
        <v>27582.55561143739</v>
      </c>
      <c r="O306">
        <v>6323877.5931108799</v>
      </c>
      <c r="P306">
        <v>18808.561063350775</v>
      </c>
      <c r="Q306">
        <v>9999999</v>
      </c>
      <c r="R306">
        <v>6609.5918994885942</v>
      </c>
      <c r="S306">
        <v>279.82929596610199</v>
      </c>
      <c r="T306">
        <v>2632.792390501364</v>
      </c>
      <c r="U306">
        <v>295.39439131520413</v>
      </c>
      <c r="V306">
        <v>1643.9471989196663</v>
      </c>
      <c r="W306">
        <v>4.3032477617700495</v>
      </c>
      <c r="X306">
        <v>123.38574265412601</v>
      </c>
      <c r="Y306">
        <v>208.63508782663538</v>
      </c>
      <c r="Z306">
        <v>249.04830268525473</v>
      </c>
      <c r="AA306">
        <v>162.2731460588472</v>
      </c>
      <c r="AB306">
        <v>492.68121630689063</v>
      </c>
      <c r="AC306" t="s">
        <v>150</v>
      </c>
      <c r="AD306">
        <v>161.4699010674409</v>
      </c>
      <c r="AE306">
        <v>104459.03973319082</v>
      </c>
      <c r="AF306">
        <v>399185.92739212752</v>
      </c>
      <c r="AG306">
        <v>23850.404156321245</v>
      </c>
      <c r="AH306">
        <v>51039.067867306607</v>
      </c>
      <c r="AI306">
        <v>108389.08827102257</v>
      </c>
      <c r="AJ306">
        <v>251171.60122947764</v>
      </c>
      <c r="AK306">
        <v>38143.814953109715</v>
      </c>
      <c r="AL306">
        <v>13166.092351431027</v>
      </c>
      <c r="AM306">
        <v>65372447.396113642</v>
      </c>
      <c r="AN306">
        <v>90.114009085132622</v>
      </c>
      <c r="AO306">
        <v>8194.2285053371452</v>
      </c>
      <c r="AP306">
        <v>4913137.6067776904</v>
      </c>
      <c r="AQ306">
        <v>2575.8968126091381</v>
      </c>
      <c r="AR306">
        <v>9999999</v>
      </c>
      <c r="AS306">
        <v>724.47275670627414</v>
      </c>
      <c r="AT306">
        <v>111.91113717483556</v>
      </c>
      <c r="AU306">
        <v>520.68035192517561</v>
      </c>
      <c r="AV306">
        <v>114.76159914949136</v>
      </c>
      <c r="AW306">
        <v>338.94723445598856</v>
      </c>
      <c r="AX306">
        <v>0.60384529031521894</v>
      </c>
      <c r="AY306">
        <v>74.172214946954441</v>
      </c>
      <c r="AZ306">
        <v>98.169045693753077</v>
      </c>
      <c r="BA306">
        <v>105.30414886912747</v>
      </c>
      <c r="BB306">
        <v>87.318692679881721</v>
      </c>
      <c r="BC306">
        <v>156.52702027315962</v>
      </c>
      <c r="BD306" t="s">
        <v>151</v>
      </c>
      <c r="BE306">
        <v>1.0891418854142454</v>
      </c>
      <c r="BF306">
        <v>1352.1506591062594</v>
      </c>
      <c r="BG306">
        <v>5983.0038931586905</v>
      </c>
      <c r="BH306">
        <v>458.98630105335764</v>
      </c>
      <c r="BI306">
        <v>689.82796232939756</v>
      </c>
      <c r="BJ306">
        <v>1811.5441474302629</v>
      </c>
      <c r="BK306">
        <v>6926.3739258681007</v>
      </c>
      <c r="BL306">
        <v>940.0916748930415</v>
      </c>
      <c r="BM306">
        <v>191.84077356739675</v>
      </c>
      <c r="BN306">
        <v>17216662.013806794</v>
      </c>
      <c r="BO306">
        <v>1.634754330652739</v>
      </c>
      <c r="BP306">
        <v>85.296602654039191</v>
      </c>
      <c r="BQ306">
        <v>36962.449867416151</v>
      </c>
      <c r="BR306">
        <v>88.461820196372514</v>
      </c>
      <c r="BS306">
        <v>9999999</v>
      </c>
      <c r="BT306">
        <v>4.7953634505010738</v>
      </c>
      <c r="BU306">
        <v>0.91040094976459374</v>
      </c>
      <c r="BV306">
        <v>2.8471754526116411</v>
      </c>
      <c r="BW306">
        <v>0.94438145782322869</v>
      </c>
      <c r="BX306">
        <v>2.0355897755544374</v>
      </c>
      <c r="BY306">
        <v>9.7039976607667198E-3</v>
      </c>
      <c r="BZ306">
        <v>0.6053807529682701</v>
      </c>
      <c r="CA306">
        <v>0.7818482112360069</v>
      </c>
      <c r="CB306">
        <v>0.8287077010832431</v>
      </c>
      <c r="CC306">
        <v>0.69734761056969996</v>
      </c>
      <c r="CD306">
        <v>1.4229628339458149</v>
      </c>
      <c r="CE306" t="s">
        <v>152</v>
      </c>
      <c r="CF306">
        <v>1.8919355441379293</v>
      </c>
      <c r="CG306">
        <v>153.25590301689112</v>
      </c>
      <c r="CH306">
        <v>924.66891216635338</v>
      </c>
      <c r="CI306">
        <v>31.226472394810308</v>
      </c>
      <c r="CJ306">
        <v>76.246742852937587</v>
      </c>
      <c r="CK306">
        <v>212.64332435110856</v>
      </c>
      <c r="CL306">
        <v>210.87147378703381</v>
      </c>
      <c r="CM306">
        <v>41.781204879807504</v>
      </c>
      <c r="CN306">
        <v>21.229169283198686</v>
      </c>
      <c r="CO306">
        <v>24216.257844558742</v>
      </c>
      <c r="CP306">
        <v>2.762829281837297</v>
      </c>
      <c r="CQ306">
        <v>24.157080087057004</v>
      </c>
      <c r="CR306">
        <v>25299.36885941993</v>
      </c>
      <c r="CS306">
        <v>107.15255197854998</v>
      </c>
      <c r="CT306">
        <v>9999999</v>
      </c>
      <c r="CU306">
        <v>5.2911651628828675</v>
      </c>
      <c r="CV306">
        <v>0.36541462993820079</v>
      </c>
      <c r="CW306">
        <v>2.151755674541346</v>
      </c>
      <c r="CX306">
        <v>0.38729353565979391</v>
      </c>
      <c r="CY306">
        <v>1.2687420836548229</v>
      </c>
      <c r="CZ306">
        <v>3.9448002385319839E-4</v>
      </c>
      <c r="DA306">
        <v>0.14928815652490682</v>
      </c>
      <c r="DB306">
        <v>0.26888855940010165</v>
      </c>
      <c r="DC306">
        <v>0.32049623641355995</v>
      </c>
      <c r="DD306">
        <v>0.20513774988470132</v>
      </c>
      <c r="DE306">
        <v>0.62908380160423538</v>
      </c>
    </row>
    <row r="307" spans="1:109">
      <c r="A307">
        <v>299</v>
      </c>
      <c r="B307" t="s">
        <v>149</v>
      </c>
      <c r="C307">
        <v>269790.95930463274</v>
      </c>
      <c r="D307">
        <v>228462.81006499805</v>
      </c>
      <c r="E307">
        <v>1237786.2630912887</v>
      </c>
      <c r="F307">
        <v>99694.456277194491</v>
      </c>
      <c r="G307">
        <v>123308.91359576855</v>
      </c>
      <c r="H307">
        <v>380862.96330228157</v>
      </c>
      <c r="I307">
        <v>1851448.8771840148</v>
      </c>
      <c r="J307">
        <v>247724.41019306213</v>
      </c>
      <c r="K307">
        <v>34697.300621472539</v>
      </c>
      <c r="L307">
        <v>12365267660.635685</v>
      </c>
      <c r="M307">
        <v>1489.9815881786471</v>
      </c>
      <c r="N307">
        <v>18253.043298711629</v>
      </c>
      <c r="O307">
        <v>6428765.8504020255</v>
      </c>
      <c r="P307">
        <v>12994.921916967549</v>
      </c>
      <c r="Q307">
        <v>9999999</v>
      </c>
      <c r="R307">
        <v>3747.292879997</v>
      </c>
      <c r="S307">
        <v>367.3235675642689</v>
      </c>
      <c r="T307">
        <v>1907.5437301474908</v>
      </c>
      <c r="U307">
        <v>387.3715669281097</v>
      </c>
      <c r="V307">
        <v>1189.1578654150906</v>
      </c>
      <c r="W307">
        <v>0.44864279163251214</v>
      </c>
      <c r="X307">
        <v>158.68330558045972</v>
      </c>
      <c r="Y307">
        <v>274.85447298664019</v>
      </c>
      <c r="Z307">
        <v>329.39561953347334</v>
      </c>
      <c r="AA307">
        <v>213.04475150369666</v>
      </c>
      <c r="AB307">
        <v>632.40147620261985</v>
      </c>
      <c r="AC307" t="s">
        <v>150</v>
      </c>
      <c r="AD307">
        <v>252.0179510702124</v>
      </c>
      <c r="AE307">
        <v>52563.351044575073</v>
      </c>
      <c r="AF307">
        <v>505291.25572497642</v>
      </c>
      <c r="AG307">
        <v>22166.185331633031</v>
      </c>
      <c r="AH307">
        <v>30140.20598063447</v>
      </c>
      <c r="AI307">
        <v>138561.61745229564</v>
      </c>
      <c r="AJ307">
        <v>124124.65802933904</v>
      </c>
      <c r="AK307">
        <v>35200.86847781705</v>
      </c>
      <c r="AL307">
        <v>11384.645618749286</v>
      </c>
      <c r="AM307">
        <v>200095125.20768395</v>
      </c>
      <c r="AN307">
        <v>744.00969746639828</v>
      </c>
      <c r="AO307">
        <v>2817.8646297226428</v>
      </c>
      <c r="AP307">
        <v>4590748.0005060313</v>
      </c>
      <c r="AQ307">
        <v>1809.6388986942961</v>
      </c>
      <c r="AR307">
        <v>9999999</v>
      </c>
      <c r="AS307">
        <v>367.91371544553107</v>
      </c>
      <c r="AT307">
        <v>23.225854249633983</v>
      </c>
      <c r="AU307">
        <v>94.559941976179672</v>
      </c>
      <c r="AV307">
        <v>24.772286710227228</v>
      </c>
      <c r="AW307">
        <v>68.036864330524224</v>
      </c>
      <c r="AX307">
        <v>0.31748179333451038</v>
      </c>
      <c r="AY307">
        <v>8.9800134628557764</v>
      </c>
      <c r="AZ307">
        <v>16.986737097507241</v>
      </c>
      <c r="BA307">
        <v>19.621832664358212</v>
      </c>
      <c r="BB307">
        <v>12.757394084642554</v>
      </c>
      <c r="BC307">
        <v>43.637682170554399</v>
      </c>
      <c r="BD307" t="s">
        <v>151</v>
      </c>
      <c r="BE307">
        <v>0.32135675078545578</v>
      </c>
      <c r="BF307">
        <v>1118.0723988378704</v>
      </c>
      <c r="BG307">
        <v>2428.3862748034217</v>
      </c>
      <c r="BH307">
        <v>252.78253795113227</v>
      </c>
      <c r="BI307">
        <v>502.27070818329503</v>
      </c>
      <c r="BJ307">
        <v>1024.7844645348132</v>
      </c>
      <c r="BK307">
        <v>2943.2087708848776</v>
      </c>
      <c r="BL307">
        <v>413.90275425620928</v>
      </c>
      <c r="BM307">
        <v>137.28590731880502</v>
      </c>
      <c r="BN307">
        <v>186673.82062994386</v>
      </c>
      <c r="BO307">
        <v>1.2328082075797699</v>
      </c>
      <c r="BP307">
        <v>71.797127453593887</v>
      </c>
      <c r="BQ307">
        <v>36080.637148924856</v>
      </c>
      <c r="BR307">
        <v>111.98113302350144</v>
      </c>
      <c r="BS307">
        <v>9999999</v>
      </c>
      <c r="BT307">
        <v>1.370314909529782</v>
      </c>
      <c r="BU307">
        <v>0.20581261822902736</v>
      </c>
      <c r="BV307">
        <v>0.52577605255915894</v>
      </c>
      <c r="BW307">
        <v>0.21937344048426552</v>
      </c>
      <c r="BX307">
        <v>0.42258114022609777</v>
      </c>
      <c r="BY307">
        <v>2.7913624575221542E-3</v>
      </c>
      <c r="BZ307">
        <v>0.10199029004796435</v>
      </c>
      <c r="CA307">
        <v>0.15579330898757818</v>
      </c>
      <c r="CB307">
        <v>0.17443497993079859</v>
      </c>
      <c r="CC307">
        <v>0.12615065466365372</v>
      </c>
      <c r="CD307">
        <v>0.38748225408574788</v>
      </c>
      <c r="CE307" t="s">
        <v>152</v>
      </c>
      <c r="CF307">
        <v>11.216710625395741</v>
      </c>
      <c r="CG307">
        <v>350.4493155213874</v>
      </c>
      <c r="CH307">
        <v>4848.8460121262697</v>
      </c>
      <c r="CI307">
        <v>184.97650385125641</v>
      </c>
      <c r="CJ307">
        <v>205.51265434428444</v>
      </c>
      <c r="CK307">
        <v>1098.1290783679094</v>
      </c>
      <c r="CL307">
        <v>1506.425620175766</v>
      </c>
      <c r="CM307">
        <v>392.57490930395846</v>
      </c>
      <c r="CN307">
        <v>68.781651447319902</v>
      </c>
      <c r="CO307">
        <v>53558749.915695429</v>
      </c>
      <c r="CP307">
        <v>9.6026605037350716</v>
      </c>
      <c r="CQ307">
        <v>34.944456601459336</v>
      </c>
      <c r="CR307">
        <v>25637.436157625409</v>
      </c>
      <c r="CS307">
        <v>56.595567251277807</v>
      </c>
      <c r="CT307">
        <v>9999999</v>
      </c>
      <c r="CU307">
        <v>11.074235321417559</v>
      </c>
      <c r="CV307">
        <v>0.24616213138705853</v>
      </c>
      <c r="CW307">
        <v>1.8771557856603531</v>
      </c>
      <c r="CX307">
        <v>0.26319306692905481</v>
      </c>
      <c r="CY307">
        <v>1.1455650311613155</v>
      </c>
      <c r="CZ307">
        <v>7.9225216250766017E-3</v>
      </c>
      <c r="DA307">
        <v>9.6132380324063835E-2</v>
      </c>
      <c r="DB307">
        <v>0.18013711843514513</v>
      </c>
      <c r="DC307">
        <v>0.21014864567070407</v>
      </c>
      <c r="DD307">
        <v>0.13227690644913698</v>
      </c>
      <c r="DE307">
        <v>0.48827020864868581</v>
      </c>
    </row>
    <row r="308" spans="1:109">
      <c r="A308">
        <v>300</v>
      </c>
      <c r="B308" t="s">
        <v>149</v>
      </c>
      <c r="C308">
        <v>307900.52641962509</v>
      </c>
      <c r="D308">
        <v>321803.63146620779</v>
      </c>
      <c r="E308">
        <v>1558234.3313743672</v>
      </c>
      <c r="F308">
        <v>117875.07103121273</v>
      </c>
      <c r="G308">
        <v>159353.51049456047</v>
      </c>
      <c r="H308">
        <v>401512.2057294969</v>
      </c>
      <c r="I308">
        <v>2616750.9407481588</v>
      </c>
      <c r="J308">
        <v>301509.90920168889</v>
      </c>
      <c r="K308">
        <v>41116.074893014331</v>
      </c>
      <c r="L308">
        <v>66348791743.517021</v>
      </c>
      <c r="M308">
        <v>1020.736458574371</v>
      </c>
      <c r="N308">
        <v>25230.52774930598</v>
      </c>
      <c r="O308">
        <v>6756687.8938632319</v>
      </c>
      <c r="P308">
        <v>17480.61997082963</v>
      </c>
      <c r="Q308">
        <v>9999999</v>
      </c>
      <c r="R308">
        <v>4274.8301487115441</v>
      </c>
      <c r="S308">
        <v>708.13767841035838</v>
      </c>
      <c r="T308">
        <v>2963.2595807956209</v>
      </c>
      <c r="U308">
        <v>727.64857284272352</v>
      </c>
      <c r="V308">
        <v>1763.8468428969147</v>
      </c>
      <c r="W308">
        <v>0.23991001861779748</v>
      </c>
      <c r="X308">
        <v>380.37662351263845</v>
      </c>
      <c r="Y308">
        <v>609.56941746753387</v>
      </c>
      <c r="Z308">
        <v>657.69229062716454</v>
      </c>
      <c r="AA308">
        <v>507.51256691487293</v>
      </c>
      <c r="AB308">
        <v>914.35206545582196</v>
      </c>
      <c r="AC308" t="s">
        <v>150</v>
      </c>
      <c r="AD308">
        <v>185.05471235195847</v>
      </c>
      <c r="AE308">
        <v>128075.83606688048</v>
      </c>
      <c r="AF308">
        <v>353112.17996134848</v>
      </c>
      <c r="AG308">
        <v>34058.059728433924</v>
      </c>
      <c r="AH308">
        <v>73929.493120844258</v>
      </c>
      <c r="AI308">
        <v>111462.4437448689</v>
      </c>
      <c r="AJ308">
        <v>366256.90122920758</v>
      </c>
      <c r="AK308">
        <v>52659.123655002055</v>
      </c>
      <c r="AL308">
        <v>20381.789107660064</v>
      </c>
      <c r="AM308">
        <v>31182899.563261535</v>
      </c>
      <c r="AN308">
        <v>352.32538903880385</v>
      </c>
      <c r="AO308">
        <v>13877.076243703297</v>
      </c>
      <c r="AP308">
        <v>5070542.9771737102</v>
      </c>
      <c r="AQ308">
        <v>3608.3348458574292</v>
      </c>
      <c r="AR308">
        <v>9999999</v>
      </c>
      <c r="AS308">
        <v>309.47936952354951</v>
      </c>
      <c r="AT308">
        <v>73.37414560527148</v>
      </c>
      <c r="AU308">
        <v>219.26300912916116</v>
      </c>
      <c r="AV308">
        <v>76.880587574328999</v>
      </c>
      <c r="AW308">
        <v>228.64262814351969</v>
      </c>
      <c r="AX308">
        <v>0.51203566212516727</v>
      </c>
      <c r="AY308">
        <v>39.479086320614741</v>
      </c>
      <c r="AZ308">
        <v>59.238262042315633</v>
      </c>
      <c r="BA308">
        <v>64.908542771489437</v>
      </c>
      <c r="BB308">
        <v>49.207964595295302</v>
      </c>
      <c r="BC308">
        <v>121.38885058107894</v>
      </c>
      <c r="BD308" t="s">
        <v>151</v>
      </c>
      <c r="BE308">
        <v>0.9279659247129427</v>
      </c>
      <c r="BF308">
        <v>880.52341066239865</v>
      </c>
      <c r="BG308">
        <v>2198.7138267256296</v>
      </c>
      <c r="BH308">
        <v>212.18714516190474</v>
      </c>
      <c r="BI308">
        <v>411.61316862987093</v>
      </c>
      <c r="BJ308">
        <v>832.8499449911335</v>
      </c>
      <c r="BK308">
        <v>3066.9377048313627</v>
      </c>
      <c r="BL308">
        <v>381.60549232213867</v>
      </c>
      <c r="BM308">
        <v>106.39370778389542</v>
      </c>
      <c r="BN308">
        <v>356472.92152837041</v>
      </c>
      <c r="BO308">
        <v>1.2791962766765257</v>
      </c>
      <c r="BP308">
        <v>63.218336116805396</v>
      </c>
      <c r="BQ308">
        <v>26646.223254701803</v>
      </c>
      <c r="BR308">
        <v>70.173256889095441</v>
      </c>
      <c r="BS308">
        <v>9999999</v>
      </c>
      <c r="BT308">
        <v>4.7809092326483134</v>
      </c>
      <c r="BU308">
        <v>0.54694020325390058</v>
      </c>
      <c r="BV308">
        <v>3.0785329214351265</v>
      </c>
      <c r="BW308">
        <v>0.55793335526413679</v>
      </c>
      <c r="BX308">
        <v>1.8480520132717699</v>
      </c>
      <c r="BY308">
        <v>6.2085282360487305E-3</v>
      </c>
      <c r="BZ308">
        <v>0.39485071548104445</v>
      </c>
      <c r="CA308">
        <v>0.49800122497944943</v>
      </c>
      <c r="CB308">
        <v>0.51328854732534845</v>
      </c>
      <c r="CC308">
        <v>0.45772660638507201</v>
      </c>
      <c r="CD308">
        <v>0.73177014862675416</v>
      </c>
      <c r="CE308" t="s">
        <v>152</v>
      </c>
      <c r="CF308">
        <v>2.3736386378861072</v>
      </c>
      <c r="CG308">
        <v>530.3703857721149</v>
      </c>
      <c r="CH308">
        <v>2815.1350433933731</v>
      </c>
      <c r="CI308">
        <v>131.87898292621813</v>
      </c>
      <c r="CJ308">
        <v>232.56420474154265</v>
      </c>
      <c r="CK308">
        <v>718.39946132355158</v>
      </c>
      <c r="CL308">
        <v>1082.5693368219288</v>
      </c>
      <c r="CM308">
        <v>214.00941216263959</v>
      </c>
      <c r="CN308">
        <v>67.966058737852933</v>
      </c>
      <c r="CO308">
        <v>1567195.1928329326</v>
      </c>
      <c r="CP308">
        <v>4.3295672450051246</v>
      </c>
      <c r="CQ308">
        <v>27.040903963428054</v>
      </c>
      <c r="CR308">
        <v>24293.487767352937</v>
      </c>
      <c r="CS308">
        <v>109.97710736385511</v>
      </c>
      <c r="CT308">
        <v>9999999</v>
      </c>
      <c r="CU308">
        <v>4.9502774416036868</v>
      </c>
      <c r="CV308">
        <v>0.55375440510984286</v>
      </c>
      <c r="CW308">
        <v>2.7695233297737047</v>
      </c>
      <c r="CX308">
        <v>0.58163546012591827</v>
      </c>
      <c r="CY308">
        <v>1.8461874617397167</v>
      </c>
      <c r="CZ308">
        <v>1.9295938232898097E-3</v>
      </c>
      <c r="DA308">
        <v>0.23663862285687567</v>
      </c>
      <c r="DB308">
        <v>0.42202316633840758</v>
      </c>
      <c r="DC308">
        <v>0.5053284069490398</v>
      </c>
      <c r="DD308">
        <v>0.32448995065595493</v>
      </c>
      <c r="DE308">
        <v>0.90362309925577478</v>
      </c>
    </row>
    <row r="309" spans="1:109">
      <c r="A309">
        <v>301</v>
      </c>
      <c r="B309" t="s">
        <v>149</v>
      </c>
      <c r="C309">
        <v>268684.46983919153</v>
      </c>
      <c r="D309">
        <v>277005.12459946418</v>
      </c>
      <c r="E309">
        <v>1702531.053901203</v>
      </c>
      <c r="F309">
        <v>143284.02171455044</v>
      </c>
      <c r="G309">
        <v>139000.32313225814</v>
      </c>
      <c r="H309">
        <v>430878.45996011927</v>
      </c>
      <c r="I309">
        <v>4248480.6704732515</v>
      </c>
      <c r="J309">
        <v>494602.724797423</v>
      </c>
      <c r="K309">
        <v>38708.51729864849</v>
      </c>
      <c r="L309">
        <v>1800246719188.7988</v>
      </c>
      <c r="M309">
        <v>4259.2993048553863</v>
      </c>
      <c r="N309">
        <v>28266.029854170636</v>
      </c>
      <c r="O309">
        <v>5392918.8234082377</v>
      </c>
      <c r="P309">
        <v>22603.241507104904</v>
      </c>
      <c r="Q309">
        <v>9999999</v>
      </c>
      <c r="R309">
        <v>8309.8780786575153</v>
      </c>
      <c r="S309">
        <v>535.39733026160707</v>
      </c>
      <c r="T309">
        <v>3177.5057985765475</v>
      </c>
      <c r="U309">
        <v>562.66885861992228</v>
      </c>
      <c r="V309">
        <v>1937.0577520999107</v>
      </c>
      <c r="W309">
        <v>0.4090651708179921</v>
      </c>
      <c r="X309">
        <v>233.05152346743563</v>
      </c>
      <c r="Y309">
        <v>410.70335785025867</v>
      </c>
      <c r="Z309">
        <v>478.5551835460916</v>
      </c>
      <c r="AA309">
        <v>319.35395638409898</v>
      </c>
      <c r="AB309">
        <v>849.87958252264002</v>
      </c>
      <c r="AC309" t="s">
        <v>150</v>
      </c>
      <c r="AD309">
        <v>85.277743537404135</v>
      </c>
      <c r="AE309">
        <v>209725.12104146936</v>
      </c>
      <c r="AF309">
        <v>408880.4711467622</v>
      </c>
      <c r="AG309">
        <v>45413.052595507965</v>
      </c>
      <c r="AH309">
        <v>90772.572864954287</v>
      </c>
      <c r="AI309">
        <v>151979.07049745321</v>
      </c>
      <c r="AJ309">
        <v>790527.05826100626</v>
      </c>
      <c r="AK309">
        <v>81990.099398185106</v>
      </c>
      <c r="AL309">
        <v>23265.888858078972</v>
      </c>
      <c r="AM309">
        <v>70998849.487331539</v>
      </c>
      <c r="AN309">
        <v>118.82238957792423</v>
      </c>
      <c r="AO309">
        <v>14613.960022955416</v>
      </c>
      <c r="AP309">
        <v>4819035.9398407303</v>
      </c>
      <c r="AQ309">
        <v>5198.6212773610841</v>
      </c>
      <c r="AR309">
        <v>9999999</v>
      </c>
      <c r="AS309">
        <v>690.02701911286044</v>
      </c>
      <c r="AT309">
        <v>102.27895898895169</v>
      </c>
      <c r="AU309">
        <v>379.95104302049168</v>
      </c>
      <c r="AV309">
        <v>104.88252633052355</v>
      </c>
      <c r="AW309">
        <v>291.24747480304893</v>
      </c>
      <c r="AX309">
        <v>0.22774672095380874</v>
      </c>
      <c r="AY309">
        <v>77.710383269209586</v>
      </c>
      <c r="AZ309">
        <v>92.282987893486748</v>
      </c>
      <c r="BA309">
        <v>94.975993185311381</v>
      </c>
      <c r="BB309">
        <v>85.746505855791412</v>
      </c>
      <c r="BC309">
        <v>135.22803662475587</v>
      </c>
      <c r="BD309" t="s">
        <v>151</v>
      </c>
      <c r="BE309">
        <v>24.747701338556819</v>
      </c>
      <c r="BF309">
        <v>653.55765363635271</v>
      </c>
      <c r="BG309">
        <v>6043.2603542203869</v>
      </c>
      <c r="BH309">
        <v>326.00740877109291</v>
      </c>
      <c r="BI309">
        <v>348.74044629138598</v>
      </c>
      <c r="BJ309">
        <v>1293.3485563204749</v>
      </c>
      <c r="BK309">
        <v>4787.0740861171771</v>
      </c>
      <c r="BL309">
        <v>878.59103776634311</v>
      </c>
      <c r="BM309">
        <v>111.06483351979287</v>
      </c>
      <c r="BN309">
        <v>744597532.71780217</v>
      </c>
      <c r="BO309">
        <v>24.241645956747956</v>
      </c>
      <c r="BP309">
        <v>88.660806496530611</v>
      </c>
      <c r="BQ309">
        <v>24074.290634038505</v>
      </c>
      <c r="BR309">
        <v>13.825153371532057</v>
      </c>
      <c r="BS309">
        <v>9999999</v>
      </c>
      <c r="BT309">
        <v>34.686761635590429</v>
      </c>
      <c r="BU309">
        <v>1.0430989540382025</v>
      </c>
      <c r="BV309">
        <v>9.7021188044850994</v>
      </c>
      <c r="BW309">
        <v>1.1042818998115591</v>
      </c>
      <c r="BX309">
        <v>5.6264925525582585</v>
      </c>
      <c r="BY309">
        <v>4.3768244989824999E-3</v>
      </c>
      <c r="BZ309">
        <v>0.44008518666307606</v>
      </c>
      <c r="CA309">
        <v>0.77871062669141433</v>
      </c>
      <c r="CB309">
        <v>0.90753832601966844</v>
      </c>
      <c r="CC309">
        <v>0.60365396623555134</v>
      </c>
      <c r="CD309">
        <v>1.891751304193144</v>
      </c>
      <c r="CE309" t="s">
        <v>152</v>
      </c>
      <c r="CF309">
        <v>6.9380815197285325E-2</v>
      </c>
      <c r="CG309">
        <v>173.55375319181942</v>
      </c>
      <c r="CH309">
        <v>838.83892343909099</v>
      </c>
      <c r="CI309">
        <v>39.114768873235001</v>
      </c>
      <c r="CJ309">
        <v>92.529937077700978</v>
      </c>
      <c r="CK309">
        <v>258.16620051403862</v>
      </c>
      <c r="CL309">
        <v>235.92637807052921</v>
      </c>
      <c r="CM309">
        <v>50.810847932633585</v>
      </c>
      <c r="CN309">
        <v>26.367939146330915</v>
      </c>
      <c r="CO309">
        <v>14808.153462377921</v>
      </c>
      <c r="CP309">
        <v>0.18492486900651975</v>
      </c>
      <c r="CQ309">
        <v>13.70480997342764</v>
      </c>
      <c r="CR309">
        <v>25031.021672130832</v>
      </c>
      <c r="CS309">
        <v>135.01748219109314</v>
      </c>
      <c r="CT309">
        <v>9999999</v>
      </c>
      <c r="CU309">
        <v>0.61353465142202801</v>
      </c>
      <c r="CV309">
        <v>5.2789935581861687E-2</v>
      </c>
      <c r="CW309">
        <v>0.25602112789045978</v>
      </c>
      <c r="CX309">
        <v>5.3361508793178337E-2</v>
      </c>
      <c r="CY309">
        <v>0.14793280574689946</v>
      </c>
      <c r="CZ309">
        <v>8.8905557723085885E-4</v>
      </c>
      <c r="DA309">
        <v>4.3270919232133755E-2</v>
      </c>
      <c r="DB309">
        <v>5.0369715084139365E-2</v>
      </c>
      <c r="DC309">
        <v>4.9464507337208162E-2</v>
      </c>
      <c r="DD309">
        <v>4.7338330256610578E-2</v>
      </c>
      <c r="DE309">
        <v>5.7160278254145845E-2</v>
      </c>
    </row>
    <row r="310" spans="1:109">
      <c r="A310">
        <v>302</v>
      </c>
      <c r="B310" t="s">
        <v>149</v>
      </c>
      <c r="C310">
        <v>386337.37381050986</v>
      </c>
      <c r="D310">
        <v>254981.85549245775</v>
      </c>
      <c r="E310">
        <v>4677747.4928685948</v>
      </c>
      <c r="F310">
        <v>373692.50147316215</v>
      </c>
      <c r="G310">
        <v>146514.74116988358</v>
      </c>
      <c r="H310">
        <v>1070081.4386825997</v>
      </c>
      <c r="I310">
        <v>5682876.104516183</v>
      </c>
      <c r="J310">
        <v>2144357.8569952566</v>
      </c>
      <c r="K310">
        <v>58949.327261921026</v>
      </c>
      <c r="L310">
        <v>4.6282184916955192E+16</v>
      </c>
      <c r="M310">
        <v>11287.960471300443</v>
      </c>
      <c r="N310">
        <v>31995.990374894081</v>
      </c>
      <c r="O310">
        <v>8730391.5770045538</v>
      </c>
      <c r="P310">
        <v>32660.040987300355</v>
      </c>
      <c r="Q310">
        <v>9999999</v>
      </c>
      <c r="R310">
        <v>14713.126612607128</v>
      </c>
      <c r="S310">
        <v>316.11751404153438</v>
      </c>
      <c r="T310">
        <v>3772.3048551871293</v>
      </c>
      <c r="U310">
        <v>335.59473144909788</v>
      </c>
      <c r="V310">
        <v>1833.6892148900208</v>
      </c>
      <c r="W310">
        <v>1.302768191279938</v>
      </c>
      <c r="X310">
        <v>127.70856788978014</v>
      </c>
      <c r="Y310">
        <v>231.79123644758303</v>
      </c>
      <c r="Z310">
        <v>275.51316237853342</v>
      </c>
      <c r="AA310">
        <v>176.41213260939324</v>
      </c>
      <c r="AB310">
        <v>578.92269930488908</v>
      </c>
      <c r="AC310" t="s">
        <v>150</v>
      </c>
      <c r="AD310">
        <v>446.70738042331311</v>
      </c>
      <c r="AE310">
        <v>88577.298855033368</v>
      </c>
      <c r="AF310">
        <v>794878.69514654088</v>
      </c>
      <c r="AG310">
        <v>40424.3380597055</v>
      </c>
      <c r="AH310">
        <v>57314.099367602204</v>
      </c>
      <c r="AI310">
        <v>212394.25911800822</v>
      </c>
      <c r="AJ310">
        <v>336114.91526131803</v>
      </c>
      <c r="AK310">
        <v>72758.391478054706</v>
      </c>
      <c r="AL310">
        <v>18492.385362835121</v>
      </c>
      <c r="AM310">
        <v>1229735805.8239899</v>
      </c>
      <c r="AN310">
        <v>791.55253852376427</v>
      </c>
      <c r="AO310">
        <v>7166.1774649695108</v>
      </c>
      <c r="AP310">
        <v>5502010.1980378963</v>
      </c>
      <c r="AQ310">
        <v>4026.5584592601685</v>
      </c>
      <c r="AR310">
        <v>9999999</v>
      </c>
      <c r="AS310">
        <v>721.9878998647639</v>
      </c>
      <c r="AT310">
        <v>62.662402163266897</v>
      </c>
      <c r="AU310">
        <v>221.25020204116905</v>
      </c>
      <c r="AV310">
        <v>66.832616807435798</v>
      </c>
      <c r="AW310">
        <v>164.65095031784196</v>
      </c>
      <c r="AX310">
        <v>0.38055885550795843</v>
      </c>
      <c r="AY310">
        <v>26.478515654770767</v>
      </c>
      <c r="AZ310">
        <v>46.14259864211526</v>
      </c>
      <c r="BA310">
        <v>53.360548129533925</v>
      </c>
      <c r="BB310">
        <v>35.825566636219207</v>
      </c>
      <c r="BC310">
        <v>115.7291233300664</v>
      </c>
      <c r="BD310" t="s">
        <v>151</v>
      </c>
      <c r="BE310">
        <v>4.3765779715526891</v>
      </c>
      <c r="BF310">
        <v>804.13920351384115</v>
      </c>
      <c r="BG310">
        <v>3638.4458061006171</v>
      </c>
      <c r="BH310">
        <v>271.31678265933374</v>
      </c>
      <c r="BI310">
        <v>469.76952097043937</v>
      </c>
      <c r="BJ310">
        <v>944.52311966984894</v>
      </c>
      <c r="BK310">
        <v>3474.0321000014042</v>
      </c>
      <c r="BL310">
        <v>502.74211887891101</v>
      </c>
      <c r="BM310">
        <v>136.17525298820888</v>
      </c>
      <c r="BN310">
        <v>3931902.9969522664</v>
      </c>
      <c r="BO310">
        <v>3.0589908086577888</v>
      </c>
      <c r="BP310">
        <v>97.456839516351195</v>
      </c>
      <c r="BQ310">
        <v>27630.669908355059</v>
      </c>
      <c r="BR310">
        <v>63.561340447355832</v>
      </c>
      <c r="BS310">
        <v>9999999</v>
      </c>
      <c r="BT310">
        <v>6.5125723243777554</v>
      </c>
      <c r="BU310">
        <v>0.65067633629238975</v>
      </c>
      <c r="BV310">
        <v>2.8800276210370059</v>
      </c>
      <c r="BW310">
        <v>0.68513864351410958</v>
      </c>
      <c r="BX310">
        <v>1.8658825127761975</v>
      </c>
      <c r="BY310">
        <v>3.3314241841861408E-4</v>
      </c>
      <c r="BZ310">
        <v>0.28357086942425019</v>
      </c>
      <c r="CA310">
        <v>0.50600991354461489</v>
      </c>
      <c r="CB310">
        <v>0.55779217842958273</v>
      </c>
      <c r="CC310">
        <v>0.39244932029915175</v>
      </c>
      <c r="CD310">
        <v>1.0380843325682554</v>
      </c>
      <c r="CE310" t="s">
        <v>152</v>
      </c>
      <c r="CF310">
        <v>0.15845510991890591</v>
      </c>
      <c r="CG310">
        <v>135.56336057709584</v>
      </c>
      <c r="CH310">
        <v>447.11439914888729</v>
      </c>
      <c r="CI310">
        <v>21.822890213453142</v>
      </c>
      <c r="CJ310">
        <v>61.761001555939245</v>
      </c>
      <c r="CK310">
        <v>138.01484319778089</v>
      </c>
      <c r="CL310">
        <v>129.0272359932201</v>
      </c>
      <c r="CM310">
        <v>26.576671942861559</v>
      </c>
      <c r="CN310">
        <v>16.333269605551866</v>
      </c>
      <c r="CO310">
        <v>3592.2149750949511</v>
      </c>
      <c r="CP310">
        <v>0.1930419239017328</v>
      </c>
      <c r="CQ310">
        <v>14.614507995255657</v>
      </c>
      <c r="CR310">
        <v>25022.932554344614</v>
      </c>
      <c r="CS310">
        <v>139.11414483200048</v>
      </c>
      <c r="CT310">
        <v>9999999</v>
      </c>
      <c r="CU310">
        <v>0.77030318011918675</v>
      </c>
      <c r="CV310">
        <v>0.11257006134803475</v>
      </c>
      <c r="CW310">
        <v>0.33529219452935971</v>
      </c>
      <c r="CX310">
        <v>0.1169116126704538</v>
      </c>
      <c r="CY310">
        <v>0.21466646028476125</v>
      </c>
      <c r="CZ310">
        <v>5.2129267103741023E-4</v>
      </c>
      <c r="DA310">
        <v>6.1278264255052707E-2</v>
      </c>
      <c r="DB310">
        <v>9.2764237779772718E-2</v>
      </c>
      <c r="DC310">
        <v>0.10161931113899991</v>
      </c>
      <c r="DD310">
        <v>7.7522754893630919E-2</v>
      </c>
      <c r="DE310">
        <v>0.14803132823723997</v>
      </c>
    </row>
    <row r="311" spans="1:109">
      <c r="A311">
        <v>303</v>
      </c>
      <c r="B311" t="s">
        <v>149</v>
      </c>
      <c r="C311">
        <v>250902.35040055573</v>
      </c>
      <c r="D311">
        <v>335619.7418125518</v>
      </c>
      <c r="E311">
        <v>580736.94186391286</v>
      </c>
      <c r="F311">
        <v>94784.163282344656</v>
      </c>
      <c r="G311">
        <v>163535.8182303535</v>
      </c>
      <c r="H311">
        <v>221887.24661388237</v>
      </c>
      <c r="I311">
        <v>2145069.8324267003</v>
      </c>
      <c r="J311">
        <v>200807.76337861581</v>
      </c>
      <c r="K311">
        <v>45248.23548124938</v>
      </c>
      <c r="L311">
        <v>294783511.53864545</v>
      </c>
      <c r="M311">
        <v>464.22854438307684</v>
      </c>
      <c r="N311">
        <v>34324.61938003805</v>
      </c>
      <c r="O311">
        <v>5038186.7963161431</v>
      </c>
      <c r="P311">
        <v>14072.160342889345</v>
      </c>
      <c r="Q311">
        <v>9999999</v>
      </c>
      <c r="R311">
        <v>767.5095545900291</v>
      </c>
      <c r="S311">
        <v>202.57909701773133</v>
      </c>
      <c r="T311">
        <v>448.73271701304373</v>
      </c>
      <c r="U311">
        <v>214.29969369207041</v>
      </c>
      <c r="V311">
        <v>421.23476599595455</v>
      </c>
      <c r="W311">
        <v>0.3045362824365988</v>
      </c>
      <c r="X311">
        <v>97.006195879120114</v>
      </c>
      <c r="Y311">
        <v>153.0035048506995</v>
      </c>
      <c r="Z311">
        <v>173.23374281094388</v>
      </c>
      <c r="AA311">
        <v>122.05255216874001</v>
      </c>
      <c r="AB311">
        <v>346.45224283380804</v>
      </c>
      <c r="AC311" t="s">
        <v>150</v>
      </c>
      <c r="AD311">
        <v>77.446464400486235</v>
      </c>
      <c r="AE311">
        <v>53452.404880082162</v>
      </c>
      <c r="AF311">
        <v>187749.57605388534</v>
      </c>
      <c r="AG311">
        <v>12562.537981583033</v>
      </c>
      <c r="AH311">
        <v>28444.457002618463</v>
      </c>
      <c r="AI311">
        <v>63119.247337723325</v>
      </c>
      <c r="AJ311">
        <v>107521.26379180443</v>
      </c>
      <c r="AK311">
        <v>18172.070169225386</v>
      </c>
      <c r="AL311">
        <v>7801.2894147641346</v>
      </c>
      <c r="AM311">
        <v>6694398.8695619171</v>
      </c>
      <c r="AN311">
        <v>93.853465418506772</v>
      </c>
      <c r="AO311">
        <v>5576.6473303411631</v>
      </c>
      <c r="AP311">
        <v>4107699.0292287329</v>
      </c>
      <c r="AQ311">
        <v>1158.698628043498</v>
      </c>
      <c r="AR311">
        <v>9999999</v>
      </c>
      <c r="AS311">
        <v>283.96223371785413</v>
      </c>
      <c r="AT311">
        <v>26.763559810827825</v>
      </c>
      <c r="AU311">
        <v>112.56853255720496</v>
      </c>
      <c r="AV311">
        <v>27.986108984712072</v>
      </c>
      <c r="AW311">
        <v>62.674833576116427</v>
      </c>
      <c r="AX311">
        <v>0.57393657570606915</v>
      </c>
      <c r="AY311">
        <v>15.273780769773568</v>
      </c>
      <c r="AZ311">
        <v>21.680504249359121</v>
      </c>
      <c r="BA311">
        <v>23.187168473300414</v>
      </c>
      <c r="BB311">
        <v>18.288004263902884</v>
      </c>
      <c r="BC311">
        <v>37.815609484121637</v>
      </c>
      <c r="BD311" t="s">
        <v>151</v>
      </c>
      <c r="BE311">
        <v>3.2495121925126171</v>
      </c>
      <c r="BF311">
        <v>1096.2180537780227</v>
      </c>
      <c r="BG311">
        <v>4680.5747346985581</v>
      </c>
      <c r="BH311">
        <v>416.08646610203692</v>
      </c>
      <c r="BI311">
        <v>571.01860154909195</v>
      </c>
      <c r="BJ311">
        <v>1666.3575612981031</v>
      </c>
      <c r="BK311">
        <v>6610.3153213903825</v>
      </c>
      <c r="BL311">
        <v>918.99266731957812</v>
      </c>
      <c r="BM311">
        <v>162.41428233308892</v>
      </c>
      <c r="BN311">
        <v>8483336.9444976375</v>
      </c>
      <c r="BO311">
        <v>1.8473946807498736</v>
      </c>
      <c r="BP311">
        <v>76.099004568079863</v>
      </c>
      <c r="BQ311">
        <v>31320.104821752586</v>
      </c>
      <c r="BR311">
        <v>62.540780823686291</v>
      </c>
      <c r="BS311">
        <v>9999999</v>
      </c>
      <c r="BT311">
        <v>6.8878238336882243</v>
      </c>
      <c r="BU311">
        <v>0.75891042607370474</v>
      </c>
      <c r="BV311">
        <v>3.7375505661141806</v>
      </c>
      <c r="BW311">
        <v>0.78122342056601524</v>
      </c>
      <c r="BX311">
        <v>2.246598825431172</v>
      </c>
      <c r="BY311">
        <v>1.261253504017554E-3</v>
      </c>
      <c r="BZ311">
        <v>0.46251057044997568</v>
      </c>
      <c r="CA311">
        <v>0.67190053697706886</v>
      </c>
      <c r="CB311">
        <v>0.68053993622564668</v>
      </c>
      <c r="CC311">
        <v>0.58547618394153578</v>
      </c>
      <c r="CD311">
        <v>1.0118996087591536</v>
      </c>
      <c r="CE311" t="s">
        <v>152</v>
      </c>
      <c r="CF311">
        <v>1.3812917556386586</v>
      </c>
      <c r="CG311">
        <v>244.329460208022</v>
      </c>
      <c r="CH311">
        <v>1992.5290192663172</v>
      </c>
      <c r="CI311">
        <v>69.420220748942768</v>
      </c>
      <c r="CJ311">
        <v>128.61443904288487</v>
      </c>
      <c r="CK311">
        <v>485.18550462103428</v>
      </c>
      <c r="CL311">
        <v>447.9001655511974</v>
      </c>
      <c r="CM311">
        <v>104.0015888150955</v>
      </c>
      <c r="CN311">
        <v>38.497177372608839</v>
      </c>
      <c r="CO311">
        <v>313381.09278335818</v>
      </c>
      <c r="CP311">
        <v>1.7861914310631597</v>
      </c>
      <c r="CQ311">
        <v>17.367193589257223</v>
      </c>
      <c r="CR311">
        <v>24585.379785506717</v>
      </c>
      <c r="CS311">
        <v>109.29331815596346</v>
      </c>
      <c r="CT311">
        <v>9999999</v>
      </c>
      <c r="CU311">
        <v>3.3746749155225402</v>
      </c>
      <c r="CV311">
        <v>0.22135399090677621</v>
      </c>
      <c r="CW311">
        <v>1.1706759200336863</v>
      </c>
      <c r="CX311">
        <v>0.23256591000933283</v>
      </c>
      <c r="CY311">
        <v>0.67838503101176562</v>
      </c>
      <c r="CZ311">
        <v>3.0380928515903807E-3</v>
      </c>
      <c r="DA311">
        <v>0.10578028452910498</v>
      </c>
      <c r="DB311">
        <v>0.17412889961088243</v>
      </c>
      <c r="DC311">
        <v>0.19298644042317983</v>
      </c>
      <c r="DD311">
        <v>0.13885288886886712</v>
      </c>
      <c r="DE311">
        <v>0.35693539525772872</v>
      </c>
    </row>
    <row r="312" spans="1:109">
      <c r="A312">
        <v>304</v>
      </c>
      <c r="B312" t="s">
        <v>149</v>
      </c>
      <c r="C312">
        <v>288395.3075014514</v>
      </c>
      <c r="D312">
        <v>601378.04153210786</v>
      </c>
      <c r="E312">
        <v>1704611.715882398</v>
      </c>
      <c r="F312">
        <v>240995.54219282375</v>
      </c>
      <c r="G312">
        <v>269018.40348205104</v>
      </c>
      <c r="H312">
        <v>562251.9534222628</v>
      </c>
      <c r="I312">
        <v>12808015.404113432</v>
      </c>
      <c r="J312">
        <v>845486.17958030116</v>
      </c>
      <c r="K312">
        <v>69051.496154643013</v>
      </c>
      <c r="L312">
        <v>434492017770.52985</v>
      </c>
      <c r="M312">
        <v>171.07412114006601</v>
      </c>
      <c r="N312">
        <v>50828.558973109</v>
      </c>
      <c r="O312">
        <v>5813749.2240550499</v>
      </c>
      <c r="P312">
        <v>25230.300349748719</v>
      </c>
      <c r="Q312">
        <v>9999999</v>
      </c>
      <c r="R312">
        <v>2585.5991440539192</v>
      </c>
      <c r="S312">
        <v>303.19338295436904</v>
      </c>
      <c r="T312">
        <v>1604.196056674539</v>
      </c>
      <c r="U312">
        <v>311.43515306439235</v>
      </c>
      <c r="V312">
        <v>1264.4317434411091</v>
      </c>
      <c r="W312">
        <v>1.6281370554084622</v>
      </c>
      <c r="X312">
        <v>228.97606084643297</v>
      </c>
      <c r="Y312">
        <v>268.82361854430673</v>
      </c>
      <c r="Z312">
        <v>283.13055974838119</v>
      </c>
      <c r="AA312">
        <v>248.96771915569448</v>
      </c>
      <c r="AB312">
        <v>438.87657509992613</v>
      </c>
      <c r="AC312" t="s">
        <v>150</v>
      </c>
      <c r="AD312">
        <v>1214.1371214055264</v>
      </c>
      <c r="AE312">
        <v>118397.52189277041</v>
      </c>
      <c r="AF312">
        <v>945423.68227553018</v>
      </c>
      <c r="AG312">
        <v>59356.040218011258</v>
      </c>
      <c r="AH312">
        <v>71636.323913272456</v>
      </c>
      <c r="AI312">
        <v>295376.88175142929</v>
      </c>
      <c r="AJ312">
        <v>600824.85540971952</v>
      </c>
      <c r="AK312">
        <v>121110.84793555705</v>
      </c>
      <c r="AL312">
        <v>23657.510617458338</v>
      </c>
      <c r="AM312">
        <v>1851887695.4343626</v>
      </c>
      <c r="AN312">
        <v>852.29520715810304</v>
      </c>
      <c r="AO312">
        <v>8563.2191214156192</v>
      </c>
      <c r="AP312">
        <v>6317199.7271313975</v>
      </c>
      <c r="AQ312">
        <v>5829.0647745929127</v>
      </c>
      <c r="AR312">
        <v>9999999</v>
      </c>
      <c r="AS312">
        <v>1633.7532390681372</v>
      </c>
      <c r="AT312">
        <v>68.868263762939009</v>
      </c>
      <c r="AU312">
        <v>576.47655689495252</v>
      </c>
      <c r="AV312">
        <v>72.510196272156804</v>
      </c>
      <c r="AW312">
        <v>334.85088358231201</v>
      </c>
      <c r="AX312">
        <v>0.80231793810031748</v>
      </c>
      <c r="AY312">
        <v>31.289170800438647</v>
      </c>
      <c r="AZ312">
        <v>51.941883460281041</v>
      </c>
      <c r="BA312">
        <v>60.247217282173217</v>
      </c>
      <c r="BB312">
        <v>41.150621109032571</v>
      </c>
      <c r="BC312">
        <v>122.81415728446702</v>
      </c>
      <c r="BD312" t="s">
        <v>151</v>
      </c>
      <c r="BE312">
        <v>0.36598797745139799</v>
      </c>
      <c r="BF312">
        <v>322.81275119481035</v>
      </c>
      <c r="BG312">
        <v>1155.4076214566235</v>
      </c>
      <c r="BH312">
        <v>53.492557224361569</v>
      </c>
      <c r="BI312">
        <v>140.0383980764845</v>
      </c>
      <c r="BJ312">
        <v>313.68650666849408</v>
      </c>
      <c r="BK312">
        <v>370.46622544835884</v>
      </c>
      <c r="BL312">
        <v>69.773641958103781</v>
      </c>
      <c r="BM312">
        <v>36.335468618534868</v>
      </c>
      <c r="BN312">
        <v>24307.428743001368</v>
      </c>
      <c r="BO312">
        <v>0.45147510665243629</v>
      </c>
      <c r="BP312">
        <v>22.80980631467947</v>
      </c>
      <c r="BQ312">
        <v>32028.459050326215</v>
      </c>
      <c r="BR312">
        <v>149.76404327676394</v>
      </c>
      <c r="BS312">
        <v>9999999</v>
      </c>
      <c r="BT312">
        <v>1.7386604031671886</v>
      </c>
      <c r="BU312">
        <v>0.28848768972144578</v>
      </c>
      <c r="BV312">
        <v>1.2174007657738497</v>
      </c>
      <c r="BW312">
        <v>0.29854871809279099</v>
      </c>
      <c r="BX312">
        <v>0.88616920772039609</v>
      </c>
      <c r="BY312">
        <v>4.230937940644258E-4</v>
      </c>
      <c r="BZ312">
        <v>0.16187623499082429</v>
      </c>
      <c r="CA312">
        <v>0.24241353972371063</v>
      </c>
      <c r="CB312">
        <v>0.26522816749705319</v>
      </c>
      <c r="CC312">
        <v>0.20347378292698856</v>
      </c>
      <c r="CD312">
        <v>0.42778450218335901</v>
      </c>
      <c r="CE312" t="s">
        <v>152</v>
      </c>
      <c r="CF312">
        <v>0.20770441100241421</v>
      </c>
      <c r="CG312">
        <v>195.46058503958096</v>
      </c>
      <c r="CH312">
        <v>581.29010600116919</v>
      </c>
      <c r="CI312">
        <v>28.725003004692077</v>
      </c>
      <c r="CJ312">
        <v>82.642879283873398</v>
      </c>
      <c r="CK312">
        <v>170.55891689395375</v>
      </c>
      <c r="CL312">
        <v>189.31603927453639</v>
      </c>
      <c r="CM312">
        <v>35.731142825060452</v>
      </c>
      <c r="CN312">
        <v>20.82043724526838</v>
      </c>
      <c r="CO312">
        <v>6129.8298128742508</v>
      </c>
      <c r="CP312">
        <v>0.19422325521782288</v>
      </c>
      <c r="CQ312">
        <v>15.289118494683622</v>
      </c>
      <c r="CR312">
        <v>25299.357161835425</v>
      </c>
      <c r="CS312">
        <v>144.95657979509267</v>
      </c>
      <c r="CT312">
        <v>9999999</v>
      </c>
      <c r="CU312">
        <v>1.1658309519169183</v>
      </c>
      <c r="CV312">
        <v>0.24205092427732944</v>
      </c>
      <c r="CW312">
        <v>0.92666229391840371</v>
      </c>
      <c r="CX312">
        <v>0.24937161598873525</v>
      </c>
      <c r="CY312">
        <v>0.74584503024878768</v>
      </c>
      <c r="CZ312">
        <v>8.0871899860831718E-4</v>
      </c>
      <c r="DA312">
        <v>0.15477092170360421</v>
      </c>
      <c r="DB312">
        <v>0.20978285907898211</v>
      </c>
      <c r="DC312">
        <v>0.22648989785470786</v>
      </c>
      <c r="DD312">
        <v>0.18494674664397429</v>
      </c>
      <c r="DE312">
        <v>0.34941123115722006</v>
      </c>
    </row>
    <row r="313" spans="1:109">
      <c r="A313">
        <v>305</v>
      </c>
      <c r="B313" t="s">
        <v>149</v>
      </c>
      <c r="C313">
        <v>377050.96436286444</v>
      </c>
      <c r="D313">
        <v>138174.51901659562</v>
      </c>
      <c r="E313">
        <v>1228122.7655019511</v>
      </c>
      <c r="F313">
        <v>52431.50251821048</v>
      </c>
      <c r="G313">
        <v>74252.032801803129</v>
      </c>
      <c r="H313">
        <v>261734.34022314733</v>
      </c>
      <c r="I313">
        <v>561056.12120782223</v>
      </c>
      <c r="J313">
        <v>104578.87270562122</v>
      </c>
      <c r="K313">
        <v>24225.145983328955</v>
      </c>
      <c r="L313">
        <v>3224759130.5953956</v>
      </c>
      <c r="M313">
        <v>6933.1294973696013</v>
      </c>
      <c r="N313">
        <v>21107.581085197722</v>
      </c>
      <c r="O313">
        <v>8497436.7522302419</v>
      </c>
      <c r="P313">
        <v>15534.546089939397</v>
      </c>
      <c r="Q313">
        <v>9999999</v>
      </c>
      <c r="R313">
        <v>9244.1895185925987</v>
      </c>
      <c r="S313">
        <v>247.01491229956065</v>
      </c>
      <c r="T313">
        <v>2702.5790764007279</v>
      </c>
      <c r="U313">
        <v>263.32978627140261</v>
      </c>
      <c r="V313">
        <v>1481.7825350542978</v>
      </c>
      <c r="W313">
        <v>1.28449935434653</v>
      </c>
      <c r="X313">
        <v>99.965357602937729</v>
      </c>
      <c r="Y313">
        <v>181.14247620619554</v>
      </c>
      <c r="Z313">
        <v>212.95814214041732</v>
      </c>
      <c r="AA313">
        <v>138.10995103073074</v>
      </c>
      <c r="AB313">
        <v>462.58832885559946</v>
      </c>
      <c r="AC313" t="s">
        <v>150</v>
      </c>
      <c r="AD313">
        <v>205.78210262868606</v>
      </c>
      <c r="AE313">
        <v>16278.791485890357</v>
      </c>
      <c r="AF313">
        <v>125623.06314252637</v>
      </c>
      <c r="AG313">
        <v>3368.9264820661497</v>
      </c>
      <c r="AH313">
        <v>8594.0275287767545</v>
      </c>
      <c r="AI313">
        <v>29460.359390214009</v>
      </c>
      <c r="AJ313">
        <v>17128.1169799032</v>
      </c>
      <c r="AK313">
        <v>4166.6538106739781</v>
      </c>
      <c r="AL313">
        <v>2448.8125341512523</v>
      </c>
      <c r="AM313">
        <v>1449262.8878352866</v>
      </c>
      <c r="AN313">
        <v>305.10334856800682</v>
      </c>
      <c r="AO313">
        <v>2849.0439956051732</v>
      </c>
      <c r="AP313">
        <v>5431156.3680936908</v>
      </c>
      <c r="AQ313">
        <v>65.44174016791726</v>
      </c>
      <c r="AR313">
        <v>9999999</v>
      </c>
      <c r="AS313">
        <v>605.03826676509664</v>
      </c>
      <c r="AT313">
        <v>40.954227633283246</v>
      </c>
      <c r="AU313">
        <v>225.87276129401889</v>
      </c>
      <c r="AV313">
        <v>43.201662426258359</v>
      </c>
      <c r="AW313">
        <v>136.66695698267145</v>
      </c>
      <c r="AX313">
        <v>0.1094802004590366</v>
      </c>
      <c r="AY313">
        <v>17.524705112063952</v>
      </c>
      <c r="AZ313">
        <v>30.88425144746823</v>
      </c>
      <c r="BA313">
        <v>36.290770600026214</v>
      </c>
      <c r="BB313">
        <v>23.973513595796536</v>
      </c>
      <c r="BC313">
        <v>69.465472083721792</v>
      </c>
      <c r="BD313" t="s">
        <v>151</v>
      </c>
      <c r="BE313">
        <v>1.2768211163951404</v>
      </c>
      <c r="BF313">
        <v>563.45107973590348</v>
      </c>
      <c r="BG313">
        <v>2305.9002486096906</v>
      </c>
      <c r="BH313">
        <v>128.33726171407511</v>
      </c>
      <c r="BI313">
        <v>258.34813855417815</v>
      </c>
      <c r="BJ313">
        <v>605.57260469312359</v>
      </c>
      <c r="BK313">
        <v>1420.6909176821316</v>
      </c>
      <c r="BL313">
        <v>215.50996781112514</v>
      </c>
      <c r="BM313">
        <v>66.384306327999042</v>
      </c>
      <c r="BN313">
        <v>723674.98958419065</v>
      </c>
      <c r="BO313">
        <v>0.79206408554666519</v>
      </c>
      <c r="BP313">
        <v>38.952310601438931</v>
      </c>
      <c r="BQ313">
        <v>23679.85084543789</v>
      </c>
      <c r="BR313">
        <v>74.303521355254574</v>
      </c>
      <c r="BS313">
        <v>9999999</v>
      </c>
      <c r="BT313">
        <v>4.8175526414071141</v>
      </c>
      <c r="BU313">
        <v>0.74370994037011717</v>
      </c>
      <c r="BV313">
        <v>3.4979242147904808</v>
      </c>
      <c r="BW313">
        <v>0.76309432544573363</v>
      </c>
      <c r="BX313">
        <v>2.1263022983824946</v>
      </c>
      <c r="BY313">
        <v>6.0619389263989205E-3</v>
      </c>
      <c r="BZ313">
        <v>0.45405257549886363</v>
      </c>
      <c r="CA313">
        <v>0.65223343016793456</v>
      </c>
      <c r="CB313">
        <v>0.69452439400688759</v>
      </c>
      <c r="CC313">
        <v>0.56658736623354033</v>
      </c>
      <c r="CD313">
        <v>0.98962247014037297</v>
      </c>
      <c r="CE313" t="s">
        <v>152</v>
      </c>
      <c r="CF313">
        <v>0.58964662896364417</v>
      </c>
      <c r="CG313">
        <v>111.69160374468575</v>
      </c>
      <c r="CH313">
        <v>997.78899462788002</v>
      </c>
      <c r="CI313">
        <v>31.848901631535245</v>
      </c>
      <c r="CJ313">
        <v>63.163212147224385</v>
      </c>
      <c r="CK313">
        <v>276.85063900409375</v>
      </c>
      <c r="CL313">
        <v>145.7872440713017</v>
      </c>
      <c r="CM313">
        <v>41.037241811357141</v>
      </c>
      <c r="CN313">
        <v>21.151097720731816</v>
      </c>
      <c r="CO313">
        <v>18743.606837074713</v>
      </c>
      <c r="CP313">
        <v>0.73660869114762451</v>
      </c>
      <c r="CQ313">
        <v>7.5136827474257881</v>
      </c>
      <c r="CR313">
        <v>28341.34186771504</v>
      </c>
      <c r="CS313">
        <v>156.68853209921417</v>
      </c>
      <c r="CT313">
        <v>9999999</v>
      </c>
      <c r="CU313">
        <v>1.2261059302506385</v>
      </c>
      <c r="CV313">
        <v>8.4590898789309116E-2</v>
      </c>
      <c r="CW313">
        <v>0.43907116054953754</v>
      </c>
      <c r="CX313">
        <v>9.0231449126292496E-2</v>
      </c>
      <c r="CY313">
        <v>0.2761978439389543</v>
      </c>
      <c r="CZ313">
        <v>7.7882792836327271E-4</v>
      </c>
      <c r="DA313">
        <v>3.4202069340304286E-2</v>
      </c>
      <c r="DB313">
        <v>6.1856742283190144E-2</v>
      </c>
      <c r="DC313">
        <v>7.2208290343438994E-2</v>
      </c>
      <c r="DD313">
        <v>4.7305440028704286E-2</v>
      </c>
      <c r="DE313">
        <v>0.15980788922731448</v>
      </c>
    </row>
    <row r="314" spans="1:109">
      <c r="A314">
        <v>306</v>
      </c>
      <c r="B314" t="s">
        <v>149</v>
      </c>
      <c r="C314">
        <v>285544.74345630343</v>
      </c>
      <c r="D314">
        <v>164069.69882740758</v>
      </c>
      <c r="E314">
        <v>1398837.6409359272</v>
      </c>
      <c r="F314">
        <v>69342.320003469926</v>
      </c>
      <c r="G314">
        <v>91756.366964872519</v>
      </c>
      <c r="H314">
        <v>339170.58773954969</v>
      </c>
      <c r="I314">
        <v>678192.89937698096</v>
      </c>
      <c r="J314">
        <v>140379.68631651512</v>
      </c>
      <c r="K314">
        <v>28444.914892024255</v>
      </c>
      <c r="L314">
        <v>12791901046.814985</v>
      </c>
      <c r="M314">
        <v>1588.3702353868068</v>
      </c>
      <c r="N314">
        <v>13698.736837962158</v>
      </c>
      <c r="O314">
        <v>7350549.6774058919</v>
      </c>
      <c r="P314">
        <v>8984.0099645835562</v>
      </c>
      <c r="Q314">
        <v>9999999</v>
      </c>
      <c r="R314">
        <v>2569.5170915231593</v>
      </c>
      <c r="S314">
        <v>119.59612659319157</v>
      </c>
      <c r="T314">
        <v>850.50319849665425</v>
      </c>
      <c r="U314">
        <v>127.79225294973702</v>
      </c>
      <c r="V314">
        <v>548.72212609371593</v>
      </c>
      <c r="W314">
        <v>0.28781086414605506</v>
      </c>
      <c r="X314">
        <v>49.417675792529835</v>
      </c>
      <c r="Y314">
        <v>88.301525173711767</v>
      </c>
      <c r="Z314">
        <v>100.59143763718191</v>
      </c>
      <c r="AA314">
        <v>67.806374815915163</v>
      </c>
      <c r="AB314">
        <v>235.51508365175314</v>
      </c>
      <c r="AC314" t="s">
        <v>150</v>
      </c>
      <c r="AD314">
        <v>400.39387936758078</v>
      </c>
      <c r="AE314">
        <v>163984.96669583049</v>
      </c>
      <c r="AF314">
        <v>554903.72605728474</v>
      </c>
      <c r="AG314">
        <v>42674.73300254863</v>
      </c>
      <c r="AH314">
        <v>78633.000577729981</v>
      </c>
      <c r="AI314">
        <v>175039.49674130246</v>
      </c>
      <c r="AJ314">
        <v>635881.37338114332</v>
      </c>
      <c r="AK314">
        <v>79738.099116105426</v>
      </c>
      <c r="AL314">
        <v>20122.275846624179</v>
      </c>
      <c r="AM314">
        <v>240222355.87428004</v>
      </c>
      <c r="AN314">
        <v>347.93269445073395</v>
      </c>
      <c r="AO314">
        <v>11407.758863567493</v>
      </c>
      <c r="AP314">
        <v>5226496.3750033332</v>
      </c>
      <c r="AQ314">
        <v>5017.1859508417929</v>
      </c>
      <c r="AR314">
        <v>9999999</v>
      </c>
      <c r="AS314">
        <v>1451.0084514471557</v>
      </c>
      <c r="AT314">
        <v>214.14798325353502</v>
      </c>
      <c r="AU314">
        <v>1004.7751271740074</v>
      </c>
      <c r="AV314">
        <v>219.68800941095694</v>
      </c>
      <c r="AW314">
        <v>659.83960640651026</v>
      </c>
      <c r="AX314">
        <v>1.7680910372295375</v>
      </c>
      <c r="AY314">
        <v>138.31955307388586</v>
      </c>
      <c r="AZ314">
        <v>191.03752591603492</v>
      </c>
      <c r="BA314">
        <v>196.96271932431864</v>
      </c>
      <c r="BB314">
        <v>168.82375386164367</v>
      </c>
      <c r="BC314">
        <v>284.90165459553509</v>
      </c>
      <c r="BD314" t="s">
        <v>151</v>
      </c>
      <c r="BE314">
        <v>0.80897330323370131</v>
      </c>
      <c r="BF314">
        <v>1009.8630902644874</v>
      </c>
      <c r="BG314">
        <v>2432.2141319312864</v>
      </c>
      <c r="BH314">
        <v>271.09008806325312</v>
      </c>
      <c r="BI314">
        <v>567.06877640738298</v>
      </c>
      <c r="BJ314">
        <v>881.15536414937947</v>
      </c>
      <c r="BK314">
        <v>3417.3453302427083</v>
      </c>
      <c r="BL314">
        <v>446.33795214697039</v>
      </c>
      <c r="BM314">
        <v>152.57927442995828</v>
      </c>
      <c r="BN314">
        <v>250134.25485569704</v>
      </c>
      <c r="BO314">
        <v>1.4809134339725278</v>
      </c>
      <c r="BP314">
        <v>99.035815270492222</v>
      </c>
      <c r="BQ314">
        <v>32949.598623880396</v>
      </c>
      <c r="BR314">
        <v>90.613710210660642</v>
      </c>
      <c r="BS314">
        <v>9999999</v>
      </c>
      <c r="BT314">
        <v>2.1668099790565853</v>
      </c>
      <c r="BU314">
        <v>0.40378493959710404</v>
      </c>
      <c r="BV314">
        <v>1.0642616664226525</v>
      </c>
      <c r="BW314">
        <v>0.42259353684595707</v>
      </c>
      <c r="BX314">
        <v>1.0170085246174265</v>
      </c>
      <c r="BY314">
        <v>8.4177252520999492E-4</v>
      </c>
      <c r="BZ314">
        <v>0.21130642259382507</v>
      </c>
      <c r="CA314">
        <v>0.31729874135471764</v>
      </c>
      <c r="CB314">
        <v>0.35813201839398612</v>
      </c>
      <c r="CC314">
        <v>0.26141579786443619</v>
      </c>
      <c r="CD314">
        <v>0.64646151087719261</v>
      </c>
      <c r="CE314" t="s">
        <v>152</v>
      </c>
      <c r="CF314">
        <v>3.1478053940640338</v>
      </c>
      <c r="CG314">
        <v>168.87647971866062</v>
      </c>
      <c r="CH314">
        <v>759.10807157244062</v>
      </c>
      <c r="CI314">
        <v>32.095277898749394</v>
      </c>
      <c r="CJ314">
        <v>77.911415344968844</v>
      </c>
      <c r="CK314">
        <v>174.47476682609985</v>
      </c>
      <c r="CL314">
        <v>224.63875324502766</v>
      </c>
      <c r="CM314">
        <v>42.798448471531074</v>
      </c>
      <c r="CN314">
        <v>23.198402996807562</v>
      </c>
      <c r="CO314">
        <v>17860.864662381453</v>
      </c>
      <c r="CP314">
        <v>5.3889586765105921</v>
      </c>
      <c r="CQ314">
        <v>31.503031270133757</v>
      </c>
      <c r="CR314">
        <v>23086.463452682117</v>
      </c>
      <c r="CS314">
        <v>89.235374811748542</v>
      </c>
      <c r="CT314">
        <v>9999999</v>
      </c>
      <c r="CU314">
        <v>8.0845878464764027</v>
      </c>
      <c r="CV314">
        <v>0.53583337388325514</v>
      </c>
      <c r="CW314">
        <v>3.3244953504643791</v>
      </c>
      <c r="CX314">
        <v>0.56217002026978791</v>
      </c>
      <c r="CY314">
        <v>2.0279952774859145</v>
      </c>
      <c r="CZ314">
        <v>8.6279398124517793E-4</v>
      </c>
      <c r="DA314">
        <v>0.2346181256308798</v>
      </c>
      <c r="DB314">
        <v>0.41339273581961661</v>
      </c>
      <c r="DC314">
        <v>0.48711538653273406</v>
      </c>
      <c r="DD314">
        <v>0.32088788389684031</v>
      </c>
      <c r="DE314">
        <v>0.85861624486651256</v>
      </c>
    </row>
    <row r="315" spans="1:109">
      <c r="A315">
        <v>307</v>
      </c>
      <c r="B315" t="s">
        <v>149</v>
      </c>
      <c r="C315">
        <v>374892.16471905744</v>
      </c>
      <c r="D315">
        <v>208821.86663654097</v>
      </c>
      <c r="E315">
        <v>1311154.820622944</v>
      </c>
      <c r="F315">
        <v>75219.63077091513</v>
      </c>
      <c r="G315">
        <v>118254.6601719233</v>
      </c>
      <c r="H315">
        <v>304509.10062646162</v>
      </c>
      <c r="I315">
        <v>979749.09585381823</v>
      </c>
      <c r="J315">
        <v>151950.64430555515</v>
      </c>
      <c r="K315">
        <v>33820.867609470166</v>
      </c>
      <c r="L315">
        <v>4632039223.6031742</v>
      </c>
      <c r="M315">
        <v>1749.6374005705143</v>
      </c>
      <c r="N315">
        <v>24161.149831164195</v>
      </c>
      <c r="O315">
        <v>8307742.2141694231</v>
      </c>
      <c r="P315">
        <v>16511.047489575722</v>
      </c>
      <c r="Q315">
        <v>9999999</v>
      </c>
      <c r="R315">
        <v>3952.3258322746196</v>
      </c>
      <c r="S315">
        <v>394.61360720876161</v>
      </c>
      <c r="T315">
        <v>1600.0800625730224</v>
      </c>
      <c r="U315">
        <v>412.8849630116805</v>
      </c>
      <c r="V315">
        <v>960.95872169453946</v>
      </c>
      <c r="W315">
        <v>1.6200425404427385</v>
      </c>
      <c r="X315">
        <v>184.08482820368476</v>
      </c>
      <c r="Y315">
        <v>314.69608629084502</v>
      </c>
      <c r="Z315">
        <v>348.20446307764644</v>
      </c>
      <c r="AA315">
        <v>250.69284386585269</v>
      </c>
      <c r="AB315">
        <v>598.55199095636829</v>
      </c>
      <c r="AC315" t="s">
        <v>150</v>
      </c>
      <c r="AD315">
        <v>763.26890288332538</v>
      </c>
      <c r="AE315">
        <v>48829.435535181663</v>
      </c>
      <c r="AF315">
        <v>499703.74125803192</v>
      </c>
      <c r="AG315">
        <v>16147.71456064043</v>
      </c>
      <c r="AH315">
        <v>25392.750187311292</v>
      </c>
      <c r="AI315">
        <v>114999.60321206288</v>
      </c>
      <c r="AJ315">
        <v>107867.67062236613</v>
      </c>
      <c r="AK315">
        <v>26832.792193748191</v>
      </c>
      <c r="AL315">
        <v>7874.082352926047</v>
      </c>
      <c r="AM315">
        <v>268563654.95822257</v>
      </c>
      <c r="AN315">
        <v>736.69562453965443</v>
      </c>
      <c r="AO315">
        <v>3979.4442560092234</v>
      </c>
      <c r="AP315">
        <v>4519495.59088895</v>
      </c>
      <c r="AQ315">
        <v>1593.1891261626497</v>
      </c>
      <c r="AR315">
        <v>9999999</v>
      </c>
      <c r="AS315">
        <v>1294.0400474742016</v>
      </c>
      <c r="AT315">
        <v>64.060743584240413</v>
      </c>
      <c r="AU315">
        <v>377.10224658408089</v>
      </c>
      <c r="AV315">
        <v>68.203766072226088</v>
      </c>
      <c r="AW315">
        <v>212.08248039150368</v>
      </c>
      <c r="AX315">
        <v>0.67105131744126123</v>
      </c>
      <c r="AY315">
        <v>25.628225564039319</v>
      </c>
      <c r="AZ315">
        <v>46.942584442896298</v>
      </c>
      <c r="BA315">
        <v>54.377121348411421</v>
      </c>
      <c r="BB315">
        <v>35.630164266160975</v>
      </c>
      <c r="BC315">
        <v>113.26429062878847</v>
      </c>
      <c r="BD315" t="s">
        <v>151</v>
      </c>
      <c r="BE315">
        <v>0.97647940222891505</v>
      </c>
      <c r="BF315">
        <v>297.42842131578868</v>
      </c>
      <c r="BG315">
        <v>838.2221716509265</v>
      </c>
      <c r="BH315">
        <v>63.011203496357339</v>
      </c>
      <c r="BI315">
        <v>161.10470074415306</v>
      </c>
      <c r="BJ315">
        <v>233.75285128547927</v>
      </c>
      <c r="BK315">
        <v>480.16094967729407</v>
      </c>
      <c r="BL315">
        <v>84.526768535223752</v>
      </c>
      <c r="BM315">
        <v>45.653088383065636</v>
      </c>
      <c r="BN315">
        <v>15175.678072556912</v>
      </c>
      <c r="BO315">
        <v>2.4280971412789358</v>
      </c>
      <c r="BP315">
        <v>49.669850642635225</v>
      </c>
      <c r="BQ315">
        <v>29150.18909745611</v>
      </c>
      <c r="BR315">
        <v>92.448955391832968</v>
      </c>
      <c r="BS315">
        <v>9999999</v>
      </c>
      <c r="BT315">
        <v>4.2370320825174845</v>
      </c>
      <c r="BU315">
        <v>0.63083099691624933</v>
      </c>
      <c r="BV315">
        <v>1.8858713716915538</v>
      </c>
      <c r="BW315">
        <v>0.64798940625093204</v>
      </c>
      <c r="BX315">
        <v>1.2593793428934723</v>
      </c>
      <c r="BY315">
        <v>2.3100983916670478E-3</v>
      </c>
      <c r="BZ315">
        <v>0.37757076829796704</v>
      </c>
      <c r="CA315">
        <v>0.55583562738517356</v>
      </c>
      <c r="CB315">
        <v>0.57573704168920492</v>
      </c>
      <c r="CC315">
        <v>0.47650371257633511</v>
      </c>
      <c r="CD315">
        <v>0.77434370655667117</v>
      </c>
      <c r="CE315" t="s">
        <v>152</v>
      </c>
      <c r="CF315">
        <v>1.331020604410444</v>
      </c>
      <c r="CG315">
        <v>121.49172788089632</v>
      </c>
      <c r="CH315">
        <v>419.60064145016599</v>
      </c>
      <c r="CI315">
        <v>24.138719088330475</v>
      </c>
      <c r="CJ315">
        <v>63.156110490396301</v>
      </c>
      <c r="CK315">
        <v>110.02251605330329</v>
      </c>
      <c r="CL315">
        <v>150.16436232340274</v>
      </c>
      <c r="CM315">
        <v>30.066691162070423</v>
      </c>
      <c r="CN315">
        <v>19.147986857037299</v>
      </c>
      <c r="CO315">
        <v>4297.4401471941565</v>
      </c>
      <c r="CP315">
        <v>3.5802915283431576</v>
      </c>
      <c r="CQ315">
        <v>29.687999920997953</v>
      </c>
      <c r="CR315">
        <v>22628.936253495314</v>
      </c>
      <c r="CS315">
        <v>103.79868691832574</v>
      </c>
      <c r="CT315">
        <v>9999999</v>
      </c>
      <c r="CU315">
        <v>4.2314197701595928</v>
      </c>
      <c r="CV315">
        <v>0.22195722318038702</v>
      </c>
      <c r="CW315">
        <v>1.2747794347834664</v>
      </c>
      <c r="CX315">
        <v>0.23458073762481621</v>
      </c>
      <c r="CY315">
        <v>0.79654865890006632</v>
      </c>
      <c r="CZ315">
        <v>2.9981399607854832E-3</v>
      </c>
      <c r="DA315">
        <v>0.10575388076224664</v>
      </c>
      <c r="DB315">
        <v>0.17286462632593705</v>
      </c>
      <c r="DC315">
        <v>0.19296718421278369</v>
      </c>
      <c r="DD315">
        <v>0.13882982057602675</v>
      </c>
      <c r="DE315">
        <v>0.39068829033491831</v>
      </c>
    </row>
    <row r="316" spans="1:109">
      <c r="A316">
        <v>308</v>
      </c>
      <c r="B316" t="s">
        <v>149</v>
      </c>
      <c r="C316">
        <v>286740.22446084151</v>
      </c>
      <c r="D316">
        <v>262365.94902150263</v>
      </c>
      <c r="E316">
        <v>2043482.6464512998</v>
      </c>
      <c r="F316">
        <v>212699.79598514608</v>
      </c>
      <c r="G316">
        <v>162722.38860280247</v>
      </c>
      <c r="H316">
        <v>622277.66721870482</v>
      </c>
      <c r="I316">
        <v>6543324.4355067927</v>
      </c>
      <c r="J316">
        <v>821811.77271603083</v>
      </c>
      <c r="K316">
        <v>50662.327863271341</v>
      </c>
      <c r="L316">
        <v>2198685705696.2244</v>
      </c>
      <c r="M316">
        <v>4123.9275072862274</v>
      </c>
      <c r="N316">
        <v>30761.990723761432</v>
      </c>
      <c r="O316">
        <v>6306426.7966619283</v>
      </c>
      <c r="P316">
        <v>24228.409505596872</v>
      </c>
      <c r="Q316">
        <v>9999999</v>
      </c>
      <c r="R316">
        <v>5929.3700590840053</v>
      </c>
      <c r="S316">
        <v>144.46450122346201</v>
      </c>
      <c r="T316">
        <v>1593.1833152446313</v>
      </c>
      <c r="U316">
        <v>152.89858158330381</v>
      </c>
      <c r="V316">
        <v>798.55174713744952</v>
      </c>
      <c r="W316">
        <v>2.9145904862753094</v>
      </c>
      <c r="X316">
        <v>68.501216166702207</v>
      </c>
      <c r="Y316">
        <v>110.92549150703543</v>
      </c>
      <c r="Z316">
        <v>124.56439341199048</v>
      </c>
      <c r="AA316">
        <v>89.855289579669801</v>
      </c>
      <c r="AB316">
        <v>262.47609441807799</v>
      </c>
      <c r="AC316" t="s">
        <v>150</v>
      </c>
      <c r="AD316">
        <v>330.01178947424813</v>
      </c>
      <c r="AE316">
        <v>101921.58408341688</v>
      </c>
      <c r="AF316">
        <v>669400.82864205458</v>
      </c>
      <c r="AG316">
        <v>31710.703264549466</v>
      </c>
      <c r="AH316">
        <v>50838.465119990709</v>
      </c>
      <c r="AI316">
        <v>173797.70501304755</v>
      </c>
      <c r="AJ316">
        <v>287979.8442411485</v>
      </c>
      <c r="AK316">
        <v>55619.256044324422</v>
      </c>
      <c r="AL316">
        <v>14810.019727309114</v>
      </c>
      <c r="AM316">
        <v>658998303.90306401</v>
      </c>
      <c r="AN316">
        <v>373.22670788090085</v>
      </c>
      <c r="AO316">
        <v>5680.9914671545221</v>
      </c>
      <c r="AP316">
        <v>5127730.2115503605</v>
      </c>
      <c r="AQ316">
        <v>2842.0746060576139</v>
      </c>
      <c r="AR316">
        <v>9999999</v>
      </c>
      <c r="AS316">
        <v>860.55247386097733</v>
      </c>
      <c r="AT316">
        <v>102.69191589231507</v>
      </c>
      <c r="AU316">
        <v>334.88974860910105</v>
      </c>
      <c r="AV316">
        <v>107.4074750254251</v>
      </c>
      <c r="AW316">
        <v>223.2384759321092</v>
      </c>
      <c r="AX316">
        <v>0.37444979905988884</v>
      </c>
      <c r="AY316">
        <v>51.031308474947387</v>
      </c>
      <c r="AZ316">
        <v>82.49303949912418</v>
      </c>
      <c r="BA316">
        <v>91.26976783039737</v>
      </c>
      <c r="BB316">
        <v>67.048746972928811</v>
      </c>
      <c r="BC316">
        <v>160.84325153865515</v>
      </c>
      <c r="BD316" t="s">
        <v>151</v>
      </c>
      <c r="BE316">
        <v>13.549643665722511</v>
      </c>
      <c r="BF316">
        <v>973.05598370801363</v>
      </c>
      <c r="BG316">
        <v>4576.4509005119362</v>
      </c>
      <c r="BH316">
        <v>279.58324296387036</v>
      </c>
      <c r="BI316">
        <v>440.30043093434381</v>
      </c>
      <c r="BJ316">
        <v>1154.5854084792945</v>
      </c>
      <c r="BK316">
        <v>4543.3995341589589</v>
      </c>
      <c r="BL316">
        <v>595.72305548619886</v>
      </c>
      <c r="BM316">
        <v>117.75856615432124</v>
      </c>
      <c r="BN316">
        <v>13982383.707484858</v>
      </c>
      <c r="BO316">
        <v>14.7990505400081</v>
      </c>
      <c r="BP316">
        <v>81.333072833971556</v>
      </c>
      <c r="BQ316">
        <v>29848.676934024305</v>
      </c>
      <c r="BR316">
        <v>31.35607993717074</v>
      </c>
      <c r="BS316">
        <v>9999999</v>
      </c>
      <c r="BT316">
        <v>27.774457375745879</v>
      </c>
      <c r="BU316">
        <v>1.7794207449452677</v>
      </c>
      <c r="BV316">
        <v>12.706298141894305</v>
      </c>
      <c r="BW316">
        <v>1.8768048509770205</v>
      </c>
      <c r="BX316">
        <v>7.7338600246597844</v>
      </c>
      <c r="BY316">
        <v>4.9686443998867577E-3</v>
      </c>
      <c r="BZ316">
        <v>0.77249507843777365</v>
      </c>
      <c r="CA316">
        <v>1.360582581169405</v>
      </c>
      <c r="CB316">
        <v>1.5883515587332537</v>
      </c>
      <c r="CC316">
        <v>1.0580347866594226</v>
      </c>
      <c r="CD316">
        <v>3.0149025468840591</v>
      </c>
      <c r="CE316" t="s">
        <v>152</v>
      </c>
      <c r="CF316">
        <v>1.0963435403289628</v>
      </c>
      <c r="CG316">
        <v>275.40993382944771</v>
      </c>
      <c r="CH316">
        <v>1622.7620743086948</v>
      </c>
      <c r="CI316">
        <v>76.45840181590853</v>
      </c>
      <c r="CJ316">
        <v>150.92680804123361</v>
      </c>
      <c r="CK316">
        <v>425.3705803867652</v>
      </c>
      <c r="CL316">
        <v>625.29049250874709</v>
      </c>
      <c r="CM316">
        <v>118.86585163943563</v>
      </c>
      <c r="CN316">
        <v>42.618228020581945</v>
      </c>
      <c r="CO316">
        <v>226935.12578960651</v>
      </c>
      <c r="CP316">
        <v>0.82699155602214858</v>
      </c>
      <c r="CQ316">
        <v>27.212012233164984</v>
      </c>
      <c r="CR316">
        <v>21119.849380984058</v>
      </c>
      <c r="CS316">
        <v>90.403321619904872</v>
      </c>
      <c r="CT316">
        <v>9999999</v>
      </c>
      <c r="CU316">
        <v>2.3185089416940148</v>
      </c>
      <c r="CV316">
        <v>0.21755706890328355</v>
      </c>
      <c r="CW316">
        <v>0.69587994997289737</v>
      </c>
      <c r="CX316">
        <v>0.22743577176418067</v>
      </c>
      <c r="CY316">
        <v>0.44242625305797317</v>
      </c>
      <c r="CZ316">
        <v>2.0935049019672322E-3</v>
      </c>
      <c r="DA316">
        <v>0.11281006856682915</v>
      </c>
      <c r="DB316">
        <v>0.17871935275397033</v>
      </c>
      <c r="DC316">
        <v>0.18936149602395883</v>
      </c>
      <c r="DD316">
        <v>0.14740544265584499</v>
      </c>
      <c r="DE316">
        <v>0.31345728422414992</v>
      </c>
    </row>
    <row r="317" spans="1:109">
      <c r="A317">
        <v>309</v>
      </c>
      <c r="B317" t="s">
        <v>149</v>
      </c>
      <c r="C317">
        <v>466120.45830203471</v>
      </c>
      <c r="D317">
        <v>536194.24462619133</v>
      </c>
      <c r="E317">
        <v>586683.65288750781</v>
      </c>
      <c r="F317">
        <v>174405.82306774551</v>
      </c>
      <c r="G317">
        <v>285114.99799085018</v>
      </c>
      <c r="H317">
        <v>310944.07760008523</v>
      </c>
      <c r="I317">
        <v>4687565.8809073269</v>
      </c>
      <c r="J317">
        <v>412129.17621034459</v>
      </c>
      <c r="K317">
        <v>87397.322642830622</v>
      </c>
      <c r="L317">
        <v>87097743.906923637</v>
      </c>
      <c r="M317">
        <v>6626.8379201687503</v>
      </c>
      <c r="N317">
        <v>78661.076785718658</v>
      </c>
      <c r="O317">
        <v>7481819.4074082635</v>
      </c>
      <c r="P317">
        <v>45002.201987297951</v>
      </c>
      <c r="Q317">
        <v>9999999</v>
      </c>
      <c r="R317">
        <v>5990.4532628824945</v>
      </c>
      <c r="S317">
        <v>662.15853225757746</v>
      </c>
      <c r="T317">
        <v>2351.6753349420496</v>
      </c>
      <c r="U317">
        <v>672.53645344454037</v>
      </c>
      <c r="V317">
        <v>1190.9220098654037</v>
      </c>
      <c r="W317">
        <v>2.5439907660794328</v>
      </c>
      <c r="X317">
        <v>425.87087678428213</v>
      </c>
      <c r="Y317">
        <v>617.76959541269377</v>
      </c>
      <c r="Z317">
        <v>601.88439687373489</v>
      </c>
      <c r="AA317">
        <v>545.65905528901897</v>
      </c>
      <c r="AB317">
        <v>652.91501023707895</v>
      </c>
      <c r="AC317" t="s">
        <v>150</v>
      </c>
      <c r="AD317">
        <v>70.970660261632531</v>
      </c>
      <c r="AE317">
        <v>43077.719521593142</v>
      </c>
      <c r="AF317">
        <v>152300.57366817776</v>
      </c>
      <c r="AG317">
        <v>9304.8880738527623</v>
      </c>
      <c r="AH317">
        <v>24605.595181771718</v>
      </c>
      <c r="AI317">
        <v>43144.024753046215</v>
      </c>
      <c r="AJ317">
        <v>59162.554900257135</v>
      </c>
      <c r="AK317">
        <v>11711.786679826429</v>
      </c>
      <c r="AL317">
        <v>6868.736500273988</v>
      </c>
      <c r="AM317">
        <v>1890126.6146467752</v>
      </c>
      <c r="AN317">
        <v>70.866261316338196</v>
      </c>
      <c r="AO317">
        <v>6582.3395079817165</v>
      </c>
      <c r="AP317">
        <v>6142577.5387403304</v>
      </c>
      <c r="AQ317">
        <v>818.64812742619733</v>
      </c>
      <c r="AR317">
        <v>9999999</v>
      </c>
      <c r="AS317">
        <v>241.00505622586041</v>
      </c>
      <c r="AT317">
        <v>23.915531225865372</v>
      </c>
      <c r="AU317">
        <v>122.39324778744999</v>
      </c>
      <c r="AV317">
        <v>24.413016035461872</v>
      </c>
      <c r="AW317">
        <v>82.710674329379714</v>
      </c>
      <c r="AX317">
        <v>0.36003523573480739</v>
      </c>
      <c r="AY317">
        <v>17.938619017476739</v>
      </c>
      <c r="AZ317">
        <v>21.923700252845784</v>
      </c>
      <c r="BA317">
        <v>21.908491924753758</v>
      </c>
      <c r="BB317">
        <v>20.329828748229843</v>
      </c>
      <c r="BC317">
        <v>29.830677357896128</v>
      </c>
      <c r="BD317" t="s">
        <v>151</v>
      </c>
      <c r="BE317">
        <v>8.0826866701583668</v>
      </c>
      <c r="BF317">
        <v>1217.9931256258224</v>
      </c>
      <c r="BG317">
        <v>2240.6535040311028</v>
      </c>
      <c r="BH317">
        <v>253.37423307035769</v>
      </c>
      <c r="BI317">
        <v>531.99808744836844</v>
      </c>
      <c r="BJ317">
        <v>783.98787130026176</v>
      </c>
      <c r="BK317">
        <v>4097.6850647621241</v>
      </c>
      <c r="BL317">
        <v>457.28601785063728</v>
      </c>
      <c r="BM317">
        <v>140.41774362534105</v>
      </c>
      <c r="BN317">
        <v>262545.21455023193</v>
      </c>
      <c r="BO317">
        <v>14.426387255492422</v>
      </c>
      <c r="BP317">
        <v>113.21016394838358</v>
      </c>
      <c r="BQ317">
        <v>32928.008705172811</v>
      </c>
      <c r="BR317">
        <v>36.617493892099283</v>
      </c>
      <c r="BS317">
        <v>9999999</v>
      </c>
      <c r="BT317">
        <v>22.910842564899838</v>
      </c>
      <c r="BU317">
        <v>2.8324219217203672</v>
      </c>
      <c r="BV317">
        <v>12.140316117425066</v>
      </c>
      <c r="BW317">
        <v>2.9829848609379712</v>
      </c>
      <c r="BX317">
        <v>7.9260750750594218</v>
      </c>
      <c r="BY317">
        <v>3.8591288176267032E-3</v>
      </c>
      <c r="BZ317">
        <v>1.167195192356032</v>
      </c>
      <c r="CA317">
        <v>2.0940872716257783</v>
      </c>
      <c r="CB317">
        <v>2.5411768187289789</v>
      </c>
      <c r="CC317">
        <v>1.6001975712148175</v>
      </c>
      <c r="CD317">
        <v>4.5494556202451149</v>
      </c>
      <c r="CE317" t="s">
        <v>152</v>
      </c>
      <c r="CF317">
        <v>0.13278199854632761</v>
      </c>
      <c r="CG317">
        <v>521.0838981731099</v>
      </c>
      <c r="CH317">
        <v>1254.942402609993</v>
      </c>
      <c r="CI317">
        <v>113.45782450081988</v>
      </c>
      <c r="CJ317">
        <v>258.28493009527358</v>
      </c>
      <c r="CK317">
        <v>458.27066980580037</v>
      </c>
      <c r="CL317">
        <v>1194.7084592443518</v>
      </c>
      <c r="CM317">
        <v>174.14464491202833</v>
      </c>
      <c r="CN317">
        <v>67.255407271862197</v>
      </c>
      <c r="CO317">
        <v>61110.495445323315</v>
      </c>
      <c r="CP317">
        <v>0.26269761395887875</v>
      </c>
      <c r="CQ317">
        <v>44.290265859130699</v>
      </c>
      <c r="CR317">
        <v>23543.241369899948</v>
      </c>
      <c r="CS317">
        <v>92.880453569822521</v>
      </c>
      <c r="CT317">
        <v>9999999</v>
      </c>
      <c r="CU317">
        <v>1.5989958573750944</v>
      </c>
      <c r="CV317">
        <v>0.2199284001665272</v>
      </c>
      <c r="CW317">
        <v>0.95801156869981474</v>
      </c>
      <c r="CX317">
        <v>0.22887444504776286</v>
      </c>
      <c r="CY317">
        <v>0.77921725887108617</v>
      </c>
      <c r="CZ317">
        <v>1.5290783137854194E-3</v>
      </c>
      <c r="DA317">
        <v>0.150143134711827</v>
      </c>
      <c r="DB317">
        <v>0.18549992912663024</v>
      </c>
      <c r="DC317">
        <v>0.20079955177553055</v>
      </c>
      <c r="DD317">
        <v>0.16572651169658245</v>
      </c>
      <c r="DE317">
        <v>0.3496228567703491</v>
      </c>
    </row>
    <row r="318" spans="1:109">
      <c r="A318">
        <v>310</v>
      </c>
      <c r="B318" t="s">
        <v>149</v>
      </c>
      <c r="C318">
        <v>309296.27939028904</v>
      </c>
      <c r="D318">
        <v>155966.59111762707</v>
      </c>
      <c r="E318">
        <v>546854.58575890271</v>
      </c>
      <c r="F318">
        <v>41522.444853636938</v>
      </c>
      <c r="G318">
        <v>82308.864376169586</v>
      </c>
      <c r="H318">
        <v>204485.93319786483</v>
      </c>
      <c r="I318">
        <v>385713.80069851311</v>
      </c>
      <c r="J318">
        <v>64325.608995615388</v>
      </c>
      <c r="K318">
        <v>23223.588243702205</v>
      </c>
      <c r="L318">
        <v>35812428.538281448</v>
      </c>
      <c r="M318">
        <v>152.1150014215585</v>
      </c>
      <c r="N318">
        <v>11075.853148150882</v>
      </c>
      <c r="O318">
        <v>8737602.2834309209</v>
      </c>
      <c r="P318">
        <v>3766.6099800043885</v>
      </c>
      <c r="Q318">
        <v>9999999</v>
      </c>
      <c r="R318">
        <v>596.05822520084041</v>
      </c>
      <c r="S318">
        <v>84.70477371176618</v>
      </c>
      <c r="T318">
        <v>286.62391917761067</v>
      </c>
      <c r="U318">
        <v>87.693786510402845</v>
      </c>
      <c r="V318">
        <v>239.68295369793751</v>
      </c>
      <c r="W318">
        <v>0.3150902395876109</v>
      </c>
      <c r="X318">
        <v>52.573237630614926</v>
      </c>
      <c r="Y318">
        <v>72.897920885490208</v>
      </c>
      <c r="Z318">
        <v>77.470199890399869</v>
      </c>
      <c r="AA318">
        <v>63.639385827378504</v>
      </c>
      <c r="AB318">
        <v>124.01879205157155</v>
      </c>
      <c r="AC318" t="s">
        <v>150</v>
      </c>
      <c r="AD318">
        <v>565.87515392069679</v>
      </c>
      <c r="AE318">
        <v>183547.38353572346</v>
      </c>
      <c r="AF318">
        <v>541472.48804726906</v>
      </c>
      <c r="AG318">
        <v>50332.851249104744</v>
      </c>
      <c r="AH318">
        <v>88992.146919491832</v>
      </c>
      <c r="AI318">
        <v>193966.13014738579</v>
      </c>
      <c r="AJ318">
        <v>820715.61357332696</v>
      </c>
      <c r="AK318">
        <v>98796.741114704768</v>
      </c>
      <c r="AL318">
        <v>23188.173031715331</v>
      </c>
      <c r="AM318">
        <v>204874377.61127436</v>
      </c>
      <c r="AN318">
        <v>680.16311356758627</v>
      </c>
      <c r="AO318">
        <v>14055.143533675282</v>
      </c>
      <c r="AP318">
        <v>5282230.2180234008</v>
      </c>
      <c r="AQ318">
        <v>6789.0958760411368</v>
      </c>
      <c r="AR318">
        <v>9999999</v>
      </c>
      <c r="AS318">
        <v>1818.7235979715051</v>
      </c>
      <c r="AT318">
        <v>229.79261683277915</v>
      </c>
      <c r="AU318">
        <v>1121.9350968630545</v>
      </c>
      <c r="AV318">
        <v>235.97456626395575</v>
      </c>
      <c r="AW318">
        <v>672.50301917492106</v>
      </c>
      <c r="AX318">
        <v>0.26203837166330585</v>
      </c>
      <c r="AY318">
        <v>126.66200666848293</v>
      </c>
      <c r="AZ318">
        <v>198.51183689394307</v>
      </c>
      <c r="BA318">
        <v>210.59047104017222</v>
      </c>
      <c r="BB318">
        <v>165.53123632044222</v>
      </c>
      <c r="BC318">
        <v>293.37465119073096</v>
      </c>
      <c r="BD318" t="s">
        <v>151</v>
      </c>
      <c r="BE318">
        <v>7.6574538690723735</v>
      </c>
      <c r="BF318">
        <v>773.26735799583969</v>
      </c>
      <c r="BG318">
        <v>2844.4512681019087</v>
      </c>
      <c r="BH318">
        <v>227.69352679866014</v>
      </c>
      <c r="BI318">
        <v>426.81102472930559</v>
      </c>
      <c r="BJ318">
        <v>842.93092644187129</v>
      </c>
      <c r="BK318">
        <v>3310.3705917090192</v>
      </c>
      <c r="BL318">
        <v>428.09303598688223</v>
      </c>
      <c r="BM318">
        <v>116.99678071817068</v>
      </c>
      <c r="BN318">
        <v>889147.26958064607</v>
      </c>
      <c r="BO318">
        <v>12.178500718282718</v>
      </c>
      <c r="BP318">
        <v>93.284959024898527</v>
      </c>
      <c r="BQ318">
        <v>31213.686039492495</v>
      </c>
      <c r="BR318">
        <v>36.217609382547195</v>
      </c>
      <c r="BS318">
        <v>9999999</v>
      </c>
      <c r="BT318">
        <v>19.717241024489784</v>
      </c>
      <c r="BU318">
        <v>1.2964047386076443</v>
      </c>
      <c r="BV318">
        <v>7.1511417051960962</v>
      </c>
      <c r="BW318">
        <v>1.3676049585285088</v>
      </c>
      <c r="BX318">
        <v>4.5388753829257578</v>
      </c>
      <c r="BY318">
        <v>1.0443617721411559E-2</v>
      </c>
      <c r="BZ318">
        <v>0.51979685071914228</v>
      </c>
      <c r="CA318">
        <v>0.95534837089733615</v>
      </c>
      <c r="CB318">
        <v>1.14676159093351</v>
      </c>
      <c r="CC318">
        <v>0.72084423029821543</v>
      </c>
      <c r="CD318">
        <v>2.2751206574804566</v>
      </c>
      <c r="CE318" t="s">
        <v>152</v>
      </c>
      <c r="CF318">
        <v>1.542032699710161</v>
      </c>
      <c r="CG318">
        <v>395.2358638309077</v>
      </c>
      <c r="CH318">
        <v>1453.694480829133</v>
      </c>
      <c r="CI318">
        <v>91.535297814360192</v>
      </c>
      <c r="CJ318">
        <v>192.30891362756839</v>
      </c>
      <c r="CK318">
        <v>403.25641474143248</v>
      </c>
      <c r="CL318">
        <v>977.733065242777</v>
      </c>
      <c r="CM318">
        <v>148.27445262172435</v>
      </c>
      <c r="CN318">
        <v>52.022019126971045</v>
      </c>
      <c r="CO318">
        <v>176141.40381999334</v>
      </c>
      <c r="CP318">
        <v>2.2744339048257776</v>
      </c>
      <c r="CQ318">
        <v>40.862483999133957</v>
      </c>
      <c r="CR318">
        <v>20733.608536272281</v>
      </c>
      <c r="CS318">
        <v>68.502405211660289</v>
      </c>
      <c r="CT318">
        <v>9999999</v>
      </c>
      <c r="CU318">
        <v>4.4686924862972921</v>
      </c>
      <c r="CV318">
        <v>0.47270947734817848</v>
      </c>
      <c r="CW318">
        <v>1.47998485240931</v>
      </c>
      <c r="CX318">
        <v>0.49750866836202184</v>
      </c>
      <c r="CY318">
        <v>0.86166615970114313</v>
      </c>
      <c r="CZ318">
        <v>2.8393863521097686E-3</v>
      </c>
      <c r="DA318">
        <v>0.21438051067553179</v>
      </c>
      <c r="DB318">
        <v>0.36698108935898771</v>
      </c>
      <c r="DC318">
        <v>0.4091870613393635</v>
      </c>
      <c r="DD318">
        <v>0.28826985740799299</v>
      </c>
      <c r="DE318">
        <v>0.67907447266367393</v>
      </c>
    </row>
    <row r="319" spans="1:109">
      <c r="A319">
        <v>311</v>
      </c>
      <c r="B319" t="s">
        <v>149</v>
      </c>
      <c r="C319">
        <v>260377.17364962652</v>
      </c>
      <c r="D319">
        <v>293010.49350300705</v>
      </c>
      <c r="E319">
        <v>1397270.5511372394</v>
      </c>
      <c r="F319">
        <v>118316.25397660893</v>
      </c>
      <c r="G319">
        <v>148035.61423232342</v>
      </c>
      <c r="H319">
        <v>379628.82042583002</v>
      </c>
      <c r="I319">
        <v>3191236.4077272923</v>
      </c>
      <c r="J319">
        <v>329811.75648846943</v>
      </c>
      <c r="K319">
        <v>38246.35641539409</v>
      </c>
      <c r="L319">
        <v>102815106242.27362</v>
      </c>
      <c r="M319">
        <v>1273.6368121753728</v>
      </c>
      <c r="N319">
        <v>23585.371993164394</v>
      </c>
      <c r="O319">
        <v>5654246.4617842967</v>
      </c>
      <c r="P319">
        <v>16086.766887103557</v>
      </c>
      <c r="Q319">
        <v>9999999</v>
      </c>
      <c r="R319">
        <v>4420.1578773286592</v>
      </c>
      <c r="S319">
        <v>713.7321687464356</v>
      </c>
      <c r="T319">
        <v>3022.8305660149617</v>
      </c>
      <c r="U319">
        <v>736.55704471790318</v>
      </c>
      <c r="V319">
        <v>1835.8645945219123</v>
      </c>
      <c r="W319">
        <v>0.92673057208093756</v>
      </c>
      <c r="X319">
        <v>367.86584008944357</v>
      </c>
      <c r="Y319">
        <v>596.61553308228918</v>
      </c>
      <c r="Z319">
        <v>657.54636484740013</v>
      </c>
      <c r="AA319">
        <v>486.40986966936549</v>
      </c>
      <c r="AB319">
        <v>946.03462431055209</v>
      </c>
      <c r="AC319" t="s">
        <v>150</v>
      </c>
      <c r="AD319">
        <v>82.521249287637758</v>
      </c>
      <c r="AE319">
        <v>153652.71866401992</v>
      </c>
      <c r="AF319">
        <v>477102.04794596956</v>
      </c>
      <c r="AG319">
        <v>43557.842335671106</v>
      </c>
      <c r="AH319">
        <v>78997.068421090808</v>
      </c>
      <c r="AI319">
        <v>156205.29308576806</v>
      </c>
      <c r="AJ319">
        <v>594335.9925055661</v>
      </c>
      <c r="AK319">
        <v>78136.661891815398</v>
      </c>
      <c r="AL319">
        <v>21733.558806141926</v>
      </c>
      <c r="AM319">
        <v>218233115.53095779</v>
      </c>
      <c r="AN319">
        <v>349.32180938047759</v>
      </c>
      <c r="AO319">
        <v>12117.577047121531</v>
      </c>
      <c r="AP319">
        <v>4192025.9984159577</v>
      </c>
      <c r="AQ319">
        <v>3939.7313879629382</v>
      </c>
      <c r="AR319">
        <v>9999999</v>
      </c>
      <c r="AS319">
        <v>227.41591161976478</v>
      </c>
      <c r="AT319">
        <v>35.663286235760111</v>
      </c>
      <c r="AU319">
        <v>131.2067643050371</v>
      </c>
      <c r="AV319">
        <v>37.494271505180393</v>
      </c>
      <c r="AW319">
        <v>115.7863030954672</v>
      </c>
      <c r="AX319">
        <v>0.33018625124685064</v>
      </c>
      <c r="AY319">
        <v>23.275796084408224</v>
      </c>
      <c r="AZ319">
        <v>28.841110203196283</v>
      </c>
      <c r="BA319">
        <v>31.494114633398283</v>
      </c>
      <c r="BB319">
        <v>25.528478651544617</v>
      </c>
      <c r="BC319">
        <v>67.237510966860469</v>
      </c>
      <c r="BD319" t="s">
        <v>151</v>
      </c>
      <c r="BE319">
        <v>3.5050902232998933</v>
      </c>
      <c r="BF319">
        <v>806.08949741047923</v>
      </c>
      <c r="BG319">
        <v>3125.213174079578</v>
      </c>
      <c r="BH319">
        <v>239.00944090950657</v>
      </c>
      <c r="BI319">
        <v>414.66173976894083</v>
      </c>
      <c r="BJ319">
        <v>1066.5846365960469</v>
      </c>
      <c r="BK319">
        <v>3070.2206747563478</v>
      </c>
      <c r="BL319">
        <v>445.74335024624821</v>
      </c>
      <c r="BM319">
        <v>112.52145000973445</v>
      </c>
      <c r="BN319">
        <v>1025504.0311388201</v>
      </c>
      <c r="BO319">
        <v>3.1739715938808786</v>
      </c>
      <c r="BP319">
        <v>64.812994720604976</v>
      </c>
      <c r="BQ319">
        <v>31704.536506012773</v>
      </c>
      <c r="BR319">
        <v>61.301751778757591</v>
      </c>
      <c r="BS319">
        <v>9999999</v>
      </c>
      <c r="BT319">
        <v>8.7349234824436586</v>
      </c>
      <c r="BU319">
        <v>1.4765525858558366</v>
      </c>
      <c r="BV319">
        <v>4.7459845394397373</v>
      </c>
      <c r="BW319">
        <v>1.5415033586233085</v>
      </c>
      <c r="BX319">
        <v>2.9563182679087192</v>
      </c>
      <c r="BY319">
        <v>3.8296076042306838E-3</v>
      </c>
      <c r="BZ319">
        <v>0.63778545227044181</v>
      </c>
      <c r="CA319">
        <v>1.1540772933978525</v>
      </c>
      <c r="CB319">
        <v>1.3265926032004363</v>
      </c>
      <c r="CC319">
        <v>0.88615450276615837</v>
      </c>
      <c r="CD319">
        <v>2.0851013540195371</v>
      </c>
      <c r="CE319" t="s">
        <v>152</v>
      </c>
      <c r="CF319">
        <v>2.0626038568708567</v>
      </c>
      <c r="CG319">
        <v>156.21528105600316</v>
      </c>
      <c r="CH319">
        <v>1486.0277632290972</v>
      </c>
      <c r="CI319">
        <v>47.16943287426934</v>
      </c>
      <c r="CJ319">
        <v>94.092304215626086</v>
      </c>
      <c r="CK319">
        <v>339.74477420676845</v>
      </c>
      <c r="CL319">
        <v>289.33532394133238</v>
      </c>
      <c r="CM319">
        <v>67.033977653890361</v>
      </c>
      <c r="CN319">
        <v>28.750270558771046</v>
      </c>
      <c r="CO319">
        <v>105787.03190691318</v>
      </c>
      <c r="CP319">
        <v>2.0282877489015467</v>
      </c>
      <c r="CQ319">
        <v>21.986953069702782</v>
      </c>
      <c r="CR319">
        <v>24884.682191287695</v>
      </c>
      <c r="CS319">
        <v>109.49225361757674</v>
      </c>
      <c r="CT319">
        <v>9999999</v>
      </c>
      <c r="CU319">
        <v>3.2495766837033875</v>
      </c>
      <c r="CV319">
        <v>0.14514915701373313</v>
      </c>
      <c r="CW319">
        <v>0.79919331131409943</v>
      </c>
      <c r="CX319">
        <v>0.15422678196645498</v>
      </c>
      <c r="CY319">
        <v>0.46625316783833948</v>
      </c>
      <c r="CZ319">
        <v>2.5680951390175573E-3</v>
      </c>
      <c r="DA319">
        <v>5.9919096456515483E-2</v>
      </c>
      <c r="DB319">
        <v>0.10862343118044417</v>
      </c>
      <c r="DC319">
        <v>0.12309392188179569</v>
      </c>
      <c r="DD319">
        <v>8.3061113604932638E-2</v>
      </c>
      <c r="DE319">
        <v>0.24331074325095489</v>
      </c>
    </row>
    <row r="320" spans="1:109">
      <c r="A320">
        <v>312</v>
      </c>
      <c r="B320" t="s">
        <v>149</v>
      </c>
      <c r="C320">
        <v>266104.6588883276</v>
      </c>
      <c r="D320">
        <v>299589.03940445097</v>
      </c>
      <c r="E320">
        <v>664438.03958148742</v>
      </c>
      <c r="F320">
        <v>81409.716118963988</v>
      </c>
      <c r="G320">
        <v>139624.06167744994</v>
      </c>
      <c r="H320">
        <v>238048.38840303666</v>
      </c>
      <c r="I320">
        <v>1927264.811718456</v>
      </c>
      <c r="J320">
        <v>180682.32750694247</v>
      </c>
      <c r="K320">
        <v>35777.918972579697</v>
      </c>
      <c r="L320">
        <v>507586500.80196887</v>
      </c>
      <c r="M320">
        <v>1451.388119105025</v>
      </c>
      <c r="N320">
        <v>25304.884975651781</v>
      </c>
      <c r="O320">
        <v>5521237.0527160931</v>
      </c>
      <c r="P320">
        <v>13933.025495685122</v>
      </c>
      <c r="Q320">
        <v>9999999</v>
      </c>
      <c r="R320">
        <v>3084.1343114906026</v>
      </c>
      <c r="S320">
        <v>380.30881282477458</v>
      </c>
      <c r="T320">
        <v>1669.1441438739628</v>
      </c>
      <c r="U320">
        <v>393.62404281534424</v>
      </c>
      <c r="V320">
        <v>976.72352330288027</v>
      </c>
      <c r="W320">
        <v>2.1400096901673131</v>
      </c>
      <c r="X320">
        <v>189.50533315776849</v>
      </c>
      <c r="Y320">
        <v>317.29432885715653</v>
      </c>
      <c r="Z320">
        <v>340.92408927139951</v>
      </c>
      <c r="AA320">
        <v>255.11780155229152</v>
      </c>
      <c r="AB320">
        <v>468.87538548347089</v>
      </c>
      <c r="AC320" t="s">
        <v>150</v>
      </c>
      <c r="AD320">
        <v>342.70683071074467</v>
      </c>
      <c r="AE320">
        <v>42941.985850949</v>
      </c>
      <c r="AF320">
        <v>321171.62667779578</v>
      </c>
      <c r="AG320">
        <v>13256.97668214658</v>
      </c>
      <c r="AH320">
        <v>24334.441064191735</v>
      </c>
      <c r="AI320">
        <v>93269.981640036713</v>
      </c>
      <c r="AJ320">
        <v>83953.169627088326</v>
      </c>
      <c r="AK320">
        <v>19462.481596170463</v>
      </c>
      <c r="AL320">
        <v>7551.3721583641445</v>
      </c>
      <c r="AM320">
        <v>21344395.635258127</v>
      </c>
      <c r="AN320">
        <v>296.91760813248067</v>
      </c>
      <c r="AO320">
        <v>3331.6293282394381</v>
      </c>
      <c r="AP320">
        <v>5265291.9540892923</v>
      </c>
      <c r="AQ320">
        <v>867.97583160549232</v>
      </c>
      <c r="AR320">
        <v>9999999</v>
      </c>
      <c r="AS320">
        <v>660.33700525318261</v>
      </c>
      <c r="AT320">
        <v>58.989182265550156</v>
      </c>
      <c r="AU320">
        <v>294.1066916254876</v>
      </c>
      <c r="AV320">
        <v>61.682314138425859</v>
      </c>
      <c r="AW320">
        <v>191.6398082927733</v>
      </c>
      <c r="AX320">
        <v>0.26559904956652119</v>
      </c>
      <c r="AY320">
        <v>26.938756056191203</v>
      </c>
      <c r="AZ320">
        <v>45.719651124434783</v>
      </c>
      <c r="BA320">
        <v>53.648403345539478</v>
      </c>
      <c r="BB320">
        <v>35.897543382651278</v>
      </c>
      <c r="BC320">
        <v>91.929305179158447</v>
      </c>
      <c r="BD320" t="s">
        <v>151</v>
      </c>
      <c r="BE320">
        <v>0.98471134299788921</v>
      </c>
      <c r="BF320">
        <v>824.55156003020943</v>
      </c>
      <c r="BG320">
        <v>2783.9221386871495</v>
      </c>
      <c r="BH320">
        <v>221.80084435156061</v>
      </c>
      <c r="BI320">
        <v>427.33076404509058</v>
      </c>
      <c r="BJ320">
        <v>939.71317879583671</v>
      </c>
      <c r="BK320">
        <v>2733.0528511908974</v>
      </c>
      <c r="BL320">
        <v>386.34158792140249</v>
      </c>
      <c r="BM320">
        <v>114.31622228171368</v>
      </c>
      <c r="BN320">
        <v>485375.60953298019</v>
      </c>
      <c r="BO320">
        <v>1.2504916239609136</v>
      </c>
      <c r="BP320">
        <v>72.246827415102416</v>
      </c>
      <c r="BQ320">
        <v>33887.351882356379</v>
      </c>
      <c r="BR320">
        <v>71.777858025907022</v>
      </c>
      <c r="BS320">
        <v>9999999</v>
      </c>
      <c r="BT320">
        <v>4.9934055787277023</v>
      </c>
      <c r="BU320">
        <v>0.47763517279670781</v>
      </c>
      <c r="BV320">
        <v>2.3177797640985647</v>
      </c>
      <c r="BW320">
        <v>0.47761838415805502</v>
      </c>
      <c r="BX320">
        <v>1.15622098958664</v>
      </c>
      <c r="BY320">
        <v>3.6015899210054985E-3</v>
      </c>
      <c r="BZ320">
        <v>0.40313509447266943</v>
      </c>
      <c r="CA320">
        <v>0.47968416834172145</v>
      </c>
      <c r="CB320">
        <v>0.44734415205821437</v>
      </c>
      <c r="CC320">
        <v>0.46152922541958014</v>
      </c>
      <c r="CD320">
        <v>0.43929598208482623</v>
      </c>
      <c r="CE320" t="s">
        <v>152</v>
      </c>
      <c r="CF320">
        <v>1.8694474503141858</v>
      </c>
      <c r="CG320">
        <v>71.087499832242301</v>
      </c>
      <c r="CH320">
        <v>1099.3299890345454</v>
      </c>
      <c r="CI320">
        <v>22.837764423814374</v>
      </c>
      <c r="CJ320">
        <v>38.529334890791965</v>
      </c>
      <c r="CK320">
        <v>251.46722752943256</v>
      </c>
      <c r="CL320">
        <v>88.191989371419638</v>
      </c>
      <c r="CM320">
        <v>30.356325230091628</v>
      </c>
      <c r="CN320">
        <v>14.362384452780251</v>
      </c>
      <c r="CO320">
        <v>36892.710362283251</v>
      </c>
      <c r="CP320">
        <v>2.3811943121845025</v>
      </c>
      <c r="CQ320">
        <v>7.4277826605062316</v>
      </c>
      <c r="CR320">
        <v>24407.326523197149</v>
      </c>
      <c r="CS320">
        <v>138.22217944860216</v>
      </c>
      <c r="CT320">
        <v>9999999</v>
      </c>
      <c r="CU320">
        <v>3.5781219055637119</v>
      </c>
      <c r="CV320">
        <v>0.12886871465942878</v>
      </c>
      <c r="CW320">
        <v>1.1120781630977095</v>
      </c>
      <c r="CX320">
        <v>0.13600212858846603</v>
      </c>
      <c r="CY320">
        <v>0.59559327660201555</v>
      </c>
      <c r="CZ320">
        <v>2.1716476841499791E-4</v>
      </c>
      <c r="DA320">
        <v>5.2413465454016088E-2</v>
      </c>
      <c r="DB320">
        <v>9.5105233648109938E-2</v>
      </c>
      <c r="DC320">
        <v>0.11444028529642443</v>
      </c>
      <c r="DD320">
        <v>7.2216517463352545E-2</v>
      </c>
      <c r="DE320">
        <v>0.22350568827380979</v>
      </c>
    </row>
    <row r="321" spans="1:109">
      <c r="A321">
        <v>313</v>
      </c>
      <c r="B321" t="s">
        <v>149</v>
      </c>
      <c r="C321">
        <v>371477.51040551101</v>
      </c>
      <c r="D321">
        <v>330435.71894641465</v>
      </c>
      <c r="E321">
        <v>2390990.6889318805</v>
      </c>
      <c r="F321">
        <v>182645.15516274763</v>
      </c>
      <c r="G321">
        <v>199579.31982590392</v>
      </c>
      <c r="H321">
        <v>630741.40589243849</v>
      </c>
      <c r="I321">
        <v>3973267.0692781741</v>
      </c>
      <c r="J321">
        <v>522805.23359780817</v>
      </c>
      <c r="K321">
        <v>55320.636369526081</v>
      </c>
      <c r="L321">
        <v>528480184935.21448</v>
      </c>
      <c r="M321">
        <v>1087.5705958943595</v>
      </c>
      <c r="N321">
        <v>29529.981712122444</v>
      </c>
      <c r="O321">
        <v>8574337.064907629</v>
      </c>
      <c r="P321">
        <v>23557.442790386634</v>
      </c>
      <c r="Q321">
        <v>9999999</v>
      </c>
      <c r="R321">
        <v>4504.4219264167132</v>
      </c>
      <c r="S321">
        <v>822.51651416287154</v>
      </c>
      <c r="T321">
        <v>2696.8518601945293</v>
      </c>
      <c r="U321">
        <v>845.44905073963355</v>
      </c>
      <c r="V321">
        <v>1604.0299431474054</v>
      </c>
      <c r="W321">
        <v>1.2305425217157751</v>
      </c>
      <c r="X321">
        <v>449.32781194090779</v>
      </c>
      <c r="Y321">
        <v>713.28911714458445</v>
      </c>
      <c r="Z321">
        <v>755.64869894291917</v>
      </c>
      <c r="AA321">
        <v>596.89995273853458</v>
      </c>
      <c r="AB321">
        <v>1026.9880296200674</v>
      </c>
      <c r="AC321" t="s">
        <v>150</v>
      </c>
      <c r="AD321">
        <v>254.6773304108076</v>
      </c>
      <c r="AE321">
        <v>44233.063191163899</v>
      </c>
      <c r="AF321">
        <v>178299.48350540752</v>
      </c>
      <c r="AG321">
        <v>10292.618111190524</v>
      </c>
      <c r="AH321">
        <v>25832.371816211864</v>
      </c>
      <c r="AI321">
        <v>46244.975578953825</v>
      </c>
      <c r="AJ321">
        <v>74223.327714083702</v>
      </c>
      <c r="AK321">
        <v>13771.346051039589</v>
      </c>
      <c r="AL321">
        <v>7364.6057040107107</v>
      </c>
      <c r="AM321">
        <v>3638590.4082140867</v>
      </c>
      <c r="AN321">
        <v>565.1709762010214</v>
      </c>
      <c r="AO321">
        <v>8366.6051901380633</v>
      </c>
      <c r="AP321">
        <v>5708916.7201038972</v>
      </c>
      <c r="AQ321">
        <v>1362.2533010174102</v>
      </c>
      <c r="AR321">
        <v>9999999</v>
      </c>
      <c r="AS321">
        <v>833.24144793983669</v>
      </c>
      <c r="AT321">
        <v>80.927801569596596</v>
      </c>
      <c r="AU321">
        <v>277.98765783549021</v>
      </c>
      <c r="AV321">
        <v>85.38673431767846</v>
      </c>
      <c r="AW321">
        <v>174.17352832140097</v>
      </c>
      <c r="AX321">
        <v>0.3885246770454589</v>
      </c>
      <c r="AY321">
        <v>38.158360664775437</v>
      </c>
      <c r="AZ321">
        <v>63.409419417044937</v>
      </c>
      <c r="BA321">
        <v>69.827398723548001</v>
      </c>
      <c r="BB321">
        <v>50.865639219846095</v>
      </c>
      <c r="BC321">
        <v>131.20169626938301</v>
      </c>
      <c r="BD321" t="s">
        <v>151</v>
      </c>
      <c r="BE321">
        <v>2.7349824129133142</v>
      </c>
      <c r="BF321">
        <v>612.61124935181442</v>
      </c>
      <c r="BG321">
        <v>3594.9734244855399</v>
      </c>
      <c r="BH321">
        <v>197.33815842098289</v>
      </c>
      <c r="BI321">
        <v>323.37738015152223</v>
      </c>
      <c r="BJ321">
        <v>959.66942376978329</v>
      </c>
      <c r="BK321">
        <v>2324.6742649939997</v>
      </c>
      <c r="BL321">
        <v>372.89271395067095</v>
      </c>
      <c r="BM321">
        <v>87.511534003086325</v>
      </c>
      <c r="BN321">
        <v>4563743.0967912944</v>
      </c>
      <c r="BO321">
        <v>1.8036163888223833</v>
      </c>
      <c r="BP321">
        <v>43.301206375876092</v>
      </c>
      <c r="BQ321">
        <v>26604.327932410495</v>
      </c>
      <c r="BR321">
        <v>71.570590531527984</v>
      </c>
      <c r="BS321">
        <v>9999999</v>
      </c>
      <c r="BT321">
        <v>7.4788322564472791</v>
      </c>
      <c r="BU321">
        <v>1.1860110484263922</v>
      </c>
      <c r="BV321">
        <v>4.634171406877539</v>
      </c>
      <c r="BW321">
        <v>1.2176919616990907</v>
      </c>
      <c r="BX321">
        <v>2.7665357002187072</v>
      </c>
      <c r="BY321">
        <v>5.0593870326980459E-3</v>
      </c>
      <c r="BZ321">
        <v>0.64078987371408491</v>
      </c>
      <c r="CA321">
        <v>1.0246908871482763</v>
      </c>
      <c r="CB321">
        <v>1.0956280161159102</v>
      </c>
      <c r="CC321">
        <v>0.85091510052590225</v>
      </c>
      <c r="CD321">
        <v>1.4576693572795809</v>
      </c>
      <c r="CE321" t="s">
        <v>152</v>
      </c>
      <c r="CF321">
        <v>0.14442057984475026</v>
      </c>
      <c r="CG321">
        <v>184.79057923885836</v>
      </c>
      <c r="CH321">
        <v>950.58882262682459</v>
      </c>
      <c r="CI321">
        <v>43.664694284841111</v>
      </c>
      <c r="CJ321">
        <v>98.463743674887695</v>
      </c>
      <c r="CK321">
        <v>288.56087387682186</v>
      </c>
      <c r="CL321">
        <v>242.27714731892311</v>
      </c>
      <c r="CM321">
        <v>55.782187198184822</v>
      </c>
      <c r="CN321">
        <v>29.819196007635085</v>
      </c>
      <c r="CO321">
        <v>16754.354640118076</v>
      </c>
      <c r="CP321">
        <v>0.58015226222574068</v>
      </c>
      <c r="CQ321">
        <v>10.414471995807432</v>
      </c>
      <c r="CR321">
        <v>27336.523892403267</v>
      </c>
      <c r="CS321">
        <v>159.87350968558241</v>
      </c>
      <c r="CT321">
        <v>9999999</v>
      </c>
      <c r="CU321">
        <v>0.64865138422968915</v>
      </c>
      <c r="CV321">
        <v>0.1802015894574068</v>
      </c>
      <c r="CW321">
        <v>0.46955948564230748</v>
      </c>
      <c r="CX321">
        <v>0.18524985841630476</v>
      </c>
      <c r="CY321">
        <v>0.35084186525763739</v>
      </c>
      <c r="CZ321">
        <v>1.0623602006898743E-3</v>
      </c>
      <c r="DA321">
        <v>0.10763143458671851</v>
      </c>
      <c r="DB321">
        <v>0.15859880157275949</v>
      </c>
      <c r="DC321">
        <v>0.16745742373296152</v>
      </c>
      <c r="DD321">
        <v>0.1353866207024691</v>
      </c>
      <c r="DE321">
        <v>0.24800902834054997</v>
      </c>
    </row>
    <row r="322" spans="1:109">
      <c r="A322">
        <v>314</v>
      </c>
      <c r="B322" t="s">
        <v>149</v>
      </c>
      <c r="C322">
        <v>400549.0122151153</v>
      </c>
      <c r="D322">
        <v>767083.67306143767</v>
      </c>
      <c r="E322">
        <v>3251551.21612798</v>
      </c>
      <c r="F322">
        <v>431062.40373483679</v>
      </c>
      <c r="G322">
        <v>381796.99729854957</v>
      </c>
      <c r="H322">
        <v>1021108.5667692777</v>
      </c>
      <c r="I322">
        <v>21159727.892757948</v>
      </c>
      <c r="J322">
        <v>1746675.2000870591</v>
      </c>
      <c r="K322">
        <v>107365.23277628139</v>
      </c>
      <c r="L322">
        <v>13214441126225.855</v>
      </c>
      <c r="M322">
        <v>697.45612163117687</v>
      </c>
      <c r="N322">
        <v>72625.758785066399</v>
      </c>
      <c r="O322">
        <v>8784744.6301608775</v>
      </c>
      <c r="P322">
        <v>38287.867962794531</v>
      </c>
      <c r="Q322">
        <v>9999999</v>
      </c>
      <c r="R322">
        <v>2703.6295085401644</v>
      </c>
      <c r="S322">
        <v>303.39821055689282</v>
      </c>
      <c r="T322">
        <v>1182.7500050306678</v>
      </c>
      <c r="U322">
        <v>306.55185449257789</v>
      </c>
      <c r="V322">
        <v>739.8578728253899</v>
      </c>
      <c r="W322">
        <v>4.9755442252364732</v>
      </c>
      <c r="X322">
        <v>238.74177440552398</v>
      </c>
      <c r="Y322">
        <v>288.07308129859433</v>
      </c>
      <c r="Z322">
        <v>286.61487713689877</v>
      </c>
      <c r="AA322">
        <v>269.25799851417241</v>
      </c>
      <c r="AB322">
        <v>341.10469369550054</v>
      </c>
      <c r="AC322" t="s">
        <v>150</v>
      </c>
      <c r="AD322">
        <v>1856.0434196775111</v>
      </c>
      <c r="AE322">
        <v>29838.577035060385</v>
      </c>
      <c r="AF322">
        <v>732012.89612091321</v>
      </c>
      <c r="AG322">
        <v>20678.685835946049</v>
      </c>
      <c r="AH322">
        <v>18111.227964029364</v>
      </c>
      <c r="AI322">
        <v>168993.5101358539</v>
      </c>
      <c r="AJ322">
        <v>78635.088053156927</v>
      </c>
      <c r="AK322">
        <v>36800.593290870762</v>
      </c>
      <c r="AL322">
        <v>8818.9468980395632</v>
      </c>
      <c r="AM322">
        <v>1483822864.5110462</v>
      </c>
      <c r="AN322">
        <v>2029.1075144425479</v>
      </c>
      <c r="AO322">
        <v>2474.3761653537817</v>
      </c>
      <c r="AP322">
        <v>4956043.683013442</v>
      </c>
      <c r="AQ322">
        <v>1884.5513687467828</v>
      </c>
      <c r="AR322">
        <v>9999999</v>
      </c>
      <c r="AS322">
        <v>1764.4805348585453</v>
      </c>
      <c r="AT322">
        <v>18.697806657328226</v>
      </c>
      <c r="AU322">
        <v>196.64045832639792</v>
      </c>
      <c r="AV322">
        <v>19.888842289856349</v>
      </c>
      <c r="AW322">
        <v>93.195465026762889</v>
      </c>
      <c r="AX322">
        <v>0.7893460536699195</v>
      </c>
      <c r="AY322">
        <v>7.5372244624504328</v>
      </c>
      <c r="AZ322">
        <v>13.545013521246224</v>
      </c>
      <c r="BA322">
        <v>16.026295148355267</v>
      </c>
      <c r="BB322">
        <v>10.200768589073622</v>
      </c>
      <c r="BC322">
        <v>35.613362143359737</v>
      </c>
      <c r="BD322" t="s">
        <v>151</v>
      </c>
      <c r="BE322">
        <v>2.9642459104054315</v>
      </c>
      <c r="BF322">
        <v>639.95400071355334</v>
      </c>
      <c r="BG322">
        <v>1603.8040779438281</v>
      </c>
      <c r="BH322">
        <v>150.70995722206899</v>
      </c>
      <c r="BI322">
        <v>315.73088101864153</v>
      </c>
      <c r="BJ322">
        <v>614.24765061707512</v>
      </c>
      <c r="BK322">
        <v>2055.0766288409854</v>
      </c>
      <c r="BL322">
        <v>255.96607389052181</v>
      </c>
      <c r="BM322">
        <v>82.875503846062784</v>
      </c>
      <c r="BN322">
        <v>122053.84021493113</v>
      </c>
      <c r="BO322">
        <v>5.6007856136625369</v>
      </c>
      <c r="BP322">
        <v>61.023161757331906</v>
      </c>
      <c r="BQ322">
        <v>26653.843962584466</v>
      </c>
      <c r="BR322">
        <v>63.214587497368697</v>
      </c>
      <c r="BS322">
        <v>9999999</v>
      </c>
      <c r="BT322">
        <v>9.3625800588333785</v>
      </c>
      <c r="BU322">
        <v>1.0550170560700469</v>
      </c>
      <c r="BV322">
        <v>4.9905617456050519</v>
      </c>
      <c r="BW322">
        <v>1.109118227760125</v>
      </c>
      <c r="BX322">
        <v>2.9489803424303211</v>
      </c>
      <c r="BY322">
        <v>7.3687545260672713E-3</v>
      </c>
      <c r="BZ322">
        <v>0.45910494958962705</v>
      </c>
      <c r="CA322">
        <v>0.80882516128565396</v>
      </c>
      <c r="CB322">
        <v>0.92312744464742646</v>
      </c>
      <c r="CC322">
        <v>0.62546190350878839</v>
      </c>
      <c r="CD322">
        <v>1.4564194694048191</v>
      </c>
      <c r="CE322" t="s">
        <v>152</v>
      </c>
      <c r="CF322">
        <v>1.6655429502514312</v>
      </c>
      <c r="CG322">
        <v>199.0538025382524</v>
      </c>
      <c r="CH322">
        <v>1409.9273392472919</v>
      </c>
      <c r="CI322">
        <v>41.802873562345965</v>
      </c>
      <c r="CJ322">
        <v>87.399252720061355</v>
      </c>
      <c r="CK322">
        <v>335.76831821925185</v>
      </c>
      <c r="CL322">
        <v>257.954476080223</v>
      </c>
      <c r="CM322">
        <v>58.953726202292074</v>
      </c>
      <c r="CN322">
        <v>24.898852803912227</v>
      </c>
      <c r="CO322">
        <v>86709.750616328281</v>
      </c>
      <c r="CP322">
        <v>1.7668092722817916</v>
      </c>
      <c r="CQ322">
        <v>13.672403776688428</v>
      </c>
      <c r="CR322">
        <v>24132.534960598583</v>
      </c>
      <c r="CS322">
        <v>116.04537281993416</v>
      </c>
      <c r="CT322">
        <v>9999999</v>
      </c>
      <c r="CU322">
        <v>4.1807378306046914</v>
      </c>
      <c r="CV322">
        <v>0.30983342457547514</v>
      </c>
      <c r="CW322">
        <v>1.8861811458633446</v>
      </c>
      <c r="CX322">
        <v>0.32943199837134413</v>
      </c>
      <c r="CY322">
        <v>1.1834208562964528</v>
      </c>
      <c r="CZ322">
        <v>2.5016248761837835E-3</v>
      </c>
      <c r="DA322">
        <v>0.12473048350061812</v>
      </c>
      <c r="DB322">
        <v>0.22652604187435874</v>
      </c>
      <c r="DC322">
        <v>0.26806019156236727</v>
      </c>
      <c r="DD322">
        <v>0.17171719346927397</v>
      </c>
      <c r="DE322">
        <v>0.55513286599819744</v>
      </c>
    </row>
    <row r="323" spans="1:109">
      <c r="A323">
        <v>315</v>
      </c>
      <c r="B323" t="s">
        <v>149</v>
      </c>
      <c r="C323">
        <v>229665.72077560239</v>
      </c>
      <c r="D323">
        <v>399849.92853236257</v>
      </c>
      <c r="E323">
        <v>783284.67021259572</v>
      </c>
      <c r="F323">
        <v>123791.4938453763</v>
      </c>
      <c r="G323">
        <v>185079.87215482886</v>
      </c>
      <c r="H323">
        <v>273477.44318169903</v>
      </c>
      <c r="I323">
        <v>4369435.4643751737</v>
      </c>
      <c r="J323">
        <v>322721.02377295971</v>
      </c>
      <c r="K323">
        <v>48867.108943874817</v>
      </c>
      <c r="L323">
        <v>4046558929.3179889</v>
      </c>
      <c r="M323">
        <v>343.3618494930588</v>
      </c>
      <c r="N323">
        <v>38870.246074208073</v>
      </c>
      <c r="O323">
        <v>4330872.7992679235</v>
      </c>
      <c r="P323">
        <v>16746.283846053724</v>
      </c>
      <c r="Q323">
        <v>9999999</v>
      </c>
      <c r="R323">
        <v>1354.36258362228</v>
      </c>
      <c r="S323">
        <v>416.34017452303959</v>
      </c>
      <c r="T323">
        <v>1007.1510483259532</v>
      </c>
      <c r="U323">
        <v>435.30972802478777</v>
      </c>
      <c r="V323">
        <v>873.97594290883819</v>
      </c>
      <c r="W323">
        <v>0.64492760871554244</v>
      </c>
      <c r="X323">
        <v>250.87393796250873</v>
      </c>
      <c r="Y323">
        <v>343.27287176484657</v>
      </c>
      <c r="Z323">
        <v>372.48600212946735</v>
      </c>
      <c r="AA323">
        <v>295.53647494330852</v>
      </c>
      <c r="AB323">
        <v>652.78353904008941</v>
      </c>
      <c r="AC323" t="s">
        <v>150</v>
      </c>
      <c r="AD323">
        <v>510.6135742322578</v>
      </c>
      <c r="AE323">
        <v>51127.731201267874</v>
      </c>
      <c r="AF323">
        <v>219644.99475878183</v>
      </c>
      <c r="AG323">
        <v>12295.30828895109</v>
      </c>
      <c r="AH323">
        <v>26347.689803963149</v>
      </c>
      <c r="AI323">
        <v>65574.407964505401</v>
      </c>
      <c r="AJ323">
        <v>112052.13846515999</v>
      </c>
      <c r="AK323">
        <v>18901.491647006842</v>
      </c>
      <c r="AL323">
        <v>7284.8841829541561</v>
      </c>
      <c r="AM323">
        <v>13403417.971734665</v>
      </c>
      <c r="AN323">
        <v>738.25270869946939</v>
      </c>
      <c r="AO323">
        <v>6242.1901038760334</v>
      </c>
      <c r="AP323">
        <v>4045375.0345823849</v>
      </c>
      <c r="AQ323">
        <v>1479.9855276636097</v>
      </c>
      <c r="AR323">
        <v>9999999</v>
      </c>
      <c r="AS323">
        <v>1247.9443058860393</v>
      </c>
      <c r="AT323">
        <v>58.987919620597111</v>
      </c>
      <c r="AU323">
        <v>417.25084420515702</v>
      </c>
      <c r="AV323">
        <v>62.419874305895227</v>
      </c>
      <c r="AW323">
        <v>260.53009397298263</v>
      </c>
      <c r="AX323">
        <v>0.54784352279300985</v>
      </c>
      <c r="AY323">
        <v>23.621196761080991</v>
      </c>
      <c r="AZ323">
        <v>42.94769361167981</v>
      </c>
      <c r="BA323">
        <v>51.678457162387382</v>
      </c>
      <c r="BB323">
        <v>32.443285637783887</v>
      </c>
      <c r="BC323">
        <v>107.95454861807296</v>
      </c>
      <c r="BD323" t="s">
        <v>151</v>
      </c>
      <c r="BE323">
        <v>2.5795308715696654</v>
      </c>
      <c r="BF323">
        <v>671.02380424116052</v>
      </c>
      <c r="BG323">
        <v>5203.16905200375</v>
      </c>
      <c r="BH323">
        <v>321.46826263277467</v>
      </c>
      <c r="BI323">
        <v>382.87054690924731</v>
      </c>
      <c r="BJ323">
        <v>1500.193061715464</v>
      </c>
      <c r="BK323">
        <v>3239.6577529922897</v>
      </c>
      <c r="BL323">
        <v>661.60589531833273</v>
      </c>
      <c r="BM323">
        <v>127.67552896725915</v>
      </c>
      <c r="BN323">
        <v>28896214.262363013</v>
      </c>
      <c r="BO323">
        <v>4.23705297100833</v>
      </c>
      <c r="BP323">
        <v>42.4562450966529</v>
      </c>
      <c r="BQ323">
        <v>28524.508138523222</v>
      </c>
      <c r="BR323">
        <v>98.178414588638432</v>
      </c>
      <c r="BS323">
        <v>9999999</v>
      </c>
      <c r="BT323">
        <v>3.8745917528325391</v>
      </c>
      <c r="BU323">
        <v>0.32175888504976652</v>
      </c>
      <c r="BV323">
        <v>1.2196676780364004</v>
      </c>
      <c r="BW323">
        <v>0.33365278207169036</v>
      </c>
      <c r="BX323">
        <v>0.83294440787522517</v>
      </c>
      <c r="BY323">
        <v>3.2029116866749961E-3</v>
      </c>
      <c r="BZ323">
        <v>0.17364928890409212</v>
      </c>
      <c r="CA323">
        <v>0.2690035023574725</v>
      </c>
      <c r="CB323">
        <v>0.28743963880887125</v>
      </c>
      <c r="CC323">
        <v>0.22246655929350506</v>
      </c>
      <c r="CD323">
        <v>0.43756462141704944</v>
      </c>
      <c r="CE323" t="s">
        <v>152</v>
      </c>
      <c r="CF323">
        <v>2.5455843450995248</v>
      </c>
      <c r="CG323">
        <v>198.40443224304056</v>
      </c>
      <c r="CH323">
        <v>712.92535914699442</v>
      </c>
      <c r="CI323">
        <v>35.430643085268933</v>
      </c>
      <c r="CJ323">
        <v>90.954686543377136</v>
      </c>
      <c r="CK323">
        <v>204.62029945387391</v>
      </c>
      <c r="CL323">
        <v>246.60136775439673</v>
      </c>
      <c r="CM323">
        <v>46.114553016197547</v>
      </c>
      <c r="CN323">
        <v>25.711104897222377</v>
      </c>
      <c r="CO323">
        <v>10100.27507740587</v>
      </c>
      <c r="CP323">
        <v>4.7715370457410797</v>
      </c>
      <c r="CQ323">
        <v>32.914431925920169</v>
      </c>
      <c r="CR323">
        <v>28733.758517783728</v>
      </c>
      <c r="CS323">
        <v>114.80060896634303</v>
      </c>
      <c r="CT323">
        <v>9999999</v>
      </c>
      <c r="CU323">
        <v>6.8420671433098956</v>
      </c>
      <c r="CV323">
        <v>0.30934106402359124</v>
      </c>
      <c r="CW323">
        <v>2.5968889861181061</v>
      </c>
      <c r="CX323">
        <v>0.32635526383436503</v>
      </c>
      <c r="CY323">
        <v>1.5586129897154297</v>
      </c>
      <c r="CZ323">
        <v>4.2929467806652449E-3</v>
      </c>
      <c r="DA323">
        <v>0.13471718559033799</v>
      </c>
      <c r="DB323">
        <v>0.23263947946198119</v>
      </c>
      <c r="DC323">
        <v>0.27690312059350819</v>
      </c>
      <c r="DD323">
        <v>0.18082037558157593</v>
      </c>
      <c r="DE323">
        <v>0.53667515423515222</v>
      </c>
    </row>
    <row r="324" spans="1:109">
      <c r="A324">
        <v>316</v>
      </c>
      <c r="B324" t="s">
        <v>149</v>
      </c>
      <c r="C324">
        <v>241856.54561492449</v>
      </c>
      <c r="D324">
        <v>225976.72000366246</v>
      </c>
      <c r="E324">
        <v>366292.88652450289</v>
      </c>
      <c r="F324">
        <v>63764.532678436866</v>
      </c>
      <c r="G324">
        <v>123200.6703426699</v>
      </c>
      <c r="H324">
        <v>153484.40656445676</v>
      </c>
      <c r="I324">
        <v>1014062.3492577204</v>
      </c>
      <c r="J324">
        <v>116125.23542658123</v>
      </c>
      <c r="K324">
        <v>35284.308673059248</v>
      </c>
      <c r="L324">
        <v>37437871.930841528</v>
      </c>
      <c r="M324">
        <v>483.58200256218919</v>
      </c>
      <c r="N324">
        <v>27115.989527495618</v>
      </c>
      <c r="O324">
        <v>5075053.2751769414</v>
      </c>
      <c r="P324">
        <v>10413.3787123767</v>
      </c>
      <c r="Q324">
        <v>9999999</v>
      </c>
      <c r="R324">
        <v>528.21158247942253</v>
      </c>
      <c r="S324">
        <v>47.142648389215893</v>
      </c>
      <c r="T324">
        <v>176.34454666226151</v>
      </c>
      <c r="U324">
        <v>47.264662204080551</v>
      </c>
      <c r="V324">
        <v>106.08188097247142</v>
      </c>
      <c r="W324">
        <v>1.222588208296171</v>
      </c>
      <c r="X324">
        <v>36.666145350796384</v>
      </c>
      <c r="Y324">
        <v>47.698673656227257</v>
      </c>
      <c r="Z324">
        <v>43.016859083305548</v>
      </c>
      <c r="AA324">
        <v>44.273640215672067</v>
      </c>
      <c r="AB324">
        <v>42.786851012057937</v>
      </c>
      <c r="AC324" t="s">
        <v>150</v>
      </c>
      <c r="AD324">
        <v>725.02239920951297</v>
      </c>
      <c r="AE324">
        <v>69143.256353031378</v>
      </c>
      <c r="AF324">
        <v>130413.55703506659</v>
      </c>
      <c r="AG324">
        <v>14079.503921777408</v>
      </c>
      <c r="AH324">
        <v>32799.788725107486</v>
      </c>
      <c r="AI324">
        <v>42628.626140245287</v>
      </c>
      <c r="AJ324">
        <v>108809.26396790406</v>
      </c>
      <c r="AK324">
        <v>19350.317585473189</v>
      </c>
      <c r="AL324">
        <v>10795.10138679551</v>
      </c>
      <c r="AM324">
        <v>2052113.2406926916</v>
      </c>
      <c r="AN324">
        <v>2140.2342608412073</v>
      </c>
      <c r="AO324">
        <v>13309.950229239208</v>
      </c>
      <c r="AP324">
        <v>5470751.2066819016</v>
      </c>
      <c r="AQ324">
        <v>3375.3603880052474</v>
      </c>
      <c r="AR324">
        <v>9999999</v>
      </c>
      <c r="AS324">
        <v>1645.9269039664948</v>
      </c>
      <c r="AT324">
        <v>91.799331841002811</v>
      </c>
      <c r="AU324">
        <v>398.56708063016214</v>
      </c>
      <c r="AV324">
        <v>97.970403208716462</v>
      </c>
      <c r="AW324">
        <v>288.3375673569135</v>
      </c>
      <c r="AX324">
        <v>0.41799034501560933</v>
      </c>
      <c r="AY324">
        <v>38.23930442656566</v>
      </c>
      <c r="AZ324">
        <v>67.882505757742521</v>
      </c>
      <c r="BA324">
        <v>78.598259279333831</v>
      </c>
      <c r="BB324">
        <v>52.380972900837712</v>
      </c>
      <c r="BC324">
        <v>175.95355877605553</v>
      </c>
      <c r="BD324" t="s">
        <v>151</v>
      </c>
      <c r="BE324">
        <v>0.9996353027156929</v>
      </c>
      <c r="BF324">
        <v>977.15195934540293</v>
      </c>
      <c r="BG324">
        <v>4303.1741429156782</v>
      </c>
      <c r="BH324">
        <v>360.37447432202526</v>
      </c>
      <c r="BI324">
        <v>489.18972009540306</v>
      </c>
      <c r="BJ324">
        <v>1355.4965530586021</v>
      </c>
      <c r="BK324">
        <v>5539.6803157992645</v>
      </c>
      <c r="BL324">
        <v>785.78962438369967</v>
      </c>
      <c r="BM324">
        <v>143.49143518640435</v>
      </c>
      <c r="BN324">
        <v>22062270.114252351</v>
      </c>
      <c r="BO324">
        <v>2.461526092997147</v>
      </c>
      <c r="BP324">
        <v>68.084730812898954</v>
      </c>
      <c r="BQ324">
        <v>24003.642738127943</v>
      </c>
      <c r="BR324">
        <v>76.074154290842401</v>
      </c>
      <c r="BS324">
        <v>9999999</v>
      </c>
      <c r="BT324">
        <v>2.6886186713960161</v>
      </c>
      <c r="BU324">
        <v>0.21109890714818977</v>
      </c>
      <c r="BV324">
        <v>0.96297577661015266</v>
      </c>
      <c r="BW324">
        <v>0.21994430576435511</v>
      </c>
      <c r="BX324">
        <v>0.48946848585345981</v>
      </c>
      <c r="BY324">
        <v>1.0907896829291128E-3</v>
      </c>
      <c r="BZ324">
        <v>0.14242733497486981</v>
      </c>
      <c r="CA324">
        <v>0.17802510251802023</v>
      </c>
      <c r="CB324">
        <v>0.18900075536495034</v>
      </c>
      <c r="CC324">
        <v>0.15912858065928659</v>
      </c>
      <c r="CD324">
        <v>0.31355480853932827</v>
      </c>
      <c r="CE324" t="s">
        <v>152</v>
      </c>
      <c r="CF324">
        <v>0.82178963118044701</v>
      </c>
      <c r="CG324">
        <v>940.68301932294833</v>
      </c>
      <c r="CH324">
        <v>2228.6394318534217</v>
      </c>
      <c r="CI324">
        <v>254.61530386509506</v>
      </c>
      <c r="CJ324">
        <v>457.77777891450228</v>
      </c>
      <c r="CK324">
        <v>773.30101019502001</v>
      </c>
      <c r="CL324">
        <v>4894.5584513598551</v>
      </c>
      <c r="CM324">
        <v>506.12404184710056</v>
      </c>
      <c r="CN324">
        <v>121.92657486716119</v>
      </c>
      <c r="CO324">
        <v>1062252.2257014692</v>
      </c>
      <c r="CP324">
        <v>1.0659381172065567</v>
      </c>
      <c r="CQ324">
        <v>83.158581374218684</v>
      </c>
      <c r="CR324">
        <v>20241.411866781527</v>
      </c>
      <c r="CS324">
        <v>54.103971052301198</v>
      </c>
      <c r="CT324">
        <v>9999999</v>
      </c>
      <c r="CU324">
        <v>3.9366912671989231</v>
      </c>
      <c r="CV324">
        <v>0.81544026073263409</v>
      </c>
      <c r="CW324">
        <v>2.6123658475056177</v>
      </c>
      <c r="CX324">
        <v>0.84941925370660498</v>
      </c>
      <c r="CY324">
        <v>1.8767343824489293</v>
      </c>
      <c r="CZ324">
        <v>1.0319823530945385E-2</v>
      </c>
      <c r="DA324">
        <v>0.50411780232005188</v>
      </c>
      <c r="DB324">
        <v>0.68413055659457744</v>
      </c>
      <c r="DC324">
        <v>0.733186559197611</v>
      </c>
      <c r="DD324">
        <v>0.59502825807843107</v>
      </c>
      <c r="DE324">
        <v>1.2550956842209238</v>
      </c>
    </row>
    <row r="325" spans="1:109">
      <c r="A325">
        <v>317</v>
      </c>
      <c r="B325" t="s">
        <v>149</v>
      </c>
      <c r="C325">
        <v>326576.03379712044</v>
      </c>
      <c r="D325">
        <v>240322.87159882966</v>
      </c>
      <c r="E325">
        <v>369290.67044698453</v>
      </c>
      <c r="F325">
        <v>78350.140383289938</v>
      </c>
      <c r="G325">
        <v>136345.41270953781</v>
      </c>
      <c r="H325">
        <v>153573.36155319592</v>
      </c>
      <c r="I325">
        <v>1090313.6844021466</v>
      </c>
      <c r="J325">
        <v>145819.32381685375</v>
      </c>
      <c r="K325">
        <v>47183.485124443599</v>
      </c>
      <c r="L325">
        <v>30182631.504934397</v>
      </c>
      <c r="M325">
        <v>3963.7117915303361</v>
      </c>
      <c r="N325">
        <v>42084.441968782652</v>
      </c>
      <c r="O325">
        <v>6003556.8981333347</v>
      </c>
      <c r="P325">
        <v>21875.292512184085</v>
      </c>
      <c r="Q325">
        <v>9999999</v>
      </c>
      <c r="R325">
        <v>2489.3284600122861</v>
      </c>
      <c r="S325">
        <v>123.12943191968054</v>
      </c>
      <c r="T325">
        <v>666.61434573244333</v>
      </c>
      <c r="U325">
        <v>126.83879321413453</v>
      </c>
      <c r="V325">
        <v>393.12941849358288</v>
      </c>
      <c r="W325">
        <v>0.61950742063485342</v>
      </c>
      <c r="X325">
        <v>85.200294071493687</v>
      </c>
      <c r="Y325">
        <v>110.76466115532658</v>
      </c>
      <c r="Z325">
        <v>109.16804706944602</v>
      </c>
      <c r="AA325">
        <v>100.37299141180254</v>
      </c>
      <c r="AB325">
        <v>171.12548295358613</v>
      </c>
      <c r="AC325" t="s">
        <v>150</v>
      </c>
      <c r="AD325">
        <v>19.059058380029803</v>
      </c>
      <c r="AE325">
        <v>27192.386623538361</v>
      </c>
      <c r="AF325">
        <v>74105.609807772169</v>
      </c>
      <c r="AG325">
        <v>4237.6345481922563</v>
      </c>
      <c r="AH325">
        <v>12533.899918794139</v>
      </c>
      <c r="AI325">
        <v>22278.496453981101</v>
      </c>
      <c r="AJ325">
        <v>26506.895156084971</v>
      </c>
      <c r="AK325">
        <v>5059.4767328793296</v>
      </c>
      <c r="AL325">
        <v>3278.9105103433531</v>
      </c>
      <c r="AM325">
        <v>513133.80178183032</v>
      </c>
      <c r="AN325">
        <v>15.799219914673809</v>
      </c>
      <c r="AO325">
        <v>3014.0314316112267</v>
      </c>
      <c r="AP325">
        <v>4650829.4929584023</v>
      </c>
      <c r="AQ325">
        <v>369.57338056203088</v>
      </c>
      <c r="AR325">
        <v>9999999</v>
      </c>
      <c r="AS325">
        <v>109.26636310293412</v>
      </c>
      <c r="AT325">
        <v>28.054840098661352</v>
      </c>
      <c r="AU325">
        <v>76.819899553226762</v>
      </c>
      <c r="AV325">
        <v>29.201517881102291</v>
      </c>
      <c r="AW325">
        <v>70.153464427468037</v>
      </c>
      <c r="AX325">
        <v>0.13012378551511963</v>
      </c>
      <c r="AY325">
        <v>17.588294394413211</v>
      </c>
      <c r="AZ325">
        <v>23.523417126553785</v>
      </c>
      <c r="BA325">
        <v>25.205000718547659</v>
      </c>
      <c r="BB325">
        <v>20.443494195727329</v>
      </c>
      <c r="BC325">
        <v>42.429182781580501</v>
      </c>
      <c r="BD325" t="s">
        <v>151</v>
      </c>
      <c r="BE325">
        <v>10.283464736158349</v>
      </c>
      <c r="BF325">
        <v>598.00217634842954</v>
      </c>
      <c r="BG325">
        <v>3236.3940794956902</v>
      </c>
      <c r="BH325">
        <v>211.06813766486451</v>
      </c>
      <c r="BI325">
        <v>317.78054792415992</v>
      </c>
      <c r="BJ325">
        <v>971.70787610113189</v>
      </c>
      <c r="BK325">
        <v>2712.498541335859</v>
      </c>
      <c r="BL325">
        <v>425.23617771010959</v>
      </c>
      <c r="BM325">
        <v>93.59344097692103</v>
      </c>
      <c r="BN325">
        <v>2577611.9021753934</v>
      </c>
      <c r="BO325">
        <v>12.133956678732771</v>
      </c>
      <c r="BP325">
        <v>64.261347773153815</v>
      </c>
      <c r="BQ325">
        <v>27357.894170475203</v>
      </c>
      <c r="BR325">
        <v>43.805249056734745</v>
      </c>
      <c r="BS325">
        <v>9999999</v>
      </c>
      <c r="BT325">
        <v>12.926752181333249</v>
      </c>
      <c r="BU325">
        <v>0.36513489521665615</v>
      </c>
      <c r="BV325">
        <v>2.871883825190261</v>
      </c>
      <c r="BW325">
        <v>0.38973852366855422</v>
      </c>
      <c r="BX325">
        <v>1.6038670841140541</v>
      </c>
      <c r="BY325">
        <v>6.6942719470787036E-3</v>
      </c>
      <c r="BZ325">
        <v>0.150275524371356</v>
      </c>
      <c r="CA325">
        <v>0.26807344529740629</v>
      </c>
      <c r="CB325">
        <v>0.31346122191126746</v>
      </c>
      <c r="CC325">
        <v>0.20391522051681049</v>
      </c>
      <c r="CD325">
        <v>0.67722425704023825</v>
      </c>
      <c r="CE325" t="s">
        <v>152</v>
      </c>
      <c r="CF325">
        <v>4.2660529635676836</v>
      </c>
      <c r="CG325">
        <v>373.7589718913286</v>
      </c>
      <c r="CH325">
        <v>3719.7792449986173</v>
      </c>
      <c r="CI325">
        <v>153.99877280743297</v>
      </c>
      <c r="CJ325">
        <v>198.84151200559012</v>
      </c>
      <c r="CK325">
        <v>904.47539130434666</v>
      </c>
      <c r="CL325">
        <v>1040.2392820225894</v>
      </c>
      <c r="CM325">
        <v>280.63524595242819</v>
      </c>
      <c r="CN325">
        <v>68.071971491076127</v>
      </c>
      <c r="CO325">
        <v>13321355.04439613</v>
      </c>
      <c r="CP325">
        <v>7.0212452788689843</v>
      </c>
      <c r="CQ325">
        <v>23.610685449762634</v>
      </c>
      <c r="CR325">
        <v>22726.890935426294</v>
      </c>
      <c r="CS325">
        <v>105.06291665794366</v>
      </c>
      <c r="CT325">
        <v>9999999</v>
      </c>
      <c r="CU325">
        <v>7.7186089527803796</v>
      </c>
      <c r="CV325">
        <v>0.42884002028827101</v>
      </c>
      <c r="CW325">
        <v>3.1380003117377337</v>
      </c>
      <c r="CX325">
        <v>0.45491114909349933</v>
      </c>
      <c r="CY325">
        <v>1.8858276660813076</v>
      </c>
      <c r="CZ325">
        <v>3.0963094898604744E-3</v>
      </c>
      <c r="DA325">
        <v>0.16499668011810387</v>
      </c>
      <c r="DB325">
        <v>0.31315357111528852</v>
      </c>
      <c r="DC325">
        <v>0.37470424272082098</v>
      </c>
      <c r="DD325">
        <v>0.23350090040969301</v>
      </c>
      <c r="DE325">
        <v>0.75188965388367168</v>
      </c>
    </row>
    <row r="326" spans="1:109">
      <c r="A326">
        <v>318</v>
      </c>
      <c r="B326" t="s">
        <v>149</v>
      </c>
      <c r="C326">
        <v>435742.0582551753</v>
      </c>
      <c r="D326">
        <v>550009.11512512295</v>
      </c>
      <c r="E326">
        <v>1187980.9815311888</v>
      </c>
      <c r="F326">
        <v>188571.03978248648</v>
      </c>
      <c r="G326">
        <v>277538.1972005752</v>
      </c>
      <c r="H326">
        <v>365621.2885077204</v>
      </c>
      <c r="I326">
        <v>6415401.1404747739</v>
      </c>
      <c r="J326">
        <v>510547.90780072607</v>
      </c>
      <c r="K326">
        <v>79058.425724319197</v>
      </c>
      <c r="L326">
        <v>6150985838.4048452</v>
      </c>
      <c r="M326">
        <v>6399.2325238758804</v>
      </c>
      <c r="N326">
        <v>74115.146311596109</v>
      </c>
      <c r="O326">
        <v>6968242.1762947356</v>
      </c>
      <c r="P326">
        <v>46405.705944576112</v>
      </c>
      <c r="Q326">
        <v>9999999</v>
      </c>
      <c r="R326">
        <v>9791.0150653698493</v>
      </c>
      <c r="S326">
        <v>1785.3039358201427</v>
      </c>
      <c r="T326">
        <v>5063.7860867555701</v>
      </c>
      <c r="U326">
        <v>1873.8637838291868</v>
      </c>
      <c r="V326">
        <v>3417.7363071303071</v>
      </c>
      <c r="W326">
        <v>5.2150354510290491</v>
      </c>
      <c r="X326">
        <v>778.24010711666995</v>
      </c>
      <c r="Y326">
        <v>1366.1515846150951</v>
      </c>
      <c r="Z326">
        <v>1593.9393080593115</v>
      </c>
      <c r="AA326">
        <v>1054.4718740062797</v>
      </c>
      <c r="AB326">
        <v>2638.3692047553791</v>
      </c>
      <c r="AC326" t="s">
        <v>150</v>
      </c>
      <c r="AD326">
        <v>1588.1955965946197</v>
      </c>
      <c r="AE326">
        <v>88182.109975535728</v>
      </c>
      <c r="AF326">
        <v>431175.38879344688</v>
      </c>
      <c r="AG326">
        <v>34866.27201157876</v>
      </c>
      <c r="AH326">
        <v>50317.285933209329</v>
      </c>
      <c r="AI326">
        <v>122729.02633341454</v>
      </c>
      <c r="AJ326">
        <v>634411.16530637664</v>
      </c>
      <c r="AK326">
        <v>80066.076314014848</v>
      </c>
      <c r="AL326">
        <v>14888.615822887617</v>
      </c>
      <c r="AM326">
        <v>1010725732.67243</v>
      </c>
      <c r="AN326">
        <v>2333.0932112870873</v>
      </c>
      <c r="AO326">
        <v>11857.989424467389</v>
      </c>
      <c r="AP326">
        <v>3002444.7526095924</v>
      </c>
      <c r="AQ326">
        <v>7589.9342794381992</v>
      </c>
      <c r="AR326">
        <v>9999999</v>
      </c>
      <c r="AS326">
        <v>2276.3554384468375</v>
      </c>
      <c r="AT326">
        <v>79.34513608311218</v>
      </c>
      <c r="AU326">
        <v>503.77678541115824</v>
      </c>
      <c r="AV326">
        <v>84.666035035708617</v>
      </c>
      <c r="AW326">
        <v>321.95919160221996</v>
      </c>
      <c r="AX326">
        <v>1.5326097832342205</v>
      </c>
      <c r="AY326">
        <v>33.542698402251695</v>
      </c>
      <c r="AZ326">
        <v>58.703535800163699</v>
      </c>
      <c r="BA326">
        <v>67.018508891579131</v>
      </c>
      <c r="BB326">
        <v>45.422453860571643</v>
      </c>
      <c r="BC326">
        <v>151.57107908914517</v>
      </c>
      <c r="BD326" t="s">
        <v>151</v>
      </c>
      <c r="BE326">
        <v>1.8558375206742352</v>
      </c>
      <c r="BF326">
        <v>198.05485848838379</v>
      </c>
      <c r="BG326">
        <v>1742.0071756854215</v>
      </c>
      <c r="BH326">
        <v>64.101137491807918</v>
      </c>
      <c r="BI326">
        <v>130.19632137886529</v>
      </c>
      <c r="BJ326">
        <v>424.51334187707704</v>
      </c>
      <c r="BK326">
        <v>360.86283321804939</v>
      </c>
      <c r="BL326">
        <v>88.6023126640724</v>
      </c>
      <c r="BM326">
        <v>40.378568772008308</v>
      </c>
      <c r="BN326">
        <v>98268.293348660955</v>
      </c>
      <c r="BO326">
        <v>1.8214755428611529</v>
      </c>
      <c r="BP326">
        <v>27.158774553839908</v>
      </c>
      <c r="BQ326">
        <v>30963.61776730854</v>
      </c>
      <c r="BR326">
        <v>126.74665681222776</v>
      </c>
      <c r="BS326">
        <v>9999999</v>
      </c>
      <c r="BT326">
        <v>2.415032763603385</v>
      </c>
      <c r="BU326">
        <v>0.1090797331187779</v>
      </c>
      <c r="BV326">
        <v>0.64776172140600108</v>
      </c>
      <c r="BW326">
        <v>0.11728526249845569</v>
      </c>
      <c r="BX326">
        <v>0.44193643070480237</v>
      </c>
      <c r="BY326">
        <v>9.8633346551318338E-4</v>
      </c>
      <c r="BZ326">
        <v>4.0149006277939478E-2</v>
      </c>
      <c r="CA326">
        <v>7.7696023898898597E-2</v>
      </c>
      <c r="CB326">
        <v>8.9409546757623012E-2</v>
      </c>
      <c r="CC326">
        <v>5.7710987615007724E-2</v>
      </c>
      <c r="CD326">
        <v>0.22276324292329075</v>
      </c>
      <c r="CE326" t="s">
        <v>152</v>
      </c>
      <c r="CF326">
        <v>8.1563806936748917E-2</v>
      </c>
      <c r="CG326">
        <v>163.07900518628315</v>
      </c>
      <c r="CH326">
        <v>493.03397443311718</v>
      </c>
      <c r="CI326">
        <v>29.243912607417172</v>
      </c>
      <c r="CJ326">
        <v>81.775188568487138</v>
      </c>
      <c r="CK326">
        <v>154.78558486137331</v>
      </c>
      <c r="CL326">
        <v>203.98274797142562</v>
      </c>
      <c r="CM326">
        <v>36.373203548208302</v>
      </c>
      <c r="CN326">
        <v>21.34552140831315</v>
      </c>
      <c r="CO326">
        <v>5052.8672274018591</v>
      </c>
      <c r="CP326">
        <v>9.6047005356552029E-2</v>
      </c>
      <c r="CQ326">
        <v>15.636710186132984</v>
      </c>
      <c r="CR326">
        <v>21707.925881467803</v>
      </c>
      <c r="CS326">
        <v>140.01056117583394</v>
      </c>
      <c r="CT326">
        <v>9999999</v>
      </c>
      <c r="CU326">
        <v>0.47657444394926035</v>
      </c>
      <c r="CV326">
        <v>0.11366494273419088</v>
      </c>
      <c r="CW326">
        <v>0.32893591716156639</v>
      </c>
      <c r="CX326">
        <v>0.11842932890388876</v>
      </c>
      <c r="CY326">
        <v>0.31175490114200044</v>
      </c>
      <c r="CZ326">
        <v>6.2963027962267869E-4</v>
      </c>
      <c r="DA326">
        <v>7.268840672026021E-2</v>
      </c>
      <c r="DB326">
        <v>9.5101555300250412E-2</v>
      </c>
      <c r="DC326">
        <v>0.1031762608543315</v>
      </c>
      <c r="DD326">
        <v>8.3285673844082281E-2</v>
      </c>
      <c r="DE326">
        <v>0.18586611808988027</v>
      </c>
    </row>
    <row r="327" spans="1:109">
      <c r="A327">
        <v>319</v>
      </c>
      <c r="B327" t="s">
        <v>149</v>
      </c>
      <c r="C327">
        <v>331379.49755446479</v>
      </c>
      <c r="D327">
        <v>143699.31459156022</v>
      </c>
      <c r="E327">
        <v>643103.30754448613</v>
      </c>
      <c r="F327">
        <v>41030.09079877664</v>
      </c>
      <c r="G327">
        <v>73193.0954891273</v>
      </c>
      <c r="H327">
        <v>150274.11645050169</v>
      </c>
      <c r="I327">
        <v>512621.51987016748</v>
      </c>
      <c r="J327">
        <v>74549.893446700822</v>
      </c>
      <c r="K327">
        <v>23589.169040394179</v>
      </c>
      <c r="L327">
        <v>236916400.8811551</v>
      </c>
      <c r="M327">
        <v>7227.9744272068183</v>
      </c>
      <c r="N327">
        <v>23325.301380192934</v>
      </c>
      <c r="O327">
        <v>7047249.8592496961</v>
      </c>
      <c r="P327">
        <v>14441.346574625915</v>
      </c>
      <c r="Q327">
        <v>9999999</v>
      </c>
      <c r="R327">
        <v>9251.2199480473755</v>
      </c>
      <c r="S327">
        <v>463.65972804256216</v>
      </c>
      <c r="T327">
        <v>3386.0256830521471</v>
      </c>
      <c r="U327">
        <v>486.16081183296137</v>
      </c>
      <c r="V327">
        <v>2030.4928056730278</v>
      </c>
      <c r="W327">
        <v>2.0157185246367519</v>
      </c>
      <c r="X327">
        <v>219.81417006486356</v>
      </c>
      <c r="Y327">
        <v>362.26683609133266</v>
      </c>
      <c r="Z327">
        <v>420.08288099893724</v>
      </c>
      <c r="AA327">
        <v>290.54328135601924</v>
      </c>
      <c r="AB327">
        <v>744.60996533836237</v>
      </c>
      <c r="AC327" t="s">
        <v>150</v>
      </c>
      <c r="AD327">
        <v>61.941095606577392</v>
      </c>
      <c r="AE327">
        <v>159351.99835356892</v>
      </c>
      <c r="AF327">
        <v>382295.46750150918</v>
      </c>
      <c r="AG327">
        <v>41270.178825232448</v>
      </c>
      <c r="AH327">
        <v>79653.175472814983</v>
      </c>
      <c r="AI327">
        <v>159055.53838896065</v>
      </c>
      <c r="AJ327">
        <v>509402.80117836775</v>
      </c>
      <c r="AK327">
        <v>69642.246058054297</v>
      </c>
      <c r="AL327">
        <v>22029.113818137179</v>
      </c>
      <c r="AM327">
        <v>37209927.068789124</v>
      </c>
      <c r="AN327">
        <v>233.71552189352107</v>
      </c>
      <c r="AO327">
        <v>12551.502176253238</v>
      </c>
      <c r="AP327">
        <v>5242229.8461507484</v>
      </c>
      <c r="AQ327">
        <v>3997.1392798681968</v>
      </c>
      <c r="AR327">
        <v>9999999</v>
      </c>
      <c r="AS327">
        <v>239.94128964222404</v>
      </c>
      <c r="AT327">
        <v>43.196739183441267</v>
      </c>
      <c r="AU327">
        <v>80.363433970985312</v>
      </c>
      <c r="AV327">
        <v>44.905808464409283</v>
      </c>
      <c r="AW327">
        <v>63.23180582772256</v>
      </c>
      <c r="AX327">
        <v>0.80774968519422641</v>
      </c>
      <c r="AY327">
        <v>27.832787762855844</v>
      </c>
      <c r="AZ327">
        <v>37.460333864901088</v>
      </c>
      <c r="BA327">
        <v>37.75118238773566</v>
      </c>
      <c r="BB327">
        <v>33.353676946480213</v>
      </c>
      <c r="BC327">
        <v>64.382893072954644</v>
      </c>
      <c r="BD327" t="s">
        <v>151</v>
      </c>
      <c r="BF327">
        <v>400.09993934030689</v>
      </c>
      <c r="BG327">
        <v>6833.8150597526856</v>
      </c>
      <c r="BH327">
        <v>323.69151618122021</v>
      </c>
      <c r="BI327">
        <v>252.1664770285573</v>
      </c>
      <c r="BJ327">
        <v>1410.7388748904327</v>
      </c>
      <c r="BK327">
        <v>2733.1797152145427</v>
      </c>
      <c r="BL327">
        <v>912.070023873683</v>
      </c>
      <c r="BM327">
        <v>106.05493201180722</v>
      </c>
      <c r="BN327">
        <v>1968245412.3112686</v>
      </c>
      <c r="BO327">
        <v>44.792955021244374</v>
      </c>
      <c r="BP327">
        <v>91.286747555103631</v>
      </c>
      <c r="BQ327">
        <v>25211.906990082076</v>
      </c>
      <c r="BR327">
        <v>13.57959807005494</v>
      </c>
      <c r="BS327">
        <v>9999999</v>
      </c>
      <c r="BT327">
        <v>45.016137869127519</v>
      </c>
      <c r="BU327">
        <v>0.53121586803274434</v>
      </c>
      <c r="BV327">
        <v>7.8617757932465189</v>
      </c>
      <c r="BW327">
        <v>0.56133892965714882</v>
      </c>
      <c r="BX327">
        <v>3.2372503633180658</v>
      </c>
      <c r="BY327">
        <v>1.215938114670641E-2</v>
      </c>
      <c r="BZ327">
        <v>0.23104485927578966</v>
      </c>
      <c r="CA327">
        <v>0.39920158452508353</v>
      </c>
      <c r="CB327">
        <v>0.46583632941901465</v>
      </c>
      <c r="CC327">
        <v>0.31307960362433396</v>
      </c>
      <c r="CD327">
        <v>0.94902173520910038</v>
      </c>
      <c r="CE327" t="s">
        <v>152</v>
      </c>
      <c r="CF327">
        <v>0.41157519475041537</v>
      </c>
      <c r="CG327">
        <v>182.73532451282256</v>
      </c>
      <c r="CH327">
        <v>880.14593662647599</v>
      </c>
      <c r="CI327">
        <v>49.110994043024277</v>
      </c>
      <c r="CJ327">
        <v>98.694158230184073</v>
      </c>
      <c r="CK327">
        <v>327.09696126503769</v>
      </c>
      <c r="CL327">
        <v>272.44629554251412</v>
      </c>
      <c r="CM327">
        <v>65.587547781938241</v>
      </c>
      <c r="CN327">
        <v>31.737866482008702</v>
      </c>
      <c r="CO327">
        <v>17428.878242503513</v>
      </c>
      <c r="CP327">
        <v>0.47544224408279795</v>
      </c>
      <c r="CQ327">
        <v>11.120009710110001</v>
      </c>
      <c r="CR327">
        <v>24075.147959443562</v>
      </c>
      <c r="CS327">
        <v>152.91103314451695</v>
      </c>
      <c r="CT327">
        <v>9999999</v>
      </c>
      <c r="CU327">
        <v>0.75231789867952581</v>
      </c>
      <c r="CV327">
        <v>0.15581722178096905</v>
      </c>
      <c r="CW327">
        <v>0.41687408518114993</v>
      </c>
      <c r="CX327">
        <v>0.16416459106614928</v>
      </c>
      <c r="CY327">
        <v>0.37678238998185887</v>
      </c>
      <c r="CZ327">
        <v>4.3586138244858946E-4</v>
      </c>
      <c r="DA327">
        <v>8.0970409099779914E-2</v>
      </c>
      <c r="DB327">
        <v>0.12256094019145478</v>
      </c>
      <c r="DC327">
        <v>0.1380521869606969</v>
      </c>
      <c r="DD327">
        <v>0.10041423017531446</v>
      </c>
      <c r="DE327">
        <v>0.28028180286994447</v>
      </c>
    </row>
    <row r="328" spans="1:109">
      <c r="A328">
        <v>320</v>
      </c>
      <c r="B328" t="s">
        <v>149</v>
      </c>
      <c r="C328">
        <v>354009.46845592366</v>
      </c>
      <c r="D328">
        <v>208706.45410793577</v>
      </c>
      <c r="E328">
        <v>1002001.8252385744</v>
      </c>
      <c r="F328">
        <v>66572.406017066693</v>
      </c>
      <c r="G328">
        <v>107758.54993888283</v>
      </c>
      <c r="H328">
        <v>271109.3167847892</v>
      </c>
      <c r="I328">
        <v>1047220.0983659967</v>
      </c>
      <c r="J328">
        <v>136798.19931611451</v>
      </c>
      <c r="K328">
        <v>30133.099448284571</v>
      </c>
      <c r="L328">
        <v>1171232436.6000321</v>
      </c>
      <c r="M328">
        <v>4899.1043929295129</v>
      </c>
      <c r="N328">
        <v>22757.463137057341</v>
      </c>
      <c r="O328">
        <v>7969080.2478516297</v>
      </c>
      <c r="P328">
        <v>15828.079501512344</v>
      </c>
      <c r="Q328">
        <v>9999999</v>
      </c>
      <c r="R328">
        <v>7589.4027480987734</v>
      </c>
      <c r="S328">
        <v>361.85424705456131</v>
      </c>
      <c r="T328">
        <v>3011.6273474508139</v>
      </c>
      <c r="U328">
        <v>382.65115345935931</v>
      </c>
      <c r="V328">
        <v>1751.8459480130721</v>
      </c>
      <c r="W328">
        <v>1.5695628110209341</v>
      </c>
      <c r="X328">
        <v>164.44478322064529</v>
      </c>
      <c r="Y328">
        <v>274.34898857865704</v>
      </c>
      <c r="Z328">
        <v>323.83369991481572</v>
      </c>
      <c r="AA328">
        <v>215.93200196321732</v>
      </c>
      <c r="AB328">
        <v>632.28125323391134</v>
      </c>
      <c r="AC328" t="s">
        <v>150</v>
      </c>
      <c r="AD328">
        <v>576.88494489514972</v>
      </c>
      <c r="AE328">
        <v>132119.49798353892</v>
      </c>
      <c r="AF328">
        <v>833092.2750196798</v>
      </c>
      <c r="AG328">
        <v>39492.613805355693</v>
      </c>
      <c r="AH328">
        <v>61093.232041344934</v>
      </c>
      <c r="AI328">
        <v>212189.78190215619</v>
      </c>
      <c r="AJ328">
        <v>344543.65286052384</v>
      </c>
      <c r="AK328">
        <v>69674.473803811823</v>
      </c>
      <c r="AL328">
        <v>18354.911946821976</v>
      </c>
      <c r="AM328">
        <v>1359653323.5363085</v>
      </c>
      <c r="AN328">
        <v>1010.1140688090302</v>
      </c>
      <c r="AO328">
        <v>6501.0053768544058</v>
      </c>
      <c r="AP328">
        <v>5710521.1323358007</v>
      </c>
      <c r="AQ328">
        <v>3317.1530780571966</v>
      </c>
      <c r="AR328">
        <v>9999999</v>
      </c>
      <c r="AS328">
        <v>1336.3378726444839</v>
      </c>
      <c r="AT328">
        <v>141.31726154810553</v>
      </c>
      <c r="AU328">
        <v>674.15384842541698</v>
      </c>
      <c r="AV328">
        <v>149.49981025249085</v>
      </c>
      <c r="AW328">
        <v>431.73929246024619</v>
      </c>
      <c r="AX328">
        <v>0.34855831983476215</v>
      </c>
      <c r="AY328">
        <v>56.797949207412117</v>
      </c>
      <c r="AZ328">
        <v>103.00033630328231</v>
      </c>
      <c r="BA328">
        <v>125.69256540255132</v>
      </c>
      <c r="BB328">
        <v>77.483306719298653</v>
      </c>
      <c r="BC328">
        <v>233.34076574734809</v>
      </c>
      <c r="BD328" t="s">
        <v>151</v>
      </c>
      <c r="BE328">
        <v>6.3604329016624108</v>
      </c>
      <c r="BF328">
        <v>346.77836545401289</v>
      </c>
      <c r="BG328">
        <v>2872.1077037047817</v>
      </c>
      <c r="BH328">
        <v>103.38316194151091</v>
      </c>
      <c r="BI328">
        <v>176.35240869232447</v>
      </c>
      <c r="BJ328">
        <v>647.32779637189867</v>
      </c>
      <c r="BK328">
        <v>848.5775982618087</v>
      </c>
      <c r="BL328">
        <v>175.07755178904765</v>
      </c>
      <c r="BM328">
        <v>52.218265981729701</v>
      </c>
      <c r="BN328">
        <v>1263514.1646071842</v>
      </c>
      <c r="BO328">
        <v>6.5341051453060253</v>
      </c>
      <c r="BP328">
        <v>38.769202050746316</v>
      </c>
      <c r="BQ328">
        <v>28332.182295146136</v>
      </c>
      <c r="BR328">
        <v>67.691016680962576</v>
      </c>
      <c r="BS328">
        <v>9999999</v>
      </c>
      <c r="BT328">
        <v>9.5151241979753607</v>
      </c>
      <c r="BU328">
        <v>0.37234074111318161</v>
      </c>
      <c r="BV328">
        <v>2.2796248147481082</v>
      </c>
      <c r="BW328">
        <v>0.39605795397331484</v>
      </c>
      <c r="BX328">
        <v>1.4867587866737551</v>
      </c>
      <c r="BY328">
        <v>7.5545732600181131E-3</v>
      </c>
      <c r="BZ328">
        <v>0.15189122135254299</v>
      </c>
      <c r="CA328">
        <v>0.27576289187541164</v>
      </c>
      <c r="CB328">
        <v>0.31738311393848045</v>
      </c>
      <c r="CC328">
        <v>0.20943237459212466</v>
      </c>
      <c r="CD328">
        <v>0.70175794802097446</v>
      </c>
      <c r="CE328" t="s">
        <v>152</v>
      </c>
      <c r="CF328">
        <v>0.99265453227613953</v>
      </c>
      <c r="CG328">
        <v>160.58408951845144</v>
      </c>
      <c r="CH328">
        <v>410.48506549582493</v>
      </c>
      <c r="CI328">
        <v>38.699387157082711</v>
      </c>
      <c r="CJ328">
        <v>95.307390832684277</v>
      </c>
      <c r="CK328">
        <v>133.46855199753338</v>
      </c>
      <c r="CL328">
        <v>235.40996983314281</v>
      </c>
      <c r="CM328">
        <v>48.737732643572194</v>
      </c>
      <c r="CN328">
        <v>30.506958662909941</v>
      </c>
      <c r="CO328">
        <v>3845.1066864288264</v>
      </c>
      <c r="CP328">
        <v>2.811565355113022</v>
      </c>
      <c r="CQ328">
        <v>38.700718714965909</v>
      </c>
      <c r="CR328">
        <v>23321.041382014606</v>
      </c>
      <c r="CS328">
        <v>107.23520649395006</v>
      </c>
      <c r="CT328">
        <v>9999999</v>
      </c>
      <c r="CU328">
        <v>2.2797484247843971</v>
      </c>
      <c r="CV328">
        <v>0.200468884061166</v>
      </c>
      <c r="CW328">
        <v>0.62152577367373774</v>
      </c>
      <c r="CX328">
        <v>0.2099771137867654</v>
      </c>
      <c r="CY328">
        <v>0.40479512182780164</v>
      </c>
      <c r="CZ328">
        <v>1.1860163772024561E-3</v>
      </c>
      <c r="DA328">
        <v>8.9160544989892745E-2</v>
      </c>
      <c r="DB328">
        <v>0.15958230696091247</v>
      </c>
      <c r="DC328">
        <v>0.17327586912920137</v>
      </c>
      <c r="DD328">
        <v>0.12410236555997739</v>
      </c>
      <c r="DE328">
        <v>0.28992276515229293</v>
      </c>
    </row>
    <row r="329" spans="1:109">
      <c r="A329">
        <v>321</v>
      </c>
      <c r="B329" t="s">
        <v>149</v>
      </c>
      <c r="C329">
        <v>229294.03168567028</v>
      </c>
      <c r="D329">
        <v>179857.79494673994</v>
      </c>
      <c r="E329">
        <v>1250521.7168845136</v>
      </c>
      <c r="F329">
        <v>82832.751067981459</v>
      </c>
      <c r="G329">
        <v>100507.11975947898</v>
      </c>
      <c r="H329">
        <v>332509.42347492982</v>
      </c>
      <c r="I329">
        <v>1153247.6991814526</v>
      </c>
      <c r="J329">
        <v>191945.68326976013</v>
      </c>
      <c r="K329">
        <v>30500.56069489627</v>
      </c>
      <c r="L329">
        <v>31573228506.714577</v>
      </c>
      <c r="M329">
        <v>815.2227998070324</v>
      </c>
      <c r="N329">
        <v>15348.804610173316</v>
      </c>
      <c r="O329">
        <v>5678710.0117145749</v>
      </c>
      <c r="P329">
        <v>9948.4663452181412</v>
      </c>
      <c r="Q329">
        <v>9999999</v>
      </c>
      <c r="R329">
        <v>1308.0694160158664</v>
      </c>
      <c r="S329">
        <v>84.051490644830636</v>
      </c>
      <c r="T329">
        <v>400.12672657304194</v>
      </c>
      <c r="U329">
        <v>90.167174320964122</v>
      </c>
      <c r="V329">
        <v>298.20159750218585</v>
      </c>
      <c r="W329">
        <v>0.93179686810141338</v>
      </c>
      <c r="X329">
        <v>31.424404219405179</v>
      </c>
      <c r="Y329">
        <v>59.752504884179686</v>
      </c>
      <c r="Z329">
        <v>70.052958185170638</v>
      </c>
      <c r="AA329">
        <v>44.290621770764162</v>
      </c>
      <c r="AB329">
        <v>170.13019289027537</v>
      </c>
      <c r="AC329" t="s">
        <v>150</v>
      </c>
      <c r="AD329">
        <v>940.33745337797484</v>
      </c>
      <c r="AE329">
        <v>207894.11885943444</v>
      </c>
      <c r="AF329">
        <v>1107602.5137043181</v>
      </c>
      <c r="AG329">
        <v>65906.606496893248</v>
      </c>
      <c r="AH329">
        <v>98755.439120808922</v>
      </c>
      <c r="AI329">
        <v>279172.98108490545</v>
      </c>
      <c r="AJ329">
        <v>845891.41016415588</v>
      </c>
      <c r="AK329">
        <v>134667.94680396424</v>
      </c>
      <c r="AL329">
        <v>27463.286433640649</v>
      </c>
      <c r="AM329">
        <v>9119744920.7787933</v>
      </c>
      <c r="AN329">
        <v>1110.4018470366723</v>
      </c>
      <c r="AO329">
        <v>13514.54056033569</v>
      </c>
      <c r="AP329">
        <v>5863032.8699603556</v>
      </c>
      <c r="AQ329">
        <v>7089.3880363676335</v>
      </c>
      <c r="AR329">
        <v>9999999</v>
      </c>
      <c r="AS329">
        <v>1953.9551257487212</v>
      </c>
      <c r="AT329">
        <v>261.3687079820242</v>
      </c>
      <c r="AU329">
        <v>1159.5800147598225</v>
      </c>
      <c r="AV329">
        <v>275.45217936489024</v>
      </c>
      <c r="AW329">
        <v>775.30683795924165</v>
      </c>
      <c r="AX329">
        <v>1.6785930528157307</v>
      </c>
      <c r="AY329">
        <v>115.03900009774975</v>
      </c>
      <c r="AZ329">
        <v>196.03377727445613</v>
      </c>
      <c r="BA329">
        <v>234.37679725894614</v>
      </c>
      <c r="BB329">
        <v>151.81522686250591</v>
      </c>
      <c r="BC329">
        <v>426.24443315709499</v>
      </c>
      <c r="BD329" t="s">
        <v>151</v>
      </c>
      <c r="BE329">
        <v>0.24976485101807705</v>
      </c>
      <c r="BF329">
        <v>1189.6694345046649</v>
      </c>
      <c r="BG329">
        <v>3583.7864477910462</v>
      </c>
      <c r="BH329">
        <v>415.9785648334352</v>
      </c>
      <c r="BI329">
        <v>616.77447750539761</v>
      </c>
      <c r="BJ329">
        <v>1383.9601618515208</v>
      </c>
      <c r="BK329">
        <v>8009.0841103743596</v>
      </c>
      <c r="BL329">
        <v>893.1564247245866</v>
      </c>
      <c r="BM329">
        <v>174.30382692845271</v>
      </c>
      <c r="BN329">
        <v>4650810.3804163523</v>
      </c>
      <c r="BO329">
        <v>2.0829560914399492</v>
      </c>
      <c r="BP329">
        <v>88.796440410428602</v>
      </c>
      <c r="BQ329">
        <v>24721.734059207865</v>
      </c>
      <c r="BR329">
        <v>81.090769829941351</v>
      </c>
      <c r="BS329">
        <v>9999999</v>
      </c>
      <c r="BT329">
        <v>1.0311828491924784</v>
      </c>
      <c r="BU329">
        <v>0.14472458506516891</v>
      </c>
      <c r="BV329">
        <v>0.43571617519785905</v>
      </c>
      <c r="BW329">
        <v>0.15428091304611036</v>
      </c>
      <c r="BX329">
        <v>0.35857495717922189</v>
      </c>
      <c r="BY329">
        <v>3.0671241212094765E-3</v>
      </c>
      <c r="BZ329">
        <v>8.1816438077266976E-2</v>
      </c>
      <c r="CA329">
        <v>0.11342700698564563</v>
      </c>
      <c r="CB329">
        <v>0.11948304022655798</v>
      </c>
      <c r="CC329">
        <v>9.5758730698229766E-2</v>
      </c>
      <c r="CD329">
        <v>0.2680968171560198</v>
      </c>
      <c r="CE329" t="s">
        <v>152</v>
      </c>
      <c r="CF329">
        <v>0.39425259360250808</v>
      </c>
      <c r="CG329">
        <v>175.45944919792592</v>
      </c>
      <c r="CH329">
        <v>988.46150884570773</v>
      </c>
      <c r="CI329">
        <v>36.20347018468334</v>
      </c>
      <c r="CJ329">
        <v>89.031882689411319</v>
      </c>
      <c r="CK329">
        <v>248.27103349343395</v>
      </c>
      <c r="CL329">
        <v>222.68762908789361</v>
      </c>
      <c r="CM329">
        <v>47.211506156902423</v>
      </c>
      <c r="CN329">
        <v>24.400711036742546</v>
      </c>
      <c r="CO329">
        <v>23270.880350646457</v>
      </c>
      <c r="CP329">
        <v>0.46641090167713417</v>
      </c>
      <c r="CQ329">
        <v>16.430491684799566</v>
      </c>
      <c r="CR329">
        <v>25997.226522460132</v>
      </c>
      <c r="CS329">
        <v>130.29136529713278</v>
      </c>
      <c r="CT329">
        <v>9999999</v>
      </c>
      <c r="CU329">
        <v>1.6414027501564601</v>
      </c>
      <c r="CV329">
        <v>0.18234243128822999</v>
      </c>
      <c r="CW329">
        <v>0.83560965212148641</v>
      </c>
      <c r="CX329">
        <v>0.19011914903420618</v>
      </c>
      <c r="CY329">
        <v>0.47544204429007103</v>
      </c>
      <c r="CZ329">
        <v>7.3385532592230428E-4</v>
      </c>
      <c r="DA329">
        <v>9.0032180721811281E-2</v>
      </c>
      <c r="DB329">
        <v>0.1447270292916995</v>
      </c>
      <c r="DC329">
        <v>0.16418594970598285</v>
      </c>
      <c r="DD329">
        <v>0.11668898044642334</v>
      </c>
      <c r="DE329">
        <v>0.24835623291875403</v>
      </c>
    </row>
    <row r="330" spans="1:109">
      <c r="A330">
        <v>322</v>
      </c>
      <c r="B330" t="s">
        <v>149</v>
      </c>
      <c r="C330">
        <v>374213.042227656</v>
      </c>
      <c r="D330">
        <v>364188.17812960251</v>
      </c>
      <c r="E330">
        <v>733861.22506953252</v>
      </c>
      <c r="F330">
        <v>96173.073907371014</v>
      </c>
      <c r="G330">
        <v>186936.02550550053</v>
      </c>
      <c r="H330">
        <v>264007.47030508408</v>
      </c>
      <c r="I330">
        <v>1710376.0801410477</v>
      </c>
      <c r="J330">
        <v>182136.2813293651</v>
      </c>
      <c r="K330">
        <v>49475.571413915233</v>
      </c>
      <c r="L330">
        <v>168584746.6086553</v>
      </c>
      <c r="M330">
        <v>348.7435541365731</v>
      </c>
      <c r="N330">
        <v>35470.103230378045</v>
      </c>
      <c r="O330">
        <v>8058249.8514701277</v>
      </c>
      <c r="P330">
        <v>16235.995307242496</v>
      </c>
      <c r="Q330">
        <v>9999999</v>
      </c>
      <c r="R330">
        <v>1378.9002139985162</v>
      </c>
      <c r="S330">
        <v>201.09842732567105</v>
      </c>
      <c r="T330">
        <v>752.02571777604464</v>
      </c>
      <c r="U330">
        <v>208.85089498191226</v>
      </c>
      <c r="V330">
        <v>484.22697796985528</v>
      </c>
      <c r="W330">
        <v>2.1581484896700465</v>
      </c>
      <c r="X330">
        <v>140.03760795832682</v>
      </c>
      <c r="Y330">
        <v>173.15192904818292</v>
      </c>
      <c r="Z330">
        <v>182.04171801289479</v>
      </c>
      <c r="AA330">
        <v>156.75239440545934</v>
      </c>
      <c r="AB330">
        <v>285.26370189271756</v>
      </c>
      <c r="AC330" t="s">
        <v>150</v>
      </c>
      <c r="AD330">
        <v>71.049580629485703</v>
      </c>
      <c r="AE330">
        <v>181298.12060279987</v>
      </c>
      <c r="AF330">
        <v>570498.7971848473</v>
      </c>
      <c r="AG330">
        <v>55818.836328192891</v>
      </c>
      <c r="AH330">
        <v>94202.190066169831</v>
      </c>
      <c r="AI330">
        <v>204591.74553791826</v>
      </c>
      <c r="AJ330">
        <v>826739.25128146971</v>
      </c>
      <c r="AK330">
        <v>106664.44597332933</v>
      </c>
      <c r="AL330">
        <v>26141.976238639676</v>
      </c>
      <c r="AM330">
        <v>294781756.36602128</v>
      </c>
      <c r="AN330">
        <v>243.11527412362767</v>
      </c>
      <c r="AO330">
        <v>14399.235965184978</v>
      </c>
      <c r="AP330">
        <v>4898428.1721751718</v>
      </c>
      <c r="AQ330">
        <v>5877.0002879722078</v>
      </c>
      <c r="AR330">
        <v>9999999</v>
      </c>
      <c r="AS330">
        <v>376.82833818114432</v>
      </c>
      <c r="AT330">
        <v>35.045819544684022</v>
      </c>
      <c r="AU330">
        <v>108.50668397884162</v>
      </c>
      <c r="AV330">
        <v>35.124772756759334</v>
      </c>
      <c r="AW330">
        <v>60.002880381801972</v>
      </c>
      <c r="AX330">
        <v>1.1544975123129162</v>
      </c>
      <c r="AY330">
        <v>29.20638731349753</v>
      </c>
      <c r="AZ330">
        <v>35.285149008778795</v>
      </c>
      <c r="BA330">
        <v>32.335746926097961</v>
      </c>
      <c r="BB330">
        <v>33.776434568649101</v>
      </c>
      <c r="BC330">
        <v>32.644040976625639</v>
      </c>
      <c r="BD330" t="s">
        <v>151</v>
      </c>
      <c r="BE330">
        <v>1.0828169863314001</v>
      </c>
      <c r="BF330">
        <v>1201.5960360483591</v>
      </c>
      <c r="BG330">
        <v>3912.4098375640051</v>
      </c>
      <c r="BH330">
        <v>381.3880581666964</v>
      </c>
      <c r="BI330">
        <v>634.00404684231114</v>
      </c>
      <c r="BJ330">
        <v>1250.1708830157356</v>
      </c>
      <c r="BK330">
        <v>7581.0347787549917</v>
      </c>
      <c r="BL330">
        <v>811.86361333031891</v>
      </c>
      <c r="BM330">
        <v>164.10089676593404</v>
      </c>
      <c r="BN330">
        <v>6224865.8020647438</v>
      </c>
      <c r="BO330">
        <v>0.56784316738346441</v>
      </c>
      <c r="BP330">
        <v>100.28664229506737</v>
      </c>
      <c r="BQ330">
        <v>27346.179770471896</v>
      </c>
      <c r="BR330">
        <v>47.513164496169999</v>
      </c>
      <c r="BS330">
        <v>9999999</v>
      </c>
      <c r="BT330">
        <v>5.8422589796779736</v>
      </c>
      <c r="BU330">
        <v>1.0467032170357606</v>
      </c>
      <c r="BV330">
        <v>4.060451022992603</v>
      </c>
      <c r="BW330">
        <v>1.085049450351858</v>
      </c>
      <c r="BX330">
        <v>3.0742030644289891</v>
      </c>
      <c r="BY330">
        <v>2.8664552899569816E-3</v>
      </c>
      <c r="BZ330">
        <v>0.68483127198502058</v>
      </c>
      <c r="CA330">
        <v>0.89561813202216156</v>
      </c>
      <c r="CB330">
        <v>0.95736698336107851</v>
      </c>
      <c r="CC330">
        <v>0.7913213684898095</v>
      </c>
      <c r="CD330">
        <v>1.5792827947368313</v>
      </c>
      <c r="CE330" t="s">
        <v>152</v>
      </c>
      <c r="CF330">
        <v>0.14523415033500026</v>
      </c>
      <c r="CG330">
        <v>173.03332480622538</v>
      </c>
      <c r="CH330">
        <v>473.22063791599231</v>
      </c>
      <c r="CI330">
        <v>27.865527745428221</v>
      </c>
      <c r="CJ330">
        <v>77.661380919709089</v>
      </c>
      <c r="CK330">
        <v>146.64374351688426</v>
      </c>
      <c r="CL330">
        <v>157.92454321974313</v>
      </c>
      <c r="CM330">
        <v>33.334077983866365</v>
      </c>
      <c r="CN330">
        <v>21.288752838161312</v>
      </c>
      <c r="CO330">
        <v>3681.4457950325436</v>
      </c>
      <c r="CP330">
        <v>0.46076860884475229</v>
      </c>
      <c r="CQ330">
        <v>15.094274802849064</v>
      </c>
      <c r="CR330">
        <v>25066.487626981798</v>
      </c>
      <c r="CS330">
        <v>153.76195283528551</v>
      </c>
      <c r="CT330">
        <v>9999999</v>
      </c>
      <c r="CU330">
        <v>0.30726532572116833</v>
      </c>
      <c r="CV330">
        <v>7.9348634596275794E-2</v>
      </c>
      <c r="CW330">
        <v>0.20686874028277108</v>
      </c>
      <c r="CX330">
        <v>8.2290303857567318E-2</v>
      </c>
      <c r="CY330">
        <v>0.18404508346687889</v>
      </c>
      <c r="CZ330">
        <v>6.1544315102931495E-4</v>
      </c>
      <c r="DA330">
        <v>4.6362374906254812E-2</v>
      </c>
      <c r="DB330">
        <v>6.7731504312887214E-2</v>
      </c>
      <c r="DC330">
        <v>6.9459220345984507E-2</v>
      </c>
      <c r="DD330">
        <v>5.7756037544947653E-2</v>
      </c>
      <c r="DE330">
        <v>0.10607825881309783</v>
      </c>
    </row>
    <row r="331" spans="1:109">
      <c r="A331">
        <v>323</v>
      </c>
      <c r="B331" t="s">
        <v>149</v>
      </c>
      <c r="C331">
        <v>158457.93092471172</v>
      </c>
      <c r="D331">
        <v>387376.72689107456</v>
      </c>
      <c r="E331">
        <v>3890006.4577208138</v>
      </c>
      <c r="H331">
        <v>949931.30573863978</v>
      </c>
      <c r="K331">
        <v>69827.565210956032</v>
      </c>
      <c r="M331">
        <v>8517.2850901781785</v>
      </c>
      <c r="Q331">
        <v>9999999</v>
      </c>
      <c r="R331">
        <v>8408.0009395879206</v>
      </c>
      <c r="S331">
        <v>307.13134752579151</v>
      </c>
      <c r="T331">
        <v>3003.4049911321617</v>
      </c>
      <c r="U331">
        <v>321.97849441184337</v>
      </c>
      <c r="V331">
        <v>1782.2234364852088</v>
      </c>
      <c r="W331">
        <v>2.7277373493362198</v>
      </c>
      <c r="X331">
        <v>136.39445523548116</v>
      </c>
      <c r="Y331">
        <v>231.6012759680296</v>
      </c>
      <c r="Z331">
        <v>274.24044641051262</v>
      </c>
      <c r="AA331">
        <v>180.30619543820197</v>
      </c>
      <c r="AB331">
        <v>515.86451262558478</v>
      </c>
      <c r="AC331" t="s">
        <v>150</v>
      </c>
      <c r="AD331">
        <v>40.691902664247216</v>
      </c>
      <c r="AE331">
        <v>62265.076651180854</v>
      </c>
      <c r="AF331">
        <v>180955.20203528769</v>
      </c>
      <c r="AG331">
        <v>11255.388288986866</v>
      </c>
      <c r="AH331">
        <v>28338.733618661554</v>
      </c>
      <c r="AI331">
        <v>56775.722211655288</v>
      </c>
      <c r="AJ331">
        <v>82112.416823446154</v>
      </c>
      <c r="AK331">
        <v>14990.01427133895</v>
      </c>
      <c r="AL331">
        <v>7594.5431166865319</v>
      </c>
      <c r="AM331">
        <v>3702614.1520334734</v>
      </c>
      <c r="AN331">
        <v>49.183685271818504</v>
      </c>
      <c r="AO331">
        <v>5263.8459211227482</v>
      </c>
      <c r="AP331">
        <v>5091817.7566570323</v>
      </c>
      <c r="AQ331">
        <v>844.56914973064625</v>
      </c>
      <c r="AR331">
        <v>9999999</v>
      </c>
      <c r="AS331">
        <v>211.62610305111804</v>
      </c>
      <c r="AT331">
        <v>31.734101816736374</v>
      </c>
      <c r="AU331">
        <v>93.693869644925428</v>
      </c>
      <c r="AV331">
        <v>32.466954258412152</v>
      </c>
      <c r="AW331">
        <v>65.751855618325962</v>
      </c>
      <c r="AX331">
        <v>0.35122665365000899</v>
      </c>
      <c r="AY331">
        <v>19.067934299791645</v>
      </c>
      <c r="AZ331">
        <v>28.386757124047119</v>
      </c>
      <c r="BA331">
        <v>29.030090242680625</v>
      </c>
      <c r="BB331">
        <v>24.332890715812134</v>
      </c>
      <c r="BC331">
        <v>36.463534175117587</v>
      </c>
      <c r="BD331" t="s">
        <v>151</v>
      </c>
      <c r="BE331">
        <v>58.424786068883058</v>
      </c>
      <c r="BF331">
        <v>1643.6973553824942</v>
      </c>
      <c r="BG331">
        <v>20779.40296021002</v>
      </c>
      <c r="BI331">
        <v>957.48390577139253</v>
      </c>
      <c r="BJ331">
        <v>4900.0474018370996</v>
      </c>
      <c r="BK331">
        <v>68883776.227921739</v>
      </c>
      <c r="BL331">
        <v>64186510.260161199</v>
      </c>
      <c r="BM331">
        <v>323.25624064566836</v>
      </c>
      <c r="BN331">
        <v>7.3613265928438422E+44</v>
      </c>
      <c r="BO331">
        <v>34.696197177654312</v>
      </c>
      <c r="BP331">
        <v>2249.2847134723547</v>
      </c>
      <c r="BR331">
        <v>51.610760122459432</v>
      </c>
      <c r="BS331">
        <v>9999999</v>
      </c>
      <c r="BT331">
        <v>47.220473759567859</v>
      </c>
      <c r="BU331">
        <v>1.943747082775485</v>
      </c>
      <c r="BV331">
        <v>16.045670224061212</v>
      </c>
      <c r="BW331">
        <v>2.0296521175127387</v>
      </c>
      <c r="BX331">
        <v>8.7632162298283678</v>
      </c>
      <c r="BY331">
        <v>4.121157152511907E-3</v>
      </c>
      <c r="BZ331">
        <v>1.0388667378646954</v>
      </c>
      <c r="CA331">
        <v>1.5928397192011048</v>
      </c>
      <c r="CB331">
        <v>1.7396969255247161</v>
      </c>
      <c r="CC331">
        <v>1.3345491294345633</v>
      </c>
      <c r="CD331">
        <v>3.1222079139816072</v>
      </c>
      <c r="CE331" t="s">
        <v>152</v>
      </c>
      <c r="CF331">
        <v>0.80304661738002836</v>
      </c>
      <c r="CG331">
        <v>668.94450445339214</v>
      </c>
      <c r="CH331">
        <v>1909.1218160232024</v>
      </c>
      <c r="CI331">
        <v>170.9291251105092</v>
      </c>
      <c r="CJ331">
        <v>354.40775501147596</v>
      </c>
      <c r="CK331">
        <v>602.77281702149571</v>
      </c>
      <c r="CL331">
        <v>2013.0034850240461</v>
      </c>
      <c r="CM331">
        <v>280.67514651874973</v>
      </c>
      <c r="CN331">
        <v>96.762795303009852</v>
      </c>
      <c r="CO331">
        <v>238902.21292820075</v>
      </c>
      <c r="CP331">
        <v>0.90136081976885651</v>
      </c>
      <c r="CQ331">
        <v>67.963335619617695</v>
      </c>
      <c r="CR331">
        <v>25323.918073185698</v>
      </c>
      <c r="CS331">
        <v>78.612765381109014</v>
      </c>
      <c r="CT331">
        <v>9999999</v>
      </c>
      <c r="CU331">
        <v>2.7324012245399856</v>
      </c>
      <c r="CV331">
        <v>0.4915441526022698</v>
      </c>
      <c r="CW331">
        <v>1.6032190287714583</v>
      </c>
      <c r="CX331">
        <v>0.5159826222195335</v>
      </c>
      <c r="CY331">
        <v>1.3671331116541325</v>
      </c>
      <c r="CZ331">
        <v>2.5145475810276516E-3</v>
      </c>
      <c r="DA331">
        <v>0.2957991014277217</v>
      </c>
      <c r="DB331">
        <v>0.40043601011353125</v>
      </c>
      <c r="DC331">
        <v>0.43870582098147659</v>
      </c>
      <c r="DD331">
        <v>0.34417767930843096</v>
      </c>
      <c r="DE331">
        <v>0.8261384686289317</v>
      </c>
    </row>
    <row r="332" spans="1:109">
      <c r="A332">
        <v>324</v>
      </c>
      <c r="B332" t="s">
        <v>149</v>
      </c>
      <c r="C332">
        <v>259378.03809315569</v>
      </c>
      <c r="D332">
        <v>152512.50516131456</v>
      </c>
      <c r="E332">
        <v>1912267.3009579559</v>
      </c>
      <c r="F332">
        <v>114685.18505735262</v>
      </c>
      <c r="G332">
        <v>93187.344523721753</v>
      </c>
      <c r="H332">
        <v>429188.32381523208</v>
      </c>
      <c r="I332">
        <v>1775095.7502517519</v>
      </c>
      <c r="J332">
        <v>382596.55801333935</v>
      </c>
      <c r="K332">
        <v>29251.128901819578</v>
      </c>
      <c r="L332">
        <v>6630407421126.8555</v>
      </c>
      <c r="M332">
        <v>3677.93781025001</v>
      </c>
      <c r="N332">
        <v>18404.244140647334</v>
      </c>
      <c r="O332">
        <v>5549242.6931111403</v>
      </c>
      <c r="P332">
        <v>17286.629098971523</v>
      </c>
      <c r="Q332">
        <v>9999999</v>
      </c>
      <c r="R332">
        <v>5550.8296188009817</v>
      </c>
      <c r="S332">
        <v>181.00815382884261</v>
      </c>
      <c r="T332">
        <v>1264.5459289559003</v>
      </c>
      <c r="U332">
        <v>192.77557792374358</v>
      </c>
      <c r="V332">
        <v>735.32363903588953</v>
      </c>
      <c r="W332">
        <v>1.2953628296755704</v>
      </c>
      <c r="X332">
        <v>72.118594752580989</v>
      </c>
      <c r="Y332">
        <v>133.04703850718641</v>
      </c>
      <c r="Z332">
        <v>153.27716123513417</v>
      </c>
      <c r="AA332">
        <v>101.20073203326328</v>
      </c>
      <c r="AB332">
        <v>335.18464769127394</v>
      </c>
      <c r="AC332" t="s">
        <v>150</v>
      </c>
      <c r="AD332">
        <v>637.6489918592373</v>
      </c>
      <c r="AE332">
        <v>56884.042452051137</v>
      </c>
      <c r="AF332">
        <v>567437.5225126826</v>
      </c>
      <c r="AG332">
        <v>20725.626327254628</v>
      </c>
      <c r="AH332">
        <v>32433.005288585417</v>
      </c>
      <c r="AI332">
        <v>140204.32082416324</v>
      </c>
      <c r="AJ332">
        <v>153237.97579972327</v>
      </c>
      <c r="AK332">
        <v>34830.290106605869</v>
      </c>
      <c r="AL332">
        <v>9894.8064814019872</v>
      </c>
      <c r="AM332">
        <v>282699752.84287322</v>
      </c>
      <c r="AN332">
        <v>551.62492256765177</v>
      </c>
      <c r="AO332">
        <v>4008.0473234002225</v>
      </c>
      <c r="AP332">
        <v>5168134.1778828371</v>
      </c>
      <c r="AQ332">
        <v>1832.7616494582428</v>
      </c>
      <c r="AR332">
        <v>9999999</v>
      </c>
      <c r="AS332">
        <v>1313.65803364826</v>
      </c>
      <c r="AT332">
        <v>86.885648594720294</v>
      </c>
      <c r="AU332">
        <v>507.67142876812864</v>
      </c>
      <c r="AV332">
        <v>92.35431031572584</v>
      </c>
      <c r="AW332">
        <v>312.40452453281716</v>
      </c>
      <c r="AX332">
        <v>0.77967453127254227</v>
      </c>
      <c r="AY332">
        <v>33.995461422822139</v>
      </c>
      <c r="AZ332">
        <v>63.176802125972088</v>
      </c>
      <c r="BA332">
        <v>75.225449194809258</v>
      </c>
      <c r="BB332">
        <v>47.652848172233504</v>
      </c>
      <c r="BC332">
        <v>161.3665573916947</v>
      </c>
      <c r="BD332" t="s">
        <v>151</v>
      </c>
      <c r="BE332">
        <v>15.360470125019056</v>
      </c>
      <c r="BF332">
        <v>952.68592847939703</v>
      </c>
      <c r="BG332">
        <v>11407.202501862637</v>
      </c>
      <c r="BH332">
        <v>659.48546747154899</v>
      </c>
      <c r="BI332">
        <v>476.93077048328894</v>
      </c>
      <c r="BJ332">
        <v>2778.0841858063468</v>
      </c>
      <c r="BK332">
        <v>6206.1217811703646</v>
      </c>
      <c r="BL332">
        <v>1924.9987649586567</v>
      </c>
      <c r="BM332">
        <v>181.26953985071685</v>
      </c>
      <c r="BN332">
        <v>29169452234.190334</v>
      </c>
      <c r="BO332">
        <v>19.26430464451639</v>
      </c>
      <c r="BP332">
        <v>52.638173585222269</v>
      </c>
      <c r="BQ332">
        <v>33338.651940932927</v>
      </c>
      <c r="BR332">
        <v>88.161846382429673</v>
      </c>
      <c r="BS332">
        <v>9999999</v>
      </c>
      <c r="BT332">
        <v>23.434502712127827</v>
      </c>
      <c r="BU332">
        <v>1.4327037545774126</v>
      </c>
      <c r="BV332">
        <v>8.4631344094813734</v>
      </c>
      <c r="BW332">
        <v>1.4999936256682278</v>
      </c>
      <c r="BX332">
        <v>5.8456407567072715</v>
      </c>
      <c r="BY332">
        <v>7.6435174483520055E-3</v>
      </c>
      <c r="BZ332">
        <v>0.76221269280499382</v>
      </c>
      <c r="CA332">
        <v>1.144364321782225</v>
      </c>
      <c r="CB332">
        <v>1.310388155488174</v>
      </c>
      <c r="CC332">
        <v>0.94575016443708637</v>
      </c>
      <c r="CD332">
        <v>2.3501674529941368</v>
      </c>
      <c r="CE332" t="s">
        <v>152</v>
      </c>
      <c r="CF332">
        <v>0.94991927116655994</v>
      </c>
      <c r="CG332">
        <v>205.15622178620575</v>
      </c>
      <c r="CH332">
        <v>1023.5290365215734</v>
      </c>
      <c r="CI332">
        <v>50.712309160257234</v>
      </c>
      <c r="CJ332">
        <v>110.35079237891753</v>
      </c>
      <c r="CK332">
        <v>336.65337490228518</v>
      </c>
      <c r="CL332">
        <v>352.78929661253079</v>
      </c>
      <c r="CM332">
        <v>71.261594162879149</v>
      </c>
      <c r="CN332">
        <v>31.189924602753134</v>
      </c>
      <c r="CO332">
        <v>29901.551142437365</v>
      </c>
      <c r="CP332">
        <v>0.89982536262201518</v>
      </c>
      <c r="CQ332">
        <v>18.322700212787069</v>
      </c>
      <c r="CR332">
        <v>24234.926377072214</v>
      </c>
      <c r="CS332">
        <v>113.2690616729659</v>
      </c>
      <c r="CT332">
        <v>9999999</v>
      </c>
      <c r="CU332">
        <v>2.4513602565165922</v>
      </c>
      <c r="CV332">
        <v>0.22825804603799424</v>
      </c>
      <c r="CW332">
        <v>1.219156128265348</v>
      </c>
      <c r="CX332">
        <v>0.24305313030778597</v>
      </c>
      <c r="CY332">
        <v>0.74026135301178775</v>
      </c>
      <c r="CZ332">
        <v>1.7108603258815004E-3</v>
      </c>
      <c r="DA332">
        <v>9.7767376121926708E-2</v>
      </c>
      <c r="DB332">
        <v>0.16956366915162904</v>
      </c>
      <c r="DC332">
        <v>0.1964636281631616</v>
      </c>
      <c r="DD332">
        <v>0.1313246637312491</v>
      </c>
      <c r="DE332">
        <v>0.39461628245841984</v>
      </c>
    </row>
    <row r="333" spans="1:109">
      <c r="A333">
        <v>325</v>
      </c>
      <c r="B333" t="s">
        <v>149</v>
      </c>
      <c r="C333">
        <v>249591.24233684517</v>
      </c>
      <c r="D333">
        <v>470509.0982333232</v>
      </c>
      <c r="E333">
        <v>4061758.6882800083</v>
      </c>
      <c r="G333">
        <v>263146.06466331531</v>
      </c>
      <c r="H333">
        <v>995760.07524162834</v>
      </c>
      <c r="I333">
        <v>480305012.24426073</v>
      </c>
      <c r="J333">
        <v>90032526.623337016</v>
      </c>
      <c r="K333">
        <v>82256.707870434504</v>
      </c>
      <c r="L333">
        <v>2.1469076871821528E+29</v>
      </c>
      <c r="M333">
        <v>4494.2489003305109</v>
      </c>
      <c r="N333">
        <v>174724.5999186486</v>
      </c>
      <c r="O333">
        <v>4541000.1893922631</v>
      </c>
      <c r="P333">
        <v>38701.079991878192</v>
      </c>
      <c r="Q333">
        <v>9999999</v>
      </c>
      <c r="R333">
        <v>6099.4776015651087</v>
      </c>
      <c r="S333">
        <v>412.29359335576765</v>
      </c>
      <c r="T333">
        <v>1812.1954644077309</v>
      </c>
      <c r="U333">
        <v>437.78826823223432</v>
      </c>
      <c r="V333">
        <v>1125.2305630302606</v>
      </c>
      <c r="W333">
        <v>1.7101747011114501</v>
      </c>
      <c r="X333">
        <v>171.21589683051431</v>
      </c>
      <c r="Y333">
        <v>312.04470908249033</v>
      </c>
      <c r="Z333">
        <v>348.23845536367349</v>
      </c>
      <c r="AA333">
        <v>240.00284469271551</v>
      </c>
      <c r="AB333">
        <v>719.73268063445823</v>
      </c>
      <c r="AC333" t="s">
        <v>150</v>
      </c>
      <c r="AD333">
        <v>81.121240486647679</v>
      </c>
      <c r="AE333">
        <v>61747.332889597339</v>
      </c>
      <c r="AF333">
        <v>320797.1432750473</v>
      </c>
      <c r="AG333">
        <v>17216.335666917421</v>
      </c>
      <c r="AH333">
        <v>32125.766974113576</v>
      </c>
      <c r="AI333">
        <v>94561.420307285924</v>
      </c>
      <c r="AJ333">
        <v>136976.95224647404</v>
      </c>
      <c r="AK333">
        <v>26664.46677794939</v>
      </c>
      <c r="AL333">
        <v>9417.0984758341656</v>
      </c>
      <c r="AM333">
        <v>46645466.105524734</v>
      </c>
      <c r="AN333">
        <v>174.99048457594753</v>
      </c>
      <c r="AO333">
        <v>4108.1632353408477</v>
      </c>
      <c r="AP333">
        <v>3923114.6434481353</v>
      </c>
      <c r="AQ333">
        <v>1325.8150564458836</v>
      </c>
      <c r="AR333">
        <v>9999999</v>
      </c>
      <c r="AS333">
        <v>244.16740100010242</v>
      </c>
      <c r="AT333">
        <v>40.636971637666122</v>
      </c>
      <c r="AU333">
        <v>109.36313131278803</v>
      </c>
      <c r="AV333">
        <v>42.580188324828619</v>
      </c>
      <c r="AW333">
        <v>71.190164460090955</v>
      </c>
      <c r="AX333">
        <v>0.39528731329879058</v>
      </c>
      <c r="AY333">
        <v>22.962505895221664</v>
      </c>
      <c r="AZ333">
        <v>33.287646530154163</v>
      </c>
      <c r="BA333">
        <v>35.398421041183077</v>
      </c>
      <c r="BB333">
        <v>28.167519952043797</v>
      </c>
      <c r="BC333">
        <v>58.496908392272161</v>
      </c>
      <c r="BD333" t="s">
        <v>151</v>
      </c>
      <c r="BE333">
        <v>0.82075460425210611</v>
      </c>
      <c r="BF333">
        <v>1851.8436686056186</v>
      </c>
      <c r="BG333">
        <v>5452.6016625607235</v>
      </c>
      <c r="BH333">
        <v>636.19280354321609</v>
      </c>
      <c r="BI333">
        <v>863.19716028825792</v>
      </c>
      <c r="BJ333">
        <v>1881.6248295086593</v>
      </c>
      <c r="BK333">
        <v>17522.05698202482</v>
      </c>
      <c r="BL333">
        <v>1608.3722964608016</v>
      </c>
      <c r="BM333">
        <v>231.1760749825998</v>
      </c>
      <c r="BN333">
        <v>56068567.87290784</v>
      </c>
      <c r="BO333">
        <v>1.1322943739261626</v>
      </c>
      <c r="BP333">
        <v>127.93697758171119</v>
      </c>
      <c r="BQ333">
        <v>26736.559671514438</v>
      </c>
      <c r="BR333">
        <v>61.627540185333899</v>
      </c>
      <c r="BS333">
        <v>9999999</v>
      </c>
      <c r="BT333">
        <v>4.1103780700420884</v>
      </c>
      <c r="BU333">
        <v>0.79981115767340027</v>
      </c>
      <c r="BV333">
        <v>2.3123095781849883</v>
      </c>
      <c r="BW333">
        <v>0.84224706348404477</v>
      </c>
      <c r="BX333">
        <v>2.1080188424808708</v>
      </c>
      <c r="BY333">
        <v>9.8782219333192253E-3</v>
      </c>
      <c r="BZ333">
        <v>0.46697420232386622</v>
      </c>
      <c r="CA333">
        <v>0.63964949986021091</v>
      </c>
      <c r="CB333">
        <v>0.71574388529248267</v>
      </c>
      <c r="CC333">
        <v>0.54293408496264561</v>
      </c>
      <c r="CD333">
        <v>1.4712466568418903</v>
      </c>
      <c r="CE333" t="s">
        <v>152</v>
      </c>
      <c r="CF333">
        <v>0.27724758029808994</v>
      </c>
      <c r="CG333">
        <v>246.21634965718829</v>
      </c>
      <c r="CH333">
        <v>966.90275338147615</v>
      </c>
      <c r="CI333">
        <v>48.781517945103666</v>
      </c>
      <c r="CJ333">
        <v>118.43760006421338</v>
      </c>
      <c r="CK333">
        <v>299.60585903502681</v>
      </c>
      <c r="CL333">
        <v>356.60770034027604</v>
      </c>
      <c r="CM333">
        <v>66.518928482134953</v>
      </c>
      <c r="CN333">
        <v>31.32031208387879</v>
      </c>
      <c r="CO333">
        <v>23521.686187544656</v>
      </c>
      <c r="CP333">
        <v>0.22176319683648205</v>
      </c>
      <c r="CQ333">
        <v>19.141663572972874</v>
      </c>
      <c r="CR333">
        <v>25244.304096770102</v>
      </c>
      <c r="CS333">
        <v>124.66798496423118</v>
      </c>
      <c r="CT333">
        <v>9999999</v>
      </c>
      <c r="CU333">
        <v>1.7058080846974502</v>
      </c>
      <c r="CV333">
        <v>0.20382809913192776</v>
      </c>
      <c r="CW333">
        <v>1.1634335348186828</v>
      </c>
      <c r="CX333">
        <v>0.20817069323787615</v>
      </c>
      <c r="CY333">
        <v>0.73315934441799424</v>
      </c>
      <c r="CZ333">
        <v>6.3541055347504573E-4</v>
      </c>
      <c r="DA333">
        <v>0.1424672852582643</v>
      </c>
      <c r="DB333">
        <v>0.18404680458369668</v>
      </c>
      <c r="DC333">
        <v>0.19088309106147267</v>
      </c>
      <c r="DD333">
        <v>0.1675208377527248</v>
      </c>
      <c r="DE333">
        <v>0.27746174548842661</v>
      </c>
    </row>
    <row r="334" spans="1:109">
      <c r="A334">
        <v>326</v>
      </c>
      <c r="B334" t="s">
        <v>149</v>
      </c>
      <c r="C334">
        <v>471555.07310380123</v>
      </c>
      <c r="D334">
        <v>561739.89897267171</v>
      </c>
      <c r="E334">
        <v>2484398.2855948876</v>
      </c>
      <c r="F334">
        <v>203972.39298113526</v>
      </c>
      <c r="G334">
        <v>277858.55816225795</v>
      </c>
      <c r="H334">
        <v>630838.47324948816</v>
      </c>
      <c r="I334">
        <v>4626531.0015782891</v>
      </c>
      <c r="J334">
        <v>525985.25565194862</v>
      </c>
      <c r="K334">
        <v>73042.396734506081</v>
      </c>
      <c r="L334">
        <v>181963948819.67383</v>
      </c>
      <c r="M334">
        <v>1536.5660960358241</v>
      </c>
      <c r="N334">
        <v>48122.38073443422</v>
      </c>
      <c r="O334">
        <v>10019225.822741255</v>
      </c>
      <c r="P334">
        <v>30507.664852784841</v>
      </c>
      <c r="Q334">
        <v>9999999</v>
      </c>
      <c r="R334">
        <v>5557.0809235351553</v>
      </c>
      <c r="S334">
        <v>1091.4923052604593</v>
      </c>
      <c r="T334">
        <v>4234.3771966759859</v>
      </c>
      <c r="U334">
        <v>1126.3910935540428</v>
      </c>
      <c r="V334">
        <v>2913.6874770041923</v>
      </c>
      <c r="W334">
        <v>6.8660025600956605</v>
      </c>
      <c r="X334">
        <v>602.06254948351966</v>
      </c>
      <c r="Y334">
        <v>913.18514041115418</v>
      </c>
      <c r="Z334">
        <v>1015.1089264363707</v>
      </c>
      <c r="AA334">
        <v>756.58667497003046</v>
      </c>
      <c r="AB334">
        <v>1507.7247576413201</v>
      </c>
      <c r="AC334" t="s">
        <v>150</v>
      </c>
      <c r="AD334">
        <v>243.68718867390973</v>
      </c>
      <c r="AE334">
        <v>29235.994111249853</v>
      </c>
      <c r="AF334">
        <v>158364.32321290081</v>
      </c>
      <c r="AG334">
        <v>6929.2763064547926</v>
      </c>
      <c r="AH334">
        <v>16227.752269754732</v>
      </c>
      <c r="AI334">
        <v>36966.92514116146</v>
      </c>
      <c r="AJ334">
        <v>45259.440250709384</v>
      </c>
      <c r="AK334">
        <v>9285.6148292692687</v>
      </c>
      <c r="AL334">
        <v>4769.0741386451546</v>
      </c>
      <c r="AM334">
        <v>4947203.2263961127</v>
      </c>
      <c r="AN334">
        <v>251.21536216220764</v>
      </c>
      <c r="AO334">
        <v>4731.5906860216774</v>
      </c>
      <c r="AP334">
        <v>3837062.8373299297</v>
      </c>
      <c r="AQ334">
        <v>605.2711354547979</v>
      </c>
      <c r="AR334">
        <v>9999999</v>
      </c>
      <c r="AS334">
        <v>495.93403703098687</v>
      </c>
      <c r="AT334">
        <v>40.042172697224764</v>
      </c>
      <c r="AU334">
        <v>204.90520749016534</v>
      </c>
      <c r="AV334">
        <v>41.828973737622057</v>
      </c>
      <c r="AW334">
        <v>130.89068906787105</v>
      </c>
      <c r="AX334">
        <v>0.22669347074674515</v>
      </c>
      <c r="AY334">
        <v>20.140840614989713</v>
      </c>
      <c r="AZ334">
        <v>32.270367900517023</v>
      </c>
      <c r="BA334">
        <v>35.934235419679908</v>
      </c>
      <c r="BB334">
        <v>26.367260680247806</v>
      </c>
      <c r="BC334">
        <v>61.241343232044436</v>
      </c>
      <c r="BD334" t="s">
        <v>151</v>
      </c>
      <c r="BE334">
        <v>0.23850641376142828</v>
      </c>
      <c r="BF334">
        <v>914.83253749613789</v>
      </c>
      <c r="BG334">
        <v>2661.5856760138163</v>
      </c>
      <c r="BH334">
        <v>248.06668212364059</v>
      </c>
      <c r="BI334">
        <v>459.26688603299164</v>
      </c>
      <c r="BJ334">
        <v>881.5500674375927</v>
      </c>
      <c r="BK334">
        <v>3605.9009864031505</v>
      </c>
      <c r="BL334">
        <v>450.86927019422365</v>
      </c>
      <c r="BM334">
        <v>123.04207618125366</v>
      </c>
      <c r="BN334">
        <v>1038371.9024219431</v>
      </c>
      <c r="BO334">
        <v>0.74786289143286477</v>
      </c>
      <c r="BP334">
        <v>71.540015989450012</v>
      </c>
      <c r="BQ334">
        <v>24500.731164764467</v>
      </c>
      <c r="BR334">
        <v>77.526463850987014</v>
      </c>
      <c r="BS334">
        <v>9999999</v>
      </c>
      <c r="BT334">
        <v>1.6833947262280282</v>
      </c>
      <c r="BU334">
        <v>0.28028018210544059</v>
      </c>
      <c r="BV334">
        <v>0.80706897934447219</v>
      </c>
      <c r="BW334">
        <v>0.29388520113961603</v>
      </c>
      <c r="BX334">
        <v>0.71757679551959475</v>
      </c>
      <c r="BY334">
        <v>5.1387150198875485E-3</v>
      </c>
      <c r="BZ334">
        <v>0.1764268688221233</v>
      </c>
      <c r="CA334">
        <v>0.23179259914656752</v>
      </c>
      <c r="CB334">
        <v>0.24970692539657266</v>
      </c>
      <c r="CC334">
        <v>0.20146966303894298</v>
      </c>
      <c r="CD334">
        <v>0.46512799772085944</v>
      </c>
      <c r="CE334" t="s">
        <v>152</v>
      </c>
      <c r="CF334">
        <v>0.24795534618690435</v>
      </c>
      <c r="CG334">
        <v>206.18209446880101</v>
      </c>
      <c r="CH334">
        <v>307.53589566174787</v>
      </c>
      <c r="CI334">
        <v>33.221480739753204</v>
      </c>
      <c r="CJ334">
        <v>93.694615413632903</v>
      </c>
      <c r="CK334">
        <v>134.19908596018186</v>
      </c>
      <c r="CL334">
        <v>230.30330579632263</v>
      </c>
      <c r="CM334">
        <v>41.457744204198583</v>
      </c>
      <c r="CN334">
        <v>25.731086030972591</v>
      </c>
      <c r="CO334">
        <v>2025.588995831697</v>
      </c>
      <c r="CP334">
        <v>1.4652105648221403</v>
      </c>
      <c r="CQ334">
        <v>30.560928734212354</v>
      </c>
      <c r="CR334">
        <v>23375.640542018162</v>
      </c>
      <c r="CS334">
        <v>111.88448160880195</v>
      </c>
      <c r="CT334">
        <v>9999999</v>
      </c>
      <c r="CU334">
        <v>1.8717595034869388</v>
      </c>
      <c r="CV334">
        <v>0.2090798509895149</v>
      </c>
      <c r="CW334">
        <v>0.81408972768638188</v>
      </c>
      <c r="CX334">
        <v>0.21223005808531051</v>
      </c>
      <c r="CY334">
        <v>0.40783657084192487</v>
      </c>
      <c r="CZ334">
        <v>2.9898343312947815E-4</v>
      </c>
      <c r="DA334">
        <v>0.13474897668982602</v>
      </c>
      <c r="DB334">
        <v>0.19532919759489611</v>
      </c>
      <c r="DC334">
        <v>0.19092005787464836</v>
      </c>
      <c r="DD334">
        <v>0.17269737558032203</v>
      </c>
      <c r="DE334">
        <v>0.21307373985792455</v>
      </c>
    </row>
    <row r="335" spans="1:109">
      <c r="A335">
        <v>327</v>
      </c>
      <c r="B335" t="s">
        <v>149</v>
      </c>
      <c r="C335">
        <v>255135.45209071389</v>
      </c>
      <c r="D335">
        <v>364577.71121671319</v>
      </c>
      <c r="E335">
        <v>3700127.1666845349</v>
      </c>
      <c r="F335">
        <v>333696.49417837075</v>
      </c>
      <c r="G335">
        <v>168608.46048515223</v>
      </c>
      <c r="H335">
        <v>919527.57298731967</v>
      </c>
      <c r="I335">
        <v>5074590.0433696145</v>
      </c>
      <c r="J335">
        <v>1631428.7403009357</v>
      </c>
      <c r="K335">
        <v>67077.020798323851</v>
      </c>
      <c r="L335">
        <v>1.5794453306101332E+16</v>
      </c>
      <c r="M335">
        <v>8708.2839683125003</v>
      </c>
      <c r="N335">
        <v>29274.812161283797</v>
      </c>
      <c r="O335">
        <v>6998321.8019405436</v>
      </c>
      <c r="P335">
        <v>18475.048420274001</v>
      </c>
      <c r="Q335">
        <v>9999999</v>
      </c>
      <c r="R335">
        <v>7314.8704178954622</v>
      </c>
      <c r="S335">
        <v>294.24201179180801</v>
      </c>
      <c r="T335">
        <v>2458.9502291917238</v>
      </c>
      <c r="U335">
        <v>311.57385605014878</v>
      </c>
      <c r="V335">
        <v>1473.7206221817189</v>
      </c>
      <c r="W335">
        <v>3.1142968695481295</v>
      </c>
      <c r="X335">
        <v>125.03054220247509</v>
      </c>
      <c r="Y335">
        <v>219.24054584390512</v>
      </c>
      <c r="Z335">
        <v>261.14305775358201</v>
      </c>
      <c r="AA335">
        <v>169.02659915810221</v>
      </c>
      <c r="AB335">
        <v>515.96708488829381</v>
      </c>
      <c r="AC335" t="s">
        <v>150</v>
      </c>
      <c r="AD335">
        <v>3181.4497384836759</v>
      </c>
      <c r="AE335">
        <v>210416.03744008797</v>
      </c>
      <c r="AF335">
        <v>507305.3037967236</v>
      </c>
      <c r="AG335">
        <v>53082.612202959208</v>
      </c>
      <c r="AH335">
        <v>90635.155646866755</v>
      </c>
      <c r="AI335">
        <v>143089.35770909867</v>
      </c>
      <c r="AJ335">
        <v>1134506.9702708286</v>
      </c>
      <c r="AK335">
        <v>115556.81093474955</v>
      </c>
      <c r="AL335">
        <v>26456.549766458811</v>
      </c>
      <c r="AM335">
        <v>442969833.85640883</v>
      </c>
      <c r="AN335">
        <v>5489.4035218778199</v>
      </c>
      <c r="AO335">
        <v>23400.308879856799</v>
      </c>
      <c r="AP335">
        <v>4412136.1775297383</v>
      </c>
      <c r="AQ335">
        <v>14981.455004108424</v>
      </c>
      <c r="AR335">
        <v>9999999</v>
      </c>
      <c r="AS335">
        <v>7409.061103548479</v>
      </c>
      <c r="AT335">
        <v>505.3410251008367</v>
      </c>
      <c r="AU335">
        <v>3024.2114351016921</v>
      </c>
      <c r="AV335">
        <v>534.12061411280638</v>
      </c>
      <c r="AW335">
        <v>1900.6498953731445</v>
      </c>
      <c r="AX335">
        <v>2.7773055590603586</v>
      </c>
      <c r="AY335">
        <v>217.70577060207313</v>
      </c>
      <c r="AZ335">
        <v>378.64789540795084</v>
      </c>
      <c r="BA335">
        <v>452.64940899184722</v>
      </c>
      <c r="BB335">
        <v>293.22123997025653</v>
      </c>
      <c r="BC335">
        <v>883.19305744884139</v>
      </c>
      <c r="BD335" t="s">
        <v>151</v>
      </c>
      <c r="BE335">
        <v>2.0090503516708322</v>
      </c>
      <c r="BF335">
        <v>953.79629994977245</v>
      </c>
      <c r="BG335">
        <v>2604.3467648550409</v>
      </c>
      <c r="BH335">
        <v>252.52140030863924</v>
      </c>
      <c r="BI335">
        <v>449.30843426823333</v>
      </c>
      <c r="BJ335">
        <v>1036.0893450998042</v>
      </c>
      <c r="BK335">
        <v>3651.8381207238563</v>
      </c>
      <c r="BL335">
        <v>471.24992434992026</v>
      </c>
      <c r="BM335">
        <v>119.77510546785383</v>
      </c>
      <c r="BN335">
        <v>552301.33674061822</v>
      </c>
      <c r="BO335">
        <v>2.02655854497897</v>
      </c>
      <c r="BP335">
        <v>63.987861381965452</v>
      </c>
      <c r="BQ335">
        <v>28991.145997940013</v>
      </c>
      <c r="BR335">
        <v>68.679858122567737</v>
      </c>
      <c r="BS335">
        <v>9999999</v>
      </c>
      <c r="BT335">
        <v>6.189558991385435</v>
      </c>
      <c r="BU335">
        <v>0.83624550244495488</v>
      </c>
      <c r="BV335">
        <v>4.2930709375655534</v>
      </c>
      <c r="BW335">
        <v>0.86237875608917947</v>
      </c>
      <c r="BX335">
        <v>2.9415483326060867</v>
      </c>
      <c r="BY335">
        <v>2.1853698691552208E-3</v>
      </c>
      <c r="BZ335">
        <v>0.53427896078743475</v>
      </c>
      <c r="CA335">
        <v>0.7271159279934819</v>
      </c>
      <c r="CB335">
        <v>0.76822464960781145</v>
      </c>
      <c r="CC335">
        <v>0.64411306424196546</v>
      </c>
      <c r="CD335">
        <v>1.2396346862372762</v>
      </c>
      <c r="CE335" t="s">
        <v>152</v>
      </c>
      <c r="CF335">
        <v>0.4336909221070735</v>
      </c>
      <c r="CG335">
        <v>497.36473442368253</v>
      </c>
      <c r="CH335">
        <v>942.95120431509702</v>
      </c>
      <c r="CI335">
        <v>92.647077638255013</v>
      </c>
      <c r="CJ335">
        <v>226.48801404091245</v>
      </c>
      <c r="CK335">
        <v>413.6096261849429</v>
      </c>
      <c r="CL335">
        <v>909.20330486301452</v>
      </c>
      <c r="CM335">
        <v>134.25974597576689</v>
      </c>
      <c r="CN335">
        <v>57.989324380823405</v>
      </c>
      <c r="CO335">
        <v>19978.746064480103</v>
      </c>
      <c r="CP335">
        <v>0.87940563658329352</v>
      </c>
      <c r="CQ335">
        <v>38.520845132523732</v>
      </c>
      <c r="CR335">
        <v>26482.659206897632</v>
      </c>
      <c r="CS335">
        <v>103.09903585516274</v>
      </c>
      <c r="CT335">
        <v>9999999</v>
      </c>
      <c r="CU335">
        <v>2.3110475716302803</v>
      </c>
      <c r="CV335">
        <v>0.31595867758386081</v>
      </c>
      <c r="CW335">
        <v>1.6520939309608391</v>
      </c>
      <c r="CX335">
        <v>0.32501590267822295</v>
      </c>
      <c r="CY335">
        <v>1.133123131078041</v>
      </c>
      <c r="CZ335">
        <v>2.044900979615617E-3</v>
      </c>
      <c r="DA335">
        <v>0.21059792645899256</v>
      </c>
      <c r="DB335">
        <v>0.27773287101494593</v>
      </c>
      <c r="DC335">
        <v>0.29300311354919573</v>
      </c>
      <c r="DD335">
        <v>0.24843788021678126</v>
      </c>
      <c r="DE335">
        <v>0.45589438159079299</v>
      </c>
    </row>
    <row r="336" spans="1:109">
      <c r="A336">
        <v>328</v>
      </c>
      <c r="B336" t="s">
        <v>149</v>
      </c>
      <c r="C336">
        <v>280178.48801112</v>
      </c>
      <c r="D336">
        <v>255478.03525760624</v>
      </c>
      <c r="E336">
        <v>1284598.1014685116</v>
      </c>
      <c r="F336">
        <v>107967.69354672245</v>
      </c>
      <c r="G336">
        <v>136947.11275586742</v>
      </c>
      <c r="H336">
        <v>437578.69589633611</v>
      </c>
      <c r="I336">
        <v>1374941.8270139722</v>
      </c>
      <c r="J336">
        <v>227065.76546076813</v>
      </c>
      <c r="K336">
        <v>43716.653418595917</v>
      </c>
      <c r="L336">
        <v>3627263949.3439121</v>
      </c>
      <c r="M336">
        <v>1013.4555847816634</v>
      </c>
      <c r="N336">
        <v>17156.658391058852</v>
      </c>
      <c r="O336">
        <v>7731629.4905430758</v>
      </c>
      <c r="P336">
        <v>9712.3719514984768</v>
      </c>
      <c r="Q336">
        <v>9999999</v>
      </c>
      <c r="R336">
        <v>595.15672787753965</v>
      </c>
      <c r="S336">
        <v>44.792751955305214</v>
      </c>
      <c r="T336">
        <v>209.01070008711622</v>
      </c>
      <c r="U336">
        <v>46.863691690719058</v>
      </c>
      <c r="V336">
        <v>124.05501741036406</v>
      </c>
      <c r="W336">
        <v>0.33090944578189435</v>
      </c>
      <c r="X336">
        <v>28.695257123257427</v>
      </c>
      <c r="Y336">
        <v>37.731508325568065</v>
      </c>
      <c r="Z336">
        <v>38.767819715482503</v>
      </c>
      <c r="AA336">
        <v>33.341761283221018</v>
      </c>
      <c r="AB336">
        <v>76.563648079508511</v>
      </c>
      <c r="AC336" t="s">
        <v>150</v>
      </c>
      <c r="AD336">
        <v>601.32395804689747</v>
      </c>
      <c r="AE336">
        <v>78641.641924407479</v>
      </c>
      <c r="AF336">
        <v>755460.61021091952</v>
      </c>
      <c r="AG336">
        <v>31644.836161262258</v>
      </c>
      <c r="AH336">
        <v>42368.258349121134</v>
      </c>
      <c r="AI336">
        <v>195641.75788763506</v>
      </c>
      <c r="AJ336">
        <v>228069.26034537915</v>
      </c>
      <c r="AK336">
        <v>56066.587275663092</v>
      </c>
      <c r="AL336">
        <v>14165.441627690798</v>
      </c>
      <c r="AM336">
        <v>903317552.78107667</v>
      </c>
      <c r="AN336">
        <v>635.02215951863241</v>
      </c>
      <c r="AO336">
        <v>4062.2670217555078</v>
      </c>
      <c r="AP336">
        <v>5563771.1852996023</v>
      </c>
      <c r="AQ336">
        <v>2678.1928904442766</v>
      </c>
      <c r="AR336">
        <v>9999999</v>
      </c>
      <c r="AS336">
        <v>1034.9266182781153</v>
      </c>
      <c r="AT336">
        <v>88.105807264104982</v>
      </c>
      <c r="AU336">
        <v>411.2121596805564</v>
      </c>
      <c r="AV336">
        <v>93.658266285949779</v>
      </c>
      <c r="AW336">
        <v>274.92493092764568</v>
      </c>
      <c r="AX336">
        <v>0.78135904964735881</v>
      </c>
      <c r="AY336">
        <v>33.97748208576607</v>
      </c>
      <c r="AZ336">
        <v>63.877370434189139</v>
      </c>
      <c r="BA336">
        <v>76.861479988769176</v>
      </c>
      <c r="BB336">
        <v>47.827451399387385</v>
      </c>
      <c r="BC336">
        <v>153.32811088670246</v>
      </c>
      <c r="BD336" t="s">
        <v>151</v>
      </c>
      <c r="BE336">
        <v>4.7372634718650879</v>
      </c>
      <c r="BF336">
        <v>1303.1003014352602</v>
      </c>
      <c r="BG336">
        <v>6723.1435917404187</v>
      </c>
      <c r="BH336">
        <v>632.78084358527633</v>
      </c>
      <c r="BI336">
        <v>720.40907695399756</v>
      </c>
      <c r="BJ336">
        <v>1737.1110719095768</v>
      </c>
      <c r="BK336">
        <v>18129.446831733374</v>
      </c>
      <c r="BL336">
        <v>1962.801536734454</v>
      </c>
      <c r="BM336">
        <v>195.68597873780556</v>
      </c>
      <c r="BN336">
        <v>5332311264.3018465</v>
      </c>
      <c r="BO336">
        <v>2.8674870128115297</v>
      </c>
      <c r="BP336">
        <v>138.81146948992225</v>
      </c>
      <c r="BQ336">
        <v>21434.231225201038</v>
      </c>
      <c r="BR336">
        <v>40.006193736646082</v>
      </c>
      <c r="BS336">
        <v>9999999</v>
      </c>
      <c r="BT336">
        <v>10.257010851629683</v>
      </c>
      <c r="BU336">
        <v>1.9102578434355062</v>
      </c>
      <c r="BV336">
        <v>7.0339138015817548</v>
      </c>
      <c r="BW336">
        <v>1.983844534952024</v>
      </c>
      <c r="BX336">
        <v>4.9940271550851607</v>
      </c>
      <c r="BY336">
        <v>3.2986183969022915E-3</v>
      </c>
      <c r="BZ336">
        <v>1.1048284362128498</v>
      </c>
      <c r="CA336">
        <v>1.6067217657656703</v>
      </c>
      <c r="CB336">
        <v>1.7186660214747074</v>
      </c>
      <c r="CC336">
        <v>1.3662400420631673</v>
      </c>
      <c r="CD336">
        <v>2.8485313765917919</v>
      </c>
      <c r="CE336" t="s">
        <v>152</v>
      </c>
      <c r="CF336">
        <v>0.27014772481551874</v>
      </c>
      <c r="CG336">
        <v>279.98926387389969</v>
      </c>
      <c r="CH336">
        <v>834.25634143044169</v>
      </c>
      <c r="CI336">
        <v>55.597385946263636</v>
      </c>
      <c r="CJ336">
        <v>138.91653647208074</v>
      </c>
      <c r="CK336">
        <v>274.05948116350078</v>
      </c>
      <c r="CL336">
        <v>454.15933285047424</v>
      </c>
      <c r="CM336">
        <v>76.615103233610043</v>
      </c>
      <c r="CN336">
        <v>36.079560717820755</v>
      </c>
      <c r="CO336">
        <v>20781.051978543546</v>
      </c>
      <c r="CP336">
        <v>0.22465374960357506</v>
      </c>
      <c r="CQ336">
        <v>23.459623147379414</v>
      </c>
      <c r="CR336">
        <v>21453.505734127284</v>
      </c>
      <c r="CS336">
        <v>117.0621672414013</v>
      </c>
      <c r="CT336">
        <v>9999999</v>
      </c>
      <c r="CU336">
        <v>1.2449677128584287</v>
      </c>
      <c r="CV336">
        <v>0.34012092362442592</v>
      </c>
      <c r="CW336">
        <v>0.91349136687143273</v>
      </c>
      <c r="CX336">
        <v>0.35525132680876553</v>
      </c>
      <c r="CY336">
        <v>0.86560972730375085</v>
      </c>
      <c r="CZ336">
        <v>1.4100341341460646E-3</v>
      </c>
      <c r="DA336">
        <v>0.20103822703753221</v>
      </c>
      <c r="DB336">
        <v>0.28055002972052306</v>
      </c>
      <c r="DC336">
        <v>0.30929911966985224</v>
      </c>
      <c r="DD336">
        <v>0.24020014021831079</v>
      </c>
      <c r="DE336">
        <v>0.54656411753372125</v>
      </c>
    </row>
    <row r="337" spans="1:109">
      <c r="A337">
        <v>329</v>
      </c>
      <c r="B337" t="s">
        <v>149</v>
      </c>
      <c r="C337">
        <v>307613.44481302227</v>
      </c>
      <c r="D337">
        <v>218972.37623337598</v>
      </c>
      <c r="E337">
        <v>2555172.5641817683</v>
      </c>
      <c r="F337">
        <v>147637.6612480492</v>
      </c>
      <c r="G337">
        <v>123847.80945531081</v>
      </c>
      <c r="H337">
        <v>635919.55576491146</v>
      </c>
      <c r="I337">
        <v>1491620.7884057502</v>
      </c>
      <c r="J337">
        <v>392481.25174740312</v>
      </c>
      <c r="K337">
        <v>44742.374201050283</v>
      </c>
      <c r="L337">
        <v>1357039852155.3418</v>
      </c>
      <c r="M337">
        <v>3600.44006368297</v>
      </c>
      <c r="N337">
        <v>14241.648063329469</v>
      </c>
      <c r="O337">
        <v>8363257.0553571144</v>
      </c>
      <c r="P337">
        <v>13686.490327860218</v>
      </c>
      <c r="Q337">
        <v>9999999</v>
      </c>
      <c r="R337">
        <v>3084.8855718655896</v>
      </c>
      <c r="S337">
        <v>206.19915556321791</v>
      </c>
      <c r="T337">
        <v>890.89522872954694</v>
      </c>
      <c r="U337">
        <v>217.0282862788697</v>
      </c>
      <c r="V337">
        <v>659.58990137125011</v>
      </c>
      <c r="W337">
        <v>1.2559985247811756</v>
      </c>
      <c r="X337">
        <v>105.23776013943662</v>
      </c>
      <c r="Y337">
        <v>162.55225079633203</v>
      </c>
      <c r="Z337">
        <v>181.85240673761498</v>
      </c>
      <c r="AA337">
        <v>132.98001717484604</v>
      </c>
      <c r="AB337">
        <v>350.90776018697704</v>
      </c>
      <c r="AC337" t="s">
        <v>150</v>
      </c>
      <c r="AD337">
        <v>119.9029909615205</v>
      </c>
      <c r="AE337">
        <v>52706.923030395003</v>
      </c>
      <c r="AF337">
        <v>157027.98482436858</v>
      </c>
      <c r="AG337">
        <v>12950.057265637799</v>
      </c>
      <c r="AH337">
        <v>32155.981940332567</v>
      </c>
      <c r="AI337">
        <v>49124.226417177277</v>
      </c>
      <c r="AJ337">
        <v>88668.199873931953</v>
      </c>
      <c r="AK337">
        <v>16853.62601217685</v>
      </c>
      <c r="AL337">
        <v>9298.2016586815316</v>
      </c>
      <c r="AM337">
        <v>2509121.3151115924</v>
      </c>
      <c r="AN337">
        <v>154.42501389177377</v>
      </c>
      <c r="AO337">
        <v>7983.9525543064883</v>
      </c>
      <c r="AP337">
        <v>5183214.8086135732</v>
      </c>
      <c r="AQ337">
        <v>1308.2337447474733</v>
      </c>
      <c r="AR337">
        <v>9999999</v>
      </c>
      <c r="AS337">
        <v>205.35008667758746</v>
      </c>
      <c r="AT337">
        <v>18.489937871161018</v>
      </c>
      <c r="AU337">
        <v>101.66685665218239</v>
      </c>
      <c r="AV337">
        <v>19.497233088151084</v>
      </c>
      <c r="AW337">
        <v>92.701579777901685</v>
      </c>
      <c r="AX337">
        <v>0.45289177497887573</v>
      </c>
      <c r="AY337">
        <v>11.980043803070044</v>
      </c>
      <c r="AZ337">
        <v>14.831172540198921</v>
      </c>
      <c r="BA337">
        <v>16.385500976042927</v>
      </c>
      <c r="BB337">
        <v>13.140062405747985</v>
      </c>
      <c r="BC337">
        <v>37.815367212709631</v>
      </c>
      <c r="BD337" t="s">
        <v>151</v>
      </c>
      <c r="BE337">
        <v>2.5063785445707425</v>
      </c>
      <c r="BF337">
        <v>337.41131210109484</v>
      </c>
      <c r="BG337">
        <v>2359.1690297325035</v>
      </c>
      <c r="BH337">
        <v>81.074732285119609</v>
      </c>
      <c r="BI337">
        <v>164.81864314443246</v>
      </c>
      <c r="BJ337">
        <v>565.06483420645236</v>
      </c>
      <c r="BK337">
        <v>506.06410257582803</v>
      </c>
      <c r="BL337">
        <v>115.51103777613937</v>
      </c>
      <c r="BM337">
        <v>48.422847929093486</v>
      </c>
      <c r="BN337">
        <v>203550.6226303174</v>
      </c>
      <c r="BO337">
        <v>3.0290125731723285</v>
      </c>
      <c r="BP337">
        <v>26.610250059396122</v>
      </c>
      <c r="BQ337">
        <v>35615.25233147086</v>
      </c>
      <c r="BR337">
        <v>128.26781631260354</v>
      </c>
      <c r="BS337">
        <v>9999999</v>
      </c>
      <c r="BT337">
        <v>5.4453535637089718</v>
      </c>
      <c r="BU337">
        <v>0.37148757937421184</v>
      </c>
      <c r="BV337">
        <v>2.4284738968533515</v>
      </c>
      <c r="BW337">
        <v>0.38679859008178202</v>
      </c>
      <c r="BX337">
        <v>1.5165581689268854</v>
      </c>
      <c r="BY337">
        <v>1.3630029786947427E-3</v>
      </c>
      <c r="BZ337">
        <v>0.18192413816043776</v>
      </c>
      <c r="CA337">
        <v>0.29581712965940693</v>
      </c>
      <c r="CB337">
        <v>0.33706004546379337</v>
      </c>
      <c r="CC337">
        <v>0.23809755081041825</v>
      </c>
      <c r="CD337">
        <v>0.54801955256701262</v>
      </c>
      <c r="CE337" t="s">
        <v>152</v>
      </c>
      <c r="CF337">
        <v>0.44117849503325401</v>
      </c>
      <c r="CG337">
        <v>287.41694302563957</v>
      </c>
      <c r="CH337">
        <v>1303.1300363449789</v>
      </c>
      <c r="CI337">
        <v>65.850995655647196</v>
      </c>
      <c r="CJ337">
        <v>153.27752390459335</v>
      </c>
      <c r="CK337">
        <v>353.02861685826178</v>
      </c>
      <c r="CL337">
        <v>507.52744054495258</v>
      </c>
      <c r="CM337">
        <v>91.374959771309392</v>
      </c>
      <c r="CN337">
        <v>41.646137787299175</v>
      </c>
      <c r="CO337">
        <v>61851.298253700232</v>
      </c>
      <c r="CP337">
        <v>0.81312474784748479</v>
      </c>
      <c r="CQ337">
        <v>24.041289445282047</v>
      </c>
      <c r="CR337">
        <v>23863.116502505163</v>
      </c>
      <c r="CS337">
        <v>123.025406645334</v>
      </c>
      <c r="CT337">
        <v>9999999</v>
      </c>
      <c r="CU337">
        <v>1.4124083388343605</v>
      </c>
      <c r="CV337">
        <v>0.26467607241983143</v>
      </c>
      <c r="CW337">
        <v>0.95174206597358912</v>
      </c>
      <c r="CX337">
        <v>0.27528062052649599</v>
      </c>
      <c r="CY337">
        <v>0.62599756931851602</v>
      </c>
      <c r="CZ337">
        <v>4.7753542220928854E-4</v>
      </c>
      <c r="DA337">
        <v>0.13604850697309334</v>
      </c>
      <c r="DB337">
        <v>0.21896179428770143</v>
      </c>
      <c r="DC337">
        <v>0.23831155419917804</v>
      </c>
      <c r="DD337">
        <v>0.1798257163277171</v>
      </c>
      <c r="DE337">
        <v>0.36823015928517988</v>
      </c>
    </row>
    <row r="338" spans="1:109">
      <c r="A338">
        <v>330</v>
      </c>
      <c r="B338" t="s">
        <v>149</v>
      </c>
      <c r="C338">
        <v>302665.29665367276</v>
      </c>
      <c r="D338">
        <v>750932.43182323419</v>
      </c>
      <c r="E338">
        <v>2451366.2850998649</v>
      </c>
      <c r="F338">
        <v>443208.54053904198</v>
      </c>
      <c r="G338">
        <v>356088.7170642321</v>
      </c>
      <c r="H338">
        <v>796812.58787850069</v>
      </c>
      <c r="I338">
        <v>48661173.607546285</v>
      </c>
      <c r="J338">
        <v>2483224.9675840158</v>
      </c>
      <c r="K338">
        <v>93833.560526658679</v>
      </c>
      <c r="L338">
        <v>125620577225698.89</v>
      </c>
      <c r="M338">
        <v>201.76909770488697</v>
      </c>
      <c r="N338">
        <v>92529.751611832995</v>
      </c>
      <c r="O338">
        <v>5590207.6123756226</v>
      </c>
      <c r="P338">
        <v>37420.915979929974</v>
      </c>
      <c r="Q338">
        <v>9999999</v>
      </c>
      <c r="R338">
        <v>2859.7370267264159</v>
      </c>
      <c r="S338">
        <v>382.45547758915802</v>
      </c>
      <c r="T338">
        <v>1706.673779190538</v>
      </c>
      <c r="U338">
        <v>394.11013455203727</v>
      </c>
      <c r="V338">
        <v>1428.8704199346816</v>
      </c>
      <c r="W338">
        <v>2.3720751472279331</v>
      </c>
      <c r="X338">
        <v>275.52815815565839</v>
      </c>
      <c r="Y338">
        <v>333.33395214052285</v>
      </c>
      <c r="Z338">
        <v>355.35360368278168</v>
      </c>
      <c r="AA338">
        <v>302.99538138557369</v>
      </c>
      <c r="AB338">
        <v>588.02465209938919</v>
      </c>
      <c r="AC338" t="s">
        <v>150</v>
      </c>
      <c r="AD338">
        <v>344.22947078799962</v>
      </c>
      <c r="AE338">
        <v>52757.781694703364</v>
      </c>
      <c r="AF338">
        <v>487012.5639720668</v>
      </c>
      <c r="AG338">
        <v>16118.1801706326</v>
      </c>
      <c r="AH338">
        <v>29699.015723245109</v>
      </c>
      <c r="AI338">
        <v>117256.26070488845</v>
      </c>
      <c r="AJ338">
        <v>101378.52134148602</v>
      </c>
      <c r="AK338">
        <v>24098.51484185665</v>
      </c>
      <c r="AL338">
        <v>8935.4050860022471</v>
      </c>
      <c r="AM338">
        <v>70372459.885523006</v>
      </c>
      <c r="AN338">
        <v>403.38762538203082</v>
      </c>
      <c r="AO338">
        <v>4217.2088087972024</v>
      </c>
      <c r="AP338">
        <v>6149380.6995927189</v>
      </c>
      <c r="AQ338">
        <v>1449.1570595018748</v>
      </c>
      <c r="AR338">
        <v>9999999</v>
      </c>
      <c r="AS338">
        <v>833.68654314224375</v>
      </c>
      <c r="AT338">
        <v>48.820705116095588</v>
      </c>
      <c r="AU338">
        <v>264.79195525092888</v>
      </c>
      <c r="AV338">
        <v>50.835970420850941</v>
      </c>
      <c r="AW338">
        <v>147.41893080489027</v>
      </c>
      <c r="AX338">
        <v>0.5690070340237956</v>
      </c>
      <c r="AY338">
        <v>27.410998630232307</v>
      </c>
      <c r="AZ338">
        <v>40.526074081847639</v>
      </c>
      <c r="BA338">
        <v>42.928796116309378</v>
      </c>
      <c r="BB338">
        <v>34.161571112927298</v>
      </c>
      <c r="BC338">
        <v>73.341853134926922</v>
      </c>
      <c r="BD338" t="s">
        <v>151</v>
      </c>
      <c r="BE338">
        <v>5.1348457016303373</v>
      </c>
      <c r="BF338">
        <v>536.33246759432143</v>
      </c>
      <c r="BG338">
        <v>2215.5583315999847</v>
      </c>
      <c r="BH338">
        <v>119.05410177145063</v>
      </c>
      <c r="BI338">
        <v>261.77180673529364</v>
      </c>
      <c r="BJ338">
        <v>573.35419844182752</v>
      </c>
      <c r="BK338">
        <v>1207.3560108222034</v>
      </c>
      <c r="BL338">
        <v>187.01928020143242</v>
      </c>
      <c r="BM338">
        <v>70.301707570982671</v>
      </c>
      <c r="BN338">
        <v>206091.38939649926</v>
      </c>
      <c r="BO338">
        <v>8.0126687500926863</v>
      </c>
      <c r="BP338">
        <v>62.735634912727136</v>
      </c>
      <c r="BQ338">
        <v>35415.389154134158</v>
      </c>
      <c r="BR338">
        <v>67.645163798337691</v>
      </c>
      <c r="BS338">
        <v>9999999</v>
      </c>
      <c r="BT338">
        <v>14.044781141269599</v>
      </c>
      <c r="BU338">
        <v>1.137231607434869</v>
      </c>
      <c r="BV338">
        <v>6.2927841087931489</v>
      </c>
      <c r="BW338">
        <v>1.1981075371217964</v>
      </c>
      <c r="BX338">
        <v>3.7087263756525228</v>
      </c>
      <c r="BY338">
        <v>3.394695650045302E-3</v>
      </c>
      <c r="BZ338">
        <v>0.55935565320991465</v>
      </c>
      <c r="CA338">
        <v>0.89515734857358153</v>
      </c>
      <c r="CB338">
        <v>1.004201462681463</v>
      </c>
      <c r="CC338">
        <v>0.72564784833849516</v>
      </c>
      <c r="CD338">
        <v>1.9793366244795279</v>
      </c>
      <c r="CE338" t="s">
        <v>152</v>
      </c>
      <c r="CF338">
        <v>2.238296975471342</v>
      </c>
      <c r="CG338">
        <v>379.18261763994008</v>
      </c>
      <c r="CH338">
        <v>2948.0092158029611</v>
      </c>
      <c r="CI338">
        <v>108.66806239295364</v>
      </c>
      <c r="CJ338">
        <v>176.57902303682175</v>
      </c>
      <c r="CK338">
        <v>729.19684752127489</v>
      </c>
      <c r="CL338">
        <v>760.75362077660679</v>
      </c>
      <c r="CM338">
        <v>176.95005115424894</v>
      </c>
      <c r="CN338">
        <v>53.803983266502279</v>
      </c>
      <c r="CO338">
        <v>1332037.1058597006</v>
      </c>
      <c r="CP338">
        <v>2.6296675180556934</v>
      </c>
      <c r="CQ338">
        <v>18.353863851874188</v>
      </c>
      <c r="CR338">
        <v>27160.067420054191</v>
      </c>
      <c r="CS338">
        <v>102.59975786923063</v>
      </c>
      <c r="CT338">
        <v>9999999</v>
      </c>
      <c r="CU338">
        <v>5.3058739165799498</v>
      </c>
      <c r="CV338">
        <v>0.4883706580304471</v>
      </c>
      <c r="CW338">
        <v>2.3941428835648737</v>
      </c>
      <c r="CX338">
        <v>0.51045295569262572</v>
      </c>
      <c r="CY338">
        <v>1.5135179405853822</v>
      </c>
      <c r="CZ338">
        <v>2.83748883861156E-3</v>
      </c>
      <c r="DA338">
        <v>0.23183766088896193</v>
      </c>
      <c r="DB338">
        <v>0.39012509737141349</v>
      </c>
      <c r="DC338">
        <v>0.43559256344485886</v>
      </c>
      <c r="DD338">
        <v>0.31321424539943582</v>
      </c>
      <c r="DE338">
        <v>0.79415285901095212</v>
      </c>
    </row>
    <row r="339" spans="1:109">
      <c r="A339">
        <v>331</v>
      </c>
      <c r="B339" t="s">
        <v>149</v>
      </c>
      <c r="C339">
        <v>451636.21251188143</v>
      </c>
      <c r="D339">
        <v>860467.72526943486</v>
      </c>
      <c r="E339">
        <v>3858318.8199081444</v>
      </c>
      <c r="F339">
        <v>563558.03457847307</v>
      </c>
      <c r="G339">
        <v>457869.85812106234</v>
      </c>
      <c r="H339">
        <v>1050061.9393516113</v>
      </c>
      <c r="I339">
        <v>42839091.457674563</v>
      </c>
      <c r="J339">
        <v>3045775.8253192469</v>
      </c>
      <c r="K339">
        <v>123287.90269419308</v>
      </c>
      <c r="L339">
        <v>1599667379247713.7</v>
      </c>
      <c r="M339">
        <v>851.82970567986956</v>
      </c>
      <c r="N339">
        <v>124436.16122828834</v>
      </c>
      <c r="O339">
        <v>8043700.408935423</v>
      </c>
      <c r="P339">
        <v>58610.184581826958</v>
      </c>
      <c r="Q339">
        <v>9999999</v>
      </c>
      <c r="R339">
        <v>4792.9185326211173</v>
      </c>
      <c r="S339">
        <v>732.6491030544521</v>
      </c>
      <c r="T339">
        <v>3136.3770203323911</v>
      </c>
      <c r="U339">
        <v>760.39188390798154</v>
      </c>
      <c r="V339">
        <v>2151.6609883902734</v>
      </c>
      <c r="W339">
        <v>4.7703739531101759</v>
      </c>
      <c r="X339">
        <v>471.79478510903067</v>
      </c>
      <c r="Y339">
        <v>624.63602185025616</v>
      </c>
      <c r="Z339">
        <v>661.4266285147155</v>
      </c>
      <c r="AA339">
        <v>551.53603491954584</v>
      </c>
      <c r="AB339">
        <v>1131.789010800235</v>
      </c>
      <c r="AC339" t="s">
        <v>150</v>
      </c>
      <c r="AD339">
        <v>186.83019378290263</v>
      </c>
      <c r="AE339">
        <v>58140.913065081477</v>
      </c>
      <c r="AF339">
        <v>277446.46338151587</v>
      </c>
      <c r="AG339">
        <v>13568.83112855636</v>
      </c>
      <c r="AH339">
        <v>32146.434028863274</v>
      </c>
      <c r="AI339">
        <v>69550.385008876678</v>
      </c>
      <c r="AJ339">
        <v>112874.77047156193</v>
      </c>
      <c r="AK339">
        <v>19528.767323974964</v>
      </c>
      <c r="AL339">
        <v>8475.5554370704558</v>
      </c>
      <c r="AM339">
        <v>15635980.328588258</v>
      </c>
      <c r="AN339">
        <v>166.93058674479911</v>
      </c>
      <c r="AO339">
        <v>6659.4338673832444</v>
      </c>
      <c r="AP339">
        <v>5093341.4126176937</v>
      </c>
      <c r="AQ339">
        <v>1400.5162622105267</v>
      </c>
      <c r="AR339">
        <v>9999999</v>
      </c>
      <c r="AS339">
        <v>732.41669985576641</v>
      </c>
      <c r="AT339">
        <v>104.62148982519382</v>
      </c>
      <c r="AU339">
        <v>481.94744002249161</v>
      </c>
      <c r="AV339">
        <v>107.51316713472961</v>
      </c>
      <c r="AW339">
        <v>288.28374288303456</v>
      </c>
      <c r="AX339">
        <v>0.33131774192471053</v>
      </c>
      <c r="AY339">
        <v>60.941187034965431</v>
      </c>
      <c r="AZ339">
        <v>90.953515805890447</v>
      </c>
      <c r="BA339">
        <v>96.517819731085083</v>
      </c>
      <c r="BB339">
        <v>77.952257513979092</v>
      </c>
      <c r="BC339">
        <v>140.07536926106246</v>
      </c>
      <c r="BD339" t="s">
        <v>151</v>
      </c>
      <c r="BE339">
        <v>1.3778981868878268</v>
      </c>
      <c r="BF339">
        <v>479.6847984290248</v>
      </c>
      <c r="BG339">
        <v>2547.0306557902131</v>
      </c>
      <c r="BH339">
        <v>151.44079688661452</v>
      </c>
      <c r="BI339">
        <v>261.24787098938822</v>
      </c>
      <c r="BJ339">
        <v>837.3977556302616</v>
      </c>
      <c r="BK339">
        <v>1220.4639418493568</v>
      </c>
      <c r="BL339">
        <v>243.88629615027247</v>
      </c>
      <c r="BM339">
        <v>79.198469618111119</v>
      </c>
      <c r="BN339">
        <v>377860.17947238468</v>
      </c>
      <c r="BO339">
        <v>1.4254851013118672</v>
      </c>
      <c r="BP339">
        <v>33.20125378036213</v>
      </c>
      <c r="BQ339">
        <v>31109.254982925919</v>
      </c>
      <c r="BR339">
        <v>109.50792342841459</v>
      </c>
      <c r="BS339">
        <v>9999999</v>
      </c>
      <c r="BT339">
        <v>2.5033142232965329</v>
      </c>
      <c r="BU339">
        <v>0.33964181865933596</v>
      </c>
      <c r="BV339">
        <v>1.4001572215958673</v>
      </c>
      <c r="BW339">
        <v>0.35206778174601094</v>
      </c>
      <c r="BX339">
        <v>1.0925646395082407</v>
      </c>
      <c r="BY339">
        <v>3.568033265633536E-3</v>
      </c>
      <c r="BZ339">
        <v>0.21440908262002459</v>
      </c>
      <c r="CA339">
        <v>0.28868871491356912</v>
      </c>
      <c r="CB339">
        <v>0.31163083813605547</v>
      </c>
      <c r="CC339">
        <v>0.25287272584092363</v>
      </c>
      <c r="CD339">
        <v>0.51583506281670821</v>
      </c>
      <c r="CE339" t="s">
        <v>152</v>
      </c>
      <c r="CF339">
        <v>8.7282243922238969</v>
      </c>
      <c r="CG339">
        <v>218.01514559181589</v>
      </c>
      <c r="CH339">
        <v>1101.501944771798</v>
      </c>
      <c r="CI339">
        <v>52.234470878771013</v>
      </c>
      <c r="CJ339">
        <v>103.86856172475758</v>
      </c>
      <c r="CK339">
        <v>250.37038060739198</v>
      </c>
      <c r="CL339">
        <v>394.3065381988078</v>
      </c>
      <c r="CM339">
        <v>75.979478013525139</v>
      </c>
      <c r="CN339">
        <v>36.526274055667081</v>
      </c>
      <c r="CO339">
        <v>59192.946312607921</v>
      </c>
      <c r="CP339">
        <v>14.755635030159134</v>
      </c>
      <c r="CQ339">
        <v>47.611877796313067</v>
      </c>
      <c r="CR339">
        <v>23139.494929593493</v>
      </c>
      <c r="CS339">
        <v>61.038497705781104</v>
      </c>
      <c r="CT339">
        <v>9999999</v>
      </c>
      <c r="CU339">
        <v>15.117811327761796</v>
      </c>
      <c r="CV339">
        <v>0.35214879043041197</v>
      </c>
      <c r="CW339">
        <v>4.2666362849382438</v>
      </c>
      <c r="CX339">
        <v>0.36931449989056409</v>
      </c>
      <c r="CY339">
        <v>2.0770416382122545</v>
      </c>
      <c r="CZ339">
        <v>2.5727808719184014E-3</v>
      </c>
      <c r="DA339">
        <v>0.15544731940134571</v>
      </c>
      <c r="DB339">
        <v>0.27249307994239463</v>
      </c>
      <c r="DC339">
        <v>0.31270624099321631</v>
      </c>
      <c r="DD339">
        <v>0.21235442355501705</v>
      </c>
      <c r="DE339">
        <v>0.57079459308337099</v>
      </c>
    </row>
    <row r="340" spans="1:109">
      <c r="A340">
        <v>332</v>
      </c>
      <c r="B340" t="s">
        <v>149</v>
      </c>
      <c r="C340">
        <v>377610.21968609217</v>
      </c>
      <c r="D340">
        <v>1012716.7839179034</v>
      </c>
      <c r="E340">
        <v>2161975.8948665713</v>
      </c>
      <c r="F340">
        <v>454137.71832969895</v>
      </c>
      <c r="G340">
        <v>449577.27697974717</v>
      </c>
      <c r="H340">
        <v>756321.15259865567</v>
      </c>
      <c r="I340">
        <v>50222652.224558949</v>
      </c>
      <c r="J340">
        <v>2089694.933886586</v>
      </c>
      <c r="K340">
        <v>119651.69416968399</v>
      </c>
      <c r="L340">
        <v>3778672135703.5396</v>
      </c>
      <c r="M340">
        <v>1434.411189395496</v>
      </c>
      <c r="N340">
        <v>133066.47278782981</v>
      </c>
      <c r="O340">
        <v>6111323.3132153982</v>
      </c>
      <c r="P340">
        <v>51134.94137107156</v>
      </c>
      <c r="Q340">
        <v>9999999</v>
      </c>
      <c r="R340">
        <v>4697.4823880232325</v>
      </c>
      <c r="S340">
        <v>934.29513301735426</v>
      </c>
      <c r="T340">
        <v>2287.4295735494948</v>
      </c>
      <c r="U340">
        <v>978.81415457653736</v>
      </c>
      <c r="V340">
        <v>1745.3282624115575</v>
      </c>
      <c r="W340">
        <v>4.9494574513299012</v>
      </c>
      <c r="X340">
        <v>429.85225528126449</v>
      </c>
      <c r="Y340">
        <v>727.80382751639809</v>
      </c>
      <c r="Z340">
        <v>837.34249314837734</v>
      </c>
      <c r="AA340">
        <v>570.3946973901709</v>
      </c>
      <c r="AB340">
        <v>1394.6227226363642</v>
      </c>
      <c r="AC340" t="s">
        <v>150</v>
      </c>
      <c r="AD340">
        <v>565.90483771572781</v>
      </c>
      <c r="AE340">
        <v>119912.67717925266</v>
      </c>
      <c r="AF340">
        <v>381508.83215046144</v>
      </c>
      <c r="AG340">
        <v>27217.915812418581</v>
      </c>
      <c r="AH340">
        <v>57450.772470442869</v>
      </c>
      <c r="AI340">
        <v>117303.34896037547</v>
      </c>
      <c r="AJ340">
        <v>336955.13096569647</v>
      </c>
      <c r="AK340">
        <v>45571.575760465246</v>
      </c>
      <c r="AL340">
        <v>14916.848525270492</v>
      </c>
      <c r="AM340">
        <v>46626360.387824103</v>
      </c>
      <c r="AN340">
        <v>815.92632035979045</v>
      </c>
      <c r="AO340">
        <v>11046.530294296259</v>
      </c>
      <c r="AP340">
        <v>5372740.7567897039</v>
      </c>
      <c r="AQ340">
        <v>4194.3195787624654</v>
      </c>
      <c r="AR340">
        <v>9999999</v>
      </c>
      <c r="AS340">
        <v>1781.1904467729696</v>
      </c>
      <c r="AT340">
        <v>175.75015736218293</v>
      </c>
      <c r="AU340">
        <v>839.65435486251977</v>
      </c>
      <c r="AV340">
        <v>186.48697323578239</v>
      </c>
      <c r="AW340">
        <v>517.800614735831</v>
      </c>
      <c r="AX340">
        <v>0.64009674087511959</v>
      </c>
      <c r="AY340">
        <v>76.47514406182988</v>
      </c>
      <c r="AZ340">
        <v>131.91118449485083</v>
      </c>
      <c r="BA340">
        <v>153.20225619655474</v>
      </c>
      <c r="BB340">
        <v>102.57798546265791</v>
      </c>
      <c r="BC340">
        <v>283.69226840433879</v>
      </c>
      <c r="BD340" t="s">
        <v>151</v>
      </c>
      <c r="BE340">
        <v>8.3700761220062176</v>
      </c>
      <c r="BF340">
        <v>1559.272167406207</v>
      </c>
      <c r="BG340">
        <v>3105.9112742762395</v>
      </c>
      <c r="BH340">
        <v>483.79688309357164</v>
      </c>
      <c r="BI340">
        <v>761.55502263081007</v>
      </c>
      <c r="BJ340">
        <v>1004.7647114839199</v>
      </c>
      <c r="BK340">
        <v>10642.291270829286</v>
      </c>
      <c r="BL340">
        <v>1076.5775807430857</v>
      </c>
      <c r="BM340">
        <v>237.83222227651663</v>
      </c>
      <c r="BN340">
        <v>3079684.1941521657</v>
      </c>
      <c r="BO340">
        <v>13.020682811273138</v>
      </c>
      <c r="BP340">
        <v>209.83955811480232</v>
      </c>
      <c r="BQ340">
        <v>24274.498655877844</v>
      </c>
      <c r="BR340">
        <v>32.588203183802563</v>
      </c>
      <c r="BS340">
        <v>9999999</v>
      </c>
      <c r="BT340">
        <v>13.561931785086998</v>
      </c>
      <c r="BU340">
        <v>0.97178275298105543</v>
      </c>
      <c r="BV340">
        <v>5.009351005025878</v>
      </c>
      <c r="BW340">
        <v>1.0171782417462341</v>
      </c>
      <c r="BX340">
        <v>3.6107119219990738</v>
      </c>
      <c r="BY340">
        <v>1.0980470677935216E-2</v>
      </c>
      <c r="BZ340">
        <v>0.5630543137228855</v>
      </c>
      <c r="CA340">
        <v>0.7847094586271165</v>
      </c>
      <c r="CB340">
        <v>0.86488881568356046</v>
      </c>
      <c r="CC340">
        <v>0.66645026197731005</v>
      </c>
      <c r="CD340">
        <v>1.6422497025692604</v>
      </c>
      <c r="CE340" t="s">
        <v>152</v>
      </c>
      <c r="CF340">
        <v>0.11903135564569975</v>
      </c>
      <c r="CG340">
        <v>340.1842326981814</v>
      </c>
      <c r="CH340">
        <v>1097.9597936291536</v>
      </c>
      <c r="CI340">
        <v>74.766928430280046</v>
      </c>
      <c r="CJ340">
        <v>172.51329177991019</v>
      </c>
      <c r="CK340">
        <v>378.75255433777124</v>
      </c>
      <c r="CL340">
        <v>636.86119395384628</v>
      </c>
      <c r="CM340">
        <v>107.46962266918581</v>
      </c>
      <c r="CN340">
        <v>46.006959362036916</v>
      </c>
      <c r="CO340">
        <v>37567.061191538676</v>
      </c>
      <c r="CP340">
        <v>0.13243853541503475</v>
      </c>
      <c r="CQ340">
        <v>27.816002659613222</v>
      </c>
      <c r="CR340">
        <v>24019.060453700986</v>
      </c>
      <c r="CS340">
        <v>109.13189491632725</v>
      </c>
      <c r="CT340">
        <v>9999999</v>
      </c>
      <c r="CU340">
        <v>1.1288063963350841</v>
      </c>
      <c r="CV340">
        <v>0.19519850510179682</v>
      </c>
      <c r="CW340">
        <v>0.69463803896060294</v>
      </c>
      <c r="CX340">
        <v>0.20250788122640032</v>
      </c>
      <c r="CY340">
        <v>0.59592316281132218</v>
      </c>
      <c r="CZ340">
        <v>3.0923798211106158E-3</v>
      </c>
      <c r="DA340">
        <v>0.1288461073446292</v>
      </c>
      <c r="DB340">
        <v>0.16724904435141075</v>
      </c>
      <c r="DC340">
        <v>0.17809236300371664</v>
      </c>
      <c r="DD340">
        <v>0.14795003363500803</v>
      </c>
      <c r="DE340">
        <v>0.30610249424728508</v>
      </c>
    </row>
    <row r="341" spans="1:109">
      <c r="A341">
        <v>333</v>
      </c>
      <c r="B341" t="s">
        <v>149</v>
      </c>
      <c r="C341">
        <v>291796.37008784484</v>
      </c>
      <c r="D341">
        <v>271084.82749443006</v>
      </c>
      <c r="E341">
        <v>1636521.8937570136</v>
      </c>
      <c r="F341">
        <v>133456.39801365003</v>
      </c>
      <c r="G341">
        <v>145946.931144092</v>
      </c>
      <c r="H341">
        <v>490540.1859383196</v>
      </c>
      <c r="I341">
        <v>2611916.629969208</v>
      </c>
      <c r="J341">
        <v>359504.1061766491</v>
      </c>
      <c r="K341">
        <v>42303.631957062811</v>
      </c>
      <c r="L341">
        <v>61639916730.490021</v>
      </c>
      <c r="M341">
        <v>1071.9092688818284</v>
      </c>
      <c r="N341">
        <v>20242.390450814284</v>
      </c>
      <c r="O341">
        <v>7065398.2735152291</v>
      </c>
      <c r="P341">
        <v>15567.576191702919</v>
      </c>
      <c r="Q341">
        <v>9999999</v>
      </c>
      <c r="R341">
        <v>3220.3981578472913</v>
      </c>
      <c r="S341">
        <v>276.25586248832411</v>
      </c>
      <c r="T341">
        <v>1486.9687632896125</v>
      </c>
      <c r="U341">
        <v>292.5479871145298</v>
      </c>
      <c r="V341">
        <v>889.42962705023854</v>
      </c>
      <c r="W341">
        <v>3.1683956358508323</v>
      </c>
      <c r="X341">
        <v>122.97264445188459</v>
      </c>
      <c r="Y341">
        <v>207.79044343018546</v>
      </c>
      <c r="Z341">
        <v>238.89699180329777</v>
      </c>
      <c r="AA341">
        <v>162.89964834502501</v>
      </c>
      <c r="AB341">
        <v>473.64233630920324</v>
      </c>
      <c r="AC341" t="s">
        <v>150</v>
      </c>
      <c r="AD341">
        <v>180.43675939862788</v>
      </c>
      <c r="AE341">
        <v>157160.34904325657</v>
      </c>
      <c r="AF341">
        <v>290511.46797856188</v>
      </c>
      <c r="AG341">
        <v>32314.737164111528</v>
      </c>
      <c r="AH341">
        <v>71216.477243017973</v>
      </c>
      <c r="AI341">
        <v>111289.8440509997</v>
      </c>
      <c r="AJ341">
        <v>400850.44916578889</v>
      </c>
      <c r="AK341">
        <v>52712.754451952213</v>
      </c>
      <c r="AL341">
        <v>19048.685637764931</v>
      </c>
      <c r="AM341">
        <v>15691094.338923793</v>
      </c>
      <c r="AN341">
        <v>569.22700441524648</v>
      </c>
      <c r="AO341">
        <v>14820.56524591877</v>
      </c>
      <c r="AP341">
        <v>5484505.0459075887</v>
      </c>
      <c r="AQ341">
        <v>5291.4245217663802</v>
      </c>
      <c r="AR341">
        <v>9999999</v>
      </c>
      <c r="AS341">
        <v>1029.4911782059326</v>
      </c>
      <c r="AT341">
        <v>128.08776382963021</v>
      </c>
      <c r="AU341">
        <v>445.36450541986852</v>
      </c>
      <c r="AV341">
        <v>129.13846122100955</v>
      </c>
      <c r="AW341">
        <v>234.67951071670717</v>
      </c>
      <c r="AX341">
        <v>0.38483625746238231</v>
      </c>
      <c r="AY341">
        <v>95.678294544217565</v>
      </c>
      <c r="AZ341">
        <v>124.37586176107736</v>
      </c>
      <c r="BA341">
        <v>118.46120746860349</v>
      </c>
      <c r="BB341">
        <v>115.34103619293533</v>
      </c>
      <c r="BC341">
        <v>123.82372410818087</v>
      </c>
      <c r="BD341" t="s">
        <v>151</v>
      </c>
      <c r="BE341">
        <v>9.623423490540203</v>
      </c>
      <c r="BF341">
        <v>759.658773905516</v>
      </c>
      <c r="BG341">
        <v>7944.6113806772946</v>
      </c>
      <c r="BH341">
        <v>545.20093437475828</v>
      </c>
      <c r="BI341">
        <v>378.05750594508419</v>
      </c>
      <c r="BJ341">
        <v>1965.5393136960652</v>
      </c>
      <c r="BK341">
        <v>6096.9384813089364</v>
      </c>
      <c r="BL341">
        <v>1784.1411896345451</v>
      </c>
      <c r="BM341">
        <v>143.08183268984749</v>
      </c>
      <c r="BN341">
        <v>128322288187.75891</v>
      </c>
      <c r="BO341">
        <v>16.604308011677798</v>
      </c>
      <c r="BP341">
        <v>52.637530728634999</v>
      </c>
      <c r="BQ341">
        <v>20046.5104570002</v>
      </c>
      <c r="BR341">
        <v>87.389878649014591</v>
      </c>
      <c r="BS341">
        <v>9999999</v>
      </c>
      <c r="BT341">
        <v>13.841163990141352</v>
      </c>
      <c r="BU341">
        <v>0.45326136262122946</v>
      </c>
      <c r="BV341">
        <v>4.2698080261607592</v>
      </c>
      <c r="BW341">
        <v>0.48351644358683038</v>
      </c>
      <c r="BX341">
        <v>2.4032677594337324</v>
      </c>
      <c r="BY341">
        <v>5.2437682124783459E-3</v>
      </c>
      <c r="BZ341">
        <v>0.19280752746039267</v>
      </c>
      <c r="CA341">
        <v>0.33913472031495323</v>
      </c>
      <c r="CB341">
        <v>0.38902257178019756</v>
      </c>
      <c r="CC341">
        <v>0.26262012317360395</v>
      </c>
      <c r="CD341">
        <v>0.85652222280971779</v>
      </c>
      <c r="CE341" t="s">
        <v>152</v>
      </c>
      <c r="CF341">
        <v>4.2426519257195832</v>
      </c>
      <c r="CG341">
        <v>204.85988651826784</v>
      </c>
      <c r="CH341">
        <v>2075.2087942109529</v>
      </c>
      <c r="CI341">
        <v>77.100995892203741</v>
      </c>
      <c r="CJ341">
        <v>135.76206897525338</v>
      </c>
      <c r="CK341">
        <v>478.57245528374131</v>
      </c>
      <c r="CL341">
        <v>433.54608063660112</v>
      </c>
      <c r="CM341">
        <v>115.61564407399881</v>
      </c>
      <c r="CN341">
        <v>44.793827798519033</v>
      </c>
      <c r="CO341">
        <v>360937.49418353522</v>
      </c>
      <c r="CP341">
        <v>3.749881784547195</v>
      </c>
      <c r="CQ341">
        <v>31.963653195251375</v>
      </c>
      <c r="CR341">
        <v>25192.99675764807</v>
      </c>
      <c r="CS341">
        <v>96.578745195782759</v>
      </c>
      <c r="CT341">
        <v>9999999</v>
      </c>
      <c r="CU341">
        <v>4.855821683632076</v>
      </c>
      <c r="CV341">
        <v>0.11903062883034952</v>
      </c>
      <c r="CW341">
        <v>1.3279676057003209</v>
      </c>
      <c r="CX341">
        <v>0.12533753655964031</v>
      </c>
      <c r="CY341">
        <v>0.6773055007494595</v>
      </c>
      <c r="CZ341">
        <v>1.4904261553805754E-3</v>
      </c>
      <c r="DA341">
        <v>5.4623351284156518E-2</v>
      </c>
      <c r="DB341">
        <v>9.0027452032279576E-2</v>
      </c>
      <c r="DC341">
        <v>0.10485659629937752</v>
      </c>
      <c r="DD341">
        <v>7.1766638600325741E-2</v>
      </c>
      <c r="DE341">
        <v>0.2088378360081142</v>
      </c>
    </row>
    <row r="342" spans="1:109">
      <c r="A342">
        <v>334</v>
      </c>
      <c r="B342" t="s">
        <v>149</v>
      </c>
      <c r="C342">
        <v>237828.95697533566</v>
      </c>
      <c r="D342">
        <v>394776.63742709486</v>
      </c>
      <c r="E342">
        <v>3101895.7228246029</v>
      </c>
      <c r="F342">
        <v>636531.95103018556</v>
      </c>
      <c r="G342">
        <v>197252.15077667116</v>
      </c>
      <c r="H342">
        <v>746789.45589730504</v>
      </c>
      <c r="I342">
        <v>116447167.04793401</v>
      </c>
      <c r="J342">
        <v>14567596.219426535</v>
      </c>
      <c r="K342">
        <v>56650.124457138059</v>
      </c>
      <c r="L342">
        <v>1.1315443997010174E+23</v>
      </c>
      <c r="M342">
        <v>4238.0219672134999</v>
      </c>
      <c r="N342">
        <v>91840.296892633385</v>
      </c>
      <c r="O342">
        <v>3987113.7025222918</v>
      </c>
      <c r="P342">
        <v>36820.408959495675</v>
      </c>
      <c r="Q342">
        <v>9999999</v>
      </c>
      <c r="R342">
        <v>9047.4459278082286</v>
      </c>
      <c r="S342">
        <v>473.48109642941205</v>
      </c>
      <c r="T342">
        <v>2656.3800956632663</v>
      </c>
      <c r="U342">
        <v>504.54291980277503</v>
      </c>
      <c r="V342">
        <v>1646.1330889245166</v>
      </c>
      <c r="W342">
        <v>4.3388719540836362</v>
      </c>
      <c r="X342">
        <v>198.48500747872359</v>
      </c>
      <c r="Y342">
        <v>352.94932263309988</v>
      </c>
      <c r="Z342">
        <v>404.46779087844851</v>
      </c>
      <c r="AA342">
        <v>272.7852849721902</v>
      </c>
      <c r="AB342">
        <v>894.94746128781321</v>
      </c>
      <c r="AC342" t="s">
        <v>150</v>
      </c>
      <c r="AD342">
        <v>1596.7334729945878</v>
      </c>
      <c r="AE342">
        <v>43766.227468252793</v>
      </c>
      <c r="AF342">
        <v>258554.74713315387</v>
      </c>
      <c r="AG342">
        <v>11280.030918373055</v>
      </c>
      <c r="AH342">
        <v>22202.815823841411</v>
      </c>
      <c r="AI342">
        <v>66685.191632531758</v>
      </c>
      <c r="AJ342">
        <v>77294.820649622197</v>
      </c>
      <c r="AK342">
        <v>16534.149471801175</v>
      </c>
      <c r="AL342">
        <v>7252.941487344704</v>
      </c>
      <c r="AM342">
        <v>13586780.892285205</v>
      </c>
      <c r="AN342">
        <v>2343.505028985719</v>
      </c>
      <c r="AO342">
        <v>8209.6429176074944</v>
      </c>
      <c r="AP342">
        <v>5237750.3803994274</v>
      </c>
      <c r="AQ342">
        <v>1841.4816821583095</v>
      </c>
      <c r="AR342">
        <v>9999999</v>
      </c>
      <c r="AS342">
        <v>2324.9295258863103</v>
      </c>
      <c r="AT342">
        <v>41.554442044546263</v>
      </c>
      <c r="AU342">
        <v>569.2296482386414</v>
      </c>
      <c r="AV342">
        <v>44.074245072556351</v>
      </c>
      <c r="AW342">
        <v>258.40063541977099</v>
      </c>
      <c r="AX342">
        <v>0.50755525300185378</v>
      </c>
      <c r="AY342">
        <v>18.690033325377549</v>
      </c>
      <c r="AZ342">
        <v>32.127177872283688</v>
      </c>
      <c r="BA342">
        <v>36.704604268961155</v>
      </c>
      <c r="BB342">
        <v>24.856013822040765</v>
      </c>
      <c r="BC342">
        <v>71.935260112116083</v>
      </c>
      <c r="BD342" t="s">
        <v>151</v>
      </c>
      <c r="BE342">
        <v>1.0363575021501867</v>
      </c>
      <c r="BF342">
        <v>1222.3508690638985</v>
      </c>
      <c r="BG342">
        <v>2434.2972754676907</v>
      </c>
      <c r="BH342">
        <v>297.75015471635203</v>
      </c>
      <c r="BI342">
        <v>623.53333031142779</v>
      </c>
      <c r="BJ342">
        <v>832.31102234016009</v>
      </c>
      <c r="BK342">
        <v>4209.2463093513725</v>
      </c>
      <c r="BL342">
        <v>511.92462091346977</v>
      </c>
      <c r="BM342">
        <v>169.45707132494678</v>
      </c>
      <c r="BN342">
        <v>265161.68871935585</v>
      </c>
      <c r="BO342">
        <v>1.8367831162179649</v>
      </c>
      <c r="BP342">
        <v>128.81605757361075</v>
      </c>
      <c r="BQ342">
        <v>34614.29353040563</v>
      </c>
      <c r="BR342">
        <v>61.575180642035754</v>
      </c>
      <c r="BS342">
        <v>9999999</v>
      </c>
      <c r="BT342">
        <v>5.7860359183744974</v>
      </c>
      <c r="BU342">
        <v>1.0419469138032833</v>
      </c>
      <c r="BV342">
        <v>3.109693989428032</v>
      </c>
      <c r="BW342">
        <v>1.0740496420348347</v>
      </c>
      <c r="BX342">
        <v>2.0052227989156428</v>
      </c>
      <c r="BY342">
        <v>6.9049980407641454E-3</v>
      </c>
      <c r="BZ342">
        <v>0.73138852608058613</v>
      </c>
      <c r="CA342">
        <v>0.91544039388227039</v>
      </c>
      <c r="CB342">
        <v>0.96072517486990261</v>
      </c>
      <c r="CC342">
        <v>0.82883932385048154</v>
      </c>
      <c r="CD342">
        <v>1.3895798752197959</v>
      </c>
      <c r="CE342" t="s">
        <v>152</v>
      </c>
      <c r="CF342">
        <v>0.21925709034167204</v>
      </c>
      <c r="CG342">
        <v>304.36270299998421</v>
      </c>
      <c r="CH342">
        <v>1416.3192919176129</v>
      </c>
      <c r="CI342">
        <v>71.616644286258946</v>
      </c>
      <c r="CJ342">
        <v>154.10898951014804</v>
      </c>
      <c r="CK342">
        <v>414.31615129283745</v>
      </c>
      <c r="CL342">
        <v>560.04786000090996</v>
      </c>
      <c r="CM342">
        <v>103.73698476266605</v>
      </c>
      <c r="CN342">
        <v>42.218723094799365</v>
      </c>
      <c r="CO342">
        <v>89483.865068182131</v>
      </c>
      <c r="CP342">
        <v>0.3128771528926913</v>
      </c>
      <c r="CQ342">
        <v>18.460321443792907</v>
      </c>
      <c r="CR342">
        <v>23128.131410593614</v>
      </c>
      <c r="CS342">
        <v>116.3679532711996</v>
      </c>
      <c r="CT342">
        <v>9999999</v>
      </c>
      <c r="CU342">
        <v>1.5008446532937831</v>
      </c>
      <c r="CV342">
        <v>0.23129674199005412</v>
      </c>
      <c r="CW342">
        <v>0.87843536899510966</v>
      </c>
      <c r="CX342">
        <v>0.23768979446810914</v>
      </c>
      <c r="CY342">
        <v>0.64533729943570606</v>
      </c>
      <c r="CZ342">
        <v>5.4014133363605873E-4</v>
      </c>
      <c r="DA342">
        <v>0.16482472198250572</v>
      </c>
      <c r="DB342">
        <v>0.20606112458681605</v>
      </c>
      <c r="DC342">
        <v>0.21388316421121284</v>
      </c>
      <c r="DD342">
        <v>0.18759795471048027</v>
      </c>
      <c r="DE342">
        <v>0.32903122135096902</v>
      </c>
    </row>
    <row r="343" spans="1:109">
      <c r="A343">
        <v>335</v>
      </c>
      <c r="B343" t="s">
        <v>149</v>
      </c>
      <c r="C343">
        <v>221430.35759886462</v>
      </c>
      <c r="D343">
        <v>243464.48914394935</v>
      </c>
      <c r="E343">
        <v>618653.57439629082</v>
      </c>
      <c r="F343">
        <v>88694.171816244867</v>
      </c>
      <c r="G343">
        <v>146686.94485826144</v>
      </c>
      <c r="H343">
        <v>202406.90100611682</v>
      </c>
      <c r="I343">
        <v>1914460.3583967485</v>
      </c>
      <c r="J343">
        <v>190710.52610866836</v>
      </c>
      <c r="K343">
        <v>41767.850131358544</v>
      </c>
      <c r="L343">
        <v>828213012.74878657</v>
      </c>
      <c r="M343">
        <v>499.53039284215163</v>
      </c>
      <c r="N343">
        <v>32914.616000458664</v>
      </c>
      <c r="O343">
        <v>4368486.073282646</v>
      </c>
      <c r="P343">
        <v>13529.945277297755</v>
      </c>
      <c r="Q343">
        <v>9999999</v>
      </c>
      <c r="R343">
        <v>860.99701867902638</v>
      </c>
      <c r="S343">
        <v>109.79621108083489</v>
      </c>
      <c r="T343">
        <v>393.79214763632507</v>
      </c>
      <c r="U343">
        <v>114.71863751616783</v>
      </c>
      <c r="V343">
        <v>337.4822104604205</v>
      </c>
      <c r="W343">
        <v>1.3220464667797793</v>
      </c>
      <c r="X343">
        <v>71.353070527235317</v>
      </c>
      <c r="Y343">
        <v>91.47984961452201</v>
      </c>
      <c r="Z343">
        <v>98.4726700873575</v>
      </c>
      <c r="AA343">
        <v>81.00836465415307</v>
      </c>
      <c r="AB343">
        <v>194.52665900216635</v>
      </c>
      <c r="AC343" t="s">
        <v>150</v>
      </c>
      <c r="AD343">
        <v>59.6063623192465</v>
      </c>
      <c r="AE343">
        <v>185068.87519105448</v>
      </c>
      <c r="AF343">
        <v>480538.69406086317</v>
      </c>
      <c r="AG343">
        <v>53338.765305971887</v>
      </c>
      <c r="AH343">
        <v>89858.16363950567</v>
      </c>
      <c r="AI343">
        <v>170061.4462776065</v>
      </c>
      <c r="AJ343">
        <v>1066428.2901491853</v>
      </c>
      <c r="AK343">
        <v>111760.24369395094</v>
      </c>
      <c r="AL343">
        <v>23652.552169943872</v>
      </c>
      <c r="AM343">
        <v>403642944.92016411</v>
      </c>
      <c r="AN343">
        <v>86.268151138988429</v>
      </c>
      <c r="AO343">
        <v>14806.119213842123</v>
      </c>
      <c r="AP343">
        <v>3779442.5841220124</v>
      </c>
      <c r="AQ343">
        <v>6491.1056646383277</v>
      </c>
      <c r="AR343">
        <v>9999999</v>
      </c>
      <c r="AS343">
        <v>639.7803061122238</v>
      </c>
      <c r="AT343">
        <v>51.646376691843017</v>
      </c>
      <c r="AU343">
        <v>279.5113928097914</v>
      </c>
      <c r="AV343">
        <v>52.141748204270009</v>
      </c>
      <c r="AW343">
        <v>178.80240604802199</v>
      </c>
      <c r="AX343">
        <v>0.66330265589379833</v>
      </c>
      <c r="AY343">
        <v>44.94759382808806</v>
      </c>
      <c r="AZ343">
        <v>49.495380098880183</v>
      </c>
      <c r="BA343">
        <v>49.201315294931682</v>
      </c>
      <c r="BB343">
        <v>47.996446698404817</v>
      </c>
      <c r="BC343">
        <v>63.682769363284891</v>
      </c>
      <c r="BD343" t="s">
        <v>151</v>
      </c>
      <c r="BE343">
        <v>2.1143963647776709</v>
      </c>
      <c r="BF343">
        <v>822.8943877941972</v>
      </c>
      <c r="BG343">
        <v>4591.933035644659</v>
      </c>
      <c r="BH343">
        <v>348.48344687437083</v>
      </c>
      <c r="BI343">
        <v>456.50843962375887</v>
      </c>
      <c r="BJ343">
        <v>1464.6772344179681</v>
      </c>
      <c r="BK343">
        <v>4301.0655637553218</v>
      </c>
      <c r="BL343">
        <v>726.82102761813462</v>
      </c>
      <c r="BM343">
        <v>141.35568559736299</v>
      </c>
      <c r="BN343">
        <v>14315412.257091293</v>
      </c>
      <c r="BO343">
        <v>3.3134737070038094</v>
      </c>
      <c r="BP343">
        <v>58.288877108447224</v>
      </c>
      <c r="BQ343">
        <v>27734.490437626067</v>
      </c>
      <c r="BR343">
        <v>87.469389057551311</v>
      </c>
      <c r="BS343">
        <v>9999999</v>
      </c>
      <c r="BT343">
        <v>3.279980974767891</v>
      </c>
      <c r="BU343">
        <v>0.24789194713460197</v>
      </c>
      <c r="BV343">
        <v>1.2881433450868349</v>
      </c>
      <c r="BW343">
        <v>0.25924681445785791</v>
      </c>
      <c r="BX343">
        <v>0.93676717347727911</v>
      </c>
      <c r="BY343">
        <v>6.6837771231939838E-3</v>
      </c>
      <c r="BZ343">
        <v>0.14885618868398312</v>
      </c>
      <c r="CA343">
        <v>0.20117397275998877</v>
      </c>
      <c r="CB343">
        <v>0.2207429330364393</v>
      </c>
      <c r="CC343">
        <v>0.17308456600919031</v>
      </c>
      <c r="CD343">
        <v>0.41085521005869802</v>
      </c>
      <c r="CE343" t="s">
        <v>152</v>
      </c>
      <c r="CF343">
        <v>0.13994850217878546</v>
      </c>
      <c r="CG343">
        <v>150.39823188353267</v>
      </c>
      <c r="CH343">
        <v>507.03683105110645</v>
      </c>
      <c r="CI343">
        <v>28.257144923465177</v>
      </c>
      <c r="CJ343">
        <v>77.394221133816856</v>
      </c>
      <c r="CK343">
        <v>152.26949612329622</v>
      </c>
      <c r="CL343">
        <v>195.10754608762002</v>
      </c>
      <c r="CM343">
        <v>35.611051060892578</v>
      </c>
      <c r="CN343">
        <v>20.521425294253135</v>
      </c>
      <c r="CO343">
        <v>5769.6114326399975</v>
      </c>
      <c r="CP343">
        <v>0.18270926764938242</v>
      </c>
      <c r="CQ343">
        <v>18.429092741089207</v>
      </c>
      <c r="CR343">
        <v>21546.978789476198</v>
      </c>
      <c r="CS343">
        <v>128.1362943527011</v>
      </c>
      <c r="CT343">
        <v>9999999</v>
      </c>
      <c r="CU343">
        <v>0.91945467702123673</v>
      </c>
      <c r="CV343">
        <v>0.10062111910071664</v>
      </c>
      <c r="CW343">
        <v>0.47200181815192549</v>
      </c>
      <c r="CX343">
        <v>0.10331029503658611</v>
      </c>
      <c r="CY343">
        <v>0.29264623482242219</v>
      </c>
      <c r="CZ343">
        <v>9.0661469205581232E-4</v>
      </c>
      <c r="DA343">
        <v>6.9115818387796388E-2</v>
      </c>
      <c r="DB343">
        <v>8.8814715594102006E-2</v>
      </c>
      <c r="DC343">
        <v>9.1450064719462362E-2</v>
      </c>
      <c r="DD343">
        <v>7.9074875653701485E-2</v>
      </c>
      <c r="DE343">
        <v>0.12969627542582693</v>
      </c>
    </row>
    <row r="344" spans="1:109">
      <c r="A344">
        <v>336</v>
      </c>
      <c r="B344" t="s">
        <v>149</v>
      </c>
      <c r="C344">
        <v>308572.21988828928</v>
      </c>
      <c r="D344">
        <v>267835.84813596017</v>
      </c>
      <c r="E344">
        <v>1005755.243603558</v>
      </c>
      <c r="F344">
        <v>72734.195288550851</v>
      </c>
      <c r="G344">
        <v>122062.66273400468</v>
      </c>
      <c r="H344">
        <v>273014.96637862356</v>
      </c>
      <c r="I344">
        <v>1337061.6932896734</v>
      </c>
      <c r="J344">
        <v>153995.25723047121</v>
      </c>
      <c r="K344">
        <v>31205.758922983758</v>
      </c>
      <c r="L344">
        <v>2091645935.9339821</v>
      </c>
      <c r="M344">
        <v>2370.2820097966983</v>
      </c>
      <c r="N344">
        <v>20778.070818906737</v>
      </c>
      <c r="O344">
        <v>6975321.7083652457</v>
      </c>
      <c r="P344">
        <v>13015.281245954162</v>
      </c>
      <c r="Q344">
        <v>9999999</v>
      </c>
      <c r="R344">
        <v>5402.6700594988997</v>
      </c>
      <c r="S344">
        <v>639.52021286279637</v>
      </c>
      <c r="T344">
        <v>3233.3433993816784</v>
      </c>
      <c r="U344">
        <v>671.52753727306117</v>
      </c>
      <c r="V344">
        <v>2077.4604381537897</v>
      </c>
      <c r="W344">
        <v>0.89342494848977394</v>
      </c>
      <c r="X344">
        <v>294.25089193302813</v>
      </c>
      <c r="Y344">
        <v>489.91011517079312</v>
      </c>
      <c r="Z344">
        <v>576.43991658606285</v>
      </c>
      <c r="AA344">
        <v>387.6197150778342</v>
      </c>
      <c r="AB344">
        <v>1008.0771090420632</v>
      </c>
      <c r="AC344" t="s">
        <v>150</v>
      </c>
      <c r="AD344">
        <v>115.52308144891579</v>
      </c>
      <c r="AE344">
        <v>74113.898099143451</v>
      </c>
      <c r="AF344">
        <v>208898.10267782441</v>
      </c>
      <c r="AG344">
        <v>14185.931481038555</v>
      </c>
      <c r="AH344">
        <v>35714.917649753814</v>
      </c>
      <c r="AI344">
        <v>64759.446765260414</v>
      </c>
      <c r="AJ344">
        <v>128587.42472351278</v>
      </c>
      <c r="AK344">
        <v>20021.46932743592</v>
      </c>
      <c r="AL344">
        <v>9303.2607608062153</v>
      </c>
      <c r="AM344">
        <v>5579147.0588075649</v>
      </c>
      <c r="AN344">
        <v>264.09308725278919</v>
      </c>
      <c r="AO344">
        <v>8080.4755569216122</v>
      </c>
      <c r="AP344">
        <v>5515047.2610483542</v>
      </c>
      <c r="AQ344">
        <v>1540.4013638435054</v>
      </c>
      <c r="AR344">
        <v>9999999</v>
      </c>
      <c r="AS344">
        <v>710.08618633228571</v>
      </c>
      <c r="AT344">
        <v>90.245616772466846</v>
      </c>
      <c r="AU344">
        <v>378.48106194583102</v>
      </c>
      <c r="AV344">
        <v>92.53636727183418</v>
      </c>
      <c r="AW344">
        <v>218.96931174087618</v>
      </c>
      <c r="AX344">
        <v>0.52757728796263348</v>
      </c>
      <c r="AY344">
        <v>52.799145909661142</v>
      </c>
      <c r="AZ344">
        <v>79.214156921756924</v>
      </c>
      <c r="BA344">
        <v>83.092602058564779</v>
      </c>
      <c r="BB344">
        <v>67.75871033282705</v>
      </c>
      <c r="BC344">
        <v>116.21847403196017</v>
      </c>
      <c r="BD344" t="s">
        <v>151</v>
      </c>
      <c r="BE344">
        <v>1.5920454344947021</v>
      </c>
      <c r="BF344">
        <v>1435.518156982205</v>
      </c>
      <c r="BG344">
        <v>4819.7145395960588</v>
      </c>
      <c r="BH344">
        <v>394.68113054138217</v>
      </c>
      <c r="BI344">
        <v>674.49337106157088</v>
      </c>
      <c r="BJ344">
        <v>1420.0560650458006</v>
      </c>
      <c r="BK344">
        <v>6122.2852192804285</v>
      </c>
      <c r="BL344">
        <v>762.92970029825824</v>
      </c>
      <c r="BM344">
        <v>181.96982178971788</v>
      </c>
      <c r="BN344">
        <v>6616526.0516978391</v>
      </c>
      <c r="BO344">
        <v>1.9864034219271003</v>
      </c>
      <c r="BP344">
        <v>103.50562857905221</v>
      </c>
      <c r="BQ344">
        <v>34148.364552676059</v>
      </c>
      <c r="BR344">
        <v>76.11140488964827</v>
      </c>
      <c r="BS344">
        <v>9999999</v>
      </c>
      <c r="BT344">
        <v>5.4191405479286505</v>
      </c>
      <c r="BU344">
        <v>0.75634371500252029</v>
      </c>
      <c r="BV344">
        <v>3.018948270376161</v>
      </c>
      <c r="BW344">
        <v>0.77477839000807369</v>
      </c>
      <c r="BX344">
        <v>2.0019929143842981</v>
      </c>
      <c r="BY344">
        <v>7.0651123536551019E-3</v>
      </c>
      <c r="BZ344">
        <v>0.50273803792445249</v>
      </c>
      <c r="CA344">
        <v>0.6747637530656807</v>
      </c>
      <c r="CB344">
        <v>0.69587983542619891</v>
      </c>
      <c r="CC344">
        <v>0.60284331010426895</v>
      </c>
      <c r="CD344">
        <v>0.99978551707758745</v>
      </c>
      <c r="CE344" t="s">
        <v>152</v>
      </c>
      <c r="CF344">
        <v>0.10426558159146468</v>
      </c>
      <c r="CG344">
        <v>293.23049262566695</v>
      </c>
      <c r="CH344">
        <v>647.5929136503371</v>
      </c>
      <c r="CI344">
        <v>52.658766902783483</v>
      </c>
      <c r="CJ344">
        <v>142.09282131687127</v>
      </c>
      <c r="CK344">
        <v>227.71217224309538</v>
      </c>
      <c r="CL344">
        <v>410.92972458255082</v>
      </c>
      <c r="CM344">
        <v>69.583566532719018</v>
      </c>
      <c r="CN344">
        <v>37.288071283520082</v>
      </c>
      <c r="CO344">
        <v>8455.9886578039641</v>
      </c>
      <c r="CP344">
        <v>0.54009929375054944</v>
      </c>
      <c r="CQ344">
        <v>34.49353152996887</v>
      </c>
      <c r="CR344">
        <v>26090.492803654099</v>
      </c>
      <c r="CS344">
        <v>116.87950995194919</v>
      </c>
      <c r="CT344">
        <v>9999999</v>
      </c>
      <c r="CU344">
        <v>1.7127344857144686</v>
      </c>
      <c r="CV344">
        <v>0.16943829273982919</v>
      </c>
      <c r="CW344">
        <v>0.88554503411763874</v>
      </c>
      <c r="CX344">
        <v>0.17054589258002895</v>
      </c>
      <c r="CY344">
        <v>0.45706806507201825</v>
      </c>
      <c r="CZ344">
        <v>2.4386616623162933E-3</v>
      </c>
      <c r="DA344">
        <v>0.14573276439348257</v>
      </c>
      <c r="DB344">
        <v>0.1653110592518176</v>
      </c>
      <c r="DC344">
        <v>0.16064229818332207</v>
      </c>
      <c r="DD344">
        <v>0.16024140094633074</v>
      </c>
      <c r="DE344">
        <v>0.19831894229536987</v>
      </c>
    </row>
    <row r="345" spans="1:109">
      <c r="A345">
        <v>337</v>
      </c>
      <c r="B345" t="s">
        <v>149</v>
      </c>
      <c r="C345">
        <v>414414.59631592326</v>
      </c>
      <c r="D345">
        <v>359050.94562234875</v>
      </c>
      <c r="E345">
        <v>1719571.7671020622</v>
      </c>
      <c r="F345">
        <v>144851.65286812498</v>
      </c>
      <c r="G345">
        <v>200403.07729667585</v>
      </c>
      <c r="H345">
        <v>498736.71543699311</v>
      </c>
      <c r="I345">
        <v>2762513.070702231</v>
      </c>
      <c r="J345">
        <v>339810.1916899939</v>
      </c>
      <c r="K345">
        <v>56187.147202737018</v>
      </c>
      <c r="L345">
        <v>13456973072.053427</v>
      </c>
      <c r="M345">
        <v>1059.5487707524849</v>
      </c>
      <c r="N345">
        <v>35537.652990471324</v>
      </c>
      <c r="O345">
        <v>9259236.46584755</v>
      </c>
      <c r="P345">
        <v>24508.359172945999</v>
      </c>
      <c r="Q345">
        <v>9999999</v>
      </c>
      <c r="R345">
        <v>2686.0258352755445</v>
      </c>
      <c r="S345">
        <v>211.86272485323917</v>
      </c>
      <c r="T345">
        <v>1012.7644454031597</v>
      </c>
      <c r="U345">
        <v>219.29020270965543</v>
      </c>
      <c r="V345">
        <v>655.81287455915754</v>
      </c>
      <c r="W345">
        <v>2.3202361702750722</v>
      </c>
      <c r="X345">
        <v>134.73843022876684</v>
      </c>
      <c r="Y345">
        <v>181.12064046964039</v>
      </c>
      <c r="Z345">
        <v>189.25955351786754</v>
      </c>
      <c r="AA345">
        <v>158.91329948970315</v>
      </c>
      <c r="AB345">
        <v>292.76955202856436</v>
      </c>
      <c r="AC345" t="s">
        <v>150</v>
      </c>
      <c r="AD345">
        <v>686.21995531872085</v>
      </c>
      <c r="AE345">
        <v>87825.770265348372</v>
      </c>
      <c r="AF345">
        <v>399456.5356979763</v>
      </c>
      <c r="AG345">
        <v>19392.771348389113</v>
      </c>
      <c r="AH345">
        <v>42075.909160921801</v>
      </c>
      <c r="AI345">
        <v>99696.149589566499</v>
      </c>
      <c r="AJ345">
        <v>192568.30264424972</v>
      </c>
      <c r="AK345">
        <v>30620.854646271055</v>
      </c>
      <c r="AL345">
        <v>11052.978486616686</v>
      </c>
      <c r="AM345">
        <v>49234074.903806962</v>
      </c>
      <c r="AN345">
        <v>865.03784930735571</v>
      </c>
      <c r="AO345">
        <v>8928.209747834464</v>
      </c>
      <c r="AP345">
        <v>5660783.6645842614</v>
      </c>
      <c r="AQ345">
        <v>2868.7493538951489</v>
      </c>
      <c r="AR345">
        <v>9999999</v>
      </c>
      <c r="AS345">
        <v>1861.2592177504075</v>
      </c>
      <c r="AT345">
        <v>183.78988154330449</v>
      </c>
      <c r="AU345">
        <v>837.70626574822882</v>
      </c>
      <c r="AV345">
        <v>193.62995506147297</v>
      </c>
      <c r="AW345">
        <v>496.19753275180318</v>
      </c>
      <c r="AX345">
        <v>0.71639156895656941</v>
      </c>
      <c r="AY345">
        <v>81.328713445102267</v>
      </c>
      <c r="AZ345">
        <v>142.26135583771421</v>
      </c>
      <c r="BA345">
        <v>161.65237239815704</v>
      </c>
      <c r="BB345">
        <v>111.16463999663863</v>
      </c>
      <c r="BC345">
        <v>305.65015443336392</v>
      </c>
      <c r="BD345" t="s">
        <v>151</v>
      </c>
      <c r="BE345">
        <v>0.64992868084542821</v>
      </c>
      <c r="BF345">
        <v>492.73951953630927</v>
      </c>
      <c r="BG345">
        <v>2204.2537358841078</v>
      </c>
      <c r="BH345">
        <v>111.52987544607325</v>
      </c>
      <c r="BI345">
        <v>232.4247248363765</v>
      </c>
      <c r="BJ345">
        <v>607.79198710080618</v>
      </c>
      <c r="BK345">
        <v>894.96873188744257</v>
      </c>
      <c r="BL345">
        <v>165.01575241112025</v>
      </c>
      <c r="BM345">
        <v>64.533511772974222</v>
      </c>
      <c r="BN345">
        <v>230241.15634487491</v>
      </c>
      <c r="BO345">
        <v>1.4139125398899974</v>
      </c>
      <c r="BP345">
        <v>29.732208216905708</v>
      </c>
      <c r="BQ345">
        <v>30118.208136822683</v>
      </c>
      <c r="BR345">
        <v>118.01335534363095</v>
      </c>
      <c r="BS345">
        <v>9999999</v>
      </c>
      <c r="BT345">
        <v>2.159855839033415</v>
      </c>
      <c r="BU345">
        <v>0.51509044756455014</v>
      </c>
      <c r="BV345">
        <v>1.3860618260337723</v>
      </c>
      <c r="BW345">
        <v>0.53565527376332822</v>
      </c>
      <c r="BX345">
        <v>0.93232511305769394</v>
      </c>
      <c r="BY345">
        <v>1.1509428911750611E-3</v>
      </c>
      <c r="BZ345">
        <v>0.27491486000505422</v>
      </c>
      <c r="CA345">
        <v>0.42738001863887093</v>
      </c>
      <c r="CB345">
        <v>0.46528669905142123</v>
      </c>
      <c r="CC345">
        <v>0.35430480006064108</v>
      </c>
      <c r="CD345">
        <v>0.66563078298783773</v>
      </c>
      <c r="CE345" t="s">
        <v>152</v>
      </c>
      <c r="CF345">
        <v>1.4628535080230096</v>
      </c>
      <c r="CG345">
        <v>669.04889479684482</v>
      </c>
      <c r="CH345">
        <v>2971.5339261598633</v>
      </c>
      <c r="CI345">
        <v>205.34832909189112</v>
      </c>
      <c r="CJ345">
        <v>342.76927817830023</v>
      </c>
      <c r="CK345">
        <v>858.40093636491645</v>
      </c>
      <c r="CL345">
        <v>2911.7412406649328</v>
      </c>
      <c r="CM345">
        <v>397.69368181702959</v>
      </c>
      <c r="CN345">
        <v>91.875635462688138</v>
      </c>
      <c r="CO345">
        <v>3420134.0439965199</v>
      </c>
      <c r="CP345">
        <v>0.77155949782470079</v>
      </c>
      <c r="CQ345">
        <v>49.358430292219047</v>
      </c>
      <c r="CR345">
        <v>22300.275965854533</v>
      </c>
      <c r="CS345">
        <v>62.885556234090082</v>
      </c>
      <c r="CT345">
        <v>9999999</v>
      </c>
      <c r="CU345">
        <v>5.0354947803442709</v>
      </c>
      <c r="CV345">
        <v>0.74912646699671737</v>
      </c>
      <c r="CW345">
        <v>3.030800741996043</v>
      </c>
      <c r="CX345">
        <v>0.77120580298543673</v>
      </c>
      <c r="CY345">
        <v>1.8530173757603923</v>
      </c>
      <c r="CZ345">
        <v>2.1373771149168792E-3</v>
      </c>
      <c r="DA345">
        <v>0.45788883749617698</v>
      </c>
      <c r="DB345">
        <v>0.6481134903846979</v>
      </c>
      <c r="DC345">
        <v>0.69017907810692269</v>
      </c>
      <c r="DD345">
        <v>0.56002696692577081</v>
      </c>
      <c r="DE345">
        <v>1.0216889542142902</v>
      </c>
    </row>
    <row r="346" spans="1:109">
      <c r="A346">
        <v>338</v>
      </c>
      <c r="B346" t="s">
        <v>149</v>
      </c>
      <c r="C346">
        <v>231132.18680817742</v>
      </c>
      <c r="D346">
        <v>193596.43032572049</v>
      </c>
      <c r="E346">
        <v>1178203.4064412748</v>
      </c>
      <c r="F346">
        <v>72575.775403739652</v>
      </c>
      <c r="G346">
        <v>93808.755615463218</v>
      </c>
      <c r="H346">
        <v>331470.9691599803</v>
      </c>
      <c r="I346">
        <v>782452.34554051561</v>
      </c>
      <c r="J346">
        <v>146790.4854694427</v>
      </c>
      <c r="K346">
        <v>29558.635132148207</v>
      </c>
      <c r="L346">
        <v>6480060218.9734335</v>
      </c>
      <c r="M346">
        <v>886.04843653810894</v>
      </c>
      <c r="N346">
        <v>10247.083220122549</v>
      </c>
      <c r="O346">
        <v>6495276.8083166312</v>
      </c>
      <c r="P346">
        <v>6382.3520791088722</v>
      </c>
      <c r="Q346">
        <v>9999999</v>
      </c>
      <c r="R346">
        <v>925.66730943902746</v>
      </c>
      <c r="S346">
        <v>139.86585829028581</v>
      </c>
      <c r="T346">
        <v>357.29657601769975</v>
      </c>
      <c r="U346">
        <v>144.94760057532181</v>
      </c>
      <c r="V346">
        <v>247.92956643266896</v>
      </c>
      <c r="W346">
        <v>0.46880551259791747</v>
      </c>
      <c r="X346">
        <v>83.790394236012062</v>
      </c>
      <c r="Y346">
        <v>119.61204309192352</v>
      </c>
      <c r="Z346">
        <v>125.38403721819698</v>
      </c>
      <c r="AA346">
        <v>102.97868511730785</v>
      </c>
      <c r="AB346">
        <v>198.30518877760716</v>
      </c>
      <c r="AC346" t="s">
        <v>150</v>
      </c>
      <c r="AD346">
        <v>1505.3542463359843</v>
      </c>
      <c r="AE346">
        <v>88037.78788967336</v>
      </c>
      <c r="AF346">
        <v>1081425.9746592853</v>
      </c>
      <c r="AG346">
        <v>46593.426075720359</v>
      </c>
      <c r="AH346">
        <v>54587.887740212689</v>
      </c>
      <c r="AI346">
        <v>255850.36302685077</v>
      </c>
      <c r="AJ346">
        <v>359013.100089363</v>
      </c>
      <c r="AK346">
        <v>94368.161363956766</v>
      </c>
      <c r="AL346">
        <v>18541.826637284605</v>
      </c>
      <c r="AM346">
        <v>12089589914.561737</v>
      </c>
      <c r="AN346">
        <v>1584.6508832714687</v>
      </c>
      <c r="AO346">
        <v>7985.0033284602323</v>
      </c>
      <c r="AP346">
        <v>5539826.9452042161</v>
      </c>
      <c r="AQ346">
        <v>5525.5402220046662</v>
      </c>
      <c r="AR346">
        <v>9999999</v>
      </c>
      <c r="AS346">
        <v>1757.7596819833843</v>
      </c>
      <c r="AT346">
        <v>47.394745886226957</v>
      </c>
      <c r="AU346">
        <v>413.76238879943406</v>
      </c>
      <c r="AV346">
        <v>50.526333331009582</v>
      </c>
      <c r="AW346">
        <v>218.31233209384177</v>
      </c>
      <c r="AX346">
        <v>1.8521056618823295</v>
      </c>
      <c r="AY346">
        <v>19.703230286828173</v>
      </c>
      <c r="AZ346">
        <v>35.278030804671772</v>
      </c>
      <c r="BA346">
        <v>39.909558804289006</v>
      </c>
      <c r="BB346">
        <v>27.02664469290114</v>
      </c>
      <c r="BC346">
        <v>90.015882782422906</v>
      </c>
      <c r="BD346" t="s">
        <v>151</v>
      </c>
      <c r="BE346">
        <v>15.604544630935484</v>
      </c>
      <c r="BF346">
        <v>645.67241085096748</v>
      </c>
      <c r="BG346">
        <v>2761.9283281944554</v>
      </c>
      <c r="BH346">
        <v>209.56635192544806</v>
      </c>
      <c r="BI346">
        <v>342.20815253258132</v>
      </c>
      <c r="BJ346">
        <v>840.15462269001227</v>
      </c>
      <c r="BK346">
        <v>3250.0270291665897</v>
      </c>
      <c r="BL346">
        <v>420.87499604940359</v>
      </c>
      <c r="BM346">
        <v>100.1266211582592</v>
      </c>
      <c r="BN346">
        <v>1503007.9347310429</v>
      </c>
      <c r="BO346">
        <v>22.423546405288349</v>
      </c>
      <c r="BP346">
        <v>79.608080569618039</v>
      </c>
      <c r="BQ346">
        <v>26598.679443392633</v>
      </c>
      <c r="BR346">
        <v>30.468226807591581</v>
      </c>
      <c r="BS346">
        <v>9999999</v>
      </c>
      <c r="BT346">
        <v>29.711192064989731</v>
      </c>
      <c r="BU346">
        <v>1.0356960716929589</v>
      </c>
      <c r="BV346">
        <v>11.145550871566776</v>
      </c>
      <c r="BW346">
        <v>1.0946983781832385</v>
      </c>
      <c r="BX346">
        <v>6.5990548533470967</v>
      </c>
      <c r="BY346">
        <v>4.7705485079399075E-3</v>
      </c>
      <c r="BZ346">
        <v>0.42480260173203283</v>
      </c>
      <c r="CA346">
        <v>0.75790483438935985</v>
      </c>
      <c r="CB346">
        <v>0.91228211427219796</v>
      </c>
      <c r="CC346">
        <v>0.57749385836392753</v>
      </c>
      <c r="CD346">
        <v>1.8700379730907313</v>
      </c>
      <c r="CE346" t="s">
        <v>152</v>
      </c>
      <c r="CF346">
        <v>2.3470080112386884</v>
      </c>
      <c r="CG346">
        <v>56.863653749980742</v>
      </c>
      <c r="CH346">
        <v>307.79350009771576</v>
      </c>
      <c r="CI346">
        <v>14.96829175631856</v>
      </c>
      <c r="CJ346">
        <v>32.1604951399895</v>
      </c>
      <c r="CK346">
        <v>61.790238383689527</v>
      </c>
      <c r="CL346">
        <v>60.167526449468603</v>
      </c>
      <c r="CM346">
        <v>17.201809535383653</v>
      </c>
      <c r="CN346">
        <v>13.4890886730498</v>
      </c>
      <c r="CO346">
        <v>2241.6441925860213</v>
      </c>
      <c r="CP346">
        <v>5.6770509001284895</v>
      </c>
      <c r="CQ346">
        <v>30.320491249623991</v>
      </c>
      <c r="CR346">
        <v>24075.856032310967</v>
      </c>
      <c r="CS346">
        <v>112.68890522677856</v>
      </c>
      <c r="CT346">
        <v>9999999</v>
      </c>
      <c r="CU346">
        <v>3.2106679183611804</v>
      </c>
      <c r="CV346">
        <v>5.3273638270121555E-2</v>
      </c>
      <c r="CW346">
        <v>0.41693109007236262</v>
      </c>
      <c r="CX346">
        <v>5.6786536004256045E-2</v>
      </c>
      <c r="CY346">
        <v>0.24781937337518248</v>
      </c>
      <c r="CZ346">
        <v>7.3280501771253012E-4</v>
      </c>
      <c r="DA346">
        <v>2.2200192629062771E-2</v>
      </c>
      <c r="DB346">
        <v>3.9637002370925462E-2</v>
      </c>
      <c r="DC346">
        <v>4.5060948304445868E-2</v>
      </c>
      <c r="DD346">
        <v>3.0317671430081013E-2</v>
      </c>
      <c r="DE346">
        <v>0.10309095290852693</v>
      </c>
    </row>
    <row r="347" spans="1:109">
      <c r="A347">
        <v>339</v>
      </c>
      <c r="B347" t="s">
        <v>149</v>
      </c>
      <c r="C347">
        <v>339460.23647164763</v>
      </c>
      <c r="D347">
        <v>328702.0573525817</v>
      </c>
      <c r="E347">
        <v>2585275.6934586959</v>
      </c>
      <c r="F347">
        <v>313530.00264203106</v>
      </c>
      <c r="G347">
        <v>200327.64480087752</v>
      </c>
      <c r="H347">
        <v>616943.83759913</v>
      </c>
      <c r="I347">
        <v>20034536.465248685</v>
      </c>
      <c r="J347">
        <v>1947222.9378071066</v>
      </c>
      <c r="K347">
        <v>59840.000822630587</v>
      </c>
      <c r="L347">
        <v>2811112006880609.5</v>
      </c>
      <c r="M347">
        <v>10420.134324722498</v>
      </c>
      <c r="N347">
        <v>69507.181550778638</v>
      </c>
      <c r="O347">
        <v>5317207.9489409421</v>
      </c>
      <c r="P347">
        <v>50667.647947154772</v>
      </c>
      <c r="Q347">
        <v>9999999</v>
      </c>
      <c r="R347">
        <v>11725.121929133549</v>
      </c>
      <c r="S347">
        <v>432.23961082612499</v>
      </c>
      <c r="T347">
        <v>2498.9696147058912</v>
      </c>
      <c r="U347">
        <v>460.33245149685592</v>
      </c>
      <c r="V347">
        <v>1456.5362240840423</v>
      </c>
      <c r="W347">
        <v>5.0021666389372026</v>
      </c>
      <c r="X347">
        <v>173.87002018911645</v>
      </c>
      <c r="Y347">
        <v>320.98829094175062</v>
      </c>
      <c r="Z347">
        <v>365.70239887749995</v>
      </c>
      <c r="AA347">
        <v>243.29515403439609</v>
      </c>
      <c r="AB347">
        <v>779.35153336247402</v>
      </c>
      <c r="AC347" t="s">
        <v>150</v>
      </c>
      <c r="AD347">
        <v>310.57223279590647</v>
      </c>
      <c r="AE347">
        <v>91907.261774858416</v>
      </c>
      <c r="AF347">
        <v>222843.58521197943</v>
      </c>
      <c r="AG347">
        <v>18226.842863158578</v>
      </c>
      <c r="AH347">
        <v>42642.548518536649</v>
      </c>
      <c r="AI347">
        <v>73678.485326162627</v>
      </c>
      <c r="AJ347">
        <v>191979.03706584542</v>
      </c>
      <c r="AK347">
        <v>27863.165099817856</v>
      </c>
      <c r="AL347">
        <v>11322.662383175426</v>
      </c>
      <c r="AM347">
        <v>9447798.9540189374</v>
      </c>
      <c r="AN347">
        <v>705.23016633871191</v>
      </c>
      <c r="AO347">
        <v>9768.6901316871354</v>
      </c>
      <c r="AP347">
        <v>4810861.7984132227</v>
      </c>
      <c r="AQ347">
        <v>2677.540584048762</v>
      </c>
      <c r="AR347">
        <v>9999999</v>
      </c>
      <c r="AS347">
        <v>1158.5272257459478</v>
      </c>
      <c r="AT347">
        <v>146.26496842245189</v>
      </c>
      <c r="AU347">
        <v>468.14318319900389</v>
      </c>
      <c r="AV347">
        <v>152.484264890292</v>
      </c>
      <c r="AW347">
        <v>274.14647040390832</v>
      </c>
      <c r="AX347">
        <v>0.84343859021429735</v>
      </c>
      <c r="AY347">
        <v>70.455161232943141</v>
      </c>
      <c r="AZ347">
        <v>118.87918106291784</v>
      </c>
      <c r="BA347">
        <v>129.08361441970814</v>
      </c>
      <c r="BB347">
        <v>95.079343177592179</v>
      </c>
      <c r="BC347">
        <v>189.09896835913142</v>
      </c>
      <c r="BD347" t="s">
        <v>151</v>
      </c>
      <c r="BE347">
        <v>1.9097414285270742</v>
      </c>
      <c r="BF347">
        <v>592.07885560380612</v>
      </c>
      <c r="BG347">
        <v>2444.4080747172861</v>
      </c>
      <c r="BH347">
        <v>143.09266996355018</v>
      </c>
      <c r="BI347">
        <v>294.77225146046732</v>
      </c>
      <c r="BJ347">
        <v>650.73389641619963</v>
      </c>
      <c r="BK347">
        <v>1461.4851027201003</v>
      </c>
      <c r="BL347">
        <v>229.1602211224575</v>
      </c>
      <c r="BM347">
        <v>80.216375640846493</v>
      </c>
      <c r="BN347">
        <v>390281.07782015367</v>
      </c>
      <c r="BO347">
        <v>1.5899908474781501</v>
      </c>
      <c r="BP347">
        <v>56.58651930113863</v>
      </c>
      <c r="BQ347">
        <v>30954.444742486652</v>
      </c>
      <c r="BR347">
        <v>82.661691444298071</v>
      </c>
      <c r="BS347">
        <v>9999999</v>
      </c>
      <c r="BT347">
        <v>5.004188327728186</v>
      </c>
      <c r="BU347">
        <v>0.62169446879038859</v>
      </c>
      <c r="BV347">
        <v>2.171835994313287</v>
      </c>
      <c r="BW347">
        <v>0.64398818060927321</v>
      </c>
      <c r="BX347">
        <v>1.333460287357825</v>
      </c>
      <c r="BY347">
        <v>7.8868861113360229E-3</v>
      </c>
      <c r="BZ347">
        <v>0.36527103201785266</v>
      </c>
      <c r="CA347">
        <v>0.53038771275172669</v>
      </c>
      <c r="CB347">
        <v>0.55769837670402034</v>
      </c>
      <c r="CC347">
        <v>0.45537239248191325</v>
      </c>
      <c r="CD347">
        <v>0.88280441385466768</v>
      </c>
      <c r="CE347" t="s">
        <v>152</v>
      </c>
      <c r="CF347">
        <v>3.545882896234033</v>
      </c>
      <c r="CG347">
        <v>324.91923609742008</v>
      </c>
      <c r="CH347">
        <v>4076.0748877121091</v>
      </c>
      <c r="CI347">
        <v>157.79888856487821</v>
      </c>
      <c r="CJ347">
        <v>173.4783166758761</v>
      </c>
      <c r="CK347">
        <v>1018.0255002870684</v>
      </c>
      <c r="CL347">
        <v>772.27594688789497</v>
      </c>
      <c r="CM347">
        <v>273.43224321883804</v>
      </c>
      <c r="CN347">
        <v>72.212534681336621</v>
      </c>
      <c r="CO347">
        <v>10321958.98172779</v>
      </c>
      <c r="CP347">
        <v>8.3934603097445546</v>
      </c>
      <c r="CQ347">
        <v>13.812231739478237</v>
      </c>
      <c r="CR347">
        <v>25508.518856779549</v>
      </c>
      <c r="CS347">
        <v>132.43198926595312</v>
      </c>
      <c r="CT347">
        <v>9999999</v>
      </c>
      <c r="CU347">
        <v>6.1926879594055455</v>
      </c>
      <c r="CV347">
        <v>0.18724761862549663</v>
      </c>
      <c r="CW347">
        <v>1.5877741595490455</v>
      </c>
      <c r="CX347">
        <v>0.1987518426344102</v>
      </c>
      <c r="CY347">
        <v>0.91233083248529667</v>
      </c>
      <c r="CZ347">
        <v>2.6320919023155838E-3</v>
      </c>
      <c r="DA347">
        <v>8.4222229427956874E-2</v>
      </c>
      <c r="DB347">
        <v>0.14232706839106649</v>
      </c>
      <c r="DC347">
        <v>0.161307175123514</v>
      </c>
      <c r="DD347">
        <v>0.11250403203140752</v>
      </c>
      <c r="DE347">
        <v>0.34949200884673826</v>
      </c>
    </row>
    <row r="348" spans="1:109">
      <c r="A348">
        <v>340</v>
      </c>
      <c r="B348" t="s">
        <v>149</v>
      </c>
      <c r="C348">
        <v>390097.13978923869</v>
      </c>
      <c r="D348">
        <v>588708.09127891879</v>
      </c>
      <c r="E348">
        <v>1829475.8331159221</v>
      </c>
      <c r="F348">
        <v>174630.75794773386</v>
      </c>
      <c r="G348">
        <v>259538.03371419144</v>
      </c>
      <c r="H348">
        <v>523566.33504125767</v>
      </c>
      <c r="I348">
        <v>4268370.7556566317</v>
      </c>
      <c r="J348">
        <v>420248.82442554622</v>
      </c>
      <c r="K348">
        <v>66751.332807115105</v>
      </c>
      <c r="L348">
        <v>29181962753.42487</v>
      </c>
      <c r="M348">
        <v>457.41841211856973</v>
      </c>
      <c r="N348">
        <v>41082.677028951817</v>
      </c>
      <c r="O348">
        <v>8735544.657470569</v>
      </c>
      <c r="P348">
        <v>21766.154248629271</v>
      </c>
      <c r="Q348">
        <v>9999999</v>
      </c>
      <c r="R348">
        <v>2501.4283106854982</v>
      </c>
      <c r="S348">
        <v>530.69544541103119</v>
      </c>
      <c r="T348">
        <v>1898.0287674827289</v>
      </c>
      <c r="U348">
        <v>546.91369630088275</v>
      </c>
      <c r="V348">
        <v>1571.1416172842687</v>
      </c>
      <c r="W348">
        <v>4.9561856851254138</v>
      </c>
      <c r="X348">
        <v>361.61868198818144</v>
      </c>
      <c r="Y348">
        <v>464.77824898976456</v>
      </c>
      <c r="Z348">
        <v>492.29113677864746</v>
      </c>
      <c r="AA348">
        <v>417.27445837394134</v>
      </c>
      <c r="AB348">
        <v>766.75691989528048</v>
      </c>
      <c r="AC348" t="s">
        <v>150</v>
      </c>
      <c r="AD348">
        <v>155.53610647640252</v>
      </c>
      <c r="AE348">
        <v>108992.4737918436</v>
      </c>
      <c r="AF348">
        <v>228908.64383231557</v>
      </c>
      <c r="AG348">
        <v>24705.007778138264</v>
      </c>
      <c r="AH348">
        <v>52980.718131183246</v>
      </c>
      <c r="AI348">
        <v>95729.857731357275</v>
      </c>
      <c r="AJ348">
        <v>332204.31422978314</v>
      </c>
      <c r="AK348">
        <v>41425.887047229968</v>
      </c>
      <c r="AL348">
        <v>13607.921897280145</v>
      </c>
      <c r="AM348">
        <v>14177414.16343738</v>
      </c>
      <c r="AN348">
        <v>365.41862024240044</v>
      </c>
      <c r="AO348">
        <v>9086.7838391319019</v>
      </c>
      <c r="AP348">
        <v>3966907.2897047312</v>
      </c>
      <c r="AQ348">
        <v>2623.7833712431461</v>
      </c>
      <c r="AR348">
        <v>9999999</v>
      </c>
      <c r="AS348">
        <v>758.68534007468622</v>
      </c>
      <c r="AT348">
        <v>87.682075056852341</v>
      </c>
      <c r="AU348">
        <v>461.99695783683563</v>
      </c>
      <c r="AV348">
        <v>89.391584318114141</v>
      </c>
      <c r="AW348">
        <v>265.072972459516</v>
      </c>
      <c r="AX348">
        <v>0.26140138701218513</v>
      </c>
      <c r="AY348">
        <v>58.896292019366427</v>
      </c>
      <c r="AZ348">
        <v>80.147981625979398</v>
      </c>
      <c r="BA348">
        <v>81.215853966479102</v>
      </c>
      <c r="BB348">
        <v>72.039789255633053</v>
      </c>
      <c r="BC348">
        <v>110.62508572715183</v>
      </c>
      <c r="BD348" t="s">
        <v>151</v>
      </c>
      <c r="BE348">
        <v>0.264683378163179</v>
      </c>
      <c r="BF348">
        <v>701.77869797293999</v>
      </c>
      <c r="BG348">
        <v>2853.3623156765957</v>
      </c>
      <c r="BH348">
        <v>176.92825289427526</v>
      </c>
      <c r="BI348">
        <v>356.19248490977446</v>
      </c>
      <c r="BJ348">
        <v>878.15077854036349</v>
      </c>
      <c r="BK348">
        <v>1656.6010661972689</v>
      </c>
      <c r="BL348">
        <v>273.88540809225987</v>
      </c>
      <c r="BM348">
        <v>97.716551420581837</v>
      </c>
      <c r="BN348">
        <v>352390.55087317573</v>
      </c>
      <c r="BO348">
        <v>0.75773099698377955</v>
      </c>
      <c r="BP348">
        <v>41.363672459008619</v>
      </c>
      <c r="BQ348">
        <v>36426.508157247175</v>
      </c>
      <c r="BR348">
        <v>126.52109446603264</v>
      </c>
      <c r="BS348">
        <v>9999999</v>
      </c>
      <c r="BT348">
        <v>2.2088057479195826</v>
      </c>
      <c r="BU348">
        <v>0.31993537793830629</v>
      </c>
      <c r="BV348">
        <v>1.3479092169123637</v>
      </c>
      <c r="BW348">
        <v>0.33374870135531282</v>
      </c>
      <c r="BX348">
        <v>0.94881910008851289</v>
      </c>
      <c r="BY348">
        <v>1.9060993541561533E-3</v>
      </c>
      <c r="BZ348">
        <v>0.21146307609416282</v>
      </c>
      <c r="CA348">
        <v>0.26652614088294513</v>
      </c>
      <c r="CB348">
        <v>0.29168123771051113</v>
      </c>
      <c r="CC348">
        <v>0.23658386941752066</v>
      </c>
      <c r="CD348">
        <v>0.54769231037931521</v>
      </c>
      <c r="CE348" t="s">
        <v>152</v>
      </c>
      <c r="CF348">
        <v>0.85917060662246314</v>
      </c>
      <c r="CG348">
        <v>336.87372496884575</v>
      </c>
      <c r="CH348">
        <v>2171.1659925333061</v>
      </c>
      <c r="CI348">
        <v>98.115605531525873</v>
      </c>
      <c r="CJ348">
        <v>171.32579533879999</v>
      </c>
      <c r="CK348">
        <v>577.51374346454293</v>
      </c>
      <c r="CL348">
        <v>698.69426299028112</v>
      </c>
      <c r="CM348">
        <v>150.82451203749361</v>
      </c>
      <c r="CN348">
        <v>53.052711389134444</v>
      </c>
      <c r="CO348">
        <v>583832.75199539983</v>
      </c>
      <c r="CP348">
        <v>2.4068739613158261</v>
      </c>
      <c r="CQ348">
        <v>16.172182690712447</v>
      </c>
      <c r="CR348">
        <v>21968.287896451424</v>
      </c>
      <c r="CS348">
        <v>121.95429802478608</v>
      </c>
      <c r="CT348">
        <v>9999999</v>
      </c>
      <c r="CU348">
        <v>2.5630312193708886</v>
      </c>
      <c r="CV348">
        <v>0.32064464785688601</v>
      </c>
      <c r="CW348">
        <v>1.3013592568560397</v>
      </c>
      <c r="CX348">
        <v>0.3383696116223282</v>
      </c>
      <c r="CY348">
        <v>0.85788661180538084</v>
      </c>
      <c r="CZ348">
        <v>3.0009732231523769E-4</v>
      </c>
      <c r="DA348">
        <v>0.1412813478540827</v>
      </c>
      <c r="DB348">
        <v>0.24238167247848097</v>
      </c>
      <c r="DC348">
        <v>0.28180250912572091</v>
      </c>
      <c r="DD348">
        <v>0.19108046848579949</v>
      </c>
      <c r="DE348">
        <v>0.51540274505234696</v>
      </c>
    </row>
    <row r="349" spans="1:109">
      <c r="A349">
        <v>341</v>
      </c>
      <c r="B349" t="s">
        <v>149</v>
      </c>
      <c r="C349">
        <v>371368.32483705168</v>
      </c>
      <c r="D349">
        <v>439977.87487094215</v>
      </c>
      <c r="E349">
        <v>1866942.5525156697</v>
      </c>
      <c r="F349">
        <v>147422.19933134428</v>
      </c>
      <c r="G349">
        <v>211751.95807451973</v>
      </c>
      <c r="H349">
        <v>524730.65265136096</v>
      </c>
      <c r="I349">
        <v>2662773.1339555266</v>
      </c>
      <c r="J349">
        <v>330762.31083293963</v>
      </c>
      <c r="K349">
        <v>57477.412509993446</v>
      </c>
      <c r="L349">
        <v>23161598949.492718</v>
      </c>
      <c r="M349">
        <v>794.75951366404513</v>
      </c>
      <c r="N349">
        <v>29276.280681228069</v>
      </c>
      <c r="O349">
        <v>9198104.2329245508</v>
      </c>
      <c r="P349">
        <v>16438.182628100829</v>
      </c>
      <c r="Q349">
        <v>9999999</v>
      </c>
      <c r="R349">
        <v>1798.7811905759543</v>
      </c>
      <c r="S349">
        <v>363.8361012087974</v>
      </c>
      <c r="T349">
        <v>1138.1195538467516</v>
      </c>
      <c r="U349">
        <v>375.79070539893485</v>
      </c>
      <c r="V349">
        <v>786.38962537344094</v>
      </c>
      <c r="W349">
        <v>0.80376281927488968</v>
      </c>
      <c r="X349">
        <v>242.48623541315541</v>
      </c>
      <c r="Y349">
        <v>318.24699097371786</v>
      </c>
      <c r="Z349">
        <v>330.98137263147157</v>
      </c>
      <c r="AA349">
        <v>284.17384744768793</v>
      </c>
      <c r="AB349">
        <v>520.00849387334551</v>
      </c>
      <c r="AC349" t="s">
        <v>150</v>
      </c>
      <c r="AD349">
        <v>141.65060184377285</v>
      </c>
      <c r="AE349">
        <v>103678.84797862607</v>
      </c>
      <c r="AF349">
        <v>467868.4956334203</v>
      </c>
      <c r="AG349">
        <v>24024.477626892003</v>
      </c>
      <c r="AH349">
        <v>48041.945335631994</v>
      </c>
      <c r="AI349">
        <v>128107.01910236606</v>
      </c>
      <c r="AJ349">
        <v>209274.00863565176</v>
      </c>
      <c r="AK349">
        <v>37150.583228045798</v>
      </c>
      <c r="AL349">
        <v>13202.938649935757</v>
      </c>
      <c r="AM349">
        <v>79389990.541142821</v>
      </c>
      <c r="AN349">
        <v>242.36724818442144</v>
      </c>
      <c r="AO349">
        <v>5969.2795636741912</v>
      </c>
      <c r="AP349">
        <v>5494531.6481031859</v>
      </c>
      <c r="AQ349">
        <v>1911.3282543715402</v>
      </c>
      <c r="AR349">
        <v>9999999</v>
      </c>
      <c r="AS349">
        <v>543.17029338789825</v>
      </c>
      <c r="AT349">
        <v>102.77240104528974</v>
      </c>
      <c r="AU349">
        <v>328.82985522525416</v>
      </c>
      <c r="AV349">
        <v>106.39953372461639</v>
      </c>
      <c r="AW349">
        <v>218.75507170914275</v>
      </c>
      <c r="AX349">
        <v>0.71112535509636166</v>
      </c>
      <c r="AY349">
        <v>55.221403945686447</v>
      </c>
      <c r="AZ349">
        <v>86.418391924933545</v>
      </c>
      <c r="BA349">
        <v>94.219008289206641</v>
      </c>
      <c r="BB349">
        <v>71.685867722821115</v>
      </c>
      <c r="BC349">
        <v>146.68783835194174</v>
      </c>
      <c r="BD349" t="s">
        <v>151</v>
      </c>
      <c r="BE349">
        <v>1.8015958368239662</v>
      </c>
      <c r="BF349">
        <v>130.4011992803521</v>
      </c>
      <c r="BG349">
        <v>1726.4126563836317</v>
      </c>
      <c r="BH349">
        <v>45.315996264428861</v>
      </c>
      <c r="BI349">
        <v>73.70485733678322</v>
      </c>
      <c r="BJ349">
        <v>409.69134123453279</v>
      </c>
      <c r="BK349">
        <v>198.79126888663481</v>
      </c>
      <c r="BL349">
        <v>63.891986275932872</v>
      </c>
      <c r="BM349">
        <v>26.383374233940572</v>
      </c>
      <c r="BN349">
        <v>147693.60968742694</v>
      </c>
      <c r="BO349">
        <v>2.8589248235051214</v>
      </c>
      <c r="BP349">
        <v>8.8473902870436394</v>
      </c>
      <c r="BQ349">
        <v>25109.041264104872</v>
      </c>
      <c r="BR349">
        <v>136.41648368029624</v>
      </c>
      <c r="BS349">
        <v>9999999</v>
      </c>
      <c r="BT349">
        <v>2.9815797414594405</v>
      </c>
      <c r="BU349">
        <v>0.11471218620021308</v>
      </c>
      <c r="BV349">
        <v>0.74605431074316131</v>
      </c>
      <c r="BW349">
        <v>0.11931543332341389</v>
      </c>
      <c r="BX349">
        <v>0.37713152665525729</v>
      </c>
      <c r="BY349">
        <v>8.7667249403025041E-4</v>
      </c>
      <c r="BZ349">
        <v>6.284934432026501E-2</v>
      </c>
      <c r="CA349">
        <v>9.5442479551626755E-2</v>
      </c>
      <c r="CB349">
        <v>0.10171805003885634</v>
      </c>
      <c r="CC349">
        <v>8.0158572785393553E-2</v>
      </c>
      <c r="CD349">
        <v>0.16847879099593041</v>
      </c>
      <c r="CE349" t="s">
        <v>152</v>
      </c>
      <c r="CF349">
        <v>5.79819183854242E-2</v>
      </c>
      <c r="CG349">
        <v>298.11981098310122</v>
      </c>
      <c r="CH349">
        <v>1066.758356816629</v>
      </c>
      <c r="CI349">
        <v>64.701269848016935</v>
      </c>
      <c r="CJ349">
        <v>153.38627514150264</v>
      </c>
      <c r="CK349">
        <v>338.55363151532322</v>
      </c>
      <c r="CL349">
        <v>495.23682547874063</v>
      </c>
      <c r="CM349">
        <v>89.422482948987863</v>
      </c>
      <c r="CN349">
        <v>41.438854747871297</v>
      </c>
      <c r="CO349">
        <v>31635.147508755315</v>
      </c>
      <c r="CP349">
        <v>0.14975887374676516</v>
      </c>
      <c r="CQ349">
        <v>25.309030521615512</v>
      </c>
      <c r="CR349">
        <v>24261.291088474041</v>
      </c>
      <c r="CS349">
        <v>115.07403744016916</v>
      </c>
      <c r="CT349">
        <v>9999999</v>
      </c>
      <c r="CU349">
        <v>0.76174310454048377</v>
      </c>
      <c r="CV349">
        <v>8.2094932007954077E-2</v>
      </c>
      <c r="CW349">
        <v>0.35796779673011275</v>
      </c>
      <c r="CX349">
        <v>8.4942776681891388E-2</v>
      </c>
      <c r="CY349">
        <v>0.26877988666951741</v>
      </c>
      <c r="CZ349">
        <v>1.1751893798826693E-3</v>
      </c>
      <c r="DA349">
        <v>6.2660763165358374E-2</v>
      </c>
      <c r="DB349">
        <v>7.237160883185903E-2</v>
      </c>
      <c r="DC349">
        <v>7.5124893294964176E-2</v>
      </c>
      <c r="DD349">
        <v>6.7318287478697739E-2</v>
      </c>
      <c r="DE349">
        <v>0.13739051999198618</v>
      </c>
    </row>
    <row r="350" spans="1:109">
      <c r="A350">
        <v>342</v>
      </c>
      <c r="B350" t="s">
        <v>149</v>
      </c>
      <c r="C350">
        <v>198639.68074767798</v>
      </c>
      <c r="D350">
        <v>182813.60577021402</v>
      </c>
      <c r="E350">
        <v>1169506.2938050567</v>
      </c>
      <c r="F350">
        <v>67055.596833717529</v>
      </c>
      <c r="G350">
        <v>84597.191334385308</v>
      </c>
      <c r="H350">
        <v>299015.48685543163</v>
      </c>
      <c r="I350">
        <v>788427.08189182263</v>
      </c>
      <c r="J350">
        <v>145825.89450298704</v>
      </c>
      <c r="K350">
        <v>25372.211768696732</v>
      </c>
      <c r="L350">
        <v>27209955096.293438</v>
      </c>
      <c r="M350">
        <v>1079.3470561502695</v>
      </c>
      <c r="N350">
        <v>9711.8888640697533</v>
      </c>
      <c r="O350">
        <v>5328641.8434780939</v>
      </c>
      <c r="P350">
        <v>6074.243297776331</v>
      </c>
      <c r="Q350">
        <v>9999999</v>
      </c>
      <c r="R350">
        <v>1510.8209799641209</v>
      </c>
      <c r="S350">
        <v>148.94388655686606</v>
      </c>
      <c r="T350">
        <v>622.39046157804546</v>
      </c>
      <c r="U350">
        <v>158.38859786988917</v>
      </c>
      <c r="V350">
        <v>381.60547471381489</v>
      </c>
      <c r="W350">
        <v>1.2017568031500654</v>
      </c>
      <c r="X350">
        <v>67.665568190269298</v>
      </c>
      <c r="Y350">
        <v>112.21911982345483</v>
      </c>
      <c r="Z350">
        <v>128.26421090926587</v>
      </c>
      <c r="AA350">
        <v>88.733171256352577</v>
      </c>
      <c r="AB350">
        <v>267.02964302083984</v>
      </c>
      <c r="AC350" t="s">
        <v>150</v>
      </c>
      <c r="AD350">
        <v>328.18319186474338</v>
      </c>
      <c r="AE350">
        <v>114457.6914170861</v>
      </c>
      <c r="AF350">
        <v>366547.51473389956</v>
      </c>
      <c r="AG350">
        <v>30127.207574648543</v>
      </c>
      <c r="AH350">
        <v>61405.148115898919</v>
      </c>
      <c r="AI350">
        <v>102801.93191517824</v>
      </c>
      <c r="AJ350">
        <v>323484.50343855919</v>
      </c>
      <c r="AK350">
        <v>48704.50805347327</v>
      </c>
      <c r="AL350">
        <v>17623.370931210866</v>
      </c>
      <c r="AM350">
        <v>52611074.610044055</v>
      </c>
      <c r="AN350">
        <v>306.26976092762794</v>
      </c>
      <c r="AO350">
        <v>13582.798523687861</v>
      </c>
      <c r="AP350">
        <v>4760275.6542028403</v>
      </c>
      <c r="AQ350">
        <v>4898.2380838256295</v>
      </c>
      <c r="AR350">
        <v>9999999</v>
      </c>
      <c r="AS350">
        <v>694.88765272522141</v>
      </c>
      <c r="AT350">
        <v>88.68736253812267</v>
      </c>
      <c r="AU350">
        <v>343.29392718235084</v>
      </c>
      <c r="AV350">
        <v>93.26373822091071</v>
      </c>
      <c r="AW350">
        <v>238.57204480485669</v>
      </c>
      <c r="AX350">
        <v>0.92309483857279206</v>
      </c>
      <c r="AY350">
        <v>46.427390558030822</v>
      </c>
      <c r="AZ350">
        <v>70.745493326248138</v>
      </c>
      <c r="BA350">
        <v>76.474774639989832</v>
      </c>
      <c r="BB350">
        <v>58.258813422576011</v>
      </c>
      <c r="BC350">
        <v>130.1018054109301</v>
      </c>
      <c r="BD350" t="s">
        <v>151</v>
      </c>
      <c r="BE350">
        <v>4.1619499224648155</v>
      </c>
      <c r="BF350">
        <v>628.45453159267561</v>
      </c>
      <c r="BG350">
        <v>1250.7269311672178</v>
      </c>
      <c r="BH350">
        <v>116.34431075633478</v>
      </c>
      <c r="BI350">
        <v>279.90263441288675</v>
      </c>
      <c r="BJ350">
        <v>436.76461356116812</v>
      </c>
      <c r="BK350">
        <v>1281.6008749825385</v>
      </c>
      <c r="BL350">
        <v>176.99873609537272</v>
      </c>
      <c r="BM350">
        <v>74.830488308284998</v>
      </c>
      <c r="BN350">
        <v>41529.627149621221</v>
      </c>
      <c r="BO350">
        <v>8.6757652834086514</v>
      </c>
      <c r="BP350">
        <v>70.020323416438586</v>
      </c>
      <c r="BQ350">
        <v>31476.249370199843</v>
      </c>
      <c r="BR350">
        <v>64.940239109849443</v>
      </c>
      <c r="BS350">
        <v>9999999</v>
      </c>
      <c r="BT350">
        <v>13.031906883166316</v>
      </c>
      <c r="BU350">
        <v>1.2780271176015876</v>
      </c>
      <c r="BV350">
        <v>6.4521133400082622</v>
      </c>
      <c r="BW350">
        <v>1.3510089375213978</v>
      </c>
      <c r="BX350">
        <v>3.9981193088887856</v>
      </c>
      <c r="BY350">
        <v>1.1191084802202173E-3</v>
      </c>
      <c r="BZ350">
        <v>0.50350431684116081</v>
      </c>
      <c r="CA350">
        <v>0.93459028910348585</v>
      </c>
      <c r="CB350">
        <v>1.132855234567987</v>
      </c>
      <c r="CC350">
        <v>0.70330079101962162</v>
      </c>
      <c r="CD350">
        <v>2.1898698336175144</v>
      </c>
      <c r="CE350" t="s">
        <v>152</v>
      </c>
      <c r="CF350">
        <v>0.51264501620008085</v>
      </c>
      <c r="CG350">
        <v>217.82772107616677</v>
      </c>
      <c r="CH350">
        <v>1016.7705907643725</v>
      </c>
      <c r="CI350">
        <v>45.193233780098012</v>
      </c>
      <c r="CJ350">
        <v>109.74282004840904</v>
      </c>
      <c r="CK350">
        <v>278.62510340158502</v>
      </c>
      <c r="CL350">
        <v>348.99561776958245</v>
      </c>
      <c r="CM350">
        <v>62.855140244661115</v>
      </c>
      <c r="CN350">
        <v>28.285111460682856</v>
      </c>
      <c r="CO350">
        <v>36510.279105924114</v>
      </c>
      <c r="CP350">
        <v>0.44518719704770865</v>
      </c>
      <c r="CQ350">
        <v>17.674440251036465</v>
      </c>
      <c r="CR350">
        <v>22001.459269727449</v>
      </c>
      <c r="CS350">
        <v>107.70173828788737</v>
      </c>
      <c r="CT350">
        <v>9999999</v>
      </c>
      <c r="CU350">
        <v>2.3891246398712829</v>
      </c>
      <c r="CV350">
        <v>0.35265096686232189</v>
      </c>
      <c r="CW350">
        <v>1.6973720092583822</v>
      </c>
      <c r="CX350">
        <v>0.36066233162656525</v>
      </c>
      <c r="CY350">
        <v>1.0565505220096554</v>
      </c>
      <c r="CZ350">
        <v>1.1776973226705675E-3</v>
      </c>
      <c r="DA350">
        <v>0.22917046005236866</v>
      </c>
      <c r="DB350">
        <v>0.31659479302317434</v>
      </c>
      <c r="DC350">
        <v>0.32881807229951493</v>
      </c>
      <c r="DD350">
        <v>0.28145672169016395</v>
      </c>
      <c r="DE350">
        <v>0.46196748791241371</v>
      </c>
    </row>
    <row r="351" spans="1:109">
      <c r="A351">
        <v>343</v>
      </c>
      <c r="B351" t="s">
        <v>149</v>
      </c>
      <c r="C351">
        <v>321209.4824968577</v>
      </c>
      <c r="D351">
        <v>196060.22352939291</v>
      </c>
      <c r="E351">
        <v>581252.38336415694</v>
      </c>
      <c r="F351">
        <v>109609.32158202081</v>
      </c>
      <c r="G351">
        <v>139802.80389618254</v>
      </c>
      <c r="H351">
        <v>150955.65564846876</v>
      </c>
      <c r="I351">
        <v>1935884.5861867247</v>
      </c>
      <c r="J351">
        <v>267691.49202887516</v>
      </c>
      <c r="K351">
        <v>61137.822006522889</v>
      </c>
      <c r="L351">
        <v>1107480252.539865</v>
      </c>
      <c r="M351">
        <v>16861.138989118135</v>
      </c>
      <c r="N351">
        <v>65756.702804642293</v>
      </c>
      <c r="O351">
        <v>4340074.3658381999</v>
      </c>
      <c r="P351">
        <v>45648.017670240093</v>
      </c>
      <c r="Q351">
        <v>9999999</v>
      </c>
      <c r="R351">
        <v>4131.5724254034922</v>
      </c>
      <c r="S351">
        <v>67.364052019594482</v>
      </c>
      <c r="T351">
        <v>486.6477497848939</v>
      </c>
      <c r="U351">
        <v>71.941561776865541</v>
      </c>
      <c r="V351">
        <v>282.32111587293724</v>
      </c>
      <c r="W351">
        <v>3.7039864878819206</v>
      </c>
      <c r="X351">
        <v>27.610106328128907</v>
      </c>
      <c r="Y351">
        <v>50.758065121530976</v>
      </c>
      <c r="Z351">
        <v>58.303195675187965</v>
      </c>
      <c r="AA351">
        <v>38.531750543297001</v>
      </c>
      <c r="AB351">
        <v>124.7270499462216</v>
      </c>
      <c r="AC351" t="s">
        <v>150</v>
      </c>
      <c r="AD351">
        <v>95.242462029714432</v>
      </c>
      <c r="AE351">
        <v>81343.204761482819</v>
      </c>
      <c r="AF351">
        <v>265923.97082757141</v>
      </c>
      <c r="AG351">
        <v>19614.798021710765</v>
      </c>
      <c r="AH351">
        <v>43903.709606536955</v>
      </c>
      <c r="AI351">
        <v>87002.107268387525</v>
      </c>
      <c r="AJ351">
        <v>192588.51760822351</v>
      </c>
      <c r="AK351">
        <v>29633.126043851156</v>
      </c>
      <c r="AL351">
        <v>11810.171009728574</v>
      </c>
      <c r="AM351">
        <v>13915130.325372055</v>
      </c>
      <c r="AN351">
        <v>120.29918452335394</v>
      </c>
      <c r="AO351">
        <v>8501.7457024524065</v>
      </c>
      <c r="AP351">
        <v>4954047.8701637778</v>
      </c>
      <c r="AQ351">
        <v>2283.5653127060023</v>
      </c>
      <c r="AR351">
        <v>9999999</v>
      </c>
      <c r="AS351">
        <v>491.59215064570628</v>
      </c>
      <c r="AT351">
        <v>69.568877837622708</v>
      </c>
      <c r="AU351">
        <v>284.38521977978553</v>
      </c>
      <c r="AV351">
        <v>71.99145557914099</v>
      </c>
      <c r="AW351">
        <v>174.02481275231833</v>
      </c>
      <c r="AX351">
        <v>0.74761281678075997</v>
      </c>
      <c r="AY351">
        <v>43.01420192607285</v>
      </c>
      <c r="AZ351">
        <v>59.141444358244776</v>
      </c>
      <c r="BA351">
        <v>63.436815048664194</v>
      </c>
      <c r="BB351">
        <v>51.3401435219794</v>
      </c>
      <c r="BC351">
        <v>99.154591140146039</v>
      </c>
      <c r="BD351" t="s">
        <v>151</v>
      </c>
      <c r="BE351">
        <v>2.2518621057080721</v>
      </c>
      <c r="BF351">
        <v>791.11972398119133</v>
      </c>
      <c r="BG351">
        <v>2130.7049488805183</v>
      </c>
      <c r="BH351">
        <v>191.7787244430848</v>
      </c>
      <c r="BI351">
        <v>390.93494339001262</v>
      </c>
      <c r="BJ351">
        <v>646.2672275801134</v>
      </c>
      <c r="BK351">
        <v>2762.3528203272854</v>
      </c>
      <c r="BL351">
        <v>341.25460233416317</v>
      </c>
      <c r="BM351">
        <v>103.64100056812244</v>
      </c>
      <c r="BN351">
        <v>407381.24523734167</v>
      </c>
      <c r="BO351">
        <v>4.1986317541645768</v>
      </c>
      <c r="BP351">
        <v>79.544368571147487</v>
      </c>
      <c r="BQ351">
        <v>26324.045934004469</v>
      </c>
      <c r="BR351">
        <v>48.738623646178382</v>
      </c>
      <c r="BS351">
        <v>9999999</v>
      </c>
      <c r="BT351">
        <v>8.781544155666392</v>
      </c>
      <c r="BU351">
        <v>1.2054681626221009</v>
      </c>
      <c r="BV351">
        <v>3.7477846786648894</v>
      </c>
      <c r="BW351">
        <v>1.2422392865836822</v>
      </c>
      <c r="BX351">
        <v>2.2791279550730073</v>
      </c>
      <c r="BY351">
        <v>4.0179156351813376E-3</v>
      </c>
      <c r="BZ351">
        <v>0.65278648196970313</v>
      </c>
      <c r="CA351">
        <v>1.0435491669626946</v>
      </c>
      <c r="CB351">
        <v>1.0834783753113315</v>
      </c>
      <c r="CC351">
        <v>0.86683935825074088</v>
      </c>
      <c r="CD351">
        <v>1.4703588388216362</v>
      </c>
      <c r="CE351" t="s">
        <v>152</v>
      </c>
      <c r="CF351">
        <v>0.32147623501555245</v>
      </c>
      <c r="CG351">
        <v>141.14380384691077</v>
      </c>
      <c r="CH351">
        <v>504.32192565501344</v>
      </c>
      <c r="CI351">
        <v>32.32031037663581</v>
      </c>
      <c r="CJ351">
        <v>84.977970167439565</v>
      </c>
      <c r="CK351">
        <v>157.70254624393394</v>
      </c>
      <c r="CL351">
        <v>199.0874109361323</v>
      </c>
      <c r="CM351">
        <v>39.824499687694406</v>
      </c>
      <c r="CN351">
        <v>24.122485695431187</v>
      </c>
      <c r="CO351">
        <v>5055.0273238159989</v>
      </c>
      <c r="CP351">
        <v>0.43009109436770349</v>
      </c>
      <c r="CQ351">
        <v>20.145705455699279</v>
      </c>
      <c r="CR351">
        <v>22567.522031410113</v>
      </c>
      <c r="CS351">
        <v>129.97741633079812</v>
      </c>
      <c r="CT351">
        <v>9999999</v>
      </c>
      <c r="CU351">
        <v>0.53344877770278443</v>
      </c>
      <c r="CV351">
        <v>0.11570869950099867</v>
      </c>
      <c r="CW351">
        <v>0.32503280335171597</v>
      </c>
      <c r="CX351">
        <v>0.12268484187567151</v>
      </c>
      <c r="CY351">
        <v>0.31039743353086519</v>
      </c>
      <c r="CZ351">
        <v>2.2129083010662354E-4</v>
      </c>
      <c r="DA351">
        <v>5.6227305966212254E-2</v>
      </c>
      <c r="DB351">
        <v>8.845274316968485E-2</v>
      </c>
      <c r="DC351">
        <v>0.10103757565735282</v>
      </c>
      <c r="DD351">
        <v>7.1124732471474147E-2</v>
      </c>
      <c r="DE351">
        <v>0.21611536414900637</v>
      </c>
    </row>
    <row r="352" spans="1:109">
      <c r="A352">
        <v>344</v>
      </c>
      <c r="B352" t="s">
        <v>149</v>
      </c>
      <c r="C352">
        <v>379728.44109700393</v>
      </c>
      <c r="D352">
        <v>578164.13094293815</v>
      </c>
      <c r="E352">
        <v>1712307.6984029384</v>
      </c>
      <c r="F352">
        <v>200181.08552956887</v>
      </c>
      <c r="G352">
        <v>281826.67097497504</v>
      </c>
      <c r="H352">
        <v>562592.57759774616</v>
      </c>
      <c r="I352">
        <v>5708509.9043923886</v>
      </c>
      <c r="J352">
        <v>504091.11114896962</v>
      </c>
      <c r="K352">
        <v>74707.678432222601</v>
      </c>
      <c r="L352">
        <v>18856161830.639568</v>
      </c>
      <c r="M352">
        <v>301.34879337373627</v>
      </c>
      <c r="N352">
        <v>46902.148554110885</v>
      </c>
      <c r="O352">
        <v>8436140.6292652916</v>
      </c>
      <c r="P352">
        <v>23775.213839937358</v>
      </c>
      <c r="Q352">
        <v>9999999</v>
      </c>
      <c r="R352">
        <v>1640.6176784994354</v>
      </c>
      <c r="S352">
        <v>199.01092361270858</v>
      </c>
      <c r="T352">
        <v>728.34555390124649</v>
      </c>
      <c r="U352">
        <v>203.20758127265952</v>
      </c>
      <c r="V352">
        <v>568.72535834381472</v>
      </c>
      <c r="W352">
        <v>1.7805602559576146</v>
      </c>
      <c r="X352">
        <v>144.23967132719</v>
      </c>
      <c r="Y352">
        <v>182.23120122360564</v>
      </c>
      <c r="Z352">
        <v>184.55827747064396</v>
      </c>
      <c r="AA352">
        <v>166.73627695379176</v>
      </c>
      <c r="AB352">
        <v>255.11639374749777</v>
      </c>
      <c r="AC352" t="s">
        <v>150</v>
      </c>
      <c r="AD352">
        <v>541.64535449251059</v>
      </c>
      <c r="AE352">
        <v>185721.94113141924</v>
      </c>
      <c r="AF352">
        <v>1168636.5324029545</v>
      </c>
      <c r="AG352">
        <v>93811.504593943522</v>
      </c>
      <c r="AH352">
        <v>100941.85639954208</v>
      </c>
      <c r="AI352">
        <v>355275.6960906348</v>
      </c>
      <c r="AJ352">
        <v>1396679.8750626044</v>
      </c>
      <c r="AK352">
        <v>230583.09917911398</v>
      </c>
      <c r="AL352">
        <v>32475.172122620908</v>
      </c>
      <c r="AM352">
        <v>34884184477.352188</v>
      </c>
      <c r="AN352">
        <v>846.70773525402024</v>
      </c>
      <c r="AO352">
        <v>13256.546250360832</v>
      </c>
      <c r="AP352">
        <v>5069577.5990122184</v>
      </c>
      <c r="AQ352">
        <v>8219.1492641829154</v>
      </c>
      <c r="AR352">
        <v>9999999</v>
      </c>
      <c r="AS352">
        <v>789.69656009399773</v>
      </c>
      <c r="AT352">
        <v>64.665364329750176</v>
      </c>
      <c r="AU352">
        <v>252.34262972083627</v>
      </c>
      <c r="AV352">
        <v>66.779553973121281</v>
      </c>
      <c r="AW352">
        <v>168.57999324877318</v>
      </c>
      <c r="AX352">
        <v>1.3865019539891876</v>
      </c>
      <c r="AY352">
        <v>39.121907791167096</v>
      </c>
      <c r="AZ352">
        <v>56.551806763009395</v>
      </c>
      <c r="BA352">
        <v>57.655668363099586</v>
      </c>
      <c r="BB352">
        <v>49.099789761684981</v>
      </c>
      <c r="BC352">
        <v>88.204899724586539</v>
      </c>
      <c r="BD352" t="s">
        <v>151</v>
      </c>
      <c r="BE352">
        <v>0.33726130366675955</v>
      </c>
      <c r="BF352">
        <v>351.05312917361744</v>
      </c>
      <c r="BG352">
        <v>924.84033053229803</v>
      </c>
      <c r="BH352">
        <v>69.500465095529464</v>
      </c>
      <c r="BI352">
        <v>183.46644961095006</v>
      </c>
      <c r="BJ352">
        <v>304.44251356036261</v>
      </c>
      <c r="BK352">
        <v>460.0311522991268</v>
      </c>
      <c r="BL352">
        <v>87.630042961705001</v>
      </c>
      <c r="BM352">
        <v>50.670060783483812</v>
      </c>
      <c r="BN352">
        <v>10747.560921345044</v>
      </c>
      <c r="BO352">
        <v>0.71958754436031003</v>
      </c>
      <c r="BP352">
        <v>39.551671363216066</v>
      </c>
      <c r="BQ352">
        <v>36560.658643271447</v>
      </c>
      <c r="BR352">
        <v>158.13037306413466</v>
      </c>
      <c r="BS352">
        <v>9999999</v>
      </c>
      <c r="BT352">
        <v>0.5323090087706166</v>
      </c>
      <c r="BU352">
        <v>0.14740158335188266</v>
      </c>
      <c r="BV352">
        <v>0.32499309599385046</v>
      </c>
      <c r="BW352">
        <v>0.15570037292536115</v>
      </c>
      <c r="BX352">
        <v>0.34710604884880403</v>
      </c>
      <c r="BY352">
        <v>6.7522846972819183E-4</v>
      </c>
      <c r="BZ352">
        <v>7.7487260004943617E-2</v>
      </c>
      <c r="CA352">
        <v>0.11718425129405902</v>
      </c>
      <c r="CB352">
        <v>0.12493237828813024</v>
      </c>
      <c r="CC352">
        <v>9.6362485390152922E-2</v>
      </c>
      <c r="CD352">
        <v>0.23789207028725257</v>
      </c>
      <c r="CE352" t="s">
        <v>152</v>
      </c>
      <c r="CF352">
        <v>0.69914526675204247</v>
      </c>
      <c r="CG352">
        <v>152.70571229396691</v>
      </c>
      <c r="CH352">
        <v>355.95233969173233</v>
      </c>
      <c r="CI352">
        <v>32.410343472787304</v>
      </c>
      <c r="CJ352">
        <v>83.400801367974609</v>
      </c>
      <c r="CK352">
        <v>127.68708828359009</v>
      </c>
      <c r="CL352">
        <v>180.27201403256018</v>
      </c>
      <c r="CM352">
        <v>39.06817642495227</v>
      </c>
      <c r="CN352">
        <v>25.78856557481846</v>
      </c>
      <c r="CO352">
        <v>2372.1046932147733</v>
      </c>
      <c r="CP352">
        <v>1.0636947051292724</v>
      </c>
      <c r="CQ352">
        <v>30.273540071250782</v>
      </c>
      <c r="CR352">
        <v>25118.793528172311</v>
      </c>
      <c r="CS352">
        <v>134.89343044429398</v>
      </c>
      <c r="CT352">
        <v>9999999</v>
      </c>
      <c r="CU352">
        <v>1.072892043316269</v>
      </c>
      <c r="CV352">
        <v>4.7434384978953532E-2</v>
      </c>
      <c r="CW352">
        <v>0.38587143650066585</v>
      </c>
      <c r="CX352">
        <v>5.1245018139498721E-2</v>
      </c>
      <c r="CY352">
        <v>0.26453522224806719</v>
      </c>
      <c r="CZ352">
        <v>1.289740778492158E-3</v>
      </c>
      <c r="DA352">
        <v>1.8811794032995176E-2</v>
      </c>
      <c r="DB352">
        <v>3.3698860997692343E-2</v>
      </c>
      <c r="DC352">
        <v>3.8001508153396479E-2</v>
      </c>
      <c r="DD352">
        <v>2.5496926545224265E-2</v>
      </c>
      <c r="DE352">
        <v>0.10359402754171587</v>
      </c>
    </row>
    <row r="353" spans="1:109">
      <c r="A353">
        <v>345</v>
      </c>
      <c r="B353" t="s">
        <v>149</v>
      </c>
      <c r="C353">
        <v>393844.69715377927</v>
      </c>
      <c r="D353">
        <v>273709.51617930917</v>
      </c>
      <c r="E353">
        <v>753260.48756623711</v>
      </c>
      <c r="F353">
        <v>53026.39093311326</v>
      </c>
      <c r="G353">
        <v>116326.05501837123</v>
      </c>
      <c r="H353">
        <v>233425.9286896133</v>
      </c>
      <c r="I353">
        <v>594028.70883715374</v>
      </c>
      <c r="J353">
        <v>84346.106249876189</v>
      </c>
      <c r="K353">
        <v>29407.784186142944</v>
      </c>
      <c r="L353">
        <v>81700660.368286848</v>
      </c>
      <c r="M353">
        <v>123.92866029368344</v>
      </c>
      <c r="N353">
        <v>16926.732334100179</v>
      </c>
      <c r="O353">
        <v>10411633.590455607</v>
      </c>
      <c r="P353">
        <v>6215.8951387979314</v>
      </c>
      <c r="Q353">
        <v>9999999</v>
      </c>
      <c r="R353">
        <v>1307.0854630350991</v>
      </c>
      <c r="S353">
        <v>202.50402119900477</v>
      </c>
      <c r="T353">
        <v>900.17561481939742</v>
      </c>
      <c r="U353">
        <v>209.3077870574144</v>
      </c>
      <c r="V353">
        <v>747.48080191391819</v>
      </c>
      <c r="W353">
        <v>1.4993281025250127</v>
      </c>
      <c r="X353">
        <v>134.62798406153286</v>
      </c>
      <c r="Y353">
        <v>173.19405326841425</v>
      </c>
      <c r="Z353">
        <v>188.02318172444697</v>
      </c>
      <c r="AA353">
        <v>154.16294762736419</v>
      </c>
      <c r="AB353">
        <v>311.72054493014377</v>
      </c>
      <c r="AC353" t="s">
        <v>150</v>
      </c>
      <c r="AD353">
        <v>740.44275076904455</v>
      </c>
      <c r="AE353">
        <v>215275.54273472031</v>
      </c>
      <c r="AF353">
        <v>965348.13258756523</v>
      </c>
      <c r="AG353">
        <v>73400.084897807479</v>
      </c>
      <c r="AH353">
        <v>105973.4716991827</v>
      </c>
      <c r="AI353">
        <v>282742.49505139381</v>
      </c>
      <c r="AJ353">
        <v>1312458.9179923348</v>
      </c>
      <c r="AK353">
        <v>162777.31614212762</v>
      </c>
      <c r="AL353">
        <v>28258.642975624349</v>
      </c>
      <c r="AM353">
        <v>6166664101.4063368</v>
      </c>
      <c r="AN353">
        <v>395.66410816828221</v>
      </c>
      <c r="AO353">
        <v>12871.278402601698</v>
      </c>
      <c r="AP353">
        <v>5272296.8170947377</v>
      </c>
      <c r="AQ353">
        <v>6783.6805231680546</v>
      </c>
      <c r="AR353">
        <v>9999999</v>
      </c>
      <c r="AS353">
        <v>1952.8482571280076</v>
      </c>
      <c r="AT353">
        <v>362.76924472001321</v>
      </c>
      <c r="AU353">
        <v>1426.7360835480804</v>
      </c>
      <c r="AV353">
        <v>375.09190253121056</v>
      </c>
      <c r="AW353">
        <v>1148.9723861814889</v>
      </c>
      <c r="AX353">
        <v>0.34056339941600305</v>
      </c>
      <c r="AY353">
        <v>206.44580185446299</v>
      </c>
      <c r="AZ353">
        <v>305.71723130604448</v>
      </c>
      <c r="BA353">
        <v>334.89115127891557</v>
      </c>
      <c r="BB353">
        <v>259.85500488966812</v>
      </c>
      <c r="BC353">
        <v>532.48002057337771</v>
      </c>
      <c r="BD353" t="s">
        <v>151</v>
      </c>
      <c r="BE353">
        <v>3.4476909697196398</v>
      </c>
      <c r="BF353">
        <v>623.60457410641186</v>
      </c>
      <c r="BG353">
        <v>6094.9281504816763</v>
      </c>
      <c r="BH353">
        <v>364.63658260695763</v>
      </c>
      <c r="BI353">
        <v>379.99208491575098</v>
      </c>
      <c r="BJ353">
        <v>1585.4431002597451</v>
      </c>
      <c r="BK353">
        <v>4238.3223659716778</v>
      </c>
      <c r="BL353">
        <v>868.62516681177669</v>
      </c>
      <c r="BM353">
        <v>124.51416092574067</v>
      </c>
      <c r="BN353">
        <v>436174843.01682305</v>
      </c>
      <c r="BO353">
        <v>5.0205952293689924</v>
      </c>
      <c r="BP353">
        <v>42.704534798519781</v>
      </c>
      <c r="BQ353">
        <v>24420.082689599149</v>
      </c>
      <c r="BR353">
        <v>84.941789749183556</v>
      </c>
      <c r="BS353">
        <v>9999999</v>
      </c>
      <c r="BT353">
        <v>6.4869088712225045</v>
      </c>
      <c r="BU353">
        <v>0.90322514806344456</v>
      </c>
      <c r="BV353">
        <v>2.2832331017929728</v>
      </c>
      <c r="BW353">
        <v>0.95121243184292292</v>
      </c>
      <c r="BX353">
        <v>1.7010181895099901</v>
      </c>
      <c r="BY353">
        <v>1.753750796782563E-3</v>
      </c>
      <c r="BZ353">
        <v>0.44600195848636243</v>
      </c>
      <c r="CA353">
        <v>0.71024673106032865</v>
      </c>
      <c r="CB353">
        <v>0.78674146451687632</v>
      </c>
      <c r="CC353">
        <v>0.57382318242388985</v>
      </c>
      <c r="CD353">
        <v>1.4854738121912689</v>
      </c>
      <c r="CE353" t="s">
        <v>152</v>
      </c>
      <c r="CF353">
        <v>1.0742026362277799</v>
      </c>
      <c r="CG353">
        <v>110.99029332442956</v>
      </c>
      <c r="CH353">
        <v>372.01714791179148</v>
      </c>
      <c r="CI353">
        <v>21.183117666157987</v>
      </c>
      <c r="CJ353">
        <v>55.720579846768764</v>
      </c>
      <c r="CK353">
        <v>117.70166902753699</v>
      </c>
      <c r="CL353">
        <v>125.9318676981197</v>
      </c>
      <c r="CM353">
        <v>26.033100078610442</v>
      </c>
      <c r="CN353">
        <v>16.592169867660285</v>
      </c>
      <c r="CO353">
        <v>2991.1998224919589</v>
      </c>
      <c r="CP353">
        <v>2.6823655209766857</v>
      </c>
      <c r="CQ353">
        <v>24.873900335556986</v>
      </c>
      <c r="CR353">
        <v>23857.301742652431</v>
      </c>
      <c r="CS353">
        <v>121.11346270314857</v>
      </c>
      <c r="CT353">
        <v>9999999</v>
      </c>
      <c r="CU353">
        <v>2.4298553789332247</v>
      </c>
      <c r="CV353">
        <v>9.967291017832916E-2</v>
      </c>
      <c r="CW353">
        <v>0.56011266626344824</v>
      </c>
      <c r="CX353">
        <v>0.10654885761125646</v>
      </c>
      <c r="CY353">
        <v>0.37896962836168657</v>
      </c>
      <c r="CZ353">
        <v>1.5463977137067453E-3</v>
      </c>
      <c r="DA353">
        <v>3.9805062147374802E-2</v>
      </c>
      <c r="DB353">
        <v>7.2936318399657002E-2</v>
      </c>
      <c r="DC353">
        <v>8.320328687274417E-2</v>
      </c>
      <c r="DD353">
        <v>5.5543744476831095E-2</v>
      </c>
      <c r="DE353">
        <v>0.19577523716657097</v>
      </c>
    </row>
    <row r="354" spans="1:109">
      <c r="A354">
        <v>346</v>
      </c>
      <c r="B354" t="s">
        <v>149</v>
      </c>
      <c r="C354">
        <v>257497.61995136298</v>
      </c>
      <c r="D354">
        <v>416705.42813711223</v>
      </c>
      <c r="E354">
        <v>2401868.1244739452</v>
      </c>
      <c r="F354">
        <v>317374.62051349651</v>
      </c>
      <c r="G354">
        <v>229654.64608823982</v>
      </c>
      <c r="H354">
        <v>746523.53506815655</v>
      </c>
      <c r="I354">
        <v>15292383.108281961</v>
      </c>
      <c r="J354">
        <v>1485225.1464136101</v>
      </c>
      <c r="K354">
        <v>68812.047639720593</v>
      </c>
      <c r="L354">
        <v>53690028409945.82</v>
      </c>
      <c r="M354">
        <v>776.17301179871174</v>
      </c>
      <c r="N354">
        <v>43844.858557677078</v>
      </c>
      <c r="O354">
        <v>5816020.0445231162</v>
      </c>
      <c r="P354">
        <v>23958.678169817053</v>
      </c>
      <c r="Q354">
        <v>9999999</v>
      </c>
      <c r="R354">
        <v>2195.47699310189</v>
      </c>
      <c r="S354">
        <v>381.41401531021472</v>
      </c>
      <c r="T354">
        <v>1229.9335158198264</v>
      </c>
      <c r="U354">
        <v>393.14499461964067</v>
      </c>
      <c r="V354">
        <v>977.26526342943544</v>
      </c>
      <c r="W354">
        <v>2.6425039712793392</v>
      </c>
      <c r="X354">
        <v>260.31053758534966</v>
      </c>
      <c r="Y354">
        <v>337.22629056897443</v>
      </c>
      <c r="Z354">
        <v>349.36499477953191</v>
      </c>
      <c r="AA354">
        <v>302.29883192416673</v>
      </c>
      <c r="AB354">
        <v>537.47557014660435</v>
      </c>
      <c r="AC354" t="s">
        <v>150</v>
      </c>
      <c r="AD354">
        <v>183.02299271296255</v>
      </c>
      <c r="AE354">
        <v>232165.75423713744</v>
      </c>
      <c r="AF354">
        <v>1052368.3926278776</v>
      </c>
      <c r="AG354">
        <v>90597.40640182473</v>
      </c>
      <c r="AH354">
        <v>119459.82091859011</v>
      </c>
      <c r="AI354">
        <v>324888.05987376376</v>
      </c>
      <c r="AJ354">
        <v>1552940.2523625533</v>
      </c>
      <c r="AK354">
        <v>207025.8960803193</v>
      </c>
      <c r="AL354">
        <v>34682.825597981217</v>
      </c>
      <c r="AM354">
        <v>10137158204.518866</v>
      </c>
      <c r="AN354">
        <v>525.1946587356822</v>
      </c>
      <c r="AO354">
        <v>16967.138018261576</v>
      </c>
      <c r="AP354">
        <v>5301913.0038354835</v>
      </c>
      <c r="AQ354">
        <v>8887.2899397433521</v>
      </c>
      <c r="AR354">
        <v>9999999</v>
      </c>
      <c r="AS354">
        <v>631.1792329373427</v>
      </c>
      <c r="AT354">
        <v>49.373624067139744</v>
      </c>
      <c r="AU354">
        <v>243.86856143567641</v>
      </c>
      <c r="AV354">
        <v>49.313341019823774</v>
      </c>
      <c r="AW354">
        <v>105.84240811277638</v>
      </c>
      <c r="AX354">
        <v>0.81340657838411068</v>
      </c>
      <c r="AY354">
        <v>44.087060298564346</v>
      </c>
      <c r="AZ354">
        <v>49.676270825254598</v>
      </c>
      <c r="BA354">
        <v>46.224448944604219</v>
      </c>
      <c r="BB354">
        <v>47.922745741817977</v>
      </c>
      <c r="BC354">
        <v>40.513040545665731</v>
      </c>
      <c r="BD354" t="s">
        <v>151</v>
      </c>
      <c r="BE354">
        <v>1.6207892384292975</v>
      </c>
      <c r="BF354">
        <v>1286.1422830469148</v>
      </c>
      <c r="BG354">
        <v>1882.2819625340428</v>
      </c>
      <c r="BH354">
        <v>330.18747052648297</v>
      </c>
      <c r="BI354">
        <v>628.50590025203246</v>
      </c>
      <c r="BJ354">
        <v>788.87640222837899</v>
      </c>
      <c r="BK354">
        <v>6090.6489631600653</v>
      </c>
      <c r="BL354">
        <v>636.51012399937849</v>
      </c>
      <c r="BM354">
        <v>174.8618590405579</v>
      </c>
      <c r="BN354">
        <v>254970.45701767463</v>
      </c>
      <c r="BO354">
        <v>3.669252865580642</v>
      </c>
      <c r="BP354">
        <v>134.302968171982</v>
      </c>
      <c r="BQ354">
        <v>24381.026043943715</v>
      </c>
      <c r="BR354">
        <v>44.010207228592712</v>
      </c>
      <c r="BS354">
        <v>9999999</v>
      </c>
      <c r="BT354">
        <v>5.8076848207280634</v>
      </c>
      <c r="BU354">
        <v>1.4764260483899447</v>
      </c>
      <c r="BV354">
        <v>4.2544274470868739</v>
      </c>
      <c r="BW354">
        <v>1.5357493716795874</v>
      </c>
      <c r="BX354">
        <v>3.107167491634848</v>
      </c>
      <c r="BY354">
        <v>5.2684076761052899E-3</v>
      </c>
      <c r="BZ354">
        <v>0.9050354404083143</v>
      </c>
      <c r="CA354">
        <v>1.2521824247127593</v>
      </c>
      <c r="CB354">
        <v>1.331738950169018</v>
      </c>
      <c r="CC354">
        <v>1.0900916652051853</v>
      </c>
      <c r="CD354">
        <v>2.2994601803133468</v>
      </c>
      <c r="CE354" t="s">
        <v>152</v>
      </c>
      <c r="CF354">
        <v>0.42570012088045378</v>
      </c>
      <c r="CG354">
        <v>551.34652789670633</v>
      </c>
      <c r="CH354">
        <v>827.37382206827465</v>
      </c>
      <c r="CI354">
        <v>101.89642163304011</v>
      </c>
      <c r="CJ354">
        <v>249.73787380790165</v>
      </c>
      <c r="CK354">
        <v>389.07303393616462</v>
      </c>
      <c r="CL354">
        <v>1050.5871719848558</v>
      </c>
      <c r="CM354">
        <v>149.32206079203957</v>
      </c>
      <c r="CN354">
        <v>65.170342334956246</v>
      </c>
      <c r="CO354">
        <v>15756.141365372116</v>
      </c>
      <c r="CP354">
        <v>1.2631874196235331</v>
      </c>
      <c r="CQ354">
        <v>49.244898557616729</v>
      </c>
      <c r="CR354">
        <v>25518.165694346546</v>
      </c>
      <c r="CS354">
        <v>91.587088585550291</v>
      </c>
      <c r="CT354">
        <v>9999999</v>
      </c>
      <c r="CU354">
        <v>2.2941311588230948</v>
      </c>
      <c r="CV354">
        <v>0.49056591348854145</v>
      </c>
      <c r="CW354">
        <v>1.7152514103988243</v>
      </c>
      <c r="CX354">
        <v>0.5036760323626317</v>
      </c>
      <c r="CY354">
        <v>1.1047242150955485</v>
      </c>
      <c r="CZ354">
        <v>1.7775176875915873E-3</v>
      </c>
      <c r="DA354">
        <v>0.31582232071055355</v>
      </c>
      <c r="DB354">
        <v>0.43484191140273926</v>
      </c>
      <c r="DC354">
        <v>0.4548869342732097</v>
      </c>
      <c r="DD354">
        <v>0.38409127754684697</v>
      </c>
      <c r="DE354">
        <v>0.64466289626488404</v>
      </c>
    </row>
    <row r="355" spans="1:109">
      <c r="A355">
        <v>347</v>
      </c>
      <c r="B355" t="s">
        <v>149</v>
      </c>
      <c r="C355">
        <v>361431.88842605759</v>
      </c>
      <c r="D355">
        <v>225186.31624734856</v>
      </c>
      <c r="E355">
        <v>945307.8608082456</v>
      </c>
      <c r="F355">
        <v>59131.59001893791</v>
      </c>
      <c r="G355">
        <v>108815.15438726758</v>
      </c>
      <c r="H355">
        <v>284235.42003309116</v>
      </c>
      <c r="I355">
        <v>653111.59990193055</v>
      </c>
      <c r="J355">
        <v>102227.26046428276</v>
      </c>
      <c r="K355">
        <v>29242.319122772566</v>
      </c>
      <c r="L355">
        <v>294130499.70553279</v>
      </c>
      <c r="M355">
        <v>159.67115106771104</v>
      </c>
      <c r="N355">
        <v>14768.12918180865</v>
      </c>
      <c r="O355">
        <v>9558815.6913066991</v>
      </c>
      <c r="P355">
        <v>7498.1804535097262</v>
      </c>
      <c r="Q355">
        <v>9999999</v>
      </c>
      <c r="R355">
        <v>1327.5172880679349</v>
      </c>
      <c r="S355">
        <v>185.0375070237873</v>
      </c>
      <c r="T355">
        <v>879.27136811545915</v>
      </c>
      <c r="U355">
        <v>189.01940294709584</v>
      </c>
      <c r="V355">
        <v>551.91036585075926</v>
      </c>
      <c r="W355">
        <v>5.6106499640861014E-2</v>
      </c>
      <c r="X355">
        <v>129.74407581147179</v>
      </c>
      <c r="Y355">
        <v>167.74667526149548</v>
      </c>
      <c r="Z355">
        <v>173.14684189823734</v>
      </c>
      <c r="AA355">
        <v>151.73761955427264</v>
      </c>
      <c r="AB355">
        <v>235.28415722024656</v>
      </c>
      <c r="AC355" t="s">
        <v>150</v>
      </c>
      <c r="AD355">
        <v>1171.0986398482573</v>
      </c>
      <c r="AE355">
        <v>70326.190276090798</v>
      </c>
      <c r="AF355">
        <v>358395.43949795741</v>
      </c>
      <c r="AG355">
        <v>15500.50402559223</v>
      </c>
      <c r="AH355">
        <v>31918.329589505684</v>
      </c>
      <c r="AI355">
        <v>83052.360106483276</v>
      </c>
      <c r="AJ355">
        <v>147506.8758546155</v>
      </c>
      <c r="AK355">
        <v>24609.060027836793</v>
      </c>
      <c r="AL355">
        <v>8958.7949566063999</v>
      </c>
      <c r="AM355">
        <v>52647246.822424233</v>
      </c>
      <c r="AN355">
        <v>1529.0183688268726</v>
      </c>
      <c r="AO355">
        <v>8300.0296868498408</v>
      </c>
      <c r="AP355">
        <v>4898495.0849850783</v>
      </c>
      <c r="AQ355">
        <v>2599.23280700637</v>
      </c>
      <c r="AR355">
        <v>9999999</v>
      </c>
      <c r="AS355">
        <v>2686.6202833393736</v>
      </c>
      <c r="AT355">
        <v>203.31874272835458</v>
      </c>
      <c r="AU355">
        <v>1194.7517042258883</v>
      </c>
      <c r="AV355">
        <v>213.81268724910319</v>
      </c>
      <c r="AW355">
        <v>725.86375286298119</v>
      </c>
      <c r="AX355">
        <v>0.75774611553173643</v>
      </c>
      <c r="AY355">
        <v>84.031880707517757</v>
      </c>
      <c r="AZ355">
        <v>152.22481724357422</v>
      </c>
      <c r="BA355">
        <v>183.07181235761306</v>
      </c>
      <c r="BB355">
        <v>115.99126821057645</v>
      </c>
      <c r="BC355">
        <v>326.68848679867654</v>
      </c>
      <c r="BD355" t="s">
        <v>151</v>
      </c>
      <c r="BE355">
        <v>7.7519847058316591</v>
      </c>
      <c r="BF355">
        <v>606.64733717851732</v>
      </c>
      <c r="BG355">
        <v>4214.1604821201036</v>
      </c>
      <c r="BH355">
        <v>203.61726377752089</v>
      </c>
      <c r="BI355">
        <v>332.6134073608269</v>
      </c>
      <c r="BJ355">
        <v>969.6934695179018</v>
      </c>
      <c r="BK355">
        <v>2383.6602216355018</v>
      </c>
      <c r="BL355">
        <v>396.83072859778207</v>
      </c>
      <c r="BM355">
        <v>90.752865762430218</v>
      </c>
      <c r="BN355">
        <v>10262082.079661423</v>
      </c>
      <c r="BO355">
        <v>6.5216018922321712</v>
      </c>
      <c r="BP355">
        <v>59.958636528735823</v>
      </c>
      <c r="BQ355">
        <v>28908.103030805541</v>
      </c>
      <c r="BR355">
        <v>51.310989566918863</v>
      </c>
      <c r="BS355">
        <v>9999999</v>
      </c>
      <c r="BT355">
        <v>15.670111871355646</v>
      </c>
      <c r="BU355">
        <v>1.3172419091074536</v>
      </c>
      <c r="BV355">
        <v>6.5967084333160297</v>
      </c>
      <c r="BW355">
        <v>1.400499052329397</v>
      </c>
      <c r="BX355">
        <v>4.0531640331564631</v>
      </c>
      <c r="BY355">
        <v>3.2646117258515379E-3</v>
      </c>
      <c r="BZ355">
        <v>0.537541701865902</v>
      </c>
      <c r="CA355">
        <v>0.97568716682372192</v>
      </c>
      <c r="CB355">
        <v>1.1435110151316619</v>
      </c>
      <c r="CC355">
        <v>0.74424955443749674</v>
      </c>
      <c r="CD355">
        <v>2.2902085364762392</v>
      </c>
      <c r="CE355" t="s">
        <v>152</v>
      </c>
      <c r="CF355">
        <v>0.18600694977586749</v>
      </c>
      <c r="CG355">
        <v>93.020917327944574</v>
      </c>
      <c r="CH355">
        <v>301.24438681946742</v>
      </c>
      <c r="CI355">
        <v>16.879674191890068</v>
      </c>
      <c r="CJ355">
        <v>49.905416869708205</v>
      </c>
      <c r="CK355">
        <v>88.21107843966594</v>
      </c>
      <c r="CL355">
        <v>96.471704097082196</v>
      </c>
      <c r="CM355">
        <v>19.87036075456831</v>
      </c>
      <c r="CN355">
        <v>13.603199167127414</v>
      </c>
      <c r="CO355">
        <v>1745.8379856159931</v>
      </c>
      <c r="CP355">
        <v>0.66317991034591917</v>
      </c>
      <c r="CQ355">
        <v>18.784083482529475</v>
      </c>
      <c r="CR355">
        <v>25234.616918574844</v>
      </c>
      <c r="CS355">
        <v>144.13743663692912</v>
      </c>
      <c r="CT355">
        <v>9999999</v>
      </c>
      <c r="CU355">
        <v>1.2320829607806643</v>
      </c>
      <c r="CV355">
        <v>0.14872765438899341</v>
      </c>
      <c r="CW355">
        <v>0.52563942571982614</v>
      </c>
      <c r="CX355">
        <v>0.15412982308736339</v>
      </c>
      <c r="CY355">
        <v>0.32120472182172183</v>
      </c>
      <c r="CZ355">
        <v>1.5656853413125642E-3</v>
      </c>
      <c r="DA355">
        <v>7.6187617610637998E-2</v>
      </c>
      <c r="DB355">
        <v>0.12369498953540002</v>
      </c>
      <c r="DC355">
        <v>0.13271507063512897</v>
      </c>
      <c r="DD355">
        <v>0.10020575719445685</v>
      </c>
      <c r="DE355">
        <v>0.18200741120928968</v>
      </c>
    </row>
    <row r="356" spans="1:109">
      <c r="A356">
        <v>348</v>
      </c>
      <c r="B356" t="s">
        <v>149</v>
      </c>
      <c r="C356">
        <v>425468.92313192342</v>
      </c>
      <c r="D356">
        <v>484103.27964491682</v>
      </c>
      <c r="E356">
        <v>1679213.3106753042</v>
      </c>
      <c r="F356">
        <v>303720.99814137706</v>
      </c>
      <c r="G356">
        <v>222125.34116679963</v>
      </c>
      <c r="H356">
        <v>477469.21074861416</v>
      </c>
      <c r="I356">
        <v>25125994.796025183</v>
      </c>
      <c r="J356">
        <v>1633737.614858716</v>
      </c>
      <c r="K356">
        <v>89027.659636624041</v>
      </c>
      <c r="L356">
        <v>3490495725256.54</v>
      </c>
      <c r="M356">
        <v>44757.539103799536</v>
      </c>
      <c r="N356">
        <v>124312.36547818901</v>
      </c>
      <c r="O356">
        <v>5107006.8950420534</v>
      </c>
      <c r="P356">
        <v>87702.819139134677</v>
      </c>
      <c r="Q356">
        <v>9999999</v>
      </c>
      <c r="R356">
        <v>35204.528179796856</v>
      </c>
      <c r="S356">
        <v>446.19811306565327</v>
      </c>
      <c r="T356">
        <v>7204.9765818949018</v>
      </c>
      <c r="U356">
        <v>470.53690055480041</v>
      </c>
      <c r="V356">
        <v>3088.2418353567082</v>
      </c>
      <c r="W356">
        <v>11.983877267006962</v>
      </c>
      <c r="X356">
        <v>176.57919726265334</v>
      </c>
      <c r="Y356">
        <v>320.09967939509028</v>
      </c>
      <c r="Z356">
        <v>392.6097303675013</v>
      </c>
      <c r="AA356">
        <v>244.96647729094903</v>
      </c>
      <c r="AB356">
        <v>811.44179398671338</v>
      </c>
      <c r="AC356" t="s">
        <v>150</v>
      </c>
      <c r="AD356">
        <v>417.0735659016421</v>
      </c>
      <c r="AE356">
        <v>85101.194788934707</v>
      </c>
      <c r="AF356">
        <v>812985.36376247124</v>
      </c>
      <c r="AG356">
        <v>34077.828416033954</v>
      </c>
      <c r="AH356">
        <v>44873.461373081816</v>
      </c>
      <c r="AI356">
        <v>210907.42430105447</v>
      </c>
      <c r="AJ356">
        <v>204878.58547525021</v>
      </c>
      <c r="AK356">
        <v>57058.76089833735</v>
      </c>
      <c r="AL356">
        <v>16379.351473213303</v>
      </c>
      <c r="AM356">
        <v>807565951.562042</v>
      </c>
      <c r="AN356">
        <v>1141.8263022387598</v>
      </c>
      <c r="AO356">
        <v>3938.4364753733116</v>
      </c>
      <c r="AP356">
        <v>6056362.3115274701</v>
      </c>
      <c r="AQ356">
        <v>2817.3828451353879</v>
      </c>
      <c r="AR356">
        <v>9999999</v>
      </c>
      <c r="AS356">
        <v>802.67085337678066</v>
      </c>
      <c r="AT356">
        <v>56.576417251189547</v>
      </c>
      <c r="AU356">
        <v>202.48519526775871</v>
      </c>
      <c r="AV356">
        <v>60.205962139557833</v>
      </c>
      <c r="AW356">
        <v>141.32258260113912</v>
      </c>
      <c r="AX356">
        <v>0.23914749790175308</v>
      </c>
      <c r="AY356">
        <v>22.634703812786142</v>
      </c>
      <c r="AZ356">
        <v>41.731199744511152</v>
      </c>
      <c r="BA356">
        <v>48.315624242067521</v>
      </c>
      <c r="BB356">
        <v>31.466966922026824</v>
      </c>
      <c r="BC356">
        <v>102.67696329867803</v>
      </c>
      <c r="BD356" t="s">
        <v>151</v>
      </c>
      <c r="BE356">
        <v>0.78327658929856636</v>
      </c>
      <c r="BF356">
        <v>122.4360393130966</v>
      </c>
      <c r="BG356">
        <v>1217.7753217886259</v>
      </c>
      <c r="BH356">
        <v>36.022150069238499</v>
      </c>
      <c r="BI356">
        <v>75.216362236509354</v>
      </c>
      <c r="BJ356">
        <v>305.37132321836339</v>
      </c>
      <c r="BK356">
        <v>189.58851886410949</v>
      </c>
      <c r="BL356">
        <v>48.031055899553955</v>
      </c>
      <c r="BM356">
        <v>23.036011283140169</v>
      </c>
      <c r="BN356">
        <v>35529.59643289807</v>
      </c>
      <c r="BO356">
        <v>0.89333212305330556</v>
      </c>
      <c r="BP356">
        <v>12.747967175303437</v>
      </c>
      <c r="BQ356">
        <v>28803.303470406718</v>
      </c>
      <c r="BR356">
        <v>135.95350711098794</v>
      </c>
      <c r="BS356">
        <v>9999999</v>
      </c>
      <c r="BT356">
        <v>1.4856294434311514</v>
      </c>
      <c r="BU356">
        <v>8.5894186611816206E-2</v>
      </c>
      <c r="BV356">
        <v>0.34789807718623389</v>
      </c>
      <c r="BW356">
        <v>9.1916942818358854E-2</v>
      </c>
      <c r="BX356">
        <v>0.25810413406964255</v>
      </c>
      <c r="BY356">
        <v>1.0349829117810741E-3</v>
      </c>
      <c r="BZ356">
        <v>3.3971889644326382E-2</v>
      </c>
      <c r="CA356">
        <v>6.2566634779742031E-2</v>
      </c>
      <c r="CB356">
        <v>7.2210130234172623E-2</v>
      </c>
      <c r="CC356">
        <v>4.8076594250289553E-2</v>
      </c>
      <c r="CD356">
        <v>0.16662250568330114</v>
      </c>
      <c r="CE356" t="s">
        <v>152</v>
      </c>
      <c r="CF356">
        <v>0.15442821914576041</v>
      </c>
      <c r="CG356">
        <v>312.21540727837947</v>
      </c>
      <c r="CH356">
        <v>907.66206754220798</v>
      </c>
      <c r="CI356">
        <v>57.38002523953589</v>
      </c>
      <c r="CJ356">
        <v>136.80580270548376</v>
      </c>
      <c r="CK356">
        <v>315.96801870917074</v>
      </c>
      <c r="CL356">
        <v>412.82769603613247</v>
      </c>
      <c r="CM356">
        <v>77.46528390899914</v>
      </c>
      <c r="CN356">
        <v>37.398760689791025</v>
      </c>
      <c r="CO356">
        <v>19811.262717945567</v>
      </c>
      <c r="CP356">
        <v>0.29055951043733191</v>
      </c>
      <c r="CQ356">
        <v>19.373088760835447</v>
      </c>
      <c r="CR356">
        <v>23695.552382670157</v>
      </c>
      <c r="CS356">
        <v>125.53769344989345</v>
      </c>
      <c r="CT356">
        <v>9999999</v>
      </c>
      <c r="CU356">
        <v>0.72193977435490875</v>
      </c>
      <c r="CV356">
        <v>0.12464258898145317</v>
      </c>
      <c r="CW356">
        <v>0.34495310951136449</v>
      </c>
      <c r="CX356">
        <v>0.13201600070054711</v>
      </c>
      <c r="CY356">
        <v>0.28147052938574707</v>
      </c>
      <c r="CZ356">
        <v>8.6825597147027604E-4</v>
      </c>
      <c r="DA356">
        <v>6.0407016306678191E-2</v>
      </c>
      <c r="DB356">
        <v>9.5590489658772287E-2</v>
      </c>
      <c r="DC356">
        <v>0.10907841434764617</v>
      </c>
      <c r="DD356">
        <v>7.6545386685865927E-2</v>
      </c>
      <c r="DE356">
        <v>0.21904488385110052</v>
      </c>
    </row>
    <row r="357" spans="1:109">
      <c r="A357">
        <v>349</v>
      </c>
      <c r="B357" t="s">
        <v>149</v>
      </c>
      <c r="C357">
        <v>340200.9584320815</v>
      </c>
      <c r="D357">
        <v>655926.44089990051</v>
      </c>
      <c r="E357">
        <v>2970445.5173512721</v>
      </c>
      <c r="F357">
        <v>336749.0285053163</v>
      </c>
      <c r="G357">
        <v>305890.47954277281</v>
      </c>
      <c r="H357">
        <v>878953.20575441048</v>
      </c>
      <c r="I357">
        <v>13141670.082592903</v>
      </c>
      <c r="J357">
        <v>1253148.3773715331</v>
      </c>
      <c r="K357">
        <v>86534.541690032245</v>
      </c>
      <c r="L357">
        <v>11518024049026.01</v>
      </c>
      <c r="M357">
        <v>1018.269175058413</v>
      </c>
      <c r="N357">
        <v>49805.484029514882</v>
      </c>
      <c r="O357">
        <v>8109982.5470509129</v>
      </c>
      <c r="P357">
        <v>26996.957743168601</v>
      </c>
      <c r="Q357">
        <v>9999999</v>
      </c>
      <c r="R357">
        <v>3665.4334431865395</v>
      </c>
      <c r="S357">
        <v>863.14880898549313</v>
      </c>
      <c r="T357">
        <v>2386.7986772905538</v>
      </c>
      <c r="U357">
        <v>893.12928595608469</v>
      </c>
      <c r="V357">
        <v>1966.6786283411336</v>
      </c>
      <c r="W357">
        <v>2.7253633439789104</v>
      </c>
      <c r="X357">
        <v>552.11100197565474</v>
      </c>
      <c r="Y357">
        <v>736.20968903446635</v>
      </c>
      <c r="Z357">
        <v>799.10213197946746</v>
      </c>
      <c r="AA357">
        <v>645.75100908238232</v>
      </c>
      <c r="AB357">
        <v>1314.704674587724</v>
      </c>
      <c r="AC357" t="s">
        <v>150</v>
      </c>
      <c r="AD357">
        <v>143.96834761496808</v>
      </c>
      <c r="AE357">
        <v>191534.45795245148</v>
      </c>
      <c r="AF357">
        <v>203714.05369541224</v>
      </c>
      <c r="AG357">
        <v>40886.433346590769</v>
      </c>
      <c r="AH357">
        <v>89324.477960814285</v>
      </c>
      <c r="AI357">
        <v>117453.41315026602</v>
      </c>
      <c r="AJ357">
        <v>530198.38999513804</v>
      </c>
      <c r="AK357">
        <v>66310.057251273305</v>
      </c>
      <c r="AL357">
        <v>24770.038164360525</v>
      </c>
      <c r="AM357">
        <v>4909183.5395227866</v>
      </c>
      <c r="AN357">
        <v>516.80727988575484</v>
      </c>
      <c r="AO357">
        <v>18582.750872328783</v>
      </c>
      <c r="AP357">
        <v>5256326.580564159</v>
      </c>
      <c r="AQ357">
        <v>5235.6109774432834</v>
      </c>
      <c r="AR357">
        <v>9999999</v>
      </c>
      <c r="AS357">
        <v>480.25683781167152</v>
      </c>
      <c r="AT357">
        <v>150.60954342677792</v>
      </c>
      <c r="AU357">
        <v>355.72122603577122</v>
      </c>
      <c r="AV357">
        <v>158.25673774489681</v>
      </c>
      <c r="AW357">
        <v>311.84621262903386</v>
      </c>
      <c r="AX357">
        <v>1.3133843070930409</v>
      </c>
      <c r="AY357">
        <v>86.09537457461596</v>
      </c>
      <c r="AZ357">
        <v>122.58471663288039</v>
      </c>
      <c r="BA357">
        <v>132.0967719395569</v>
      </c>
      <c r="BB357">
        <v>104.00012094860324</v>
      </c>
      <c r="BC357">
        <v>246.87750592673768</v>
      </c>
      <c r="BD357" t="s">
        <v>151</v>
      </c>
      <c r="BE357">
        <v>0.85442553388651876</v>
      </c>
      <c r="BF357">
        <v>2081.1391576306132</v>
      </c>
      <c r="BG357">
        <v>5984.4644734415033</v>
      </c>
      <c r="BH357">
        <v>990.72547541901292</v>
      </c>
      <c r="BI357">
        <v>1002.134541765735</v>
      </c>
      <c r="BJ357">
        <v>2285.1080081584614</v>
      </c>
      <c r="BK357">
        <v>51547.878462112443</v>
      </c>
      <c r="BL357">
        <v>3616.4896292706494</v>
      </c>
      <c r="BM357">
        <v>279.35562067734975</v>
      </c>
      <c r="BN357">
        <v>937933870.13187218</v>
      </c>
      <c r="BO357">
        <v>2.5652070968737095</v>
      </c>
      <c r="BP357">
        <v>195.03640939987568</v>
      </c>
      <c r="BQ357">
        <v>20820.614227129467</v>
      </c>
      <c r="BR357">
        <v>54.300425701280531</v>
      </c>
      <c r="BS357">
        <v>9999999</v>
      </c>
      <c r="BT357">
        <v>3.1771410180499911</v>
      </c>
      <c r="BU357">
        <v>0.35445155152109792</v>
      </c>
      <c r="BV357">
        <v>1.0637953145584984</v>
      </c>
      <c r="BW357">
        <v>0.36718275654713939</v>
      </c>
      <c r="BX357">
        <v>0.69686857566258253</v>
      </c>
      <c r="BY357">
        <v>1.4097710367230617E-2</v>
      </c>
      <c r="BZ357">
        <v>0.25941595942647477</v>
      </c>
      <c r="CA357">
        <v>0.31623412247374177</v>
      </c>
      <c r="CB357">
        <v>0.3144673851772079</v>
      </c>
      <c r="CC357">
        <v>0.29353660718601854</v>
      </c>
      <c r="CD357">
        <v>0.4404447562206556</v>
      </c>
      <c r="CE357" t="s">
        <v>152</v>
      </c>
      <c r="CF357">
        <v>0.89871301499601908</v>
      </c>
      <c r="CG357">
        <v>634.93372590746492</v>
      </c>
      <c r="CH357">
        <v>1975.4574914669843</v>
      </c>
      <c r="CI357">
        <v>164.78865591527395</v>
      </c>
      <c r="CJ357">
        <v>311.85791274028389</v>
      </c>
      <c r="CK357">
        <v>716.53446790100281</v>
      </c>
      <c r="CL357">
        <v>2064.7935109475616</v>
      </c>
      <c r="CM357">
        <v>286.01701170592952</v>
      </c>
      <c r="CN357">
        <v>83.07387426198062</v>
      </c>
      <c r="CO357">
        <v>322214.27935293369</v>
      </c>
      <c r="CP357">
        <v>0.76222864827797721</v>
      </c>
      <c r="CQ357">
        <v>43.313573055732441</v>
      </c>
      <c r="CR357">
        <v>23569.639205216419</v>
      </c>
      <c r="CS357">
        <v>79.200451942170574</v>
      </c>
      <c r="CT357">
        <v>9999999</v>
      </c>
      <c r="CU357">
        <v>3.2757583231400687</v>
      </c>
      <c r="CV357">
        <v>0.72387201197797302</v>
      </c>
      <c r="CW357">
        <v>2.4965549154027205</v>
      </c>
      <c r="CX357">
        <v>0.7470800227734069</v>
      </c>
      <c r="CY357">
        <v>2.0420859143053605</v>
      </c>
      <c r="CZ357">
        <v>4.4872615822038329E-4</v>
      </c>
      <c r="DA357">
        <v>0.47657076753001254</v>
      </c>
      <c r="DB357">
        <v>0.63354373327217484</v>
      </c>
      <c r="DC357">
        <v>0.6673083070075615</v>
      </c>
      <c r="DD357">
        <v>0.56403075742816111</v>
      </c>
      <c r="DE357">
        <v>1.0365972876284237</v>
      </c>
    </row>
    <row r="358" spans="1:109">
      <c r="A358">
        <v>350</v>
      </c>
      <c r="B358" t="s">
        <v>149</v>
      </c>
      <c r="C358">
        <v>372143.35394030804</v>
      </c>
      <c r="D358">
        <v>111503.60227438962</v>
      </c>
      <c r="E358">
        <v>107635.71980718808</v>
      </c>
      <c r="F358">
        <v>29699.315675633297</v>
      </c>
      <c r="G358">
        <v>58170.15730701937</v>
      </c>
      <c r="H358">
        <v>53023.809991639981</v>
      </c>
      <c r="I358">
        <v>198144.96657137404</v>
      </c>
      <c r="J358">
        <v>41494.499713339472</v>
      </c>
      <c r="K358">
        <v>25648.756454420396</v>
      </c>
      <c r="L358">
        <v>1065551.61133539</v>
      </c>
      <c r="M358">
        <v>8632.5135056988947</v>
      </c>
      <c r="N358">
        <v>31324.730307818016</v>
      </c>
      <c r="O358">
        <v>7743874.6409252295</v>
      </c>
      <c r="P358">
        <v>12983.826802061871</v>
      </c>
      <c r="Q358">
        <v>9999999</v>
      </c>
      <c r="R358">
        <v>4427.6131128650959</v>
      </c>
      <c r="S358">
        <v>125.19701356195661</v>
      </c>
      <c r="T358">
        <v>845.37702716621686</v>
      </c>
      <c r="U358">
        <v>134.00212891008891</v>
      </c>
      <c r="V358">
        <v>578.49560291718262</v>
      </c>
      <c r="W358">
        <v>1.37016980809728</v>
      </c>
      <c r="X358">
        <v>49.126793593497474</v>
      </c>
      <c r="Y358">
        <v>91.017677554129321</v>
      </c>
      <c r="Z358">
        <v>104.76855195334012</v>
      </c>
      <c r="AA358">
        <v>68.664759376665017</v>
      </c>
      <c r="AB358">
        <v>248.66801578552747</v>
      </c>
      <c r="AC358" t="s">
        <v>150</v>
      </c>
      <c r="AD358">
        <v>1238.5400472086419</v>
      </c>
      <c r="AE358">
        <v>80592.665816448643</v>
      </c>
      <c r="AF358">
        <v>986404.00250747462</v>
      </c>
      <c r="AG358">
        <v>35024.543038974938</v>
      </c>
      <c r="AH358">
        <v>40217.640224286813</v>
      </c>
      <c r="AI358">
        <v>235031.3822095721</v>
      </c>
      <c r="AJ358">
        <v>207167.9598136071</v>
      </c>
      <c r="AK358">
        <v>64949.215462358312</v>
      </c>
      <c r="AL358">
        <v>14591.353323812411</v>
      </c>
      <c r="AM358">
        <v>3553654522.4013901</v>
      </c>
      <c r="AN358">
        <v>1560.0054541205682</v>
      </c>
      <c r="AO358">
        <v>3904.4174528978388</v>
      </c>
      <c r="AP358">
        <v>5972916.7443180075</v>
      </c>
      <c r="AQ358">
        <v>3275.2984749895149</v>
      </c>
      <c r="AR358">
        <v>9999999</v>
      </c>
      <c r="AS358">
        <v>1881.9341837121412</v>
      </c>
      <c r="AT358">
        <v>76.598147000991389</v>
      </c>
      <c r="AU358">
        <v>557.42055190713904</v>
      </c>
      <c r="AV358">
        <v>79.88377903416918</v>
      </c>
      <c r="AW358">
        <v>293.40435567084899</v>
      </c>
      <c r="AX358">
        <v>0.66049041701783118</v>
      </c>
      <c r="AY358">
        <v>37.480006918169664</v>
      </c>
      <c r="AZ358">
        <v>62.365732166795105</v>
      </c>
      <c r="BA358">
        <v>67.967626139862006</v>
      </c>
      <c r="BB358">
        <v>50.272889809381844</v>
      </c>
      <c r="BC358">
        <v>114.0029127322823</v>
      </c>
      <c r="BD358" t="s">
        <v>151</v>
      </c>
      <c r="BE358">
        <v>1.200090452647395</v>
      </c>
      <c r="BF358">
        <v>405.06874410528491</v>
      </c>
      <c r="BG358">
        <v>2101.3694925517998</v>
      </c>
      <c r="BH358">
        <v>105.74132969063082</v>
      </c>
      <c r="BI358">
        <v>218.05079192760513</v>
      </c>
      <c r="BJ358">
        <v>578.16462773879675</v>
      </c>
      <c r="BK358">
        <v>913.06098534191153</v>
      </c>
      <c r="BL358">
        <v>162.7420996832071</v>
      </c>
      <c r="BM358">
        <v>59.842212889380171</v>
      </c>
      <c r="BN358">
        <v>217132.28477100725</v>
      </c>
      <c r="BO358">
        <v>0.93096104438739147</v>
      </c>
      <c r="BP358">
        <v>38.568541209132619</v>
      </c>
      <c r="BQ358">
        <v>30249.903873644591</v>
      </c>
      <c r="BR358">
        <v>94.731876805284301</v>
      </c>
      <c r="BS358">
        <v>9999999</v>
      </c>
      <c r="BT358">
        <v>3.2783550503081216</v>
      </c>
      <c r="BU358">
        <v>0.36413690135125243</v>
      </c>
      <c r="BV358">
        <v>1.1332704048368372</v>
      </c>
      <c r="BW358">
        <v>0.37730399023012945</v>
      </c>
      <c r="BX358">
        <v>0.68129740849150855</v>
      </c>
      <c r="BY358">
        <v>3.983668980527556E-3</v>
      </c>
      <c r="BZ358">
        <v>0.21155669289106571</v>
      </c>
      <c r="CA358">
        <v>0.31430024820681235</v>
      </c>
      <c r="CB358">
        <v>0.32296709009258229</v>
      </c>
      <c r="CC358">
        <v>0.27018936677492328</v>
      </c>
      <c r="CD358">
        <v>0.49530126344078429</v>
      </c>
      <c r="CE358" t="s">
        <v>152</v>
      </c>
      <c r="CF358">
        <v>1.2706075644551942</v>
      </c>
      <c r="CG358">
        <v>242.85777286014277</v>
      </c>
      <c r="CH358">
        <v>1853.7887596377145</v>
      </c>
      <c r="CI358">
        <v>62.91019360372772</v>
      </c>
      <c r="CJ358">
        <v>116.76543340053978</v>
      </c>
      <c r="CK358">
        <v>457.85193322214923</v>
      </c>
      <c r="CL358">
        <v>407.04606836642262</v>
      </c>
      <c r="CM358">
        <v>94.029251920619316</v>
      </c>
      <c r="CN358">
        <v>34.606720639808835</v>
      </c>
      <c r="CO358">
        <v>263540.35202479496</v>
      </c>
      <c r="CP358">
        <v>1.5405528102786004</v>
      </c>
      <c r="CQ358">
        <v>13.266236064997589</v>
      </c>
      <c r="CR358">
        <v>23573.76354168656</v>
      </c>
      <c r="CS358">
        <v>111.07214958453552</v>
      </c>
      <c r="CT358">
        <v>9999999</v>
      </c>
      <c r="CU358">
        <v>3.6553181000472441</v>
      </c>
      <c r="CV358">
        <v>0.42006031632440188</v>
      </c>
      <c r="CW358">
        <v>1.9735191468572137</v>
      </c>
      <c r="CX358">
        <v>0.43716934851856981</v>
      </c>
      <c r="CY358">
        <v>1.3098199704002489</v>
      </c>
      <c r="CZ358">
        <v>9.5605122951304092E-4</v>
      </c>
      <c r="DA358">
        <v>0.23034208861889074</v>
      </c>
      <c r="DB358">
        <v>0.34625997177860229</v>
      </c>
      <c r="DC358">
        <v>0.38317519986594045</v>
      </c>
      <c r="DD358">
        <v>0.29143186098171925</v>
      </c>
      <c r="DE358">
        <v>0.64878818549901096</v>
      </c>
    </row>
    <row r="359" spans="1:109">
      <c r="A359">
        <v>351</v>
      </c>
      <c r="B359" t="s">
        <v>149</v>
      </c>
      <c r="C359">
        <v>333626.50651444413</v>
      </c>
      <c r="D359">
        <v>418982.38914839382</v>
      </c>
      <c r="E359">
        <v>1702114.6121986452</v>
      </c>
      <c r="F359">
        <v>150257.12497550348</v>
      </c>
      <c r="G359">
        <v>215945.8978028229</v>
      </c>
      <c r="H359">
        <v>471890.5247576203</v>
      </c>
      <c r="I359">
        <v>3016702.910529932</v>
      </c>
      <c r="J359">
        <v>348151.83550622879</v>
      </c>
      <c r="K359">
        <v>59149.553064194712</v>
      </c>
      <c r="L359">
        <v>35621917710.717896</v>
      </c>
      <c r="M359">
        <v>1272.0155458327547</v>
      </c>
      <c r="N359">
        <v>35568.835198844179</v>
      </c>
      <c r="O359">
        <v>7768044.0556125771</v>
      </c>
      <c r="P359">
        <v>17417.477147203503</v>
      </c>
      <c r="Q359">
        <v>9999999</v>
      </c>
      <c r="R359">
        <v>1620.6620075396013</v>
      </c>
      <c r="S359">
        <v>245.76926668442223</v>
      </c>
      <c r="T359">
        <v>1116.1105442406849</v>
      </c>
      <c r="U359">
        <v>253.26537296894364</v>
      </c>
      <c r="V359">
        <v>692.25382036765609</v>
      </c>
      <c r="W359">
        <v>1.1264870804385285</v>
      </c>
      <c r="X359">
        <v>139.827120591701</v>
      </c>
      <c r="Y359">
        <v>211.80039901398254</v>
      </c>
      <c r="Z359">
        <v>227.28997105197996</v>
      </c>
      <c r="AA359">
        <v>180.07518663313371</v>
      </c>
      <c r="AB359">
        <v>341.93833287601598</v>
      </c>
      <c r="AC359" t="s">
        <v>150</v>
      </c>
      <c r="AD359">
        <v>269.69954661260016</v>
      </c>
      <c r="AE359">
        <v>148425.94173250379</v>
      </c>
      <c r="AF359">
        <v>319868.61303634255</v>
      </c>
      <c r="AG359">
        <v>30946.404481165704</v>
      </c>
      <c r="AH359">
        <v>67280.463592014945</v>
      </c>
      <c r="AI359">
        <v>126510.78793880883</v>
      </c>
      <c r="AJ359">
        <v>389674.12258128158</v>
      </c>
      <c r="AK359">
        <v>50902.213391247562</v>
      </c>
      <c r="AL359">
        <v>17191.343103728079</v>
      </c>
      <c r="AM359">
        <v>20113125.190127969</v>
      </c>
      <c r="AN359">
        <v>449.00133353727404</v>
      </c>
      <c r="AO359">
        <v>11367.037101250009</v>
      </c>
      <c r="AP359">
        <v>5519855.8999528512</v>
      </c>
      <c r="AQ359">
        <v>3571.9895251286662</v>
      </c>
      <c r="AR359">
        <v>9999999</v>
      </c>
      <c r="AS359">
        <v>1097.5358637594707</v>
      </c>
      <c r="AT359">
        <v>148.06776793166284</v>
      </c>
      <c r="AU359">
        <v>712.13342701193369</v>
      </c>
      <c r="AV359">
        <v>152.12910235455936</v>
      </c>
      <c r="AW359">
        <v>426.30000768694771</v>
      </c>
      <c r="AX359">
        <v>2.6712953895938297E-2</v>
      </c>
      <c r="AY359">
        <v>81.73088044597803</v>
      </c>
      <c r="AZ359">
        <v>128.04082093801082</v>
      </c>
      <c r="BA359">
        <v>137.00392566119936</v>
      </c>
      <c r="BB359">
        <v>107.50579532828425</v>
      </c>
      <c r="BC359">
        <v>194.86415412234041</v>
      </c>
      <c r="BD359" t="s">
        <v>151</v>
      </c>
      <c r="BE359">
        <v>5.2781957604197771</v>
      </c>
      <c r="BF359">
        <v>841.93901351614034</v>
      </c>
      <c r="BG359">
        <v>6870.8311137729406</v>
      </c>
      <c r="BH359">
        <v>354.31290702808718</v>
      </c>
      <c r="BI359">
        <v>413.89187360801566</v>
      </c>
      <c r="BJ359">
        <v>1704.9008610323503</v>
      </c>
      <c r="BK359">
        <v>3737.4242925340282</v>
      </c>
      <c r="BL359">
        <v>785.34356009216503</v>
      </c>
      <c r="BM359">
        <v>128.11839397344821</v>
      </c>
      <c r="BN359">
        <v>214757278.90807867</v>
      </c>
      <c r="BO359">
        <v>6.2633579630681622</v>
      </c>
      <c r="BP359">
        <v>44.603410421423952</v>
      </c>
      <c r="BQ359">
        <v>30070.94298688267</v>
      </c>
      <c r="BR359">
        <v>78.594451601131823</v>
      </c>
      <c r="BS359">
        <v>9999999</v>
      </c>
      <c r="BT359">
        <v>11.134388542004151</v>
      </c>
      <c r="BU359">
        <v>0.81677825575030416</v>
      </c>
      <c r="BV359">
        <v>4.5979272551196733</v>
      </c>
      <c r="BW359">
        <v>0.85812567593210698</v>
      </c>
      <c r="BX359">
        <v>3.1081711634333096</v>
      </c>
      <c r="BY359">
        <v>3.3956346790454716E-3</v>
      </c>
      <c r="BZ359">
        <v>0.43065302941004135</v>
      </c>
      <c r="CA359">
        <v>0.64319651501562347</v>
      </c>
      <c r="CB359">
        <v>0.72472298395849855</v>
      </c>
      <c r="CC359">
        <v>0.53115774458230436</v>
      </c>
      <c r="CD359">
        <v>1.4338915622200359</v>
      </c>
      <c r="CE359" t="s">
        <v>152</v>
      </c>
      <c r="CF359">
        <v>0.57354225044022533</v>
      </c>
      <c r="CG359">
        <v>316.49178077728868</v>
      </c>
      <c r="CH359">
        <v>1669.8833800239258</v>
      </c>
      <c r="CI359">
        <v>77.343772341274288</v>
      </c>
      <c r="CJ359">
        <v>161.71143854592003</v>
      </c>
      <c r="CK359">
        <v>450.88426048705236</v>
      </c>
      <c r="CL359">
        <v>622.42675761531802</v>
      </c>
      <c r="CM359">
        <v>115.42832525694475</v>
      </c>
      <c r="CN359">
        <v>44.236377229042567</v>
      </c>
      <c r="CO359">
        <v>160632.94652643826</v>
      </c>
      <c r="CP359">
        <v>0.50026339418601362</v>
      </c>
      <c r="CQ359">
        <v>22.893376285914393</v>
      </c>
      <c r="CR359">
        <v>23839.265718238217</v>
      </c>
      <c r="CS359">
        <v>108.09480805203584</v>
      </c>
      <c r="CT359">
        <v>9999999</v>
      </c>
      <c r="CU359">
        <v>2.5458871260315226</v>
      </c>
      <c r="CV359">
        <v>0.41920952646750181</v>
      </c>
      <c r="CW359">
        <v>1.48922849587719</v>
      </c>
      <c r="CX359">
        <v>0.42946819786736196</v>
      </c>
      <c r="CY359">
        <v>0.98330727888854208</v>
      </c>
      <c r="CZ359">
        <v>4.5984439671548593E-4</v>
      </c>
      <c r="DA359">
        <v>0.25787312149688879</v>
      </c>
      <c r="DB359">
        <v>0.37049721691028181</v>
      </c>
      <c r="DC359">
        <v>0.3899562510862481</v>
      </c>
      <c r="DD359">
        <v>0.32195352126866045</v>
      </c>
      <c r="DE359">
        <v>0.52406273339712373</v>
      </c>
    </row>
    <row r="360" spans="1:109">
      <c r="A360">
        <v>352</v>
      </c>
      <c r="B360" t="s">
        <v>149</v>
      </c>
      <c r="C360">
        <v>390032.49251370697</v>
      </c>
      <c r="D360">
        <v>461305.96649529948</v>
      </c>
      <c r="E360">
        <v>1734842.6003636995</v>
      </c>
      <c r="F360">
        <v>241255.58036326256</v>
      </c>
      <c r="G360">
        <v>266645.48006074707</v>
      </c>
      <c r="H360">
        <v>507422.16307409666</v>
      </c>
      <c r="I360">
        <v>12832830.248580303</v>
      </c>
      <c r="J360">
        <v>887670.3515208544</v>
      </c>
      <c r="K360">
        <v>73187.803810137106</v>
      </c>
      <c r="L360">
        <v>410560455932.52661</v>
      </c>
      <c r="M360">
        <v>6449.1674625622381</v>
      </c>
      <c r="N360">
        <v>71858.524375604626</v>
      </c>
      <c r="O360">
        <v>6240551.0707547236</v>
      </c>
      <c r="P360">
        <v>49020.743879001631</v>
      </c>
      <c r="Q360">
        <v>9999999</v>
      </c>
      <c r="R360">
        <v>10107.026798468047</v>
      </c>
      <c r="S360">
        <v>1040.5640457058068</v>
      </c>
      <c r="T360">
        <v>4194.4189403489727</v>
      </c>
      <c r="U360">
        <v>1100.7782426069507</v>
      </c>
      <c r="V360">
        <v>2572.2727094890074</v>
      </c>
      <c r="W360">
        <v>6.2847735714433766</v>
      </c>
      <c r="X360">
        <v>454.66548443478911</v>
      </c>
      <c r="Y360">
        <v>784.33374845852165</v>
      </c>
      <c r="Z360">
        <v>903.33433205023948</v>
      </c>
      <c r="AA360">
        <v>609.95945490839108</v>
      </c>
      <c r="AB360">
        <v>1750.170331622521</v>
      </c>
      <c r="AC360" t="s">
        <v>150</v>
      </c>
      <c r="AD360">
        <v>204.36530900316751</v>
      </c>
      <c r="AE360">
        <v>155918.16084925606</v>
      </c>
      <c r="AF360">
        <v>229011.37643215494</v>
      </c>
      <c r="AG360">
        <v>32788.659594592827</v>
      </c>
      <c r="AH360">
        <v>72932.756649741757</v>
      </c>
      <c r="AI360">
        <v>109677.86002013567</v>
      </c>
      <c r="AJ360">
        <v>372416.5433375687</v>
      </c>
      <c r="AK360">
        <v>50919.872108220334</v>
      </c>
      <c r="AL360">
        <v>20298.922910112338</v>
      </c>
      <c r="AM360">
        <v>6270459.8877021214</v>
      </c>
      <c r="AN360">
        <v>549.06358015078854</v>
      </c>
      <c r="AO360">
        <v>15683.974835882062</v>
      </c>
      <c r="AP360">
        <v>5691811.8153949259</v>
      </c>
      <c r="AQ360">
        <v>4504.669615282608</v>
      </c>
      <c r="AR360">
        <v>9999999</v>
      </c>
      <c r="AS360">
        <v>727.61912487108475</v>
      </c>
      <c r="AT360">
        <v>96.616292965117736</v>
      </c>
      <c r="AU360">
        <v>327.08842292125951</v>
      </c>
      <c r="AV360">
        <v>102.30017215349531</v>
      </c>
      <c r="AW360">
        <v>203.18967516963039</v>
      </c>
      <c r="AX360">
        <v>0.51441279319608979</v>
      </c>
      <c r="AY360">
        <v>39.203057541250956</v>
      </c>
      <c r="AZ360">
        <v>71.097333576017405</v>
      </c>
      <c r="BA360">
        <v>83.685762145541844</v>
      </c>
      <c r="BB360">
        <v>53.898150426651718</v>
      </c>
      <c r="BC360">
        <v>148.43183332538865</v>
      </c>
      <c r="BD360" t="s">
        <v>151</v>
      </c>
      <c r="BE360">
        <v>3.4697764244906111</v>
      </c>
      <c r="BF360">
        <v>782.95511373822114</v>
      </c>
      <c r="BG360">
        <v>2037.4067073945789</v>
      </c>
      <c r="BH360">
        <v>219.70816997871299</v>
      </c>
      <c r="BI360">
        <v>411.79400892812436</v>
      </c>
      <c r="BJ360">
        <v>788.66531915037183</v>
      </c>
      <c r="BK360">
        <v>3336.0543792694184</v>
      </c>
      <c r="BL360">
        <v>403.58286395122229</v>
      </c>
      <c r="BM360">
        <v>114.69491942187469</v>
      </c>
      <c r="BN360">
        <v>283235.56330315105</v>
      </c>
      <c r="BO360">
        <v>6.9346281335192961</v>
      </c>
      <c r="BP360">
        <v>84.406193421597308</v>
      </c>
      <c r="BQ360">
        <v>27295.756705980948</v>
      </c>
      <c r="BR360">
        <v>48.560093387073678</v>
      </c>
      <c r="BS360">
        <v>9999999</v>
      </c>
      <c r="BT360">
        <v>8.8284527763799243</v>
      </c>
      <c r="BU360">
        <v>1.029365885094818</v>
      </c>
      <c r="BV360">
        <v>3.5696231273770511</v>
      </c>
      <c r="BW360">
        <v>1.0751151616311549</v>
      </c>
      <c r="BX360">
        <v>2.2598151807544853</v>
      </c>
      <c r="BY360">
        <v>3.2275754906086218E-3</v>
      </c>
      <c r="BZ360">
        <v>0.49326087749099912</v>
      </c>
      <c r="CA360">
        <v>0.83524044575441536</v>
      </c>
      <c r="CB360">
        <v>0.91032339556130271</v>
      </c>
      <c r="CC360">
        <v>0.67408780343343988</v>
      </c>
      <c r="CD360">
        <v>1.503017889356296</v>
      </c>
      <c r="CE360" t="s">
        <v>152</v>
      </c>
      <c r="CF360">
        <v>0.45893315594716783</v>
      </c>
      <c r="CG360">
        <v>195.27478902308656</v>
      </c>
      <c r="CH360">
        <v>698.28719976245918</v>
      </c>
      <c r="CI360">
        <v>34.538155978573151</v>
      </c>
      <c r="CJ360">
        <v>90.92793400059459</v>
      </c>
      <c r="CK360">
        <v>198.71507522708944</v>
      </c>
      <c r="CL360">
        <v>256.933757944734</v>
      </c>
      <c r="CM360">
        <v>45.779932936501226</v>
      </c>
      <c r="CN360">
        <v>23.713577618646319</v>
      </c>
      <c r="CO360">
        <v>12475.504096170214</v>
      </c>
      <c r="CP360">
        <v>0.82623310736739097</v>
      </c>
      <c r="CQ360">
        <v>22.34328233514314</v>
      </c>
      <c r="CR360">
        <v>22785.427140833235</v>
      </c>
      <c r="CS360">
        <v>109.81722283311629</v>
      </c>
      <c r="CT360">
        <v>9999999</v>
      </c>
      <c r="CU360">
        <v>2.1741370935761477</v>
      </c>
      <c r="CV360">
        <v>0.23733820824534099</v>
      </c>
      <c r="CW360">
        <v>0.88568419563735168</v>
      </c>
      <c r="CX360">
        <v>0.24793899124417126</v>
      </c>
      <c r="CY360">
        <v>0.48819502177152069</v>
      </c>
      <c r="CZ360">
        <v>5.4906934848863781E-4</v>
      </c>
      <c r="DA360">
        <v>0.11652747318386854</v>
      </c>
      <c r="DB360">
        <v>0.19112611605709418</v>
      </c>
      <c r="DC360">
        <v>0.20874958714593941</v>
      </c>
      <c r="DD360">
        <v>0.15375802018117271</v>
      </c>
      <c r="DE360">
        <v>0.31004669577542487</v>
      </c>
    </row>
    <row r="361" spans="1:109">
      <c r="A361">
        <v>353</v>
      </c>
      <c r="B361" t="s">
        <v>149</v>
      </c>
      <c r="C361">
        <v>355621.7630865153</v>
      </c>
      <c r="D361">
        <v>289296.57265235693</v>
      </c>
      <c r="E361">
        <v>814104.06113549636</v>
      </c>
      <c r="F361">
        <v>82491.448095227155</v>
      </c>
      <c r="G361">
        <v>154948.2141290913</v>
      </c>
      <c r="H361">
        <v>255488.62682199539</v>
      </c>
      <c r="I361">
        <v>1407505.1295366695</v>
      </c>
      <c r="J361">
        <v>160056.12543484612</v>
      </c>
      <c r="K361">
        <v>40742.565594992222</v>
      </c>
      <c r="L361">
        <v>363151425.36837417</v>
      </c>
      <c r="M361">
        <v>793.73694853749453</v>
      </c>
      <c r="N361">
        <v>29175.929095545067</v>
      </c>
      <c r="O361">
        <v>7721179.0013023661</v>
      </c>
      <c r="P361">
        <v>15513.848539624676</v>
      </c>
      <c r="Q361">
        <v>9999999</v>
      </c>
      <c r="R361">
        <v>2578.0662185396282</v>
      </c>
      <c r="S361">
        <v>487.92639879132963</v>
      </c>
      <c r="T361">
        <v>1610.7276506095966</v>
      </c>
      <c r="U361">
        <v>501.45019946382689</v>
      </c>
      <c r="V361">
        <v>1050.4616697092986</v>
      </c>
      <c r="W361">
        <v>3.2723631720675939</v>
      </c>
      <c r="X361">
        <v>295.09232842502979</v>
      </c>
      <c r="Y361">
        <v>426.99116582242965</v>
      </c>
      <c r="Z361">
        <v>452.08073075331146</v>
      </c>
      <c r="AA361">
        <v>369.99026646778128</v>
      </c>
      <c r="AB361">
        <v>644.06311561088933</v>
      </c>
      <c r="AC361" t="s">
        <v>150</v>
      </c>
      <c r="AD361">
        <v>373.02607986166572</v>
      </c>
      <c r="AE361">
        <v>97761.207933308353</v>
      </c>
      <c r="AF361">
        <v>701317.86678117886</v>
      </c>
      <c r="AG361">
        <v>31748.184788490627</v>
      </c>
      <c r="AH361">
        <v>53223.879648849696</v>
      </c>
      <c r="AI361">
        <v>181681.99721746083</v>
      </c>
      <c r="AJ361">
        <v>281889.3991661219</v>
      </c>
      <c r="AK361">
        <v>54595.04470207417</v>
      </c>
      <c r="AL361">
        <v>15240.890424304265</v>
      </c>
      <c r="AM361">
        <v>383344784.29382652</v>
      </c>
      <c r="AN361">
        <v>275.48013047170639</v>
      </c>
      <c r="AO361">
        <v>7087.4506901834484</v>
      </c>
      <c r="AP361">
        <v>6228936.6486981455</v>
      </c>
      <c r="AQ361">
        <v>3655.703155659814</v>
      </c>
      <c r="AR361">
        <v>9999999</v>
      </c>
      <c r="AS361">
        <v>944.83896270959133</v>
      </c>
      <c r="AT361">
        <v>100.58013428615121</v>
      </c>
      <c r="AU361">
        <v>318.88534269621613</v>
      </c>
      <c r="AV361">
        <v>104.38370355437353</v>
      </c>
      <c r="AW361">
        <v>178.75198847372866</v>
      </c>
      <c r="AX361">
        <v>0.69477465803480876</v>
      </c>
      <c r="AY361">
        <v>53.142616509625952</v>
      </c>
      <c r="AZ361">
        <v>84.699921385513591</v>
      </c>
      <c r="BA361">
        <v>88.580552984358476</v>
      </c>
      <c r="BB361">
        <v>70.466372982433057</v>
      </c>
      <c r="BC361">
        <v>130.42058337231049</v>
      </c>
      <c r="BD361" t="s">
        <v>151</v>
      </c>
      <c r="BE361">
        <v>0.81809875256061348</v>
      </c>
      <c r="BF361">
        <v>423.78586067962874</v>
      </c>
      <c r="BG361">
        <v>1926.1698984467221</v>
      </c>
      <c r="BH361">
        <v>95.513629842195499</v>
      </c>
      <c r="BI361">
        <v>203.08824352278302</v>
      </c>
      <c r="BJ361">
        <v>504.52837921032835</v>
      </c>
      <c r="BK361">
        <v>807.96103748755445</v>
      </c>
      <c r="BL361">
        <v>143.96083298183862</v>
      </c>
      <c r="BM361">
        <v>55.220620907848406</v>
      </c>
      <c r="BN361">
        <v>212586.52466286955</v>
      </c>
      <c r="BO361">
        <v>0.63909338833278806</v>
      </c>
      <c r="BP361">
        <v>33.966923589315584</v>
      </c>
      <c r="BQ361">
        <v>26455.278502211928</v>
      </c>
      <c r="BR361">
        <v>96.915556903866133</v>
      </c>
      <c r="BS361">
        <v>9999999</v>
      </c>
      <c r="BT361">
        <v>2.7887500705063046</v>
      </c>
      <c r="BU361">
        <v>0.32940246834107484</v>
      </c>
      <c r="BV361">
        <v>1.3743060652560679</v>
      </c>
      <c r="BW361">
        <v>0.33807597557932023</v>
      </c>
      <c r="BX361">
        <v>0.77340980189214681</v>
      </c>
      <c r="BY361">
        <v>1.1072550260439751E-3</v>
      </c>
      <c r="BZ361">
        <v>0.18471925888008547</v>
      </c>
      <c r="CA361">
        <v>0.28630286996680426</v>
      </c>
      <c r="CB361">
        <v>0.29776834589843892</v>
      </c>
      <c r="CC361">
        <v>0.2386350714430607</v>
      </c>
      <c r="CD361">
        <v>0.38275908584631763</v>
      </c>
      <c r="CE361" t="s">
        <v>152</v>
      </c>
      <c r="CF361">
        <v>0.35097937557486397</v>
      </c>
      <c r="CG361">
        <v>155.59837002583157</v>
      </c>
      <c r="CH361">
        <v>796.83320032281608</v>
      </c>
      <c r="CI361">
        <v>42.485720948212425</v>
      </c>
      <c r="CJ361">
        <v>93.226954625308366</v>
      </c>
      <c r="CK361">
        <v>283.22676057896615</v>
      </c>
      <c r="CL361">
        <v>257.91698072244327</v>
      </c>
      <c r="CM361">
        <v>56.943512608802664</v>
      </c>
      <c r="CN361">
        <v>27.607787765587528</v>
      </c>
      <c r="CO361">
        <v>15115.377863919146</v>
      </c>
      <c r="CP361">
        <v>0.31554604209157666</v>
      </c>
      <c r="CQ361">
        <v>14.403783735682119</v>
      </c>
      <c r="CR361">
        <v>23122.069283296223</v>
      </c>
      <c r="CS361">
        <v>131.40321368837238</v>
      </c>
      <c r="CT361">
        <v>9999999</v>
      </c>
      <c r="CU361">
        <v>0.85141641404539103</v>
      </c>
      <c r="CV361">
        <v>0.14764266890773259</v>
      </c>
      <c r="CW361">
        <v>0.5048101158244348</v>
      </c>
      <c r="CX361">
        <v>0.15392314867618581</v>
      </c>
      <c r="CY361">
        <v>0.36736955738516103</v>
      </c>
      <c r="CZ361">
        <v>4.4788641607916823E-4</v>
      </c>
      <c r="DA361">
        <v>8.3896290864520884E-2</v>
      </c>
      <c r="DB361">
        <v>0.1225745364675727</v>
      </c>
      <c r="DC361">
        <v>0.13160715223933797</v>
      </c>
      <c r="DD361">
        <v>0.10374832957775379</v>
      </c>
      <c r="DE361">
        <v>0.22899232892325008</v>
      </c>
    </row>
    <row r="362" spans="1:109">
      <c r="A362">
        <v>354</v>
      </c>
      <c r="B362" t="s">
        <v>149</v>
      </c>
      <c r="C362">
        <v>288067.55450526357</v>
      </c>
      <c r="D362">
        <v>254280.67108144294</v>
      </c>
      <c r="E362">
        <v>528759.79668253672</v>
      </c>
      <c r="F362">
        <v>65644.937345935643</v>
      </c>
      <c r="G362">
        <v>124784.80440578768</v>
      </c>
      <c r="H362">
        <v>180223.45321237325</v>
      </c>
      <c r="I362">
        <v>961037.92692792299</v>
      </c>
      <c r="J362">
        <v>117707.17680011125</v>
      </c>
      <c r="K362">
        <v>36099.214156074966</v>
      </c>
      <c r="L362">
        <v>97977110.639879182</v>
      </c>
      <c r="M362">
        <v>726.49906642392364</v>
      </c>
      <c r="N362">
        <v>27803.978905570733</v>
      </c>
      <c r="O362">
        <v>6228773.306848539</v>
      </c>
      <c r="P362">
        <v>11977.978930423724</v>
      </c>
      <c r="Q362">
        <v>9999999</v>
      </c>
      <c r="R362">
        <v>1202.285487601499</v>
      </c>
      <c r="S362">
        <v>170.99967676206259</v>
      </c>
      <c r="T362">
        <v>476.59399649296927</v>
      </c>
      <c r="U362">
        <v>182.512303487655</v>
      </c>
      <c r="V362">
        <v>323.3732309897868</v>
      </c>
      <c r="W362">
        <v>1.6575729149279055</v>
      </c>
      <c r="X362">
        <v>77.033786228688513</v>
      </c>
      <c r="Y362">
        <v>129.65141333381015</v>
      </c>
      <c r="Z362">
        <v>141.86457086630392</v>
      </c>
      <c r="AA362">
        <v>102.34450196113696</v>
      </c>
      <c r="AB362">
        <v>294.97427724569428</v>
      </c>
      <c r="AC362" t="s">
        <v>150</v>
      </c>
      <c r="AD362">
        <v>410.53923106393404</v>
      </c>
      <c r="AE362">
        <v>52315.281559852519</v>
      </c>
      <c r="AF362">
        <v>120331.45270957884</v>
      </c>
      <c r="AG362">
        <v>8459.2319344528969</v>
      </c>
      <c r="AH362">
        <v>22777.050717606704</v>
      </c>
      <c r="AI362">
        <v>36810.462265028938</v>
      </c>
      <c r="AJ362">
        <v>63432.756632576078</v>
      </c>
      <c r="AK362">
        <v>10998.346409044299</v>
      </c>
      <c r="AL362">
        <v>6374.0932372089164</v>
      </c>
      <c r="AM362">
        <v>1459729.1170270417</v>
      </c>
      <c r="AN362">
        <v>1017.8010487122019</v>
      </c>
      <c r="AO362">
        <v>8334.2650140382921</v>
      </c>
      <c r="AP362">
        <v>5656998.6459451756</v>
      </c>
      <c r="AQ362">
        <v>872.23972536223403</v>
      </c>
      <c r="AR362">
        <v>9999999</v>
      </c>
      <c r="AS362">
        <v>1341.629358853472</v>
      </c>
      <c r="AT362">
        <v>87.657192942860121</v>
      </c>
      <c r="AU362">
        <v>506.00906173644643</v>
      </c>
      <c r="AV362">
        <v>92.908832844850025</v>
      </c>
      <c r="AW362">
        <v>308.70966074137039</v>
      </c>
      <c r="AX362">
        <v>6.5199759070379948E-2</v>
      </c>
      <c r="AY362">
        <v>41.241755539888608</v>
      </c>
      <c r="AZ362">
        <v>67.026174315415204</v>
      </c>
      <c r="BA362">
        <v>75.805367623398539</v>
      </c>
      <c r="BB362">
        <v>53.623426083994062</v>
      </c>
      <c r="BC362">
        <v>161.85782263746844</v>
      </c>
      <c r="BD362" t="s">
        <v>151</v>
      </c>
      <c r="BE362">
        <v>1.2065675696959435</v>
      </c>
      <c r="BF362">
        <v>1126.6826911240819</v>
      </c>
      <c r="BG362">
        <v>1972.9102371542879</v>
      </c>
      <c r="BH362">
        <v>329.57081135527335</v>
      </c>
      <c r="BI362">
        <v>652.34956055472742</v>
      </c>
      <c r="BJ362">
        <v>765.40851908852824</v>
      </c>
      <c r="BK362">
        <v>5117.7876288105308</v>
      </c>
      <c r="BL362">
        <v>598.01878059931994</v>
      </c>
      <c r="BM362">
        <v>187.61608562299261</v>
      </c>
      <c r="BN362">
        <v>188753.78344549792</v>
      </c>
      <c r="BO362">
        <v>4.5369581732182782</v>
      </c>
      <c r="BP362">
        <v>151.26659728061668</v>
      </c>
      <c r="BQ362">
        <v>29469.891438987364</v>
      </c>
      <c r="BR362">
        <v>44.089450016761155</v>
      </c>
      <c r="BS362">
        <v>9999999</v>
      </c>
      <c r="BT362">
        <v>6.3736462565857881</v>
      </c>
      <c r="BU362">
        <v>0.7832406636598801</v>
      </c>
      <c r="BV362">
        <v>2.7698504269724022</v>
      </c>
      <c r="BW362">
        <v>0.78871380672120905</v>
      </c>
      <c r="BX362">
        <v>1.4393119637646541</v>
      </c>
      <c r="BY362">
        <v>7.8678195120786601E-4</v>
      </c>
      <c r="BZ362">
        <v>0.56091715693177635</v>
      </c>
      <c r="CA362">
        <v>0.73993888804265806</v>
      </c>
      <c r="CB362">
        <v>0.72399204376360771</v>
      </c>
      <c r="CC362">
        <v>0.66127733949240397</v>
      </c>
      <c r="CD362">
        <v>0.75334464122206068</v>
      </c>
      <c r="CE362" t="s">
        <v>152</v>
      </c>
      <c r="CF362">
        <v>0.1653811186494461</v>
      </c>
      <c r="CG362">
        <v>140.57983790822789</v>
      </c>
      <c r="CH362">
        <v>529.16394826418104</v>
      </c>
      <c r="CI362">
        <v>25.062513669241309</v>
      </c>
      <c r="CJ362">
        <v>69.682611117527372</v>
      </c>
      <c r="CK362">
        <v>159.15079197390992</v>
      </c>
      <c r="CL362">
        <v>155.25307511138919</v>
      </c>
      <c r="CM362">
        <v>31.034890522052198</v>
      </c>
      <c r="CN362">
        <v>18.188728680102734</v>
      </c>
      <c r="CO362">
        <v>5279.581316094359</v>
      </c>
      <c r="CP362">
        <v>0.15706718572365688</v>
      </c>
      <c r="CQ362">
        <v>12.962643510096429</v>
      </c>
      <c r="CR362">
        <v>23957.021966081571</v>
      </c>
      <c r="CS362">
        <v>148.58366247689332</v>
      </c>
      <c r="CT362">
        <v>9999999</v>
      </c>
      <c r="CU362">
        <v>0.8951274378868801</v>
      </c>
      <c r="CV362">
        <v>0.23055747324086312</v>
      </c>
      <c r="CW362">
        <v>0.72328060751890444</v>
      </c>
      <c r="CX362">
        <v>0.23798308273765381</v>
      </c>
      <c r="CY362">
        <v>0.5835052726723523</v>
      </c>
      <c r="CZ362">
        <v>6.8873867569949944E-4</v>
      </c>
      <c r="DA362">
        <v>0.14795663245976926</v>
      </c>
      <c r="DB362">
        <v>0.19870732361941054</v>
      </c>
      <c r="DC362">
        <v>0.21428783379553076</v>
      </c>
      <c r="DD362">
        <v>0.17465307368114219</v>
      </c>
      <c r="DE362">
        <v>0.33214755766807358</v>
      </c>
    </row>
    <row r="363" spans="1:109">
      <c r="A363">
        <v>355</v>
      </c>
      <c r="B363" t="s">
        <v>149</v>
      </c>
      <c r="C363">
        <v>293354.35482305137</v>
      </c>
      <c r="D363">
        <v>1162283.2144575282</v>
      </c>
      <c r="E363">
        <v>2760037.1058374024</v>
      </c>
      <c r="F363">
        <v>834863.89947698812</v>
      </c>
      <c r="G363">
        <v>498713.3733372257</v>
      </c>
      <c r="H363">
        <v>978188.45652973931</v>
      </c>
      <c r="I363">
        <v>477499701.61027336</v>
      </c>
      <c r="J363">
        <v>9547153.8343210779</v>
      </c>
      <c r="K363">
        <v>126876.82704161271</v>
      </c>
      <c r="L363">
        <v>8.5583858592451056E+16</v>
      </c>
      <c r="M363">
        <v>914.84760911066894</v>
      </c>
      <c r="N363">
        <v>222767.57826244444</v>
      </c>
      <c r="O363">
        <v>4647409.9614550062</v>
      </c>
      <c r="P363">
        <v>49349.469110491664</v>
      </c>
      <c r="Q363">
        <v>9999999</v>
      </c>
      <c r="R363">
        <v>5449.8537226518911</v>
      </c>
      <c r="S363">
        <v>972.65198406991408</v>
      </c>
      <c r="T363">
        <v>3726.0115750943178</v>
      </c>
      <c r="U363">
        <v>1012.6676225272387</v>
      </c>
      <c r="V363">
        <v>3291.5040234945895</v>
      </c>
      <c r="W363">
        <v>4.63461424241427</v>
      </c>
      <c r="X363">
        <v>586.44377055381983</v>
      </c>
      <c r="Y363">
        <v>803.09071813337209</v>
      </c>
      <c r="Z363">
        <v>887.74653397606824</v>
      </c>
      <c r="AA363">
        <v>692.27172246364705</v>
      </c>
      <c r="AB363">
        <v>1563.8938704732823</v>
      </c>
      <c r="AC363" t="s">
        <v>150</v>
      </c>
      <c r="AD363">
        <v>204.79145921400169</v>
      </c>
      <c r="AE363">
        <v>74864.418682056785</v>
      </c>
      <c r="AF363">
        <v>158919.8005195882</v>
      </c>
      <c r="AG363">
        <v>15124.19053757851</v>
      </c>
      <c r="AH363">
        <v>36785.883606490461</v>
      </c>
      <c r="AI363">
        <v>59163.290489349085</v>
      </c>
      <c r="AJ363">
        <v>115231.67894292477</v>
      </c>
      <c r="AK363">
        <v>20402.272503147717</v>
      </c>
      <c r="AL363">
        <v>10653.08506044724</v>
      </c>
      <c r="AM363">
        <v>2444437.933989848</v>
      </c>
      <c r="AN363">
        <v>349.40583394983099</v>
      </c>
      <c r="AO363">
        <v>9913.9241475073122</v>
      </c>
      <c r="AP363">
        <v>5683708.7472684393</v>
      </c>
      <c r="AQ363">
        <v>1877.7755836728929</v>
      </c>
      <c r="AR363">
        <v>9999999</v>
      </c>
      <c r="AS363">
        <v>453.47781286731612</v>
      </c>
      <c r="AT363">
        <v>40.491220950410387</v>
      </c>
      <c r="AU363">
        <v>176.12858937878278</v>
      </c>
      <c r="AV363">
        <v>42.820194941970342</v>
      </c>
      <c r="AW363">
        <v>122.4107758994122</v>
      </c>
      <c r="AX363">
        <v>0.44009849264847328</v>
      </c>
      <c r="AY363">
        <v>19.233618060139868</v>
      </c>
      <c r="AZ363">
        <v>30.964692011684015</v>
      </c>
      <c r="BA363">
        <v>35.251157158945155</v>
      </c>
      <c r="BB363">
        <v>24.843066022446425</v>
      </c>
      <c r="BC363">
        <v>74.037022923241807</v>
      </c>
      <c r="BD363" t="s">
        <v>151</v>
      </c>
      <c r="BE363">
        <v>0.87792613062216296</v>
      </c>
      <c r="BF363">
        <v>286.88924661377422</v>
      </c>
      <c r="BG363">
        <v>1413.9362002013586</v>
      </c>
      <c r="BH363">
        <v>63.036639490660477</v>
      </c>
      <c r="BI363">
        <v>144.46940247678359</v>
      </c>
      <c r="BJ363">
        <v>406.27534245462664</v>
      </c>
      <c r="BK363">
        <v>374.52615262438371</v>
      </c>
      <c r="BL363">
        <v>82.576335574695193</v>
      </c>
      <c r="BM363">
        <v>42.384985940607365</v>
      </c>
      <c r="BN363">
        <v>30824.782764018841</v>
      </c>
      <c r="BO363">
        <v>0.94292085699713313</v>
      </c>
      <c r="BP363">
        <v>26.6791731978585</v>
      </c>
      <c r="BQ363">
        <v>38545.594667419849</v>
      </c>
      <c r="BR363">
        <v>157.10870664442777</v>
      </c>
      <c r="BS363">
        <v>9999999</v>
      </c>
      <c r="BT363">
        <v>1.4927561202878079</v>
      </c>
      <c r="BU363">
        <v>0.13841707524461272</v>
      </c>
      <c r="BV363">
        <v>0.55683847270432396</v>
      </c>
      <c r="BW363">
        <v>0.14594520896827801</v>
      </c>
      <c r="BX363">
        <v>0.44515144223596465</v>
      </c>
      <c r="BY363">
        <v>8.8836094696079313E-4</v>
      </c>
      <c r="BZ363">
        <v>5.8335882795260995E-2</v>
      </c>
      <c r="CA363">
        <v>0.10609941695068566</v>
      </c>
      <c r="CB363">
        <v>0.12088207107382688</v>
      </c>
      <c r="CC363">
        <v>8.2183853654134817E-2</v>
      </c>
      <c r="CD363">
        <v>0.22927179344066528</v>
      </c>
      <c r="CE363" t="s">
        <v>152</v>
      </c>
      <c r="CF363">
        <v>0.33365797395604629</v>
      </c>
      <c r="CG363">
        <v>214.98745525298907</v>
      </c>
      <c r="CH363">
        <v>1007.2453473700192</v>
      </c>
      <c r="CI363">
        <v>48.099515434694247</v>
      </c>
      <c r="CJ363">
        <v>102.43895756540874</v>
      </c>
      <c r="CK363">
        <v>315.95126822525953</v>
      </c>
      <c r="CL363">
        <v>313.48480138074058</v>
      </c>
      <c r="CM363">
        <v>66.673380175472829</v>
      </c>
      <c r="CN363">
        <v>29.714740038792662</v>
      </c>
      <c r="CO363">
        <v>33474.510219207252</v>
      </c>
      <c r="CP363">
        <v>0.30181846980466043</v>
      </c>
      <c r="CQ363">
        <v>13.134867230217962</v>
      </c>
      <c r="CR363">
        <v>21926.012440315422</v>
      </c>
      <c r="CS363">
        <v>124.21373093229154</v>
      </c>
      <c r="CT363">
        <v>9999999</v>
      </c>
      <c r="CU363">
        <v>1.095517536406545</v>
      </c>
      <c r="CV363">
        <v>0.13410257940034573</v>
      </c>
      <c r="CW363">
        <v>0.63815789773185727</v>
      </c>
      <c r="CX363">
        <v>0.13872291377936483</v>
      </c>
      <c r="CY363">
        <v>0.4524113825363133</v>
      </c>
      <c r="CZ363">
        <v>1.5564366366072047E-3</v>
      </c>
      <c r="DA363">
        <v>8.6671015510616636E-2</v>
      </c>
      <c r="DB363">
        <v>0.11557159935540985</v>
      </c>
      <c r="DC363">
        <v>0.121701473124347</v>
      </c>
      <c r="DD363">
        <v>0.10245795377107575</v>
      </c>
      <c r="DE363">
        <v>0.20069054889328877</v>
      </c>
    </row>
    <row r="364" spans="1:109">
      <c r="A364">
        <v>356</v>
      </c>
      <c r="B364" t="s">
        <v>149</v>
      </c>
      <c r="C364">
        <v>260006.92593201017</v>
      </c>
      <c r="D364">
        <v>661523.27280405373</v>
      </c>
      <c r="E364">
        <v>1477040.1524471543</v>
      </c>
      <c r="F364">
        <v>229351.64820889456</v>
      </c>
      <c r="G364">
        <v>295543.44494542113</v>
      </c>
      <c r="H364">
        <v>507739.86314668477</v>
      </c>
      <c r="I364">
        <v>9652348.2797577661</v>
      </c>
      <c r="J364">
        <v>658442.90712709166</v>
      </c>
      <c r="K364">
        <v>81204.258220489937</v>
      </c>
      <c r="L364">
        <v>83434069433.464218</v>
      </c>
      <c r="M364">
        <v>1967.2676227869151</v>
      </c>
      <c r="N364">
        <v>60670.532692856519</v>
      </c>
      <c r="O364">
        <v>5693415.2682830906</v>
      </c>
      <c r="P364">
        <v>18370.307398882847</v>
      </c>
      <c r="Q364">
        <v>9999999</v>
      </c>
      <c r="R364">
        <v>799.35056873147221</v>
      </c>
      <c r="S364">
        <v>294.48262991358376</v>
      </c>
      <c r="T364">
        <v>672.37392006889718</v>
      </c>
      <c r="U364">
        <v>309.2918237185711</v>
      </c>
      <c r="V364">
        <v>717.58767477964545</v>
      </c>
      <c r="W364">
        <v>0.20462173805144163</v>
      </c>
      <c r="X364">
        <v>157.2736962595078</v>
      </c>
      <c r="Y364">
        <v>236.14209355217059</v>
      </c>
      <c r="Z364">
        <v>261.64533259535</v>
      </c>
      <c r="AA364">
        <v>195.53960668165317</v>
      </c>
      <c r="AB364">
        <v>501.93028123470111</v>
      </c>
      <c r="AC364" t="s">
        <v>150</v>
      </c>
      <c r="AD364">
        <v>302.59343043171197</v>
      </c>
      <c r="AE364">
        <v>27210.588378724278</v>
      </c>
      <c r="AF364">
        <v>62033.874080506728</v>
      </c>
      <c r="AG364">
        <v>5022.2596820608142</v>
      </c>
      <c r="AH364">
        <v>13611.017379486795</v>
      </c>
      <c r="AI364">
        <v>23828.30399004844</v>
      </c>
      <c r="AJ364">
        <v>30482.071325515666</v>
      </c>
      <c r="AK364">
        <v>6121.5075551951932</v>
      </c>
      <c r="AL364">
        <v>4055.1350607847612</v>
      </c>
      <c r="AM364">
        <v>398595.84011403413</v>
      </c>
      <c r="AN364">
        <v>830.1232257781403</v>
      </c>
      <c r="AO364">
        <v>6296.3153067709545</v>
      </c>
      <c r="AP364">
        <v>5177551.5086407568</v>
      </c>
      <c r="AQ364">
        <v>305.75217972553094</v>
      </c>
      <c r="AR364">
        <v>9999999</v>
      </c>
      <c r="AS364">
        <v>965.9749443341243</v>
      </c>
      <c r="AT364">
        <v>68.552468970886082</v>
      </c>
      <c r="AU364">
        <v>401.26279477880195</v>
      </c>
      <c r="AV364">
        <v>72.483895989307953</v>
      </c>
      <c r="AW364">
        <v>236.10474871111285</v>
      </c>
      <c r="AX364">
        <v>3.234656848331862E-2</v>
      </c>
      <c r="AY364">
        <v>27.224498120706585</v>
      </c>
      <c r="AZ364">
        <v>50.670552217334766</v>
      </c>
      <c r="BA364">
        <v>60.528280768769598</v>
      </c>
      <c r="BB364">
        <v>38.291585655995355</v>
      </c>
      <c r="BC364">
        <v>117.0173055594054</v>
      </c>
      <c r="BD364" t="s">
        <v>151</v>
      </c>
      <c r="BE364">
        <v>0.60937702806879812</v>
      </c>
      <c r="BF364">
        <v>939.08436539157583</v>
      </c>
      <c r="BG364">
        <v>2948.4241390553593</v>
      </c>
      <c r="BH364">
        <v>232.53180060826784</v>
      </c>
      <c r="BI364">
        <v>438.75359606346308</v>
      </c>
      <c r="BJ364">
        <v>994.82916471237832</v>
      </c>
      <c r="BK364">
        <v>2830.1423606950166</v>
      </c>
      <c r="BL364">
        <v>396.04400670998706</v>
      </c>
      <c r="BM364">
        <v>117.90204828181827</v>
      </c>
      <c r="BN364">
        <v>676840.52626216726</v>
      </c>
      <c r="BO364">
        <v>0.61542196898767754</v>
      </c>
      <c r="BP364">
        <v>52.644672109127377</v>
      </c>
      <c r="BQ364">
        <v>31069.624480810919</v>
      </c>
      <c r="BR364">
        <v>96.581979819713268</v>
      </c>
      <c r="BS364">
        <v>9999999</v>
      </c>
      <c r="BT364">
        <v>2.8280208372522884</v>
      </c>
      <c r="BU364">
        <v>0.6452673219333479</v>
      </c>
      <c r="BV364">
        <v>1.7988827050806062</v>
      </c>
      <c r="BW364">
        <v>0.67672556437509157</v>
      </c>
      <c r="BX364">
        <v>1.6476092439196386</v>
      </c>
      <c r="BY364">
        <v>3.4508345296839827E-3</v>
      </c>
      <c r="BZ364">
        <v>0.37150720920128044</v>
      </c>
      <c r="CA364">
        <v>0.51658263274497296</v>
      </c>
      <c r="CB364">
        <v>0.58447910021356042</v>
      </c>
      <c r="CC364">
        <v>0.43645405433100465</v>
      </c>
      <c r="CD364">
        <v>1.1545654169669737</v>
      </c>
      <c r="CE364" t="s">
        <v>152</v>
      </c>
      <c r="CF364">
        <v>0.91008154934653118</v>
      </c>
      <c r="CG364">
        <v>182.53010896444977</v>
      </c>
      <c r="CH364">
        <v>1570.0767506854595</v>
      </c>
      <c r="CI364">
        <v>55.127982903686856</v>
      </c>
      <c r="CJ364">
        <v>98.687013077005346</v>
      </c>
      <c r="CK364">
        <v>400.78288241798458</v>
      </c>
      <c r="CL364">
        <v>323.57597576683395</v>
      </c>
      <c r="CM364">
        <v>80.122958077013394</v>
      </c>
      <c r="CN364">
        <v>31.282112426594015</v>
      </c>
      <c r="CO364">
        <v>183981.95214140904</v>
      </c>
      <c r="CP364">
        <v>1.4686786070115769</v>
      </c>
      <c r="CQ364">
        <v>8.7568678161481142</v>
      </c>
      <c r="CR364">
        <v>20700.12567290771</v>
      </c>
      <c r="CS364">
        <v>125.74607923695091</v>
      </c>
      <c r="CT364">
        <v>9999999</v>
      </c>
      <c r="CU364">
        <v>2.7648285326703559</v>
      </c>
      <c r="CV364">
        <v>0.4270055081085436</v>
      </c>
      <c r="CW364">
        <v>1.4292611650913507</v>
      </c>
      <c r="CX364">
        <v>0.44827090560333149</v>
      </c>
      <c r="CY364">
        <v>1.0822013916090019</v>
      </c>
      <c r="CZ364">
        <v>2.1033622525208702E-3</v>
      </c>
      <c r="DA364">
        <v>0.2123325917114465</v>
      </c>
      <c r="DB364">
        <v>0.33105328909046544</v>
      </c>
      <c r="DC364">
        <v>0.38743791844197661</v>
      </c>
      <c r="DD364">
        <v>0.2672990588006654</v>
      </c>
      <c r="DE364">
        <v>0.72289853600721954</v>
      </c>
    </row>
    <row r="365" spans="1:109">
      <c r="A365">
        <v>357</v>
      </c>
      <c r="B365" t="s">
        <v>149</v>
      </c>
      <c r="C365">
        <v>331641.69518871739</v>
      </c>
      <c r="D365">
        <v>257216.89126446919</v>
      </c>
      <c r="E365">
        <v>1426878.4773900912</v>
      </c>
      <c r="F365">
        <v>84551.898754557362</v>
      </c>
      <c r="G365">
        <v>124347.92095632042</v>
      </c>
      <c r="H365">
        <v>362170.09456887498</v>
      </c>
      <c r="I365">
        <v>1295257.8290187945</v>
      </c>
      <c r="J365">
        <v>184211.27142072879</v>
      </c>
      <c r="K365">
        <v>33011.680411327332</v>
      </c>
      <c r="L365">
        <v>10014987837.622519</v>
      </c>
      <c r="M365">
        <v>1412.4210190077636</v>
      </c>
      <c r="N365">
        <v>18165.266156052945</v>
      </c>
      <c r="O365">
        <v>7947677.4437377788</v>
      </c>
      <c r="P365">
        <v>13029.722855616739</v>
      </c>
      <c r="Q365">
        <v>9999999</v>
      </c>
      <c r="R365">
        <v>4585.7731578160492</v>
      </c>
      <c r="S365">
        <v>811.67415187141034</v>
      </c>
      <c r="T365">
        <v>3063.59558209941</v>
      </c>
      <c r="U365">
        <v>837.30467538656819</v>
      </c>
      <c r="V365">
        <v>1850.3443921708399</v>
      </c>
      <c r="W365">
        <v>2.6787822506779175</v>
      </c>
      <c r="X365">
        <v>403.50291122230237</v>
      </c>
      <c r="Y365">
        <v>675.35440704412201</v>
      </c>
      <c r="Z365">
        <v>750.23194912281883</v>
      </c>
      <c r="AA365">
        <v>542.47519232644038</v>
      </c>
      <c r="AB365">
        <v>1045.6916821902162</v>
      </c>
      <c r="AC365" t="s">
        <v>150</v>
      </c>
      <c r="AD365">
        <v>51.474017802689801</v>
      </c>
      <c r="AE365">
        <v>109326.00312720325</v>
      </c>
      <c r="AF365">
        <v>209462.05604959535</v>
      </c>
      <c r="AG365">
        <v>23231.256400749411</v>
      </c>
      <c r="AH365">
        <v>51500.221877931348</v>
      </c>
      <c r="AI365">
        <v>96062.403632369242</v>
      </c>
      <c r="AJ365">
        <v>220291.44349081375</v>
      </c>
      <c r="AK365">
        <v>34258.164588847125</v>
      </c>
      <c r="AL365">
        <v>14242.337663381571</v>
      </c>
      <c r="AM365">
        <v>5713852.6586025907</v>
      </c>
      <c r="AN365">
        <v>198.91804993333747</v>
      </c>
      <c r="AO365">
        <v>8533.6077815079207</v>
      </c>
      <c r="AP365">
        <v>4824181.596448753</v>
      </c>
      <c r="AQ365">
        <v>1832.9055885818632</v>
      </c>
      <c r="AR365">
        <v>9999999</v>
      </c>
      <c r="AS365">
        <v>47.344560779553483</v>
      </c>
      <c r="AT365">
        <v>31.301254942998177</v>
      </c>
      <c r="AU365">
        <v>19.877409987080785</v>
      </c>
      <c r="AV365">
        <v>32.747040676833983</v>
      </c>
      <c r="AW365">
        <v>26.71440432984711</v>
      </c>
      <c r="AX365">
        <v>0.26036036367957316</v>
      </c>
      <c r="AY365">
        <v>14.903844465325884</v>
      </c>
      <c r="AZ365">
        <v>25.662488245994638</v>
      </c>
      <c r="BA365">
        <v>26.335493568902237</v>
      </c>
      <c r="BB365">
        <v>20.540684644178771</v>
      </c>
      <c r="BC365">
        <v>42.802760746336176</v>
      </c>
      <c r="BD365" t="s">
        <v>151</v>
      </c>
      <c r="BE365">
        <v>2.4250880585686323</v>
      </c>
      <c r="BF365">
        <v>649.82162989510914</v>
      </c>
      <c r="BG365">
        <v>1428.1648797897653</v>
      </c>
      <c r="BH365">
        <v>131.22896339237954</v>
      </c>
      <c r="BI365">
        <v>296.70432338896859</v>
      </c>
      <c r="BJ365">
        <v>494.27040775577433</v>
      </c>
      <c r="BK365">
        <v>1517.5124764693339</v>
      </c>
      <c r="BL365">
        <v>209.21628155327497</v>
      </c>
      <c r="BM365">
        <v>79.634508871294472</v>
      </c>
      <c r="BN365">
        <v>72807.782277860606</v>
      </c>
      <c r="BO365">
        <v>5.8003209879849544</v>
      </c>
      <c r="BP365">
        <v>68.386926980124315</v>
      </c>
      <c r="BQ365">
        <v>28848.612788309187</v>
      </c>
      <c r="BR365">
        <v>57.335111414823906</v>
      </c>
      <c r="BS365">
        <v>9999999</v>
      </c>
      <c r="BT365">
        <v>9.1487805651311245</v>
      </c>
      <c r="BU365">
        <v>0.87418329016822238</v>
      </c>
      <c r="BV365">
        <v>3.7190433750755765</v>
      </c>
      <c r="BW365">
        <v>0.92354115519951241</v>
      </c>
      <c r="BX365">
        <v>2.1029771329737779</v>
      </c>
      <c r="BY365">
        <v>2.0659441184345999E-3</v>
      </c>
      <c r="BZ365">
        <v>0.38918781853947509</v>
      </c>
      <c r="CA365">
        <v>0.66178485393353392</v>
      </c>
      <c r="CB365">
        <v>0.75941500458151967</v>
      </c>
      <c r="CC365">
        <v>0.52007692012434548</v>
      </c>
      <c r="CD365">
        <v>1.3508484039060087</v>
      </c>
      <c r="CE365" t="s">
        <v>152</v>
      </c>
      <c r="CF365">
        <v>3.8116320389261</v>
      </c>
      <c r="CG365">
        <v>352.58983276069711</v>
      </c>
      <c r="CH365">
        <v>841.36402159685008</v>
      </c>
      <c r="CI365">
        <v>73.574831509932778</v>
      </c>
      <c r="CJ365">
        <v>169.49943525368985</v>
      </c>
      <c r="CK365">
        <v>318.6028839157467</v>
      </c>
      <c r="CL365">
        <v>691.38275368954999</v>
      </c>
      <c r="CM365">
        <v>108.58472031668457</v>
      </c>
      <c r="CN365">
        <v>48.998147409664206</v>
      </c>
      <c r="CO365">
        <v>20625.071026602312</v>
      </c>
      <c r="CP365">
        <v>8.6136024493589272</v>
      </c>
      <c r="CQ365">
        <v>51.018255525658425</v>
      </c>
      <c r="CR365">
        <v>25262.601799990382</v>
      </c>
      <c r="CS365">
        <v>77.269537456157096</v>
      </c>
      <c r="CT365">
        <v>9999999</v>
      </c>
      <c r="CU365">
        <v>9.6697318263533152</v>
      </c>
      <c r="CV365">
        <v>0.58489623332008078</v>
      </c>
      <c r="CW365">
        <v>3.3488188555164031</v>
      </c>
      <c r="CX365">
        <v>0.62207790197855728</v>
      </c>
      <c r="CY365">
        <v>1.9695268437264681</v>
      </c>
      <c r="CZ365">
        <v>2.4623469543637497E-3</v>
      </c>
      <c r="DA365">
        <v>0.24636207329623788</v>
      </c>
      <c r="DB365">
        <v>0.43896752142999751</v>
      </c>
      <c r="DC365">
        <v>0.50233390513584708</v>
      </c>
      <c r="DD365">
        <v>0.34047266639453871</v>
      </c>
      <c r="DE365">
        <v>1.0932920103393593</v>
      </c>
    </row>
    <row r="366" spans="1:109">
      <c r="A366">
        <v>358</v>
      </c>
      <c r="B366" t="s">
        <v>149</v>
      </c>
      <c r="C366">
        <v>372900.65723889001</v>
      </c>
      <c r="D366">
        <v>557974.55624822364</v>
      </c>
      <c r="E366">
        <v>2597465.5172660472</v>
      </c>
      <c r="F366">
        <v>280945.29753766599</v>
      </c>
      <c r="G366">
        <v>280052.1884688352</v>
      </c>
      <c r="H366">
        <v>736541.49734314135</v>
      </c>
      <c r="I366">
        <v>10446987.144224295</v>
      </c>
      <c r="J366">
        <v>1009954.2944181537</v>
      </c>
      <c r="K366">
        <v>75343.473269541908</v>
      </c>
      <c r="L366">
        <v>4168644351407.8208</v>
      </c>
      <c r="M366">
        <v>877.16177410800856</v>
      </c>
      <c r="N366">
        <v>51842.146951234979</v>
      </c>
      <c r="O366">
        <v>7713819.0928709023</v>
      </c>
      <c r="P366">
        <v>32768.920171387093</v>
      </c>
      <c r="Q366">
        <v>9999999</v>
      </c>
      <c r="R366">
        <v>4203.3642250489584</v>
      </c>
      <c r="S366">
        <v>770.86376721607746</v>
      </c>
      <c r="T366">
        <v>2728.2897548993565</v>
      </c>
      <c r="U366">
        <v>791.69284120258544</v>
      </c>
      <c r="V366">
        <v>1692.0618560425603</v>
      </c>
      <c r="W366">
        <v>2.0149722022210059</v>
      </c>
      <c r="X366">
        <v>483.16700070321997</v>
      </c>
      <c r="Y366">
        <v>675.29235888852645</v>
      </c>
      <c r="Z366">
        <v>717.33972636875626</v>
      </c>
      <c r="AA366">
        <v>591.51098278992924</v>
      </c>
      <c r="AB366">
        <v>993.94652888284099</v>
      </c>
      <c r="AC366" t="s">
        <v>150</v>
      </c>
      <c r="AD366">
        <v>292.18029792176122</v>
      </c>
      <c r="AE366">
        <v>98232.330025606396</v>
      </c>
      <c r="AF366">
        <v>448670.65467114095</v>
      </c>
      <c r="AG366">
        <v>32935.006596984174</v>
      </c>
      <c r="AH366">
        <v>56940.019946557557</v>
      </c>
      <c r="AI366">
        <v>159366.75126561444</v>
      </c>
      <c r="AJ366">
        <v>306362.41528148763</v>
      </c>
      <c r="AK366">
        <v>55078.018060313807</v>
      </c>
      <c r="AL366">
        <v>17067.386659623873</v>
      </c>
      <c r="AM366">
        <v>72849225.942179576</v>
      </c>
      <c r="AN366">
        <v>296.27688524293501</v>
      </c>
      <c r="AO366">
        <v>8862.7159016676542</v>
      </c>
      <c r="AP366">
        <v>5314438.6601963751</v>
      </c>
      <c r="AQ366">
        <v>3450.1320260424177</v>
      </c>
      <c r="AR366">
        <v>9999999</v>
      </c>
      <c r="AS366">
        <v>404.89851649758668</v>
      </c>
      <c r="AT366">
        <v>40.882029837967728</v>
      </c>
      <c r="AU366">
        <v>152.3800009804971</v>
      </c>
      <c r="AV366">
        <v>44.115581446699963</v>
      </c>
      <c r="AW366">
        <v>113.07272179340632</v>
      </c>
      <c r="AX366">
        <v>0.18179198745461234</v>
      </c>
      <c r="AY366">
        <v>13.644711629078843</v>
      </c>
      <c r="AZ366">
        <v>28.329256174041475</v>
      </c>
      <c r="BA366">
        <v>33.243604176769949</v>
      </c>
      <c r="BB366">
        <v>20.365401662487116</v>
      </c>
      <c r="BC366">
        <v>84.895490817754279</v>
      </c>
      <c r="BD366" t="s">
        <v>151</v>
      </c>
      <c r="BE366">
        <v>0.89278794680104234</v>
      </c>
      <c r="BF366">
        <v>667.51679750921937</v>
      </c>
      <c r="BG366">
        <v>2095.4804832672189</v>
      </c>
      <c r="BH366">
        <v>153.25008680067478</v>
      </c>
      <c r="BI366">
        <v>315.97775160256742</v>
      </c>
      <c r="BJ366">
        <v>640.11181691420973</v>
      </c>
      <c r="BK366">
        <v>1773.3265844837535</v>
      </c>
      <c r="BL366">
        <v>249.47111951919015</v>
      </c>
      <c r="BM366">
        <v>84.669388596642179</v>
      </c>
      <c r="BN366">
        <v>288564.92308709421</v>
      </c>
      <c r="BO366">
        <v>0.69292114174556774</v>
      </c>
      <c r="BP366">
        <v>55.110931071803442</v>
      </c>
      <c r="BQ366">
        <v>27063.38451206559</v>
      </c>
      <c r="BR366">
        <v>83.005931022468161</v>
      </c>
      <c r="BS366">
        <v>9999999</v>
      </c>
      <c r="BT366">
        <v>3.2879018077461031</v>
      </c>
      <c r="BU366">
        <v>0.46378822132156311</v>
      </c>
      <c r="BV366">
        <v>1.6017279075766246</v>
      </c>
      <c r="BW366">
        <v>0.48352042106556442</v>
      </c>
      <c r="BX366">
        <v>0.99922064377444109</v>
      </c>
      <c r="BY366">
        <v>1.8433367500185838E-3</v>
      </c>
      <c r="BZ366">
        <v>0.25363937521482482</v>
      </c>
      <c r="CA366">
        <v>0.37467997323900049</v>
      </c>
      <c r="CB366">
        <v>0.41529959940058903</v>
      </c>
      <c r="CC366">
        <v>0.31193937189676535</v>
      </c>
      <c r="CD366">
        <v>0.63759526535987787</v>
      </c>
      <c r="CE366" t="s">
        <v>152</v>
      </c>
      <c r="CF366">
        <v>7.3637728641259725</v>
      </c>
      <c r="CG366">
        <v>324.32994897890626</v>
      </c>
      <c r="CH366">
        <v>3999.7527137805314</v>
      </c>
      <c r="CI366">
        <v>175.33417088599285</v>
      </c>
      <c r="CJ366">
        <v>222.93295459543572</v>
      </c>
      <c r="CK366">
        <v>931.44980050989125</v>
      </c>
      <c r="CL366">
        <v>1407.7432128751482</v>
      </c>
      <c r="CM366">
        <v>346.89219527082923</v>
      </c>
      <c r="CN366">
        <v>73.384735913114014</v>
      </c>
      <c r="CO366">
        <v>31594009.776867863</v>
      </c>
      <c r="CP366">
        <v>7.1815147166103488</v>
      </c>
      <c r="CQ366">
        <v>37.538813642672707</v>
      </c>
      <c r="CR366">
        <v>21798.315224224905</v>
      </c>
      <c r="CS366">
        <v>69.852946177608089</v>
      </c>
      <c r="CT366">
        <v>9999999</v>
      </c>
      <c r="CU366">
        <v>9.4431924222486945</v>
      </c>
      <c r="CV366">
        <v>0.27774119722289725</v>
      </c>
      <c r="CW366">
        <v>3.0829442359672412</v>
      </c>
      <c r="CX366">
        <v>0.29596017331840485</v>
      </c>
      <c r="CY366">
        <v>1.6711032845163771</v>
      </c>
      <c r="CZ366">
        <v>6.6166273347695601E-3</v>
      </c>
      <c r="DA366">
        <v>0.11279023632857318</v>
      </c>
      <c r="DB366">
        <v>0.20136532581574401</v>
      </c>
      <c r="DC366">
        <v>0.23744725800255054</v>
      </c>
      <c r="DD366">
        <v>0.15300118206197391</v>
      </c>
      <c r="DE366">
        <v>0.54757605985927571</v>
      </c>
    </row>
    <row r="367" spans="1:109">
      <c r="A367">
        <v>359</v>
      </c>
      <c r="B367" t="s">
        <v>149</v>
      </c>
      <c r="C367">
        <v>237871.45768245569</v>
      </c>
      <c r="D367">
        <v>398427.47593940783</v>
      </c>
      <c r="E367">
        <v>2561167.0896513746</v>
      </c>
      <c r="F367">
        <v>451481.51431348157</v>
      </c>
      <c r="G367">
        <v>206435.81457554208</v>
      </c>
      <c r="H367">
        <v>607190.60620805225</v>
      </c>
      <c r="I367">
        <v>56314415.663789891</v>
      </c>
      <c r="J367">
        <v>5969662.9923122404</v>
      </c>
      <c r="K367">
        <v>58836.355750461698</v>
      </c>
      <c r="L367">
        <v>1.6955049938374898E+20</v>
      </c>
      <c r="M367">
        <v>2877.6129681048546</v>
      </c>
      <c r="N367">
        <v>87978.514235452836</v>
      </c>
      <c r="O367">
        <v>3677498.4187610946</v>
      </c>
      <c r="P367">
        <v>36982.881579042485</v>
      </c>
      <c r="Q367">
        <v>9999999</v>
      </c>
      <c r="R367">
        <v>6527.2721274212317</v>
      </c>
      <c r="S367">
        <v>528.90669325507042</v>
      </c>
      <c r="T367">
        <v>2294.3802394109516</v>
      </c>
      <c r="U367">
        <v>554.66668135593272</v>
      </c>
      <c r="V367">
        <v>1487.676252675262</v>
      </c>
      <c r="W367">
        <v>3.9274632561393221</v>
      </c>
      <c r="X367">
        <v>243.86276967980632</v>
      </c>
      <c r="Y367">
        <v>418.36746636790514</v>
      </c>
      <c r="Z367">
        <v>467.87364781564577</v>
      </c>
      <c r="AA367">
        <v>333.38349343177629</v>
      </c>
      <c r="AB367">
        <v>829.69456093377983</v>
      </c>
      <c r="AC367" t="s">
        <v>150</v>
      </c>
      <c r="AD367">
        <v>984.62296919668086</v>
      </c>
      <c r="AE367">
        <v>127075.73932058625</v>
      </c>
      <c r="AF367">
        <v>1059353.514762728</v>
      </c>
      <c r="AG367">
        <v>52675.39600634508</v>
      </c>
      <c r="AH367">
        <v>64616.32639688436</v>
      </c>
      <c r="AI367">
        <v>258701.00763716045</v>
      </c>
      <c r="AJ367">
        <v>522054.0718812783</v>
      </c>
      <c r="AK367">
        <v>112376.65059836488</v>
      </c>
      <c r="AL367">
        <v>20002.200013903952</v>
      </c>
      <c r="AM367">
        <v>21928419336.42458</v>
      </c>
      <c r="AN367">
        <v>1222.9942461464257</v>
      </c>
      <c r="AO367">
        <v>7824.5520529606001</v>
      </c>
      <c r="AP367">
        <v>4947249.6466404544</v>
      </c>
      <c r="AQ367">
        <v>5232.3744669272992</v>
      </c>
      <c r="AR367">
        <v>9999999</v>
      </c>
      <c r="AS367">
        <v>1962.7965408321581</v>
      </c>
      <c r="AT367">
        <v>146.98648553229151</v>
      </c>
      <c r="AU367">
        <v>847.31577787492256</v>
      </c>
      <c r="AV367">
        <v>154.87755938484767</v>
      </c>
      <c r="AW367">
        <v>526.59856607371501</v>
      </c>
      <c r="AX367">
        <v>2.062244537785376</v>
      </c>
      <c r="AY367">
        <v>66.669966943012</v>
      </c>
      <c r="AZ367">
        <v>111.12336158613985</v>
      </c>
      <c r="BA367">
        <v>131.53574325449148</v>
      </c>
      <c r="BB367">
        <v>87.083154229279685</v>
      </c>
      <c r="BC367">
        <v>254.25192458127484</v>
      </c>
      <c r="BD367" t="s">
        <v>151</v>
      </c>
      <c r="BE367">
        <v>0.41594837651668787</v>
      </c>
      <c r="BF367">
        <v>870.14194710030256</v>
      </c>
      <c r="BG367">
        <v>1912.6849459462151</v>
      </c>
      <c r="BH367">
        <v>183.89098199356312</v>
      </c>
      <c r="BI367">
        <v>374.73393031838629</v>
      </c>
      <c r="BJ367">
        <v>766.55404695830327</v>
      </c>
      <c r="BK367">
        <v>2053.1398254054543</v>
      </c>
      <c r="BL367">
        <v>295.47537752497584</v>
      </c>
      <c r="BM367">
        <v>101.25361080624232</v>
      </c>
      <c r="BN367">
        <v>146904.34531514134</v>
      </c>
      <c r="BO367">
        <v>0.83242498853030256</v>
      </c>
      <c r="BP367">
        <v>51.792010652266399</v>
      </c>
      <c r="BQ367">
        <v>28303.042935077869</v>
      </c>
      <c r="BR367">
        <v>102.32252628449983</v>
      </c>
      <c r="BS367">
        <v>9999999</v>
      </c>
      <c r="BT367">
        <v>1.4622582617793245</v>
      </c>
      <c r="BU367">
        <v>0.29966288822849907</v>
      </c>
      <c r="BV367">
        <v>0.69359194947302294</v>
      </c>
      <c r="BW367">
        <v>0.31680331470269013</v>
      </c>
      <c r="BX367">
        <v>0.59326223099956965</v>
      </c>
      <c r="BY367">
        <v>2.0456780265619341E-3</v>
      </c>
      <c r="BZ367">
        <v>0.1644339365106878</v>
      </c>
      <c r="CA367">
        <v>0.23522858962340193</v>
      </c>
      <c r="CB367">
        <v>0.26223093430420685</v>
      </c>
      <c r="CC367">
        <v>0.19690994376895793</v>
      </c>
      <c r="CD367">
        <v>0.48534466073300064</v>
      </c>
      <c r="CE367" t="s">
        <v>152</v>
      </c>
      <c r="CF367">
        <v>3.291041005164274E-2</v>
      </c>
      <c r="CG367">
        <v>98.351065793246775</v>
      </c>
      <c r="CH367">
        <v>226.28962336427145</v>
      </c>
      <c r="CI367">
        <v>15.539332491048983</v>
      </c>
      <c r="CJ367">
        <v>47.533601701321281</v>
      </c>
      <c r="CK367">
        <v>85.758068732389859</v>
      </c>
      <c r="CL367">
        <v>89.85465892620914</v>
      </c>
      <c r="CM367">
        <v>17.795046073161323</v>
      </c>
      <c r="CN367">
        <v>12.664353752555847</v>
      </c>
      <c r="CO367">
        <v>906.04211696864422</v>
      </c>
      <c r="CP367">
        <v>6.0824392197182248E-2</v>
      </c>
      <c r="CQ367">
        <v>12.154990524121915</v>
      </c>
      <c r="CR367">
        <v>26376.648212680353</v>
      </c>
      <c r="CS367">
        <v>166.77568248934003</v>
      </c>
      <c r="CT367">
        <v>9999999</v>
      </c>
      <c r="CU367">
        <v>0.21357927465286156</v>
      </c>
      <c r="CV367">
        <v>1.7562830003616709E-2</v>
      </c>
      <c r="CW367">
        <v>7.2722692825457499E-2</v>
      </c>
      <c r="CX367">
        <v>1.7991071166741045E-2</v>
      </c>
      <c r="CY367">
        <v>4.8885930619180465E-2</v>
      </c>
      <c r="CZ367">
        <v>3.4046556215431651E-4</v>
      </c>
      <c r="DA367">
        <v>1.3428408730221915E-2</v>
      </c>
      <c r="DB367">
        <v>1.6096562960632433E-2</v>
      </c>
      <c r="DC367">
        <v>1.6141825789679844E-2</v>
      </c>
      <c r="DD367">
        <v>1.4948792964964139E-2</v>
      </c>
      <c r="DE367">
        <v>2.0854890068052016E-2</v>
      </c>
    </row>
    <row r="368" spans="1:109">
      <c r="A368">
        <v>360</v>
      </c>
      <c r="B368" t="s">
        <v>149</v>
      </c>
      <c r="C368">
        <v>317044.77826793666</v>
      </c>
      <c r="D368">
        <v>381973.09884226671</v>
      </c>
      <c r="E368">
        <v>1008409.6442882918</v>
      </c>
      <c r="F368">
        <v>108844.51577637103</v>
      </c>
      <c r="G368">
        <v>191982.21297187157</v>
      </c>
      <c r="H368">
        <v>328094.8817504982</v>
      </c>
      <c r="I368">
        <v>2045665.0150709467</v>
      </c>
      <c r="J368">
        <v>216594.03321468146</v>
      </c>
      <c r="K368">
        <v>50611.48985914034</v>
      </c>
      <c r="L368">
        <v>1027892493.8836889</v>
      </c>
      <c r="M368">
        <v>449.23921538395905</v>
      </c>
      <c r="N368">
        <v>31182.632450878282</v>
      </c>
      <c r="O368">
        <v>7465999.7269613547</v>
      </c>
      <c r="P368">
        <v>12210.707551346717</v>
      </c>
      <c r="Q368">
        <v>9999999</v>
      </c>
      <c r="R368">
        <v>963.26804800663967</v>
      </c>
      <c r="S368">
        <v>305.68982472008088</v>
      </c>
      <c r="T368">
        <v>669.92555137507941</v>
      </c>
      <c r="U368">
        <v>324.31748565984071</v>
      </c>
      <c r="V368">
        <v>675.54910007672402</v>
      </c>
      <c r="W368">
        <v>1.1707285728194043</v>
      </c>
      <c r="X368">
        <v>154.09691883020935</v>
      </c>
      <c r="Y368">
        <v>236.19018575021218</v>
      </c>
      <c r="Z368">
        <v>265.78188554145123</v>
      </c>
      <c r="AA368">
        <v>191.91968671088344</v>
      </c>
      <c r="AB368">
        <v>496.41166914645379</v>
      </c>
      <c r="AC368" t="s">
        <v>150</v>
      </c>
      <c r="AD368">
        <v>759.7382043334577</v>
      </c>
      <c r="AE368">
        <v>80954.495200436693</v>
      </c>
      <c r="AF368">
        <v>383922.31056612916</v>
      </c>
      <c r="AG368">
        <v>18716.439520836499</v>
      </c>
      <c r="AH368">
        <v>36927.680797942783</v>
      </c>
      <c r="AI368">
        <v>93780.254789129045</v>
      </c>
      <c r="AJ368">
        <v>190646.89428799113</v>
      </c>
      <c r="AK368">
        <v>31408.079637291936</v>
      </c>
      <c r="AL368">
        <v>10031.371745007196</v>
      </c>
      <c r="AM368">
        <v>95612442.32989347</v>
      </c>
      <c r="AN368">
        <v>930.63802077395644</v>
      </c>
      <c r="AO368">
        <v>7897.3587350408616</v>
      </c>
      <c r="AP368">
        <v>4409275.225875997</v>
      </c>
      <c r="AQ368">
        <v>3008.5648290948379</v>
      </c>
      <c r="AR368">
        <v>9999999</v>
      </c>
      <c r="AS368">
        <v>1554.2830121517932</v>
      </c>
      <c r="AT368">
        <v>114.93233744034525</v>
      </c>
      <c r="AU368">
        <v>459.29090241420334</v>
      </c>
      <c r="AV368">
        <v>122.36601879343051</v>
      </c>
      <c r="AW368">
        <v>296.42999905819545</v>
      </c>
      <c r="AX368">
        <v>0.52792115490201341</v>
      </c>
      <c r="AY368">
        <v>45.327537976350051</v>
      </c>
      <c r="AZ368">
        <v>84.243850811561643</v>
      </c>
      <c r="BA368">
        <v>98.474518384330011</v>
      </c>
      <c r="BB368">
        <v>63.673935770380396</v>
      </c>
      <c r="BC368">
        <v>200.03601843041241</v>
      </c>
      <c r="BD368" t="s">
        <v>151</v>
      </c>
      <c r="BE368">
        <v>0.70136831842926661</v>
      </c>
      <c r="BF368">
        <v>911.39831946731761</v>
      </c>
      <c r="BG368">
        <v>1388.4725230535198</v>
      </c>
      <c r="BH368">
        <v>212.10897288874082</v>
      </c>
      <c r="BI368">
        <v>462.99619121169201</v>
      </c>
      <c r="BJ368">
        <v>568.36233265702469</v>
      </c>
      <c r="BK368">
        <v>2476.4760802834835</v>
      </c>
      <c r="BL368">
        <v>335.45351970961434</v>
      </c>
      <c r="BM368">
        <v>131.80447323823219</v>
      </c>
      <c r="BN368">
        <v>53546.333629180386</v>
      </c>
      <c r="BO368">
        <v>1.6746776209280725</v>
      </c>
      <c r="BP368">
        <v>103.47583839125909</v>
      </c>
      <c r="BQ368">
        <v>29006.037777810401</v>
      </c>
      <c r="BR368">
        <v>71.326397418317697</v>
      </c>
      <c r="BS368">
        <v>9999999</v>
      </c>
      <c r="BT368">
        <v>2.1491046746783069</v>
      </c>
      <c r="BU368">
        <v>0.36533165908533083</v>
      </c>
      <c r="BV368">
        <v>0.99957365129220788</v>
      </c>
      <c r="BW368">
        <v>0.37312480521858737</v>
      </c>
      <c r="BX368">
        <v>0.77614028206568308</v>
      </c>
      <c r="BY368">
        <v>2.1018817175074635E-3</v>
      </c>
      <c r="BZ368">
        <v>0.24944762527768904</v>
      </c>
      <c r="CA368">
        <v>0.33866545775129048</v>
      </c>
      <c r="CB368">
        <v>0.34526849950885269</v>
      </c>
      <c r="CC368">
        <v>0.29840642561130348</v>
      </c>
      <c r="CD368">
        <v>0.49332696897983641</v>
      </c>
      <c r="CE368" t="s">
        <v>152</v>
      </c>
      <c r="CF368">
        <v>8.3994761060450285E-2</v>
      </c>
      <c r="CG368">
        <v>221.04401017301822</v>
      </c>
      <c r="CH368">
        <v>972.83697907770647</v>
      </c>
      <c r="CI368">
        <v>52.94801794436794</v>
      </c>
      <c r="CJ368">
        <v>121.92073491863003</v>
      </c>
      <c r="CK368">
        <v>319.0921467854393</v>
      </c>
      <c r="CL368">
        <v>346.76000333172163</v>
      </c>
      <c r="CM368">
        <v>70.466742789383474</v>
      </c>
      <c r="CN368">
        <v>34.726605068396928</v>
      </c>
      <c r="CO368">
        <v>20532.904139011596</v>
      </c>
      <c r="CP368">
        <v>0.27140839953252704</v>
      </c>
      <c r="CQ368">
        <v>16.335801759822953</v>
      </c>
      <c r="CR368">
        <v>25780.669117632213</v>
      </c>
      <c r="CS368">
        <v>138.2982261895333</v>
      </c>
      <c r="CT368">
        <v>9999999</v>
      </c>
      <c r="CU368">
        <v>0.60528601653997482</v>
      </c>
      <c r="CV368">
        <v>8.4738777496277201E-2</v>
      </c>
      <c r="CW368">
        <v>0.34207808594012706</v>
      </c>
      <c r="CX368">
        <v>8.9194495919628455E-2</v>
      </c>
      <c r="CY368">
        <v>0.25814513666912436</v>
      </c>
      <c r="CZ368">
        <v>8.1284722148644258E-4</v>
      </c>
      <c r="DA368">
        <v>5.1086291110460154E-2</v>
      </c>
      <c r="DB368">
        <v>6.7981070370451854E-2</v>
      </c>
      <c r="DC368">
        <v>7.5760291254508338E-2</v>
      </c>
      <c r="DD368">
        <v>5.8476159653127593E-2</v>
      </c>
      <c r="DE368">
        <v>0.15715939117336453</v>
      </c>
    </row>
    <row r="369" spans="1:109">
      <c r="A369">
        <v>361</v>
      </c>
      <c r="B369" t="s">
        <v>149</v>
      </c>
      <c r="C369">
        <v>313210.4178180623</v>
      </c>
      <c r="D369">
        <v>303521.62626949511</v>
      </c>
      <c r="E369">
        <v>1595363.6664709751</v>
      </c>
      <c r="F369">
        <v>153616.93365915274</v>
      </c>
      <c r="G369">
        <v>174863.14281410139</v>
      </c>
      <c r="H369">
        <v>489355.09211190738</v>
      </c>
      <c r="I369">
        <v>3600317.5482894382</v>
      </c>
      <c r="J369">
        <v>434147.32102842833</v>
      </c>
      <c r="K369">
        <v>49831.322949534122</v>
      </c>
      <c r="L369">
        <v>67576929576.316086</v>
      </c>
      <c r="M369">
        <v>816.86851357174623</v>
      </c>
      <c r="N369">
        <v>30831.125532266236</v>
      </c>
      <c r="O369">
        <v>6780334.5053914897</v>
      </c>
      <c r="P369">
        <v>21504.316654254726</v>
      </c>
      <c r="Q369">
        <v>9999999</v>
      </c>
      <c r="R369">
        <v>2082.2027567157156</v>
      </c>
      <c r="S369">
        <v>208.9657949889569</v>
      </c>
      <c r="T369">
        <v>697.18153024221465</v>
      </c>
      <c r="U369">
        <v>217.87648088518867</v>
      </c>
      <c r="V369">
        <v>457.38742697570797</v>
      </c>
      <c r="W369">
        <v>1.5755529718761203</v>
      </c>
      <c r="X369">
        <v>112.26142220394024</v>
      </c>
      <c r="Y369">
        <v>174.62119696083843</v>
      </c>
      <c r="Z369">
        <v>182.80681608708841</v>
      </c>
      <c r="AA369">
        <v>145.98248703362719</v>
      </c>
      <c r="AB369">
        <v>288.44159605063595</v>
      </c>
      <c r="AC369" t="s">
        <v>150</v>
      </c>
      <c r="AD369">
        <v>1179.763378121618</v>
      </c>
      <c r="AE369">
        <v>89863.137068981858</v>
      </c>
      <c r="AF369">
        <v>823848.49106010934</v>
      </c>
      <c r="AG369">
        <v>38641.415706489053</v>
      </c>
      <c r="AH369">
        <v>51594.641677919179</v>
      </c>
      <c r="AI369">
        <v>192829.68184750312</v>
      </c>
      <c r="AJ369">
        <v>391299.37974405719</v>
      </c>
      <c r="AK369">
        <v>79643.055154209826</v>
      </c>
      <c r="AL369">
        <v>15653.243418224733</v>
      </c>
      <c r="AM369">
        <v>6374487296.0647326</v>
      </c>
      <c r="AN369">
        <v>904.43826087606021</v>
      </c>
      <c r="AO369">
        <v>8691.7879095706903</v>
      </c>
      <c r="AP369">
        <v>4526039.2301236382</v>
      </c>
      <c r="AQ369">
        <v>5495.5672239158521</v>
      </c>
      <c r="AR369">
        <v>9999999</v>
      </c>
      <c r="AS369">
        <v>1497.4283545993217</v>
      </c>
      <c r="AT369">
        <v>72.32356252283823</v>
      </c>
      <c r="AU369">
        <v>368.79513631148041</v>
      </c>
      <c r="AV369">
        <v>76.203158258291978</v>
      </c>
      <c r="AW369">
        <v>229.94811211387648</v>
      </c>
      <c r="AX369">
        <v>0.54803529328021394</v>
      </c>
      <c r="AY369">
        <v>31.399550496401726</v>
      </c>
      <c r="AZ369">
        <v>56.102486943501518</v>
      </c>
      <c r="BA369">
        <v>62.212582670812502</v>
      </c>
      <c r="BB369">
        <v>43.501633956392055</v>
      </c>
      <c r="BC369">
        <v>114.23536410112544</v>
      </c>
      <c r="BD369" t="s">
        <v>151</v>
      </c>
      <c r="BE369">
        <v>6.2385864484315565</v>
      </c>
      <c r="BF369">
        <v>565.45054219940721</v>
      </c>
      <c r="BG369">
        <v>1434.1022718417355</v>
      </c>
      <c r="BH369">
        <v>94.331740910737111</v>
      </c>
      <c r="BI369">
        <v>236.4111024020404</v>
      </c>
      <c r="BJ369">
        <v>424.86952748369782</v>
      </c>
      <c r="BK369">
        <v>889.70573343773958</v>
      </c>
      <c r="BL369">
        <v>134.2789150908622</v>
      </c>
      <c r="BM369">
        <v>63.37555300877132</v>
      </c>
      <c r="BN369">
        <v>40047.775395906312</v>
      </c>
      <c r="BO369">
        <v>10.446925240356427</v>
      </c>
      <c r="BP369">
        <v>65.774785215110896</v>
      </c>
      <c r="BQ369">
        <v>39106.431108767341</v>
      </c>
      <c r="BR369">
        <v>87.797929857163552</v>
      </c>
      <c r="BS369">
        <v>9999999</v>
      </c>
      <c r="BT369">
        <v>16.442943172946332</v>
      </c>
      <c r="BU369">
        <v>1.762079039848901</v>
      </c>
      <c r="BV369">
        <v>8.7813596027138399</v>
      </c>
      <c r="BW369">
        <v>1.8476563320939627</v>
      </c>
      <c r="BX369">
        <v>5.8506013897082649</v>
      </c>
      <c r="BY369">
        <v>6.9310541728004576E-4</v>
      </c>
      <c r="BZ369">
        <v>0.80172757384774584</v>
      </c>
      <c r="CA369">
        <v>1.3413855132217518</v>
      </c>
      <c r="CB369">
        <v>1.6015489703739414</v>
      </c>
      <c r="CC369">
        <v>1.0519123597274787</v>
      </c>
      <c r="CD369">
        <v>2.9053931932759971</v>
      </c>
      <c r="CE369" t="s">
        <v>152</v>
      </c>
      <c r="CF369">
        <v>0.32400371281354262</v>
      </c>
      <c r="CG369">
        <v>528.13090744955446</v>
      </c>
      <c r="CH369">
        <v>1469.8375393196743</v>
      </c>
      <c r="CI369">
        <v>126.99216677518362</v>
      </c>
      <c r="CJ369">
        <v>261.64824980749478</v>
      </c>
      <c r="CK369">
        <v>531.78402180774867</v>
      </c>
      <c r="CL369">
        <v>1220.0517491283315</v>
      </c>
      <c r="CM369">
        <v>194.93073187871391</v>
      </c>
      <c r="CN369">
        <v>73.883906086004473</v>
      </c>
      <c r="CO369">
        <v>103216.65893621814</v>
      </c>
      <c r="CP369">
        <v>1.2969580575297843</v>
      </c>
      <c r="CQ369">
        <v>42.961351867831986</v>
      </c>
      <c r="CR369">
        <v>22624.578569103574</v>
      </c>
      <c r="CS369">
        <v>105.91500394178361</v>
      </c>
      <c r="CT369">
        <v>9999999</v>
      </c>
      <c r="CU369">
        <v>0.54685474895192177</v>
      </c>
      <c r="CV369">
        <v>0.15531240355926546</v>
      </c>
      <c r="CW369">
        <v>0.19578278041735037</v>
      </c>
      <c r="CX369">
        <v>0.1633788088948</v>
      </c>
      <c r="CY369">
        <v>0.1942531641826907</v>
      </c>
      <c r="CZ369">
        <v>1.384591401966418E-3</v>
      </c>
      <c r="DA369">
        <v>6.8386645065392271E-2</v>
      </c>
      <c r="DB369">
        <v>0.12415686358056723</v>
      </c>
      <c r="DC369">
        <v>0.12655264276893868</v>
      </c>
      <c r="DD369">
        <v>9.685658083138575E-2</v>
      </c>
      <c r="DE369">
        <v>0.21883544492265852</v>
      </c>
    </row>
    <row r="370" spans="1:109">
      <c r="A370">
        <v>362</v>
      </c>
      <c r="B370" t="s">
        <v>149</v>
      </c>
      <c r="C370">
        <v>419184.32094762864</v>
      </c>
      <c r="D370">
        <v>1244898.7074531605</v>
      </c>
      <c r="E370">
        <v>3606012.7971554957</v>
      </c>
      <c r="F370">
        <v>960973.68447243981</v>
      </c>
      <c r="G370">
        <v>629329.12839851051</v>
      </c>
      <c r="H370">
        <v>1287358.9930645397</v>
      </c>
      <c r="I370">
        <v>338544759.24243575</v>
      </c>
      <c r="J370">
        <v>8569276.6235737894</v>
      </c>
      <c r="K370">
        <v>161317.483111443</v>
      </c>
      <c r="L370">
        <v>5207545063074858</v>
      </c>
      <c r="M370">
        <v>843.369341213849</v>
      </c>
      <c r="N370">
        <v>234723.41186035136</v>
      </c>
      <c r="O370">
        <v>6834738.2412152579</v>
      </c>
      <c r="P370">
        <v>68542.387841054529</v>
      </c>
      <c r="Q370">
        <v>9999999</v>
      </c>
      <c r="R370">
        <v>6125.2607334140421</v>
      </c>
      <c r="S370">
        <v>855.27539013458386</v>
      </c>
      <c r="T370">
        <v>4059.2746084454916</v>
      </c>
      <c r="U370">
        <v>881.72570059383656</v>
      </c>
      <c r="V370">
        <v>3108.5837017878175</v>
      </c>
      <c r="W370">
        <v>3.759700594835703</v>
      </c>
      <c r="X370">
        <v>591.74593256721766</v>
      </c>
      <c r="Y370">
        <v>746.56187321108507</v>
      </c>
      <c r="Z370">
        <v>794.21184515441428</v>
      </c>
      <c r="AA370">
        <v>673.58936569642867</v>
      </c>
      <c r="AB370">
        <v>1291.957862677313</v>
      </c>
      <c r="AC370" t="s">
        <v>150</v>
      </c>
      <c r="AD370">
        <v>788.58998990269242</v>
      </c>
      <c r="AE370">
        <v>132284.61258750534</v>
      </c>
      <c r="AF370">
        <v>667581.34188185458</v>
      </c>
      <c r="AG370">
        <v>33755.123132833403</v>
      </c>
      <c r="AH370">
        <v>60525.990579606274</v>
      </c>
      <c r="AI370">
        <v>177228.10680559857</v>
      </c>
      <c r="AJ370">
        <v>362468.85747671127</v>
      </c>
      <c r="AK370">
        <v>59018.148394011834</v>
      </c>
      <c r="AL370">
        <v>16175.410813855502</v>
      </c>
      <c r="AM370">
        <v>353948800.06869614</v>
      </c>
      <c r="AN370">
        <v>608.90612348000604</v>
      </c>
      <c r="AO370">
        <v>7969.3827049401407</v>
      </c>
      <c r="AP370">
        <v>6001947.2284808839</v>
      </c>
      <c r="AQ370">
        <v>3470.7158582128832</v>
      </c>
      <c r="AR370">
        <v>9999999</v>
      </c>
      <c r="AS370">
        <v>2001.2839617264815</v>
      </c>
      <c r="AT370">
        <v>373.11262833984239</v>
      </c>
      <c r="AU370">
        <v>1495.0841241807889</v>
      </c>
      <c r="AV370">
        <v>385.2878219119367</v>
      </c>
      <c r="AW370">
        <v>980.83072807773181</v>
      </c>
      <c r="AX370">
        <v>0.24569413419202066</v>
      </c>
      <c r="AY370">
        <v>180.83613707565041</v>
      </c>
      <c r="AZ370">
        <v>305.82315174080708</v>
      </c>
      <c r="BA370">
        <v>345.45276146058529</v>
      </c>
      <c r="BB370">
        <v>243.7380943664046</v>
      </c>
      <c r="BC370">
        <v>516.23542509025685</v>
      </c>
      <c r="BD370" t="s">
        <v>151</v>
      </c>
      <c r="BE370">
        <v>5.5431581203122517</v>
      </c>
      <c r="BF370">
        <v>604.51335201932034</v>
      </c>
      <c r="BG370">
        <v>6930.9626188566544</v>
      </c>
      <c r="BH370">
        <v>339.32252603049938</v>
      </c>
      <c r="BI370">
        <v>354.78758431310064</v>
      </c>
      <c r="BJ370">
        <v>1750.9204887736582</v>
      </c>
      <c r="BK370">
        <v>2659.4180136946325</v>
      </c>
      <c r="BL370">
        <v>712.54414841645826</v>
      </c>
      <c r="BM370">
        <v>128.32656627462509</v>
      </c>
      <c r="BN370">
        <v>150936188.24470186</v>
      </c>
      <c r="BO370">
        <v>10.037746454348024</v>
      </c>
      <c r="BP370">
        <v>35.723842916845932</v>
      </c>
      <c r="BQ370">
        <v>31538.639212232974</v>
      </c>
      <c r="BR370">
        <v>106.37124157309059</v>
      </c>
      <c r="BS370">
        <v>9999999</v>
      </c>
      <c r="BT370">
        <v>7.3603964540395852</v>
      </c>
      <c r="BU370">
        <v>0.41183654818255266</v>
      </c>
      <c r="BV370">
        <v>1.9405042364983724</v>
      </c>
      <c r="BW370">
        <v>0.43874056785040527</v>
      </c>
      <c r="BX370">
        <v>1.4860304063980718</v>
      </c>
      <c r="BY370">
        <v>7.9921821422341641E-3</v>
      </c>
      <c r="BZ370">
        <v>0.18879903251777455</v>
      </c>
      <c r="CA370">
        <v>0.30922294785016041</v>
      </c>
      <c r="CB370">
        <v>0.35680617255344022</v>
      </c>
      <c r="CC370">
        <v>0.24461422069201016</v>
      </c>
      <c r="CD370">
        <v>0.78280425641281803</v>
      </c>
      <c r="CE370" t="s">
        <v>152</v>
      </c>
      <c r="CF370">
        <v>0.45410453021683655</v>
      </c>
      <c r="CG370">
        <v>227.15872065626289</v>
      </c>
      <c r="CH370">
        <v>1316.3128955243628</v>
      </c>
      <c r="CI370">
        <v>63.542485571082644</v>
      </c>
      <c r="CJ370">
        <v>125.89488560876624</v>
      </c>
      <c r="CK370">
        <v>384.93689271742471</v>
      </c>
      <c r="CL370">
        <v>500.39082861242832</v>
      </c>
      <c r="CM370">
        <v>95.603781030515421</v>
      </c>
      <c r="CN370">
        <v>35.534123491464321</v>
      </c>
      <c r="CO370">
        <v>114794.00021870273</v>
      </c>
      <c r="CP370">
        <v>0.29022425731089013</v>
      </c>
      <c r="CQ370">
        <v>15.036872166500032</v>
      </c>
      <c r="CR370">
        <v>19483.264118029208</v>
      </c>
      <c r="CS370">
        <v>103.69977607094324</v>
      </c>
      <c r="CT370">
        <v>9999999</v>
      </c>
      <c r="CU370">
        <v>1.8911767963172934</v>
      </c>
      <c r="CV370">
        <v>0.23095658614753026</v>
      </c>
      <c r="CW370">
        <v>1.1954429448851536</v>
      </c>
      <c r="CX370">
        <v>0.23628051187058588</v>
      </c>
      <c r="CY370">
        <v>0.84045917882858001</v>
      </c>
      <c r="CZ370">
        <v>5.6810309539041749E-4</v>
      </c>
      <c r="DA370">
        <v>0.1652522186030089</v>
      </c>
      <c r="DB370">
        <v>0.20898265100894917</v>
      </c>
      <c r="DC370">
        <v>0.21444731664190586</v>
      </c>
      <c r="DD370">
        <v>0.19189209911409616</v>
      </c>
      <c r="DE370">
        <v>0.31827193826639194</v>
      </c>
    </row>
    <row r="371" spans="1:109">
      <c r="A371">
        <v>363</v>
      </c>
      <c r="B371" t="s">
        <v>149</v>
      </c>
      <c r="C371">
        <v>242538.50725099593</v>
      </c>
      <c r="D371">
        <v>393710.1237914685</v>
      </c>
      <c r="E371">
        <v>1490494.5070887455</v>
      </c>
      <c r="F371">
        <v>203061.68190715002</v>
      </c>
      <c r="G371">
        <v>203481.29928207252</v>
      </c>
      <c r="H371">
        <v>475692.54495529382</v>
      </c>
      <c r="I371">
        <v>9195770.1644184627</v>
      </c>
      <c r="J371">
        <v>755423.41225614306</v>
      </c>
      <c r="K371">
        <v>56282.554757353384</v>
      </c>
      <c r="L371">
        <v>923310839767.48413</v>
      </c>
      <c r="M371">
        <v>363.46608153285354</v>
      </c>
      <c r="N371">
        <v>44224.96487019254</v>
      </c>
      <c r="O371">
        <v>4713724.7689662632</v>
      </c>
      <c r="P371">
        <v>22971.711199660171</v>
      </c>
      <c r="Q371">
        <v>9999999</v>
      </c>
      <c r="R371">
        <v>1523.7880190175215</v>
      </c>
      <c r="S371">
        <v>154.89699446650138</v>
      </c>
      <c r="T371">
        <v>633.69878997014564</v>
      </c>
      <c r="U371">
        <v>160.42871804869796</v>
      </c>
      <c r="V371">
        <v>350.53581337619573</v>
      </c>
      <c r="W371">
        <v>3.1575550597756381</v>
      </c>
      <c r="X371">
        <v>90.289579011098368</v>
      </c>
      <c r="Y371">
        <v>131.89574779167882</v>
      </c>
      <c r="Z371">
        <v>137.75429786624662</v>
      </c>
      <c r="AA371">
        <v>112.07362075257942</v>
      </c>
      <c r="AB371">
        <v>206.30843697419584</v>
      </c>
      <c r="AC371" t="s">
        <v>150</v>
      </c>
      <c r="AD371">
        <v>2360.7189064583818</v>
      </c>
      <c r="AE371">
        <v>97661.212893515898</v>
      </c>
      <c r="AF371">
        <v>688264.2669166649</v>
      </c>
      <c r="AG371">
        <v>36682.968091353236</v>
      </c>
      <c r="AH371">
        <v>59526.896301454603</v>
      </c>
      <c r="AI371">
        <v>160509.84243351995</v>
      </c>
      <c r="AJ371">
        <v>407464.33192768198</v>
      </c>
      <c r="AK371">
        <v>70205.465293098008</v>
      </c>
      <c r="AL371">
        <v>18047.08545581466</v>
      </c>
      <c r="AM371">
        <v>694953235.25337493</v>
      </c>
      <c r="AN371">
        <v>3154.1270735599696</v>
      </c>
      <c r="AO371">
        <v>15129.601951742165</v>
      </c>
      <c r="AP371">
        <v>5717652.9128915686</v>
      </c>
      <c r="AQ371">
        <v>9622.7994337716809</v>
      </c>
      <c r="AR371">
        <v>9999999</v>
      </c>
      <c r="AS371">
        <v>2927.9737460251336</v>
      </c>
      <c r="AT371">
        <v>105.08232093798898</v>
      </c>
      <c r="AU371">
        <v>646.30858794339008</v>
      </c>
      <c r="AV371">
        <v>112.29268526077263</v>
      </c>
      <c r="AW371">
        <v>454.29051825958135</v>
      </c>
      <c r="AX371">
        <v>1.655248941133906</v>
      </c>
      <c r="AY371">
        <v>41.512044635315426</v>
      </c>
      <c r="AZ371">
        <v>76.585870853196184</v>
      </c>
      <c r="BA371">
        <v>89.134528596232514</v>
      </c>
      <c r="BB371">
        <v>57.901755531126547</v>
      </c>
      <c r="BC371">
        <v>202.63663999828506</v>
      </c>
      <c r="BD371" t="s">
        <v>151</v>
      </c>
      <c r="BE371">
        <v>0.76465268534633446</v>
      </c>
      <c r="BF371">
        <v>708.23879624343044</v>
      </c>
      <c r="BG371">
        <v>2276.6118331243861</v>
      </c>
      <c r="BH371">
        <v>159.99264855070652</v>
      </c>
      <c r="BI371">
        <v>316.59783741601052</v>
      </c>
      <c r="BJ371">
        <v>669.08302759031938</v>
      </c>
      <c r="BK371">
        <v>1659.8212966234523</v>
      </c>
      <c r="BL371">
        <v>255.53420069321041</v>
      </c>
      <c r="BM371">
        <v>87.641263730318641</v>
      </c>
      <c r="BN371">
        <v>536541.99149416795</v>
      </c>
      <c r="BO371">
        <v>2.5573271564721791</v>
      </c>
      <c r="BP371">
        <v>44.461596709073426</v>
      </c>
      <c r="BQ371">
        <v>24071.795225427904</v>
      </c>
      <c r="BR371">
        <v>108.52722303497895</v>
      </c>
      <c r="BS371">
        <v>9999999</v>
      </c>
      <c r="BT371">
        <v>1.6598143245344696</v>
      </c>
      <c r="BU371">
        <v>0.31738645020875667</v>
      </c>
      <c r="BV371">
        <v>1.3102656991973591</v>
      </c>
      <c r="BW371">
        <v>0.32855452391636952</v>
      </c>
      <c r="BX371">
        <v>0.92814183760132396</v>
      </c>
      <c r="BY371">
        <v>7.3754675315296605E-4</v>
      </c>
      <c r="BZ371">
        <v>0.17917324382341851</v>
      </c>
      <c r="CA371">
        <v>0.2699757792197236</v>
      </c>
      <c r="CB371">
        <v>0.28740330194015745</v>
      </c>
      <c r="CC371">
        <v>0.22951278625710789</v>
      </c>
      <c r="CD371">
        <v>0.46363458659938966</v>
      </c>
      <c r="CE371" t="s">
        <v>152</v>
      </c>
      <c r="CF371">
        <v>2.8351856703122658</v>
      </c>
      <c r="CG371">
        <v>115.22416207992326</v>
      </c>
      <c r="CH371">
        <v>1207.7211996947342</v>
      </c>
      <c r="CI371">
        <v>31.794918746049415</v>
      </c>
      <c r="CJ371">
        <v>61.640492706510265</v>
      </c>
      <c r="CK371">
        <v>273.11049690819391</v>
      </c>
      <c r="CL371">
        <v>182.29952906072279</v>
      </c>
      <c r="CM371">
        <v>45.020821795188496</v>
      </c>
      <c r="CN371">
        <v>19.18372719958456</v>
      </c>
      <c r="CO371">
        <v>69898.780235941857</v>
      </c>
      <c r="CP371">
        <v>3.2571607297160581</v>
      </c>
      <c r="CQ371">
        <v>16.275692316342912</v>
      </c>
      <c r="CR371">
        <v>22200.732466762012</v>
      </c>
      <c r="CS371">
        <v>99.623885377086822</v>
      </c>
      <c r="CT371">
        <v>9999999</v>
      </c>
      <c r="CU371">
        <v>5.8296875495404166</v>
      </c>
      <c r="CV371">
        <v>0.20922783906197262</v>
      </c>
      <c r="CW371">
        <v>1.9152312241327156</v>
      </c>
      <c r="CX371">
        <v>0.22199189008744796</v>
      </c>
      <c r="CY371">
        <v>1.1278342971408974</v>
      </c>
      <c r="CZ371">
        <v>2.7878007175909775E-3</v>
      </c>
      <c r="DA371">
        <v>8.3619207786957597E-2</v>
      </c>
      <c r="DB371">
        <v>0.15305204165278097</v>
      </c>
      <c r="DC371">
        <v>0.18285454162591128</v>
      </c>
      <c r="DD371">
        <v>0.11598763022149808</v>
      </c>
      <c r="DE371">
        <v>0.38500981662693551</v>
      </c>
    </row>
    <row r="372" spans="1:109">
      <c r="A372">
        <v>364</v>
      </c>
      <c r="B372" t="s">
        <v>149</v>
      </c>
      <c r="C372">
        <v>283359.87205750507</v>
      </c>
      <c r="D372">
        <v>612799.96491343528</v>
      </c>
      <c r="E372">
        <v>1821077.9246210461</v>
      </c>
      <c r="F372">
        <v>272505.54375690484</v>
      </c>
      <c r="G372">
        <v>287510.1346711287</v>
      </c>
      <c r="H372">
        <v>613970.37543917377</v>
      </c>
      <c r="I372">
        <v>14919103.729767855</v>
      </c>
      <c r="J372">
        <v>989837.6655452468</v>
      </c>
      <c r="K372">
        <v>77081.509929466381</v>
      </c>
      <c r="L372">
        <v>817198492505.47388</v>
      </c>
      <c r="M372">
        <v>291.74750698270208</v>
      </c>
      <c r="N372">
        <v>57771.889584577308</v>
      </c>
      <c r="O372">
        <v>5826512.8513277676</v>
      </c>
      <c r="P372">
        <v>25651.453166629308</v>
      </c>
      <c r="Q372">
        <v>9999999</v>
      </c>
      <c r="R372">
        <v>1357.4937751191121</v>
      </c>
      <c r="S372">
        <v>146.95285291404014</v>
      </c>
      <c r="T372">
        <v>592.32787277367754</v>
      </c>
      <c r="U372">
        <v>151.92721327652762</v>
      </c>
      <c r="V372">
        <v>468.86584902027352</v>
      </c>
      <c r="W372">
        <v>1.8937650409404647</v>
      </c>
      <c r="X372">
        <v>107.68440357576694</v>
      </c>
      <c r="Y372">
        <v>128.78031809887736</v>
      </c>
      <c r="Z372">
        <v>135.2925555169511</v>
      </c>
      <c r="AA372">
        <v>117.93866198178898</v>
      </c>
      <c r="AB372">
        <v>241.6665903742383</v>
      </c>
      <c r="AC372" t="s">
        <v>150</v>
      </c>
      <c r="AD372">
        <v>319.73503130093644</v>
      </c>
      <c r="AE372">
        <v>261298.05720825406</v>
      </c>
      <c r="AF372">
        <v>674479.72952644795</v>
      </c>
      <c r="AG372">
        <v>73188.395768341914</v>
      </c>
      <c r="AH372">
        <v>115281.30356140647</v>
      </c>
      <c r="AI372">
        <v>247933.34692698866</v>
      </c>
      <c r="AJ372">
        <v>1442772.5388032119</v>
      </c>
      <c r="AK372">
        <v>158591.74320176596</v>
      </c>
      <c r="AL372">
        <v>30515.573701466168</v>
      </c>
      <c r="AM372">
        <v>855130477.17415118</v>
      </c>
      <c r="AN372">
        <v>220.69797710240547</v>
      </c>
      <c r="AO372">
        <v>16635.985607699509</v>
      </c>
      <c r="AP372">
        <v>4790919.2842828771</v>
      </c>
      <c r="AQ372">
        <v>7236.9253173128764</v>
      </c>
      <c r="AR372">
        <v>9999999</v>
      </c>
      <c r="AS372">
        <v>957.36550733079071</v>
      </c>
      <c r="AT372">
        <v>202.11999233589125</v>
      </c>
      <c r="AU372">
        <v>591.5992161407105</v>
      </c>
      <c r="AV372">
        <v>210.55837383539767</v>
      </c>
      <c r="AW372">
        <v>538.88254560689893</v>
      </c>
      <c r="AX372">
        <v>0.56224183230997404</v>
      </c>
      <c r="AY372">
        <v>113.9870350354542</v>
      </c>
      <c r="AZ372">
        <v>166.84901424311877</v>
      </c>
      <c r="BA372">
        <v>183.76964165703919</v>
      </c>
      <c r="BB372">
        <v>140.1385490402086</v>
      </c>
      <c r="BC372">
        <v>320.68169663557063</v>
      </c>
      <c r="BD372" t="s">
        <v>151</v>
      </c>
      <c r="BE372">
        <v>1.3702324948603866</v>
      </c>
      <c r="BF372">
        <v>432.78725749061908</v>
      </c>
      <c r="BG372">
        <v>2367.3089254545775</v>
      </c>
      <c r="BH372">
        <v>137.21039303835971</v>
      </c>
      <c r="BI372">
        <v>272.37812664353555</v>
      </c>
      <c r="BJ372">
        <v>706.8342432740892</v>
      </c>
      <c r="BK372">
        <v>1139.5783139056703</v>
      </c>
      <c r="BL372">
        <v>210.63960085408851</v>
      </c>
      <c r="BM372">
        <v>77.957686661524832</v>
      </c>
      <c r="BN372">
        <v>242411.41417192406</v>
      </c>
      <c r="BO372">
        <v>1.2601554754821198</v>
      </c>
      <c r="BP372">
        <v>45.610877570508798</v>
      </c>
      <c r="BQ372">
        <v>33387.468428131724</v>
      </c>
      <c r="BR372">
        <v>107.2751186366708</v>
      </c>
      <c r="BS372">
        <v>9999999</v>
      </c>
      <c r="BT372">
        <v>2.62607442204783</v>
      </c>
      <c r="BU372">
        <v>0.27126259928609975</v>
      </c>
      <c r="BV372">
        <v>1.3667404195825934</v>
      </c>
      <c r="BW372">
        <v>0.28446793677031768</v>
      </c>
      <c r="BX372">
        <v>1.0260014973557647</v>
      </c>
      <c r="BY372">
        <v>4.5802971097002911E-3</v>
      </c>
      <c r="BZ372">
        <v>0.15244120644027601</v>
      </c>
      <c r="CA372">
        <v>0.21521592322587318</v>
      </c>
      <c r="CB372">
        <v>0.24420149207710529</v>
      </c>
      <c r="CC372">
        <v>0.18078216518246562</v>
      </c>
      <c r="CD372">
        <v>0.46772448900488461</v>
      </c>
      <c r="CE372" t="s">
        <v>152</v>
      </c>
      <c r="CF372">
        <v>0.42195204991008722</v>
      </c>
      <c r="CG372">
        <v>187.13886573483217</v>
      </c>
      <c r="CH372">
        <v>1232.3551256441331</v>
      </c>
      <c r="CI372">
        <v>43.364742271765721</v>
      </c>
      <c r="CJ372">
        <v>88.403867296564712</v>
      </c>
      <c r="CK372">
        <v>318.78629417034557</v>
      </c>
      <c r="CL372">
        <v>254.3474335051703</v>
      </c>
      <c r="CM372">
        <v>59.93738386863533</v>
      </c>
      <c r="CN372">
        <v>26.46579420753012</v>
      </c>
      <c r="CO372">
        <v>64738.780794932391</v>
      </c>
      <c r="CP372">
        <v>0.79822312701309361</v>
      </c>
      <c r="CQ372">
        <v>10.335949642996486</v>
      </c>
      <c r="CR372">
        <v>21678.882481802688</v>
      </c>
      <c r="CS372">
        <v>130.69937804446587</v>
      </c>
      <c r="CT372">
        <v>9999999</v>
      </c>
      <c r="CU372">
        <v>1.4527050616182779</v>
      </c>
      <c r="CV372">
        <v>0.1561299261246116</v>
      </c>
      <c r="CW372">
        <v>0.5107786116429669</v>
      </c>
      <c r="CX372">
        <v>0.1637395497273382</v>
      </c>
      <c r="CY372">
        <v>0.34400626625091335</v>
      </c>
      <c r="CZ372">
        <v>1.105838526080349E-3</v>
      </c>
      <c r="DA372">
        <v>8.0845004349133789E-2</v>
      </c>
      <c r="DB372">
        <v>0.12570350270895767</v>
      </c>
      <c r="DC372">
        <v>0.13823301368014598</v>
      </c>
      <c r="DD372">
        <v>0.10367155962093867</v>
      </c>
      <c r="DE372">
        <v>0.24507651034261188</v>
      </c>
    </row>
    <row r="373" spans="1:109">
      <c r="A373">
        <v>365</v>
      </c>
      <c r="B373" t="s">
        <v>149</v>
      </c>
      <c r="C373">
        <v>290384.44109078299</v>
      </c>
      <c r="D373">
        <v>352312.80489160551</v>
      </c>
      <c r="E373">
        <v>2416979.2237470099</v>
      </c>
      <c r="F373">
        <v>214428.79761912371</v>
      </c>
      <c r="G373">
        <v>196670.42629934251</v>
      </c>
      <c r="H373">
        <v>602073.70932995621</v>
      </c>
      <c r="I373">
        <v>5794571.5066289976</v>
      </c>
      <c r="J373">
        <v>781123.0540073209</v>
      </c>
      <c r="K373">
        <v>55890.920704042357</v>
      </c>
      <c r="L373">
        <v>31596663115604.242</v>
      </c>
      <c r="M373">
        <v>1536.2413650256224</v>
      </c>
      <c r="N373">
        <v>36820.032174460408</v>
      </c>
      <c r="O373">
        <v>6215030.6030706838</v>
      </c>
      <c r="P373">
        <v>23265.694824528673</v>
      </c>
      <c r="Q373">
        <v>9999999</v>
      </c>
      <c r="R373">
        <v>3670.2149876813323</v>
      </c>
      <c r="S373">
        <v>356.20861710928227</v>
      </c>
      <c r="T373">
        <v>1788.2483845776451</v>
      </c>
      <c r="U373">
        <v>376.07379042444626</v>
      </c>
      <c r="V373">
        <v>1078.4759154538747</v>
      </c>
      <c r="W373">
        <v>1.4564536873774006</v>
      </c>
      <c r="X373">
        <v>166.44363774489378</v>
      </c>
      <c r="Y373">
        <v>268.91141221863217</v>
      </c>
      <c r="Z373">
        <v>313.15777560714724</v>
      </c>
      <c r="AA373">
        <v>213.04280871032987</v>
      </c>
      <c r="AB373">
        <v>567.01818103755295</v>
      </c>
      <c r="AC373" t="s">
        <v>150</v>
      </c>
      <c r="AD373">
        <v>898.67192389499871</v>
      </c>
      <c r="AE373">
        <v>172236.48725578672</v>
      </c>
      <c r="AF373">
        <v>937538.74865541025</v>
      </c>
      <c r="AG373">
        <v>47651.893333408647</v>
      </c>
      <c r="AH373">
        <v>74170.699442688579</v>
      </c>
      <c r="AI373">
        <v>234995.73812308666</v>
      </c>
      <c r="AJ373">
        <v>495549.01887587109</v>
      </c>
      <c r="AK373">
        <v>89476.439036376032</v>
      </c>
      <c r="AL373">
        <v>21019.103669476346</v>
      </c>
      <c r="AM373">
        <v>3021642956.391139</v>
      </c>
      <c r="AN373">
        <v>1100.5160047328081</v>
      </c>
      <c r="AO373">
        <v>8721.3529256606198</v>
      </c>
      <c r="AP373">
        <v>5739488.8107955484</v>
      </c>
      <c r="AQ373">
        <v>4382.0344747320778</v>
      </c>
      <c r="AR373">
        <v>9999999</v>
      </c>
      <c r="AS373">
        <v>1918.6829461964635</v>
      </c>
      <c r="AT373">
        <v>194.88607783623246</v>
      </c>
      <c r="AU373">
        <v>992.90787731407397</v>
      </c>
      <c r="AV373">
        <v>204.29054495243201</v>
      </c>
      <c r="AW373">
        <v>683.46684296530623</v>
      </c>
      <c r="AX373">
        <v>0.40053621158848307</v>
      </c>
      <c r="AY373">
        <v>91.251592171831305</v>
      </c>
      <c r="AZ373">
        <v>148.83135329492725</v>
      </c>
      <c r="BA373">
        <v>176.36399096020378</v>
      </c>
      <c r="BB373">
        <v>118.11020004913263</v>
      </c>
      <c r="BC373">
        <v>328.52137629065095</v>
      </c>
      <c r="BD373" t="s">
        <v>151</v>
      </c>
      <c r="BE373">
        <v>1.8229033304885522</v>
      </c>
      <c r="BF373">
        <v>745.04608071488894</v>
      </c>
      <c r="BG373">
        <v>3092.0160853146422</v>
      </c>
      <c r="BH373">
        <v>222.65917781734666</v>
      </c>
      <c r="BI373">
        <v>376.85927665062655</v>
      </c>
      <c r="BJ373">
        <v>1064.2206239431421</v>
      </c>
      <c r="BK373">
        <v>2328.2658692669693</v>
      </c>
      <c r="BL373">
        <v>391.4930825159268</v>
      </c>
      <c r="BM373">
        <v>108.91229406918808</v>
      </c>
      <c r="BN373">
        <v>793537.72337954375</v>
      </c>
      <c r="BO373">
        <v>1.3197996579145468</v>
      </c>
      <c r="BP373">
        <v>54.760650209171096</v>
      </c>
      <c r="BQ373">
        <v>32560.823679436086</v>
      </c>
      <c r="BR373">
        <v>93.128910489548659</v>
      </c>
      <c r="BS373">
        <v>9999999</v>
      </c>
      <c r="BT373">
        <v>3.3213253952598216</v>
      </c>
      <c r="BU373">
        <v>0.31649936539229129</v>
      </c>
      <c r="BV373">
        <v>1.3753438240142648</v>
      </c>
      <c r="BW373">
        <v>0.33378123893154715</v>
      </c>
      <c r="BX373">
        <v>0.93904204622660503</v>
      </c>
      <c r="BY373">
        <v>6.4456902420131686E-3</v>
      </c>
      <c r="BZ373">
        <v>0.14864988957226274</v>
      </c>
      <c r="CA373">
        <v>0.23987594473579696</v>
      </c>
      <c r="CB373">
        <v>0.27594448122484888</v>
      </c>
      <c r="CC373">
        <v>0.1908716913052155</v>
      </c>
      <c r="CD373">
        <v>0.53987207125297965</v>
      </c>
      <c r="CE373" t="s">
        <v>152</v>
      </c>
      <c r="CF373">
        <v>0.56227023662431863</v>
      </c>
      <c r="CG373">
        <v>127.82910078032674</v>
      </c>
      <c r="CH373">
        <v>265.64677141331214</v>
      </c>
      <c r="CI373">
        <v>25.261618945546207</v>
      </c>
      <c r="CJ373">
        <v>66.166896571604937</v>
      </c>
      <c r="CK373">
        <v>91.150177434827711</v>
      </c>
      <c r="CL373">
        <v>130.67177240528906</v>
      </c>
      <c r="CM373">
        <v>29.656902864298246</v>
      </c>
      <c r="CN373">
        <v>20.855350324699927</v>
      </c>
      <c r="CO373">
        <v>1434.3431589272557</v>
      </c>
      <c r="CP373">
        <v>0.94859294375388692</v>
      </c>
      <c r="CQ373">
        <v>27.230240153820077</v>
      </c>
      <c r="CR373">
        <v>23761.008797358365</v>
      </c>
      <c r="CS373">
        <v>138.90715590086162</v>
      </c>
      <c r="CT373">
        <v>9999999</v>
      </c>
      <c r="CU373">
        <v>0.90369088595017066</v>
      </c>
      <c r="CV373">
        <v>4.1903406278038083E-2</v>
      </c>
      <c r="CW373">
        <v>0.30947980750676252</v>
      </c>
      <c r="CX373">
        <v>4.4634780208652372E-2</v>
      </c>
      <c r="CY373">
        <v>0.20719585805701149</v>
      </c>
      <c r="CZ373">
        <v>1.2863942310921102E-3</v>
      </c>
      <c r="DA373">
        <v>2.109930246139112E-2</v>
      </c>
      <c r="DB373">
        <v>3.2515978160651937E-2</v>
      </c>
      <c r="DC373">
        <v>3.4872045203093886E-2</v>
      </c>
      <c r="DD373">
        <v>2.6489543327343767E-2</v>
      </c>
      <c r="DE373">
        <v>8.2979556077848057E-2</v>
      </c>
    </row>
    <row r="374" spans="1:109">
      <c r="A374">
        <v>366</v>
      </c>
      <c r="B374" t="s">
        <v>149</v>
      </c>
      <c r="C374">
        <v>368206.22876444203</v>
      </c>
      <c r="D374">
        <v>271693.87981407833</v>
      </c>
      <c r="E374">
        <v>1415539.3847705948</v>
      </c>
      <c r="F374">
        <v>98419.722865649892</v>
      </c>
      <c r="G374">
        <v>152861.14806947534</v>
      </c>
      <c r="H374">
        <v>366825.13741386664</v>
      </c>
      <c r="I374">
        <v>1458014.7025309878</v>
      </c>
      <c r="J374">
        <v>203320.46266749947</v>
      </c>
      <c r="K374">
        <v>42784.844373930122</v>
      </c>
      <c r="L374">
        <v>5927046926.0863676</v>
      </c>
      <c r="M374">
        <v>664.39612693824211</v>
      </c>
      <c r="N374">
        <v>27275.461781495545</v>
      </c>
      <c r="O374">
        <v>8452989.8325875737</v>
      </c>
      <c r="P374">
        <v>16824.169090517149</v>
      </c>
      <c r="Q374">
        <v>9999999</v>
      </c>
      <c r="R374">
        <v>2232.8584654332158</v>
      </c>
      <c r="S374">
        <v>231.04033069420916</v>
      </c>
      <c r="T374">
        <v>997.74808849560816</v>
      </c>
      <c r="U374">
        <v>241.50787166813052</v>
      </c>
      <c r="V374">
        <v>565.37397734457943</v>
      </c>
      <c r="W374">
        <v>0.14080993297285163</v>
      </c>
      <c r="X374">
        <v>107.93920730074223</v>
      </c>
      <c r="Y374">
        <v>183.16737767123502</v>
      </c>
      <c r="Z374">
        <v>202.65432530883731</v>
      </c>
      <c r="AA374">
        <v>144.47772835996119</v>
      </c>
      <c r="AB374">
        <v>347.95517983010467</v>
      </c>
      <c r="AC374" t="s">
        <v>150</v>
      </c>
      <c r="AD374">
        <v>37.949869650196398</v>
      </c>
      <c r="AE374">
        <v>22432.935138239209</v>
      </c>
      <c r="AF374">
        <v>100469.03527172316</v>
      </c>
      <c r="AG374">
        <v>4027.6156923131643</v>
      </c>
      <c r="AH374">
        <v>11394.5861567662</v>
      </c>
      <c r="AI374">
        <v>26046.471034233153</v>
      </c>
      <c r="AJ374">
        <v>22571.303354983243</v>
      </c>
      <c r="AK374">
        <v>4862.9398054004769</v>
      </c>
      <c r="AL374">
        <v>3020.0082177536115</v>
      </c>
      <c r="AM374">
        <v>958913.39650380495</v>
      </c>
      <c r="AN374">
        <v>52.768024685184756</v>
      </c>
      <c r="AO374">
        <v>2322.5488985018683</v>
      </c>
      <c r="AP374">
        <v>4665033.8271147739</v>
      </c>
      <c r="AQ374">
        <v>385.70799913812971</v>
      </c>
      <c r="AR374">
        <v>9999999</v>
      </c>
      <c r="AS374">
        <v>161.2656819238295</v>
      </c>
      <c r="AT374">
        <v>25.874897543813908</v>
      </c>
      <c r="AU374">
        <v>112.31583363162878</v>
      </c>
      <c r="AV374">
        <v>26.86104360891196</v>
      </c>
      <c r="AW374">
        <v>80.466481321015081</v>
      </c>
      <c r="AX374">
        <v>8.734265526717358E-2</v>
      </c>
      <c r="AY374">
        <v>13.727124791740833</v>
      </c>
      <c r="AZ374">
        <v>21.339123622991284</v>
      </c>
      <c r="BA374">
        <v>23.482704817169111</v>
      </c>
      <c r="BB374">
        <v>17.506803803791964</v>
      </c>
      <c r="BC374">
        <v>37.923509307838422</v>
      </c>
      <c r="BD374" t="s">
        <v>151</v>
      </c>
      <c r="BE374">
        <v>3.8981192974773715</v>
      </c>
      <c r="BF374">
        <v>290.6449015396181</v>
      </c>
      <c r="BG374">
        <v>1359.2750606061875</v>
      </c>
      <c r="BH374">
        <v>60.424945880002866</v>
      </c>
      <c r="BI374">
        <v>148.42381108078698</v>
      </c>
      <c r="BJ374">
        <v>376.90394057752354</v>
      </c>
      <c r="BK374">
        <v>431.86040402306156</v>
      </c>
      <c r="BL374">
        <v>81.117105858187543</v>
      </c>
      <c r="BM374">
        <v>41.489431554993217</v>
      </c>
      <c r="BN374">
        <v>26976.702071819105</v>
      </c>
      <c r="BO374">
        <v>6.6054021581921996</v>
      </c>
      <c r="BP374">
        <v>46.910801958750469</v>
      </c>
      <c r="BQ374">
        <v>43402.527608698663</v>
      </c>
      <c r="BR374">
        <v>115.21150220659278</v>
      </c>
      <c r="BS374">
        <v>9999999</v>
      </c>
      <c r="BT374">
        <v>9.8128578642877837</v>
      </c>
      <c r="BU374">
        <v>0.36820127263228047</v>
      </c>
      <c r="BV374">
        <v>3.3660153246194984</v>
      </c>
      <c r="BW374">
        <v>0.38896165819952105</v>
      </c>
      <c r="BX374">
        <v>1.9368588158610549</v>
      </c>
      <c r="BY374">
        <v>2.2526338827348197E-3</v>
      </c>
      <c r="BZ374">
        <v>0.17193804944486202</v>
      </c>
      <c r="CA374">
        <v>0.28257276433052747</v>
      </c>
      <c r="CB374">
        <v>0.3202030148633348</v>
      </c>
      <c r="CC374">
        <v>0.22520001551481253</v>
      </c>
      <c r="CD374">
        <v>0.6541903795386772</v>
      </c>
      <c r="CE374" t="s">
        <v>152</v>
      </c>
      <c r="CF374">
        <v>0.20172295675743712</v>
      </c>
      <c r="CG374">
        <v>372.26134431397554</v>
      </c>
      <c r="CH374">
        <v>1103.0088786805086</v>
      </c>
      <c r="CI374">
        <v>83.795686089306514</v>
      </c>
      <c r="CJ374">
        <v>191.15542136410832</v>
      </c>
      <c r="CK374">
        <v>415.31617923986369</v>
      </c>
      <c r="CL374">
        <v>682.73088610077798</v>
      </c>
      <c r="CM374">
        <v>118.32600274489603</v>
      </c>
      <c r="CN374">
        <v>52.621399528646357</v>
      </c>
      <c r="CO374">
        <v>29842.211257368508</v>
      </c>
      <c r="CP374">
        <v>0.39078590536238977</v>
      </c>
      <c r="CQ374">
        <v>30.470726051531088</v>
      </c>
      <c r="CR374">
        <v>26312.434941751537</v>
      </c>
      <c r="CS374">
        <v>126.8577229942935</v>
      </c>
      <c r="CT374">
        <v>9999999</v>
      </c>
      <c r="CU374">
        <v>1.0131935565864649</v>
      </c>
      <c r="CV374">
        <v>0.18322326575423076</v>
      </c>
      <c r="CW374">
        <v>0.4283521779371921</v>
      </c>
      <c r="CX374">
        <v>0.18897929610077527</v>
      </c>
      <c r="CY374">
        <v>0.33836981754539669</v>
      </c>
      <c r="CZ374">
        <v>7.9645949001068395E-4</v>
      </c>
      <c r="DA374">
        <v>0.11784243106786925</v>
      </c>
      <c r="DB374">
        <v>0.16344629805445193</v>
      </c>
      <c r="DC374">
        <v>0.16292793488493759</v>
      </c>
      <c r="DD374">
        <v>0.1450512153513886</v>
      </c>
      <c r="DE374">
        <v>0.23286563733865159</v>
      </c>
    </row>
    <row r="375" spans="1:109">
      <c r="A375">
        <v>367</v>
      </c>
      <c r="B375" t="s">
        <v>149</v>
      </c>
      <c r="C375">
        <v>441077.70618600037</v>
      </c>
      <c r="D375">
        <v>540488.48940845439</v>
      </c>
      <c r="E375">
        <v>2083911.6255641712</v>
      </c>
      <c r="F375">
        <v>228596.37581551561</v>
      </c>
      <c r="G375">
        <v>266053.63592525298</v>
      </c>
      <c r="H375">
        <v>546880.70442225435</v>
      </c>
      <c r="I375">
        <v>9020000.1978224218</v>
      </c>
      <c r="J375">
        <v>754223.16240817634</v>
      </c>
      <c r="K375">
        <v>72887.782057955395</v>
      </c>
      <c r="L375">
        <v>495910675326.3775</v>
      </c>
      <c r="M375">
        <v>5648.1516718349949</v>
      </c>
      <c r="N375">
        <v>65529.543310194051</v>
      </c>
      <c r="O375">
        <v>7563486.2100718133</v>
      </c>
      <c r="P375">
        <v>48604.246687764542</v>
      </c>
      <c r="Q375">
        <v>9999999</v>
      </c>
      <c r="R375">
        <v>9524.8970388124944</v>
      </c>
      <c r="S375">
        <v>1078.4353290235708</v>
      </c>
      <c r="T375">
        <v>3798.9052329606975</v>
      </c>
      <c r="U375">
        <v>1136.6708539938711</v>
      </c>
      <c r="V375">
        <v>2257.1704780491827</v>
      </c>
      <c r="W375">
        <v>9.7552190221387143</v>
      </c>
      <c r="X375">
        <v>492.45627591224019</v>
      </c>
      <c r="Y375">
        <v>831.8847587077147</v>
      </c>
      <c r="Z375">
        <v>939.39362573693143</v>
      </c>
      <c r="AA375">
        <v>659.37407303649809</v>
      </c>
      <c r="AB375">
        <v>1634.8219444361598</v>
      </c>
      <c r="AC375" t="s">
        <v>150</v>
      </c>
      <c r="AD375">
        <v>188.32799868242665</v>
      </c>
      <c r="AE375">
        <v>96132.742058318181</v>
      </c>
      <c r="AF375">
        <v>621989.7143645183</v>
      </c>
      <c r="AG375">
        <v>32991.274475948587</v>
      </c>
      <c r="AH375">
        <v>51183.753287559361</v>
      </c>
      <c r="AI375">
        <v>167302.11146938914</v>
      </c>
      <c r="AJ375">
        <v>308163.97958595189</v>
      </c>
      <c r="AK375">
        <v>58797.366920614033</v>
      </c>
      <c r="AL375">
        <v>15322.487175052338</v>
      </c>
      <c r="AM375">
        <v>788750272.32990623</v>
      </c>
      <c r="AN375">
        <v>457.29816739919386</v>
      </c>
      <c r="AO375">
        <v>5895.6796918292439</v>
      </c>
      <c r="AP375">
        <v>4472709.2777577434</v>
      </c>
      <c r="AQ375">
        <v>2850.1876349252125</v>
      </c>
      <c r="AR375">
        <v>9999999</v>
      </c>
      <c r="AS375">
        <v>552.15674519127333</v>
      </c>
      <c r="AT375">
        <v>68.011320777780398</v>
      </c>
      <c r="AU375">
        <v>214.69693200108577</v>
      </c>
      <c r="AV375">
        <v>70.55035435047553</v>
      </c>
      <c r="AW375">
        <v>115.85014770433507</v>
      </c>
      <c r="AX375">
        <v>0.45502409035252178</v>
      </c>
      <c r="AY375">
        <v>34.100750120116167</v>
      </c>
      <c r="AZ375">
        <v>57.137273615931392</v>
      </c>
      <c r="BA375">
        <v>60.137040291623322</v>
      </c>
      <c r="BB375">
        <v>46.215653927327999</v>
      </c>
      <c r="BC375">
        <v>80.709555482926504</v>
      </c>
      <c r="BD375" t="s">
        <v>151</v>
      </c>
      <c r="BE375">
        <v>1.5596985980831779</v>
      </c>
      <c r="BF375">
        <v>1193.7898705012312</v>
      </c>
      <c r="BG375">
        <v>2786.0642224126573</v>
      </c>
      <c r="BH375">
        <v>351.29093778398754</v>
      </c>
      <c r="BI375">
        <v>621.78672728612162</v>
      </c>
      <c r="BJ375">
        <v>1027.5234752811461</v>
      </c>
      <c r="BK375">
        <v>5596.778715814432</v>
      </c>
      <c r="BL375">
        <v>668.74360323865869</v>
      </c>
      <c r="BM375">
        <v>176.63907029796295</v>
      </c>
      <c r="BN375">
        <v>950006.8632061478</v>
      </c>
      <c r="BO375">
        <v>2.7201317949041712</v>
      </c>
      <c r="BP375">
        <v>122.60971700255614</v>
      </c>
      <c r="BQ375">
        <v>26615.66264888829</v>
      </c>
      <c r="BR375">
        <v>70.239338819151129</v>
      </c>
      <c r="BS375">
        <v>9999999</v>
      </c>
      <c r="BT375">
        <v>2.9300633940337839</v>
      </c>
      <c r="BU375">
        <v>0.43067590185807231</v>
      </c>
      <c r="BV375">
        <v>1.2710054807556097</v>
      </c>
      <c r="BW375">
        <v>0.4611840044005287</v>
      </c>
      <c r="BX375">
        <v>1.1166095564404483</v>
      </c>
      <c r="BY375">
        <v>9.9100975714040123E-3</v>
      </c>
      <c r="BZ375">
        <v>0.19109040504835612</v>
      </c>
      <c r="CA375">
        <v>0.32205890097284096</v>
      </c>
      <c r="CB375">
        <v>0.35689164020920189</v>
      </c>
      <c r="CC375">
        <v>0.25439892083410398</v>
      </c>
      <c r="CD375">
        <v>0.88897140339503267</v>
      </c>
      <c r="CE375" t="s">
        <v>152</v>
      </c>
      <c r="CF375">
        <v>2.5655392610661747</v>
      </c>
      <c r="CG375">
        <v>455.33202467020527</v>
      </c>
      <c r="CH375">
        <v>3883.7149926571483</v>
      </c>
      <c r="CI375">
        <v>175.72866377259419</v>
      </c>
      <c r="CJ375">
        <v>227.10437815403546</v>
      </c>
      <c r="CK375">
        <v>982.47428192101154</v>
      </c>
      <c r="CL375">
        <v>1378.1672627811251</v>
      </c>
      <c r="CM375">
        <v>328.02701606857352</v>
      </c>
      <c r="CN375">
        <v>75.196884087216233</v>
      </c>
      <c r="CO375">
        <v>15430357.492298147</v>
      </c>
      <c r="CP375">
        <v>4.472173292767037</v>
      </c>
      <c r="CQ375">
        <v>20.78459637445313</v>
      </c>
      <c r="CR375">
        <v>22689.398064253259</v>
      </c>
      <c r="CS375">
        <v>101.70596615080349</v>
      </c>
      <c r="CT375">
        <v>9999999</v>
      </c>
      <c r="CU375">
        <v>5.9623541549667785</v>
      </c>
      <c r="CV375">
        <v>0.61364204507759601</v>
      </c>
      <c r="CW375">
        <v>2.5355963891999997</v>
      </c>
      <c r="CX375">
        <v>0.64914033714440345</v>
      </c>
      <c r="CY375">
        <v>1.6968884567068769</v>
      </c>
      <c r="CZ375">
        <v>8.9912178383213127E-4</v>
      </c>
      <c r="DA375">
        <v>0.27374569263001536</v>
      </c>
      <c r="DB375">
        <v>0.45707531259882939</v>
      </c>
      <c r="DC375">
        <v>0.54448252518898987</v>
      </c>
      <c r="DD375">
        <v>0.35693165087877793</v>
      </c>
      <c r="DE375">
        <v>1.0855123953606476</v>
      </c>
    </row>
    <row r="376" spans="1:109">
      <c r="A376">
        <v>368</v>
      </c>
      <c r="B376" t="s">
        <v>149</v>
      </c>
      <c r="C376">
        <v>271083.90033238736</v>
      </c>
      <c r="D376">
        <v>608075.54954030027</v>
      </c>
      <c r="E376">
        <v>4063789.6669766791</v>
      </c>
      <c r="G376">
        <v>347644.8123447253</v>
      </c>
      <c r="H376">
        <v>1331964.8937471309</v>
      </c>
      <c r="I376">
        <v>1579907005.1482844</v>
      </c>
      <c r="J376">
        <v>58799136.859391451</v>
      </c>
      <c r="K376">
        <v>112609.23765273653</v>
      </c>
      <c r="L376">
        <v>7.3408458854014927E+22</v>
      </c>
      <c r="M376">
        <v>3018.7643547508319</v>
      </c>
      <c r="N376">
        <v>233748.74998556636</v>
      </c>
      <c r="O376">
        <v>5141258.3180128485</v>
      </c>
      <c r="P376">
        <v>46934.35856540814</v>
      </c>
      <c r="Q376">
        <v>9999999</v>
      </c>
      <c r="R376">
        <v>5712.7882337250785</v>
      </c>
      <c r="S376">
        <v>444.41930209719857</v>
      </c>
      <c r="T376">
        <v>2494.9193430758055</v>
      </c>
      <c r="U376">
        <v>469.70716401161923</v>
      </c>
      <c r="V376">
        <v>1532.5208963969947</v>
      </c>
      <c r="W376">
        <v>3.6967909827751582</v>
      </c>
      <c r="X376">
        <v>186.3938981886337</v>
      </c>
      <c r="Y376">
        <v>329.63285231508223</v>
      </c>
      <c r="Z376">
        <v>388.07811531029921</v>
      </c>
      <c r="AA376">
        <v>253.68138258773084</v>
      </c>
      <c r="AB376">
        <v>741.51964093199581</v>
      </c>
      <c r="AC376" t="s">
        <v>150</v>
      </c>
      <c r="AD376">
        <v>6820.7476714565682</v>
      </c>
      <c r="AE376">
        <v>96327.13755194837</v>
      </c>
      <c r="AF376">
        <v>415495.26620934834</v>
      </c>
      <c r="AG376">
        <v>33654.115940709817</v>
      </c>
      <c r="AH376">
        <v>45768.122391098943</v>
      </c>
      <c r="AI376">
        <v>86725.592704744471</v>
      </c>
      <c r="AJ376">
        <v>460690.0046200683</v>
      </c>
      <c r="AK376">
        <v>69376.086197516648</v>
      </c>
      <c r="AL376">
        <v>20895.754927922091</v>
      </c>
      <c r="AM376">
        <v>480600376.33047903</v>
      </c>
      <c r="AN376">
        <v>11705.541286669704</v>
      </c>
      <c r="AO376">
        <v>22411.312618615491</v>
      </c>
      <c r="AP376">
        <v>3648037.1198719791</v>
      </c>
      <c r="AQ376">
        <v>16548.953230566232</v>
      </c>
      <c r="AR376">
        <v>9999999</v>
      </c>
      <c r="AS376">
        <v>9313.8932774866298</v>
      </c>
      <c r="AT376">
        <v>149.3140087985162</v>
      </c>
      <c r="AU376">
        <v>1987.9816561632294</v>
      </c>
      <c r="AV376">
        <v>157.13512760785102</v>
      </c>
      <c r="AW376">
        <v>841.59144834566484</v>
      </c>
      <c r="AX376">
        <v>2.3364200991721873</v>
      </c>
      <c r="AY376">
        <v>66.516053190224866</v>
      </c>
      <c r="AZ376">
        <v>115.27963925759911</v>
      </c>
      <c r="BA376">
        <v>131.02836759375941</v>
      </c>
      <c r="BB376">
        <v>90.61399677161404</v>
      </c>
      <c r="BC376">
        <v>250.30279012904683</v>
      </c>
      <c r="BD376" t="s">
        <v>151</v>
      </c>
      <c r="BE376">
        <v>0.62773226862547116</v>
      </c>
      <c r="BF376">
        <v>586.46645682984354</v>
      </c>
      <c r="BG376">
        <v>2502.9676908954834</v>
      </c>
      <c r="BH376">
        <v>129.4636097276836</v>
      </c>
      <c r="BI376">
        <v>279.27902376303263</v>
      </c>
      <c r="BJ376">
        <v>683.27835021593592</v>
      </c>
      <c r="BK376">
        <v>1064.6535139685659</v>
      </c>
      <c r="BL376">
        <v>190.62030009606929</v>
      </c>
      <c r="BM376">
        <v>76.135354556122536</v>
      </c>
      <c r="BN376">
        <v>227022.35758484353</v>
      </c>
      <c r="BO376">
        <v>1.1490174337147756</v>
      </c>
      <c r="BP376">
        <v>40.612373207022898</v>
      </c>
      <c r="BQ376">
        <v>36618.064403720884</v>
      </c>
      <c r="BR376">
        <v>126.21959485160247</v>
      </c>
      <c r="BS376">
        <v>9999999</v>
      </c>
      <c r="BT376">
        <v>2.5603734282407968</v>
      </c>
      <c r="BU376">
        <v>0.4033918454565863</v>
      </c>
      <c r="BV376">
        <v>1.536056956685919</v>
      </c>
      <c r="BW376">
        <v>0.41856671338649176</v>
      </c>
      <c r="BX376">
        <v>0.94143994937123443</v>
      </c>
      <c r="BY376">
        <v>3.9896650441210773E-3</v>
      </c>
      <c r="BZ376">
        <v>0.2130546593630589</v>
      </c>
      <c r="CA376">
        <v>0.33894746882366672</v>
      </c>
      <c r="CB376">
        <v>0.36235284755440395</v>
      </c>
      <c r="CC376">
        <v>0.28100395700110253</v>
      </c>
      <c r="CD376">
        <v>0.55643731590902024</v>
      </c>
      <c r="CE376" t="s">
        <v>152</v>
      </c>
      <c r="CF376">
        <v>0.26381117249601932</v>
      </c>
      <c r="CG376">
        <v>242.72843745682053</v>
      </c>
      <c r="CH376">
        <v>670.51300433941617</v>
      </c>
      <c r="CI376">
        <v>45.302093539561646</v>
      </c>
      <c r="CJ376">
        <v>124.94974096259914</v>
      </c>
      <c r="CK376">
        <v>204.76835716311513</v>
      </c>
      <c r="CL376">
        <v>321.04457133727522</v>
      </c>
      <c r="CM376">
        <v>57.712172140744549</v>
      </c>
      <c r="CN376">
        <v>32.52466755989667</v>
      </c>
      <c r="CO376">
        <v>8826.6733707019557</v>
      </c>
      <c r="CP376">
        <v>0.24038362994281329</v>
      </c>
      <c r="CQ376">
        <v>24.769985382040534</v>
      </c>
      <c r="CR376">
        <v>25049.623071256759</v>
      </c>
      <c r="CS376">
        <v>137.87978398059201</v>
      </c>
      <c r="CT376">
        <v>9999999</v>
      </c>
      <c r="CU376">
        <v>0.95861617140920641</v>
      </c>
      <c r="CV376">
        <v>0.24362861561348373</v>
      </c>
      <c r="CW376">
        <v>0.68804451626547702</v>
      </c>
      <c r="CX376">
        <v>0.25642492163927211</v>
      </c>
      <c r="CY376">
        <v>0.68525505633780404</v>
      </c>
      <c r="CZ376">
        <v>9.6080943906014682E-4</v>
      </c>
      <c r="DA376">
        <v>0.13330563120365005</v>
      </c>
      <c r="DB376">
        <v>0.19380947125023287</v>
      </c>
      <c r="DC376">
        <v>0.21683747720787497</v>
      </c>
      <c r="DD376">
        <v>0.16177461330097281</v>
      </c>
      <c r="DE376">
        <v>0.43728280955393717</v>
      </c>
    </row>
    <row r="377" spans="1:109">
      <c r="A377">
        <v>369</v>
      </c>
      <c r="B377" t="s">
        <v>149</v>
      </c>
      <c r="C377">
        <v>398330.77716360276</v>
      </c>
      <c r="D377">
        <v>181271.52605636028</v>
      </c>
      <c r="E377">
        <v>913125.97955581802</v>
      </c>
      <c r="F377">
        <v>61186.738228031914</v>
      </c>
      <c r="G377">
        <v>110731.34010760539</v>
      </c>
      <c r="H377">
        <v>283225.29826452152</v>
      </c>
      <c r="I377">
        <v>688874.59219768643</v>
      </c>
      <c r="J377">
        <v>108314.72123742754</v>
      </c>
      <c r="K377">
        <v>30538.352211679859</v>
      </c>
      <c r="L377">
        <v>244895811.24680719</v>
      </c>
      <c r="M377">
        <v>762.42079202960929</v>
      </c>
      <c r="N377">
        <v>19219.265055886932</v>
      </c>
      <c r="O377">
        <v>9876687.2991158757</v>
      </c>
      <c r="P377">
        <v>10703.429491785964</v>
      </c>
      <c r="Q377">
        <v>9999999</v>
      </c>
      <c r="R377">
        <v>2000.5998769165394</v>
      </c>
      <c r="S377">
        <v>200.9659505718063</v>
      </c>
      <c r="T377">
        <v>755.43772730266335</v>
      </c>
      <c r="U377">
        <v>212.19827404292283</v>
      </c>
      <c r="V377">
        <v>507.56307331943697</v>
      </c>
      <c r="W377">
        <v>1.2424561891699275</v>
      </c>
      <c r="X377">
        <v>88.952327748232392</v>
      </c>
      <c r="Y377">
        <v>153.24289260248958</v>
      </c>
      <c r="Z377">
        <v>175.33726855284087</v>
      </c>
      <c r="AA377">
        <v>119.09201815209526</v>
      </c>
      <c r="AB377">
        <v>303.02345763324831</v>
      </c>
      <c r="AC377" t="s">
        <v>150</v>
      </c>
      <c r="AD377">
        <v>158.33178220569397</v>
      </c>
      <c r="AE377">
        <v>108673.63518657163</v>
      </c>
      <c r="AF377">
        <v>565210.09890282422</v>
      </c>
      <c r="AG377">
        <v>26973.158282987621</v>
      </c>
      <c r="AH377">
        <v>51032.699143204693</v>
      </c>
      <c r="AI377">
        <v>154664.47155619803</v>
      </c>
      <c r="AJ377">
        <v>199420.0941026482</v>
      </c>
      <c r="AK377">
        <v>40561.05536209709</v>
      </c>
      <c r="AL377">
        <v>15113.085741850557</v>
      </c>
      <c r="AM377">
        <v>88021593.10137032</v>
      </c>
      <c r="AN377">
        <v>491.67894466993647</v>
      </c>
      <c r="AO377">
        <v>5714.5804375465314</v>
      </c>
      <c r="AP377">
        <v>6684597.5100282291</v>
      </c>
      <c r="AQ377">
        <v>2084.6143242697494</v>
      </c>
      <c r="AR377">
        <v>9999999</v>
      </c>
      <c r="AS377">
        <v>487.36458297643964</v>
      </c>
      <c r="AT377">
        <v>93.479621076934862</v>
      </c>
      <c r="AU377">
        <v>256.80805244637804</v>
      </c>
      <c r="AV377">
        <v>95.155156596588128</v>
      </c>
      <c r="AW377">
        <v>160.21593925181847</v>
      </c>
      <c r="AX377">
        <v>0.27502362362692595</v>
      </c>
      <c r="AY377">
        <v>58.957333193353399</v>
      </c>
      <c r="AZ377">
        <v>86.037791305379343</v>
      </c>
      <c r="BA377">
        <v>87.239442394705179</v>
      </c>
      <c r="BB377">
        <v>75.31456562600556</v>
      </c>
      <c r="BC377">
        <v>105.05216924078657</v>
      </c>
      <c r="BD377" t="s">
        <v>151</v>
      </c>
      <c r="BE377">
        <v>0.34555638979034931</v>
      </c>
      <c r="BF377">
        <v>462.35788008590885</v>
      </c>
      <c r="BG377">
        <v>1837.2674743005557</v>
      </c>
      <c r="BH377">
        <v>114.52603806360344</v>
      </c>
      <c r="BI377">
        <v>242.68556256154451</v>
      </c>
      <c r="BJ377">
        <v>589.36133177198894</v>
      </c>
      <c r="BK377">
        <v>1020.3779384751666</v>
      </c>
      <c r="BL377">
        <v>174.06002752158864</v>
      </c>
      <c r="BM377">
        <v>65.60863798380872</v>
      </c>
      <c r="BN377">
        <v>130666.83911459216</v>
      </c>
      <c r="BO377">
        <v>0.23367953403847849</v>
      </c>
      <c r="BP377">
        <v>36.526910421473339</v>
      </c>
      <c r="BQ377">
        <v>29657.094802225078</v>
      </c>
      <c r="BR377">
        <v>103.09219435130842</v>
      </c>
      <c r="BS377">
        <v>9999999</v>
      </c>
      <c r="BT377">
        <v>2.054440247080251</v>
      </c>
      <c r="BU377">
        <v>0.2595150404874153</v>
      </c>
      <c r="BV377">
        <v>1.1653599200801916</v>
      </c>
      <c r="BW377">
        <v>0.26777937175010014</v>
      </c>
      <c r="BX377">
        <v>0.88137835940291731</v>
      </c>
      <c r="BY377">
        <v>2.3513810487066668E-3</v>
      </c>
      <c r="BZ377">
        <v>0.17659972726529308</v>
      </c>
      <c r="CA377">
        <v>0.22627388702965673</v>
      </c>
      <c r="CB377">
        <v>0.23809730848594338</v>
      </c>
      <c r="CC377">
        <v>0.20125138228744083</v>
      </c>
      <c r="CD377">
        <v>0.36596253639170884</v>
      </c>
      <c r="CE377" t="s">
        <v>152</v>
      </c>
      <c r="CF377">
        <v>4.7851875731961959</v>
      </c>
      <c r="CG377">
        <v>147.98992078525697</v>
      </c>
      <c r="CH377">
        <v>3059.2969567947925</v>
      </c>
      <c r="CI377">
        <v>87.898916679379525</v>
      </c>
      <c r="CJ377">
        <v>86.957335647447465</v>
      </c>
      <c r="CK377">
        <v>729.043810784877</v>
      </c>
      <c r="CL377">
        <v>316.34953899089635</v>
      </c>
      <c r="CM377">
        <v>144.62736573637756</v>
      </c>
      <c r="CN377">
        <v>41.293407385853577</v>
      </c>
      <c r="CO377">
        <v>2729873.3813511799</v>
      </c>
      <c r="CP377">
        <v>7.0679093836033449</v>
      </c>
      <c r="CQ377">
        <v>7.1416165778354479</v>
      </c>
      <c r="CR377">
        <v>23839.212988006013</v>
      </c>
      <c r="CS377">
        <v>126.59714213619532</v>
      </c>
      <c r="CT377">
        <v>9999999</v>
      </c>
      <c r="CU377">
        <v>6.4009914588422205</v>
      </c>
      <c r="CV377">
        <v>0.16716573568180826</v>
      </c>
      <c r="CW377">
        <v>1.3091600150267737</v>
      </c>
      <c r="CX377">
        <v>0.17400077196827801</v>
      </c>
      <c r="CY377">
        <v>0.59644321658713007</v>
      </c>
      <c r="CZ377">
        <v>2.1556973132697654E-3</v>
      </c>
      <c r="DA377">
        <v>7.9883925880920137E-2</v>
      </c>
      <c r="DB377">
        <v>0.13486987236557038</v>
      </c>
      <c r="DC377">
        <v>0.14939524680111838</v>
      </c>
      <c r="DD377">
        <v>0.10749240961486624</v>
      </c>
      <c r="DE377">
        <v>0.23918921871773313</v>
      </c>
    </row>
    <row r="378" spans="1:109">
      <c r="A378">
        <v>370</v>
      </c>
      <c r="B378" t="s">
        <v>149</v>
      </c>
      <c r="C378">
        <v>324552.67224862339</v>
      </c>
      <c r="D378">
        <v>471337.6892528219</v>
      </c>
      <c r="E378">
        <v>994750.08674806554</v>
      </c>
      <c r="F378">
        <v>131381.4357629274</v>
      </c>
      <c r="G378">
        <v>210351.97007425976</v>
      </c>
      <c r="H378">
        <v>387104.23133627762</v>
      </c>
      <c r="I378">
        <v>3245596.2556413808</v>
      </c>
      <c r="J378">
        <v>297989.43798988895</v>
      </c>
      <c r="K378">
        <v>54619.07106678329</v>
      </c>
      <c r="L378">
        <v>1105888116.7538586</v>
      </c>
      <c r="M378">
        <v>290.26129820028086</v>
      </c>
      <c r="N378">
        <v>33919.858099149664</v>
      </c>
      <c r="O378">
        <v>7247648.1972806556</v>
      </c>
      <c r="P378">
        <v>16462.478493411309</v>
      </c>
      <c r="Q378">
        <v>9999999</v>
      </c>
      <c r="R378">
        <v>1304.2039034822251</v>
      </c>
      <c r="S378">
        <v>221.2031867401015</v>
      </c>
      <c r="T378">
        <v>796.41346356993972</v>
      </c>
      <c r="U378">
        <v>227.32402946771583</v>
      </c>
      <c r="V378">
        <v>658.84331323429114</v>
      </c>
      <c r="W378">
        <v>1.1867934450629374</v>
      </c>
      <c r="X378">
        <v>157.3630079200006</v>
      </c>
      <c r="Y378">
        <v>197.58236840924758</v>
      </c>
      <c r="Z378">
        <v>204.76081906365616</v>
      </c>
      <c r="AA378">
        <v>179.15202030692279</v>
      </c>
      <c r="AB378">
        <v>302.85512475374213</v>
      </c>
      <c r="AC378" t="s">
        <v>150</v>
      </c>
      <c r="AD378">
        <v>1018.9386383038369</v>
      </c>
      <c r="AE378">
        <v>89749.143833024384</v>
      </c>
      <c r="AF378">
        <v>1071791.3262973863</v>
      </c>
      <c r="AG378">
        <v>47531.941164699783</v>
      </c>
      <c r="AH378">
        <v>50323.729103530881</v>
      </c>
      <c r="AI378">
        <v>267592.28737098665</v>
      </c>
      <c r="AJ378">
        <v>359580.0653999112</v>
      </c>
      <c r="AK378">
        <v>97477.354921907245</v>
      </c>
      <c r="AL378">
        <v>18004.687795980641</v>
      </c>
      <c r="AM378">
        <v>12585909185.368603</v>
      </c>
      <c r="AN378">
        <v>1164.7490369476684</v>
      </c>
      <c r="AO378">
        <v>4598.9677354170908</v>
      </c>
      <c r="AP378">
        <v>5388396.9009555504</v>
      </c>
      <c r="AQ378">
        <v>4103.2970083174732</v>
      </c>
      <c r="AR378">
        <v>9999999</v>
      </c>
      <c r="AS378">
        <v>1327.2216460361205</v>
      </c>
      <c r="AT378">
        <v>77.913966583977313</v>
      </c>
      <c r="AU378">
        <v>406.32652577407151</v>
      </c>
      <c r="AV378">
        <v>83.178614082001346</v>
      </c>
      <c r="AW378">
        <v>277.13651040247368</v>
      </c>
      <c r="AX378">
        <v>0.47676345925581709</v>
      </c>
      <c r="AY378">
        <v>31.26222182838919</v>
      </c>
      <c r="AZ378">
        <v>57.028973018465067</v>
      </c>
      <c r="BA378">
        <v>66.341300557152962</v>
      </c>
      <c r="BB378">
        <v>43.443204074719581</v>
      </c>
      <c r="BC378">
        <v>141.2289272656927</v>
      </c>
      <c r="BD378" t="s">
        <v>151</v>
      </c>
      <c r="BE378">
        <v>0.29709209908428236</v>
      </c>
      <c r="BF378">
        <v>1136.7705854336109</v>
      </c>
      <c r="BG378">
        <v>3269.8771877627491</v>
      </c>
      <c r="BH378">
        <v>269.36173534608446</v>
      </c>
      <c r="BI378">
        <v>531.95686480294273</v>
      </c>
      <c r="BJ378">
        <v>1072.2792469938834</v>
      </c>
      <c r="BK378">
        <v>3280.0489726063743</v>
      </c>
      <c r="BL378">
        <v>452.56781502644736</v>
      </c>
      <c r="BM378">
        <v>142.44519209668539</v>
      </c>
      <c r="BN378">
        <v>611631.28027733613</v>
      </c>
      <c r="BO378">
        <v>0.72208133674993835</v>
      </c>
      <c r="BP378">
        <v>80.497941439809836</v>
      </c>
      <c r="BQ378">
        <v>37061.802910336351</v>
      </c>
      <c r="BR378">
        <v>96.434160019912682</v>
      </c>
      <c r="BS378">
        <v>9999999</v>
      </c>
      <c r="BT378">
        <v>2.4136000801423259</v>
      </c>
      <c r="BU378">
        <v>0.36860364150963904</v>
      </c>
      <c r="BV378">
        <v>1.148473769969905</v>
      </c>
      <c r="BW378">
        <v>0.38107547748461407</v>
      </c>
      <c r="BX378">
        <v>0.95447110510144351</v>
      </c>
      <c r="BY378">
        <v>1.2523396097231048E-3</v>
      </c>
      <c r="BZ378">
        <v>0.26689389182962703</v>
      </c>
      <c r="CA378">
        <v>0.32513978117298198</v>
      </c>
      <c r="CB378">
        <v>0.33676188604905649</v>
      </c>
      <c r="CC378">
        <v>0.29776851179188457</v>
      </c>
      <c r="CD378">
        <v>0.55750457019470245</v>
      </c>
      <c r="CE378" t="s">
        <v>152</v>
      </c>
      <c r="CF378">
        <v>0.7953322235639263</v>
      </c>
      <c r="CG378">
        <v>169.82933421984123</v>
      </c>
      <c r="CH378">
        <v>1782.7543650005364</v>
      </c>
      <c r="CI378">
        <v>63.211316365476314</v>
      </c>
      <c r="CJ378">
        <v>103.82563790518024</v>
      </c>
      <c r="CK378">
        <v>458.32536043030115</v>
      </c>
      <c r="CL378">
        <v>366.80791849777864</v>
      </c>
      <c r="CM378">
        <v>94.96370872927217</v>
      </c>
      <c r="CN378">
        <v>34.294173488214888</v>
      </c>
      <c r="CO378">
        <v>292932.51192926063</v>
      </c>
      <c r="CP378">
        <v>1.290130232587823</v>
      </c>
      <c r="CQ378">
        <v>9.5847631835124005</v>
      </c>
      <c r="CR378">
        <v>21192.059545629807</v>
      </c>
      <c r="CS378">
        <v>115.52747156167409</v>
      </c>
      <c r="CT378">
        <v>9999999</v>
      </c>
      <c r="CU378">
        <v>1.9960200634393923</v>
      </c>
      <c r="CV378">
        <v>0.16539660218641092</v>
      </c>
      <c r="CW378">
        <v>0.6660872299710987</v>
      </c>
      <c r="CX378">
        <v>0.17293539322516002</v>
      </c>
      <c r="CY378">
        <v>0.46014303080950497</v>
      </c>
      <c r="CZ378">
        <v>2.4030006720831137E-3</v>
      </c>
      <c r="DA378">
        <v>8.3661521595549931E-2</v>
      </c>
      <c r="DB378">
        <v>0.1328917286332042</v>
      </c>
      <c r="DC378">
        <v>0.14608293570033262</v>
      </c>
      <c r="DD378">
        <v>0.10854745032051147</v>
      </c>
      <c r="DE378">
        <v>0.26097990330480975</v>
      </c>
    </row>
    <row r="379" spans="1:109">
      <c r="A379">
        <v>371</v>
      </c>
      <c r="B379" t="s">
        <v>149</v>
      </c>
      <c r="C379">
        <v>331524.75136685936</v>
      </c>
      <c r="D379">
        <v>601459.91254768462</v>
      </c>
      <c r="E379">
        <v>2670242.6291901227</v>
      </c>
      <c r="F379">
        <v>249474.78776457021</v>
      </c>
      <c r="G379">
        <v>264777.46497066598</v>
      </c>
      <c r="H379">
        <v>747358.40211215953</v>
      </c>
      <c r="I379">
        <v>6469919.7046718383</v>
      </c>
      <c r="J379">
        <v>749804.10863732465</v>
      </c>
      <c r="K379">
        <v>75501.83696613794</v>
      </c>
      <c r="L379">
        <v>2007803233938.0227</v>
      </c>
      <c r="M379">
        <v>1715.547960091136</v>
      </c>
      <c r="N379">
        <v>38792.507795397287</v>
      </c>
      <c r="O379">
        <v>8319135.210832905</v>
      </c>
      <c r="P379">
        <v>20506.547092436711</v>
      </c>
      <c r="Q379">
        <v>9999999</v>
      </c>
      <c r="R379">
        <v>2622.5878206352463</v>
      </c>
      <c r="S379">
        <v>620.9281988002042</v>
      </c>
      <c r="T379">
        <v>1518.6199432937801</v>
      </c>
      <c r="U379">
        <v>642.73239290626714</v>
      </c>
      <c r="V379">
        <v>1056.0212378324345</v>
      </c>
      <c r="W379">
        <v>3.9385158546702157</v>
      </c>
      <c r="X379">
        <v>340.66979254562904</v>
      </c>
      <c r="Y379">
        <v>514.11401797415431</v>
      </c>
      <c r="Z379">
        <v>551.14601381420937</v>
      </c>
      <c r="AA379">
        <v>431.84895026282157</v>
      </c>
      <c r="AB379">
        <v>731.23431900016055</v>
      </c>
      <c r="AC379" t="s">
        <v>150</v>
      </c>
      <c r="AD379">
        <v>87.931940341944355</v>
      </c>
      <c r="AE379">
        <v>92242.768090920741</v>
      </c>
      <c r="AF379">
        <v>270998.17625349917</v>
      </c>
      <c r="AG379">
        <v>19109.342382503481</v>
      </c>
      <c r="AH379">
        <v>42280.739499544106</v>
      </c>
      <c r="AI379">
        <v>98567.369303805797</v>
      </c>
      <c r="AJ379">
        <v>160965.53839989606</v>
      </c>
      <c r="AK379">
        <v>27607.329188642158</v>
      </c>
      <c r="AL379">
        <v>11531.386973950221</v>
      </c>
      <c r="AM379">
        <v>9843881.4878109135</v>
      </c>
      <c r="AN379">
        <v>80.595418993855105</v>
      </c>
      <c r="AO379">
        <v>5596.7409176683987</v>
      </c>
      <c r="AP379">
        <v>5550875.9266125998</v>
      </c>
      <c r="AQ379">
        <v>1154.5989068355314</v>
      </c>
      <c r="AR379">
        <v>9999999</v>
      </c>
      <c r="AS379">
        <v>313.31842598040487</v>
      </c>
      <c r="AT379">
        <v>84.63235961486744</v>
      </c>
      <c r="AU379">
        <v>215.62500094587918</v>
      </c>
      <c r="AV379">
        <v>89.105991834747456</v>
      </c>
      <c r="AW379">
        <v>209.40295441191071</v>
      </c>
      <c r="AX379">
        <v>0.15679153620763114</v>
      </c>
      <c r="AY379">
        <v>45.393621364371413</v>
      </c>
      <c r="AZ379">
        <v>66.931179724356852</v>
      </c>
      <c r="BA379">
        <v>75.726464834358183</v>
      </c>
      <c r="BB379">
        <v>55.492403977049968</v>
      </c>
      <c r="BC379">
        <v>150.27665340456767</v>
      </c>
      <c r="BD379" t="s">
        <v>151</v>
      </c>
      <c r="BE379">
        <v>2.0354868349205888</v>
      </c>
      <c r="BF379">
        <v>775.25053336077826</v>
      </c>
      <c r="BG379">
        <v>2670.0230160816059</v>
      </c>
      <c r="BH379">
        <v>223.79886988304716</v>
      </c>
      <c r="BI379">
        <v>422.84747836908781</v>
      </c>
      <c r="BJ379">
        <v>750.55171362559906</v>
      </c>
      <c r="BK379">
        <v>2753.5069907080242</v>
      </c>
      <c r="BL379">
        <v>388.86578409805816</v>
      </c>
      <c r="BM379">
        <v>120.441985679008</v>
      </c>
      <c r="BN379">
        <v>970684.3834330336</v>
      </c>
      <c r="BO379">
        <v>1.6476828170819042</v>
      </c>
      <c r="BP379">
        <v>86.394307103591842</v>
      </c>
      <c r="BQ379">
        <v>26099.855986006212</v>
      </c>
      <c r="BR379">
        <v>65.109256911984204</v>
      </c>
      <c r="BS379">
        <v>9999999</v>
      </c>
      <c r="BT379">
        <v>3.9706752259885474</v>
      </c>
      <c r="BU379">
        <v>0.49458784142919343</v>
      </c>
      <c r="BV379">
        <v>1.9268620735439561</v>
      </c>
      <c r="BW379">
        <v>0.51506992794219708</v>
      </c>
      <c r="BX379">
        <v>1.2884389495389219</v>
      </c>
      <c r="BY379">
        <v>3.767512653173607E-3</v>
      </c>
      <c r="BZ379">
        <v>0.27569103080945268</v>
      </c>
      <c r="CA379">
        <v>0.41191178729394767</v>
      </c>
      <c r="CB379">
        <v>0.42575043657702422</v>
      </c>
      <c r="CC379">
        <v>0.34505683587682473</v>
      </c>
      <c r="CD379">
        <v>0.6566805355124089</v>
      </c>
      <c r="CE379" t="s">
        <v>152</v>
      </c>
      <c r="CF379">
        <v>1.0215907633726449</v>
      </c>
      <c r="CG379">
        <v>301.19915313356779</v>
      </c>
      <c r="CH379">
        <v>1833.2411256429587</v>
      </c>
      <c r="CI379">
        <v>76.877607660465941</v>
      </c>
      <c r="CJ379">
        <v>149.56379511130285</v>
      </c>
      <c r="CK379">
        <v>500.28009090416879</v>
      </c>
      <c r="CL379">
        <v>565.18846284483266</v>
      </c>
      <c r="CM379">
        <v>115.64641506250496</v>
      </c>
      <c r="CN379">
        <v>42.660923194870527</v>
      </c>
      <c r="CO379">
        <v>190618.71137753048</v>
      </c>
      <c r="CP379">
        <v>0.86706186515077399</v>
      </c>
      <c r="CQ379">
        <v>18.35348756686053</v>
      </c>
      <c r="CR379">
        <v>25779.612724931714</v>
      </c>
      <c r="CS379">
        <v>110.05757881107866</v>
      </c>
      <c r="CT379">
        <v>9999999</v>
      </c>
      <c r="CU379">
        <v>3.0618120597261695</v>
      </c>
      <c r="CV379">
        <v>0.45541661312920856</v>
      </c>
      <c r="CW379">
        <v>1.8512184429549516</v>
      </c>
      <c r="CX379">
        <v>0.46987197701249767</v>
      </c>
      <c r="CY379">
        <v>1.1548211910514123</v>
      </c>
      <c r="CZ379">
        <v>1.4873036951689031E-3</v>
      </c>
      <c r="DA379">
        <v>0.22816382964928955</v>
      </c>
      <c r="DB379">
        <v>0.38047451794606341</v>
      </c>
      <c r="DC379">
        <v>0.41711279824189529</v>
      </c>
      <c r="DD379">
        <v>0.30852514708689177</v>
      </c>
      <c r="DE379">
        <v>0.60537752263905009</v>
      </c>
    </row>
    <row r="380" spans="1:109">
      <c r="A380">
        <v>372</v>
      </c>
      <c r="B380" t="s">
        <v>149</v>
      </c>
      <c r="C380">
        <v>355422.7861717646</v>
      </c>
      <c r="D380">
        <v>542667.1092034562</v>
      </c>
      <c r="E380">
        <v>2641674.3836587602</v>
      </c>
      <c r="F380">
        <v>419063.56726914842</v>
      </c>
      <c r="G380">
        <v>286585.95726305712</v>
      </c>
      <c r="H380">
        <v>922533.1320974495</v>
      </c>
      <c r="I380">
        <v>26330754.064672038</v>
      </c>
      <c r="J380">
        <v>2242240.7706206511</v>
      </c>
      <c r="K380">
        <v>83655.296267896381</v>
      </c>
      <c r="L380">
        <v>12228252961266.17</v>
      </c>
      <c r="M380">
        <v>3698.3957220370003</v>
      </c>
      <c r="N380">
        <v>64776.321015877365</v>
      </c>
      <c r="O380">
        <v>7092104.4029771034</v>
      </c>
      <c r="P380">
        <v>40186.012822422766</v>
      </c>
      <c r="Q380">
        <v>9999999</v>
      </c>
      <c r="R380">
        <v>7507.2064028111445</v>
      </c>
      <c r="S380">
        <v>446.25583268779798</v>
      </c>
      <c r="T380">
        <v>2923.462689944763</v>
      </c>
      <c r="U380">
        <v>475.21221566033381</v>
      </c>
      <c r="V380">
        <v>1817.952926061063</v>
      </c>
      <c r="W380">
        <v>1.0439790475148034</v>
      </c>
      <c r="X380">
        <v>196.14935882993507</v>
      </c>
      <c r="Y380">
        <v>335.38920027667331</v>
      </c>
      <c r="Z380">
        <v>380.72099285153212</v>
      </c>
      <c r="AA380">
        <v>263.04237035577751</v>
      </c>
      <c r="AB380">
        <v>853.94156372752525</v>
      </c>
      <c r="AC380" t="s">
        <v>150</v>
      </c>
      <c r="AD380">
        <v>977.26661085739829</v>
      </c>
      <c r="AE380">
        <v>55152.816932421636</v>
      </c>
      <c r="AF380">
        <v>202571.78038587296</v>
      </c>
      <c r="AG380">
        <v>12001.307060998413</v>
      </c>
      <c r="AH380">
        <v>27630.431254024854</v>
      </c>
      <c r="AI380">
        <v>49857.214301820779</v>
      </c>
      <c r="AJ380">
        <v>92191.446695641571</v>
      </c>
      <c r="AK380">
        <v>16731.98236559776</v>
      </c>
      <c r="AL380">
        <v>8728.1216627790618</v>
      </c>
      <c r="AM380">
        <v>5751154.7777505796</v>
      </c>
      <c r="AN380">
        <v>2094.5646212918987</v>
      </c>
      <c r="AO380">
        <v>11253.18880216415</v>
      </c>
      <c r="AP380">
        <v>5775841.410311453</v>
      </c>
      <c r="AQ380">
        <v>2708.7123017881204</v>
      </c>
      <c r="AR380">
        <v>9999999</v>
      </c>
      <c r="AS380">
        <v>2301.0317062261834</v>
      </c>
      <c r="AT380">
        <v>88.044624790515769</v>
      </c>
      <c r="AU380">
        <v>652.08195474084096</v>
      </c>
      <c r="AV380">
        <v>92.543916378191156</v>
      </c>
      <c r="AW380">
        <v>395.29509436219149</v>
      </c>
      <c r="AX380">
        <v>0.32707711577307735</v>
      </c>
      <c r="AY380">
        <v>43.748055822993379</v>
      </c>
      <c r="AZ380">
        <v>69.446737648597093</v>
      </c>
      <c r="BA380">
        <v>76.904480216913143</v>
      </c>
      <c r="BB380">
        <v>56.370956982717829</v>
      </c>
      <c r="BC380">
        <v>149.09484676704025</v>
      </c>
      <c r="BD380" t="s">
        <v>151</v>
      </c>
      <c r="BE380">
        <v>2.5530643311098711</v>
      </c>
      <c r="BF380">
        <v>527.66383551695583</v>
      </c>
      <c r="BG380">
        <v>1639.2474788590212</v>
      </c>
      <c r="BH380">
        <v>91.996286088878634</v>
      </c>
      <c r="BI380">
        <v>224.05586248245649</v>
      </c>
      <c r="BJ380">
        <v>451.84464229773164</v>
      </c>
      <c r="BK380">
        <v>867.45878273640096</v>
      </c>
      <c r="BL380">
        <v>135.9261151236413</v>
      </c>
      <c r="BM380">
        <v>56.390523734001064</v>
      </c>
      <c r="BN380">
        <v>85079.483181431176</v>
      </c>
      <c r="BO380">
        <v>3.1688484661724345</v>
      </c>
      <c r="BP380">
        <v>44.980861831825187</v>
      </c>
      <c r="BQ380">
        <v>31665.277547512927</v>
      </c>
      <c r="BR380">
        <v>88.740944114649636</v>
      </c>
      <c r="BS380">
        <v>9999999</v>
      </c>
      <c r="BT380">
        <v>8.1495234324791781</v>
      </c>
      <c r="BU380">
        <v>1.3491885881563399</v>
      </c>
      <c r="BV380">
        <v>5.2058422306991643</v>
      </c>
      <c r="BW380">
        <v>1.4077893874707414</v>
      </c>
      <c r="BX380">
        <v>3.5311851650510286</v>
      </c>
      <c r="BY380">
        <v>9.1409902308110477E-4</v>
      </c>
      <c r="BZ380">
        <v>0.64401827967361336</v>
      </c>
      <c r="CA380">
        <v>1.0587722925685166</v>
      </c>
      <c r="CB380">
        <v>1.2311799794741973</v>
      </c>
      <c r="CC380">
        <v>0.84508786955515103</v>
      </c>
      <c r="CD380">
        <v>1.9315705941409642</v>
      </c>
      <c r="CE380" t="s">
        <v>152</v>
      </c>
      <c r="CF380">
        <v>0.36301761715991648</v>
      </c>
      <c r="CG380">
        <v>181.71474185896398</v>
      </c>
      <c r="CH380">
        <v>750.79194928263018</v>
      </c>
      <c r="CI380">
        <v>34.994915216596297</v>
      </c>
      <c r="CJ380">
        <v>92.021037982403229</v>
      </c>
      <c r="CK380">
        <v>206.27032321505808</v>
      </c>
      <c r="CL380">
        <v>241.29671129626604</v>
      </c>
      <c r="CM380">
        <v>45.376252209000349</v>
      </c>
      <c r="CN380">
        <v>24.515707437002696</v>
      </c>
      <c r="CO380">
        <v>12001.910820929639</v>
      </c>
      <c r="CP380">
        <v>0.56391446745006779</v>
      </c>
      <c r="CQ380">
        <v>22.860920674222761</v>
      </c>
      <c r="CR380">
        <v>26117.173018324473</v>
      </c>
      <c r="CS380">
        <v>128.42721952258111</v>
      </c>
      <c r="CT380">
        <v>9999999</v>
      </c>
      <c r="CU380">
        <v>1.7532289988173426</v>
      </c>
      <c r="CV380">
        <v>0.19512042162648743</v>
      </c>
      <c r="CW380">
        <v>0.75417571559847618</v>
      </c>
      <c r="CX380">
        <v>0.20017031490189693</v>
      </c>
      <c r="CY380">
        <v>0.40778173386967176</v>
      </c>
      <c r="CZ380">
        <v>1.6578486485238806E-3</v>
      </c>
      <c r="DA380">
        <v>0.12196227727458722</v>
      </c>
      <c r="DB380">
        <v>0.1732855960620423</v>
      </c>
      <c r="DC380">
        <v>0.17625480800530383</v>
      </c>
      <c r="DD380">
        <v>0.15197059457693043</v>
      </c>
      <c r="DE380">
        <v>0.22910795068889717</v>
      </c>
    </row>
    <row r="381" spans="1:109">
      <c r="A381">
        <v>373</v>
      </c>
      <c r="B381" t="s">
        <v>149</v>
      </c>
      <c r="C381">
        <v>254287.38984825352</v>
      </c>
      <c r="D381">
        <v>459478.49321331357</v>
      </c>
      <c r="E381">
        <v>2057055.0225770541</v>
      </c>
      <c r="F381">
        <v>320252.12855421577</v>
      </c>
      <c r="G381">
        <v>226691.07066450285</v>
      </c>
      <c r="H381">
        <v>652625.26304301119</v>
      </c>
      <c r="I381">
        <v>24283265.713400308</v>
      </c>
      <c r="J381">
        <v>1811667.8819308132</v>
      </c>
      <c r="K381">
        <v>62677.757472427293</v>
      </c>
      <c r="L381">
        <v>78353147667106.984</v>
      </c>
      <c r="M381">
        <v>1737.8896583843216</v>
      </c>
      <c r="N381">
        <v>54321.868685854039</v>
      </c>
      <c r="O381">
        <v>4845094.8747484805</v>
      </c>
      <c r="P381">
        <v>29113.95882274738</v>
      </c>
      <c r="Q381">
        <v>9999999</v>
      </c>
      <c r="R381">
        <v>5022.1401092733677</v>
      </c>
      <c r="S381">
        <v>523.06206611153436</v>
      </c>
      <c r="T381">
        <v>2511.3864599174176</v>
      </c>
      <c r="U381">
        <v>553.50742271434751</v>
      </c>
      <c r="V381">
        <v>1595.1473647342473</v>
      </c>
      <c r="W381">
        <v>2.8696704724267472</v>
      </c>
      <c r="X381">
        <v>204.02747404927914</v>
      </c>
      <c r="Y381">
        <v>379.09825665311013</v>
      </c>
      <c r="Z381">
        <v>459.22542512056378</v>
      </c>
      <c r="AA381">
        <v>284.13944630474572</v>
      </c>
      <c r="AB381">
        <v>854.21273894984449</v>
      </c>
      <c r="AC381" t="s">
        <v>150</v>
      </c>
      <c r="AD381">
        <v>63.192733010847952</v>
      </c>
      <c r="AE381">
        <v>89639.474192206573</v>
      </c>
      <c r="AF381">
        <v>222365.21407846722</v>
      </c>
      <c r="AG381">
        <v>18142.435876282369</v>
      </c>
      <c r="AH381">
        <v>44285.774012224232</v>
      </c>
      <c r="AI381">
        <v>80529.865863295738</v>
      </c>
      <c r="AJ381">
        <v>173009.22512816134</v>
      </c>
      <c r="AK381">
        <v>25833.415334171947</v>
      </c>
      <c r="AL381">
        <v>11630.594177924399</v>
      </c>
      <c r="AM381">
        <v>5666380.7588849068</v>
      </c>
      <c r="AN381">
        <v>107.44572901663415</v>
      </c>
      <c r="AO381">
        <v>8522.3320674546976</v>
      </c>
      <c r="AP381">
        <v>5746881.00972006</v>
      </c>
      <c r="AQ381">
        <v>1689.5953116508963</v>
      </c>
      <c r="AR381">
        <v>9999999</v>
      </c>
      <c r="AS381">
        <v>383.42997300497524</v>
      </c>
      <c r="AT381">
        <v>95.226200532774939</v>
      </c>
      <c r="AU381">
        <v>283.64089263401911</v>
      </c>
      <c r="AV381">
        <v>98.473203787379902</v>
      </c>
      <c r="AW381">
        <v>198.97503490072859</v>
      </c>
      <c r="AX381">
        <v>0.38845929221263648</v>
      </c>
      <c r="AY381">
        <v>60.681866108748302</v>
      </c>
      <c r="AZ381">
        <v>82.344846127999347</v>
      </c>
      <c r="BA381">
        <v>86.607790967940716</v>
      </c>
      <c r="BB381">
        <v>72.188104627861634</v>
      </c>
      <c r="BC381">
        <v>130.04449708935212</v>
      </c>
      <c r="BD381" t="s">
        <v>151</v>
      </c>
      <c r="BE381">
        <v>0.16278775285291575</v>
      </c>
      <c r="BF381">
        <v>700.15903602489254</v>
      </c>
      <c r="BG381">
        <v>1764.1413945808497</v>
      </c>
      <c r="BH381">
        <v>141.4681266794428</v>
      </c>
      <c r="BI381">
        <v>313.55780007218476</v>
      </c>
      <c r="BJ381">
        <v>642.72028036893278</v>
      </c>
      <c r="BK381">
        <v>1327.639232613619</v>
      </c>
      <c r="BL381">
        <v>210.07626296030756</v>
      </c>
      <c r="BM381">
        <v>84.236972167514509</v>
      </c>
      <c r="BN381">
        <v>81676.712218222805</v>
      </c>
      <c r="BO381">
        <v>0.53510193232363834</v>
      </c>
      <c r="BP381">
        <v>45.911778787421888</v>
      </c>
      <c r="BQ381">
        <v>32343.744694424415</v>
      </c>
      <c r="BR381">
        <v>115.85644442531938</v>
      </c>
      <c r="BS381">
        <v>9999999</v>
      </c>
      <c r="BT381">
        <v>0.99582364693797343</v>
      </c>
      <c r="BU381">
        <v>0.21909580712836429</v>
      </c>
      <c r="BV381">
        <v>0.43732526107406089</v>
      </c>
      <c r="BW381">
        <v>0.22691092874968458</v>
      </c>
      <c r="BX381">
        <v>0.36856054440524522</v>
      </c>
      <c r="BY381">
        <v>1.2542822136269081E-3</v>
      </c>
      <c r="BZ381">
        <v>0.14637576894168969</v>
      </c>
      <c r="CA381">
        <v>0.19257563033316497</v>
      </c>
      <c r="CB381">
        <v>0.19415735211796409</v>
      </c>
      <c r="CC381">
        <v>0.17156800155096283</v>
      </c>
      <c r="CD381">
        <v>0.29473509289898275</v>
      </c>
      <c r="CE381" t="s">
        <v>152</v>
      </c>
      <c r="CF381">
        <v>0.15624392196729733</v>
      </c>
      <c r="CG381">
        <v>318.86139716919797</v>
      </c>
      <c r="CH381">
        <v>759.79141064677879</v>
      </c>
      <c r="CI381">
        <v>55.484117960426303</v>
      </c>
      <c r="CJ381">
        <v>145.16581178264428</v>
      </c>
      <c r="CK381">
        <v>262.68857257125353</v>
      </c>
      <c r="CL381">
        <v>492.79157464251392</v>
      </c>
      <c r="CM381">
        <v>75.564001870724184</v>
      </c>
      <c r="CN381">
        <v>37.256567232755181</v>
      </c>
      <c r="CO381">
        <v>13607.204586819398</v>
      </c>
      <c r="CP381">
        <v>0.41460638521888349</v>
      </c>
      <c r="CQ381">
        <v>29.832871406400407</v>
      </c>
      <c r="CR381">
        <v>24409.509355623271</v>
      </c>
      <c r="CS381">
        <v>105.24673226602462</v>
      </c>
      <c r="CT381">
        <v>9999999</v>
      </c>
      <c r="CU381">
        <v>1.7525158312717075</v>
      </c>
      <c r="CV381">
        <v>0.18637999810652042</v>
      </c>
      <c r="CW381">
        <v>0.98862717884341533</v>
      </c>
      <c r="CX381">
        <v>0.18900435727468631</v>
      </c>
      <c r="CY381">
        <v>0.55174474829579068</v>
      </c>
      <c r="CZ381">
        <v>1.7881718147814058E-3</v>
      </c>
      <c r="DA381">
        <v>0.14924745385201138</v>
      </c>
      <c r="DB381">
        <v>0.17655473917884393</v>
      </c>
      <c r="DC381">
        <v>0.17415518285293743</v>
      </c>
      <c r="DD381">
        <v>0.16705777181586642</v>
      </c>
      <c r="DE381">
        <v>0.22947802753827518</v>
      </c>
    </row>
    <row r="382" spans="1:109">
      <c r="A382">
        <v>374</v>
      </c>
      <c r="B382" t="s">
        <v>149</v>
      </c>
      <c r="C382">
        <v>277025.21935699362</v>
      </c>
      <c r="D382">
        <v>54078.522059872907</v>
      </c>
      <c r="E382">
        <v>144230.08587187002</v>
      </c>
      <c r="F382">
        <v>14133.455918664822</v>
      </c>
      <c r="G382">
        <v>30712.499816446336</v>
      </c>
      <c r="H382">
        <v>38073.261416402675</v>
      </c>
      <c r="I382">
        <v>92024.435762900466</v>
      </c>
      <c r="J382">
        <v>18824.571805024763</v>
      </c>
      <c r="K382">
        <v>11738.504886662504</v>
      </c>
      <c r="L382">
        <v>2255729.4587124963</v>
      </c>
      <c r="M382">
        <v>3714.4686290658656</v>
      </c>
      <c r="N382">
        <v>16639.442636539912</v>
      </c>
      <c r="O382">
        <v>6464182.5377062354</v>
      </c>
      <c r="P382">
        <v>4686.0186447973238</v>
      </c>
      <c r="Q382">
        <v>9999999</v>
      </c>
      <c r="R382">
        <v>2391.4636858058361</v>
      </c>
      <c r="S382">
        <v>71.365105773790916</v>
      </c>
      <c r="T382">
        <v>445.04538716637273</v>
      </c>
      <c r="U382">
        <v>75.786644383488337</v>
      </c>
      <c r="V382">
        <v>287.122319987303</v>
      </c>
      <c r="W382">
        <v>1.1567383277680854</v>
      </c>
      <c r="X382">
        <v>33.001628081755875</v>
      </c>
      <c r="Y382">
        <v>54.686625646160486</v>
      </c>
      <c r="Z382">
        <v>61.210829789057662</v>
      </c>
      <c r="AA382">
        <v>43.447127775585102</v>
      </c>
      <c r="AB382">
        <v>131.00766393149451</v>
      </c>
      <c r="AC382" t="s">
        <v>150</v>
      </c>
      <c r="AD382">
        <v>96.995343384502007</v>
      </c>
      <c r="AE382">
        <v>114353.20069915036</v>
      </c>
      <c r="AF382">
        <v>296646.84078782221</v>
      </c>
      <c r="AG382">
        <v>23742.637564705372</v>
      </c>
      <c r="AH382">
        <v>56387.323947930294</v>
      </c>
      <c r="AI382">
        <v>91419.78600303705</v>
      </c>
      <c r="AJ382">
        <v>219195.6073513224</v>
      </c>
      <c r="AK382">
        <v>34205.11591805223</v>
      </c>
      <c r="AL382">
        <v>15059.377239375528</v>
      </c>
      <c r="AM382">
        <v>12921587.075808195</v>
      </c>
      <c r="AN382">
        <v>125.59804413018054</v>
      </c>
      <c r="AO382">
        <v>10471.915717991533</v>
      </c>
      <c r="AP382">
        <v>5743082.6993389232</v>
      </c>
      <c r="AQ382">
        <v>2353.2599970461833</v>
      </c>
      <c r="AR382">
        <v>9999999</v>
      </c>
      <c r="AS382">
        <v>329.02774367992095</v>
      </c>
      <c r="AT382">
        <v>59.363615493244325</v>
      </c>
      <c r="AU382">
        <v>194.44925302929144</v>
      </c>
      <c r="AV382">
        <v>61.313741653674846</v>
      </c>
      <c r="AW382">
        <v>179.50425851005056</v>
      </c>
      <c r="AX382">
        <v>0.85502381432674301</v>
      </c>
      <c r="AY382">
        <v>41.066004731327752</v>
      </c>
      <c r="AZ382">
        <v>51.233043214943976</v>
      </c>
      <c r="BA382">
        <v>55.815057281557173</v>
      </c>
      <c r="BB382">
        <v>46.200610668498399</v>
      </c>
      <c r="BC382">
        <v>91.12314417405598</v>
      </c>
      <c r="BD382" t="s">
        <v>151</v>
      </c>
      <c r="BE382">
        <v>4.9333942186765398</v>
      </c>
      <c r="BF382">
        <v>494.13821213761719</v>
      </c>
      <c r="BG382">
        <v>3564.1885685549782</v>
      </c>
      <c r="BH382">
        <v>204.00225131745094</v>
      </c>
      <c r="BI382">
        <v>303.82248234706827</v>
      </c>
      <c r="BJ382">
        <v>949.40655293743691</v>
      </c>
      <c r="BK382">
        <v>2563.7256239519024</v>
      </c>
      <c r="BL382">
        <v>415.3884541015999</v>
      </c>
      <c r="BM382">
        <v>85.775360461821521</v>
      </c>
      <c r="BN382">
        <v>7360306.8535237042</v>
      </c>
      <c r="BO382">
        <v>4.1388087364235489</v>
      </c>
      <c r="BP382">
        <v>50.696087603685605</v>
      </c>
      <c r="BQ382">
        <v>24672.447432020108</v>
      </c>
      <c r="BR382">
        <v>47.723129215822745</v>
      </c>
      <c r="BS382">
        <v>9999999</v>
      </c>
      <c r="BT382">
        <v>8.2495796235659302</v>
      </c>
      <c r="BU382">
        <v>0.51606579575142297</v>
      </c>
      <c r="BV382">
        <v>2.1396384179138956</v>
      </c>
      <c r="BW382">
        <v>0.54613284656118477</v>
      </c>
      <c r="BX382">
        <v>1.4707084806866042</v>
      </c>
      <c r="BY382">
        <v>2.3476899131891732E-3</v>
      </c>
      <c r="BZ382">
        <v>0.21272212696079512</v>
      </c>
      <c r="CA382">
        <v>0.39202678842686456</v>
      </c>
      <c r="CB382">
        <v>0.44051481471828752</v>
      </c>
      <c r="CC382">
        <v>0.3000573101998753</v>
      </c>
      <c r="CD382">
        <v>0.85389629273809975</v>
      </c>
      <c r="CE382" t="s">
        <v>152</v>
      </c>
      <c r="CF382">
        <v>0.13056845642562095</v>
      </c>
      <c r="CG382">
        <v>434.85721172295871</v>
      </c>
      <c r="CH382">
        <v>1071.0398382969743</v>
      </c>
      <c r="CI382">
        <v>91.098612599331659</v>
      </c>
      <c r="CJ382">
        <v>218.79868794758383</v>
      </c>
      <c r="CK382">
        <v>361.87039165241151</v>
      </c>
      <c r="CL382">
        <v>827.68910680926297</v>
      </c>
      <c r="CM382">
        <v>130.71338716371469</v>
      </c>
      <c r="CN382">
        <v>58.532449419102342</v>
      </c>
      <c r="CO382">
        <v>33518.331724842246</v>
      </c>
      <c r="CP382">
        <v>0.21546461163707833</v>
      </c>
      <c r="CQ382">
        <v>43.624474045018395</v>
      </c>
      <c r="CR382">
        <v>24694.178620673243</v>
      </c>
      <c r="CS382">
        <v>100.85215321642002</v>
      </c>
      <c r="CT382">
        <v>9999999</v>
      </c>
      <c r="CU382">
        <v>1.2718079222822052</v>
      </c>
      <c r="CV382">
        <v>0.1411548520535599</v>
      </c>
      <c r="CW382">
        <v>0.61477412305578816</v>
      </c>
      <c r="CX382">
        <v>0.1460953046232803</v>
      </c>
      <c r="CY382">
        <v>0.48432317236141315</v>
      </c>
      <c r="CZ382">
        <v>4.9880128814460013E-3</v>
      </c>
      <c r="DA382">
        <v>0.1049201703678985</v>
      </c>
      <c r="DB382">
        <v>0.12289719801306266</v>
      </c>
      <c r="DC382">
        <v>0.13004135346298221</v>
      </c>
      <c r="DD382">
        <v>0.11279419943272322</v>
      </c>
      <c r="DE382">
        <v>0.23486493610385253</v>
      </c>
    </row>
    <row r="383" spans="1:109">
      <c r="A383">
        <v>375</v>
      </c>
      <c r="B383" t="s">
        <v>149</v>
      </c>
      <c r="C383">
        <v>229245.32932803291</v>
      </c>
      <c r="D383">
        <v>279530.99521285074</v>
      </c>
      <c r="E383">
        <v>992868.65532140003</v>
      </c>
      <c r="F383">
        <v>97221.360473177396</v>
      </c>
      <c r="G383">
        <v>133523.97632516915</v>
      </c>
      <c r="H383">
        <v>343262.74469818093</v>
      </c>
      <c r="I383">
        <v>1992268.5257141055</v>
      </c>
      <c r="J383">
        <v>227134.86089161332</v>
      </c>
      <c r="K383">
        <v>36518.918366653539</v>
      </c>
      <c r="L383">
        <v>3978082529.7220621</v>
      </c>
      <c r="M383">
        <v>251.20866903512257</v>
      </c>
      <c r="N383">
        <v>17500.064214153375</v>
      </c>
      <c r="O383">
        <v>5747541.4139777105</v>
      </c>
      <c r="P383">
        <v>9264.8157634713225</v>
      </c>
      <c r="Q383">
        <v>9999999</v>
      </c>
      <c r="R383">
        <v>1500.3394342262986</v>
      </c>
      <c r="S383">
        <v>244.52309788790765</v>
      </c>
      <c r="T383">
        <v>985.00164141301445</v>
      </c>
      <c r="U383">
        <v>253.65834835341417</v>
      </c>
      <c r="V383">
        <v>887.0743051619221</v>
      </c>
      <c r="W383">
        <v>0.85217876226633615</v>
      </c>
      <c r="X383">
        <v>148.60015498100327</v>
      </c>
      <c r="Y383">
        <v>204.12306398303599</v>
      </c>
      <c r="Z383">
        <v>224.86535866084247</v>
      </c>
      <c r="AA383">
        <v>176.52492850228001</v>
      </c>
      <c r="AB383">
        <v>379.89445330162278</v>
      </c>
      <c r="AC383" t="s">
        <v>150</v>
      </c>
      <c r="AD383">
        <v>23.969522358098299</v>
      </c>
      <c r="AE383">
        <v>33950.33101445729</v>
      </c>
      <c r="AF383">
        <v>143588.08022195296</v>
      </c>
      <c r="AG383">
        <v>5939.4192156757517</v>
      </c>
      <c r="AH383">
        <v>16518.381772283556</v>
      </c>
      <c r="AI383">
        <v>40410.933041286145</v>
      </c>
      <c r="AJ383">
        <v>34641.080246511461</v>
      </c>
      <c r="AK383">
        <v>7257.6583221709452</v>
      </c>
      <c r="AL383">
        <v>4365.0697999661897</v>
      </c>
      <c r="AM383">
        <v>1359754.9156951327</v>
      </c>
      <c r="AN383">
        <v>27.326887127724998</v>
      </c>
      <c r="AO383">
        <v>3112.0007713713135</v>
      </c>
      <c r="AP383">
        <v>6736657.5059951721</v>
      </c>
      <c r="AQ383">
        <v>396.90649866991583</v>
      </c>
      <c r="AR383">
        <v>9999999</v>
      </c>
      <c r="AS383">
        <v>201.4545752895898</v>
      </c>
      <c r="AT383">
        <v>42.937663089729242</v>
      </c>
      <c r="AU383">
        <v>148.96427881165491</v>
      </c>
      <c r="AV383">
        <v>44.128982195131918</v>
      </c>
      <c r="AW383">
        <v>108.5355657966801</v>
      </c>
      <c r="AX383">
        <v>0.1667866715373641</v>
      </c>
      <c r="AY383">
        <v>28.442241718416231</v>
      </c>
      <c r="AZ383">
        <v>38.046837978510972</v>
      </c>
      <c r="BA383">
        <v>39.849592785123683</v>
      </c>
      <c r="BB383">
        <v>33.831638759685077</v>
      </c>
      <c r="BC383">
        <v>57.978099507473644</v>
      </c>
      <c r="BD383" t="s">
        <v>151</v>
      </c>
      <c r="BE383">
        <v>11.06705707468382</v>
      </c>
      <c r="BF383">
        <v>973.70193588719394</v>
      </c>
      <c r="BG383">
        <v>4677.5561291060585</v>
      </c>
      <c r="BH383">
        <v>380.25009856320497</v>
      </c>
      <c r="BI383">
        <v>480.7226619967451</v>
      </c>
      <c r="BJ383">
        <v>1282.8652152333507</v>
      </c>
      <c r="BK383">
        <v>9245.0090286424711</v>
      </c>
      <c r="BL383">
        <v>1026.0293087230125</v>
      </c>
      <c r="BM383">
        <v>128.85682930202958</v>
      </c>
      <c r="BN383">
        <v>131355775.74424547</v>
      </c>
      <c r="BO383">
        <v>11.357249402101198</v>
      </c>
      <c r="BP383">
        <v>86.870830372899377</v>
      </c>
      <c r="BQ383">
        <v>21889.152815021374</v>
      </c>
      <c r="BR383">
        <v>24.14396635179903</v>
      </c>
      <c r="BS383">
        <v>9999999</v>
      </c>
      <c r="BT383">
        <v>21.659457111180252</v>
      </c>
      <c r="BU383">
        <v>1.2580049188853746</v>
      </c>
      <c r="BV383">
        <v>8.4201275436106471</v>
      </c>
      <c r="BW383">
        <v>1.3281460108109386</v>
      </c>
      <c r="BX383">
        <v>4.9180935734168552</v>
      </c>
      <c r="BY383">
        <v>2.9016979231481273E-3</v>
      </c>
      <c r="BZ383">
        <v>0.60346106578903447</v>
      </c>
      <c r="CA383">
        <v>0.97926137856365425</v>
      </c>
      <c r="CB383">
        <v>1.0934358029455156</v>
      </c>
      <c r="CC383">
        <v>0.78635909612246746</v>
      </c>
      <c r="CD383">
        <v>2.2154756119672228</v>
      </c>
      <c r="CE383" t="s">
        <v>152</v>
      </c>
      <c r="CF383">
        <v>1.0317568960321202</v>
      </c>
      <c r="CG383">
        <v>473.9924597444828</v>
      </c>
      <c r="CH383">
        <v>2492.1494935107953</v>
      </c>
      <c r="CI383">
        <v>119.70185160517548</v>
      </c>
      <c r="CJ383">
        <v>228.59065060450575</v>
      </c>
      <c r="CK383">
        <v>645.18194740579816</v>
      </c>
      <c r="CL383">
        <v>1048.2644265413674</v>
      </c>
      <c r="CM383">
        <v>191.03610244511589</v>
      </c>
      <c r="CN383">
        <v>63.479300704149324</v>
      </c>
      <c r="CO383">
        <v>719436.56099630042</v>
      </c>
      <c r="CP383">
        <v>1.4743848066821972</v>
      </c>
      <c r="CQ383">
        <v>30.518326783681857</v>
      </c>
      <c r="CR383">
        <v>25283.150535899636</v>
      </c>
      <c r="CS383">
        <v>98.799656460307375</v>
      </c>
      <c r="CT383">
        <v>9999999</v>
      </c>
      <c r="CU383">
        <v>3.4385323930466192</v>
      </c>
      <c r="CV383">
        <v>0.37736849969399144</v>
      </c>
      <c r="CW383">
        <v>1.7935115355706601</v>
      </c>
      <c r="CX383">
        <v>0.3926246463270272</v>
      </c>
      <c r="CY383">
        <v>1.0626712212459684</v>
      </c>
      <c r="CZ383">
        <v>2.3020939485753956E-3</v>
      </c>
      <c r="DA383">
        <v>0.17973622029183892</v>
      </c>
      <c r="DB383">
        <v>0.29891028277784903</v>
      </c>
      <c r="DC383">
        <v>0.34160368626258258</v>
      </c>
      <c r="DD383">
        <v>0.23545410325759938</v>
      </c>
      <c r="DE383">
        <v>0.51589225657130422</v>
      </c>
    </row>
    <row r="384" spans="1:109">
      <c r="A384">
        <v>376</v>
      </c>
      <c r="B384" t="s">
        <v>149</v>
      </c>
      <c r="C384">
        <v>300992.40108573355</v>
      </c>
      <c r="D384">
        <v>196219.57689767555</v>
      </c>
      <c r="E384">
        <v>563249.42995991197</v>
      </c>
      <c r="F384">
        <v>67036.925982171029</v>
      </c>
      <c r="G384">
        <v>117813.5518151023</v>
      </c>
      <c r="H384">
        <v>155259.9269723694</v>
      </c>
      <c r="I384">
        <v>908405.32797531958</v>
      </c>
      <c r="J384">
        <v>124722.0128403345</v>
      </c>
      <c r="K384">
        <v>38033.315339629364</v>
      </c>
      <c r="L384">
        <v>199763447.19262677</v>
      </c>
      <c r="M384">
        <v>2220.8141648490359</v>
      </c>
      <c r="N384">
        <v>33051.673812984576</v>
      </c>
      <c r="O384">
        <v>5822069.5046892138</v>
      </c>
      <c r="P384">
        <v>17416.439261242194</v>
      </c>
      <c r="Q384">
        <v>9999999</v>
      </c>
      <c r="R384">
        <v>2311.7233256319992</v>
      </c>
      <c r="S384">
        <v>248.47948348852418</v>
      </c>
      <c r="T384">
        <v>951.29926070047179</v>
      </c>
      <c r="U384">
        <v>258.15108605580519</v>
      </c>
      <c r="V384">
        <v>710.25202046728975</v>
      </c>
      <c r="W384">
        <v>0.62207600591443235</v>
      </c>
      <c r="X384">
        <v>152.07168676918468</v>
      </c>
      <c r="Y384">
        <v>210.55594735249002</v>
      </c>
      <c r="Z384">
        <v>223.698226471157</v>
      </c>
      <c r="AA384">
        <v>182.90105245177816</v>
      </c>
      <c r="AB384">
        <v>377.96870133549885</v>
      </c>
      <c r="AC384" t="s">
        <v>150</v>
      </c>
      <c r="AD384">
        <v>232.57021079872985</v>
      </c>
      <c r="AE384">
        <v>25518.25082333319</v>
      </c>
      <c r="AF384">
        <v>94996.638619412537</v>
      </c>
      <c r="AG384">
        <v>4842.3258770578068</v>
      </c>
      <c r="AH384">
        <v>12859.732885945223</v>
      </c>
      <c r="AI384">
        <v>31267.422968862182</v>
      </c>
      <c r="AJ384">
        <v>32188.856864599777</v>
      </c>
      <c r="AK384">
        <v>6198.5084683252308</v>
      </c>
      <c r="AL384">
        <v>3458.2669256529443</v>
      </c>
      <c r="AM384">
        <v>1048766.0333249434</v>
      </c>
      <c r="AN384">
        <v>381.76817386351649</v>
      </c>
      <c r="AO384">
        <v>3595.379045671561</v>
      </c>
      <c r="AP384">
        <v>4351756.5642668428</v>
      </c>
      <c r="AQ384">
        <v>142.85917686493471</v>
      </c>
      <c r="AR384">
        <v>9999999</v>
      </c>
      <c r="AS384">
        <v>620.21453166390529</v>
      </c>
      <c r="AT384">
        <v>36.409428657356727</v>
      </c>
      <c r="AU384">
        <v>272.48676040388517</v>
      </c>
      <c r="AV384">
        <v>38.766426714833699</v>
      </c>
      <c r="AW384">
        <v>170.70189342189991</v>
      </c>
      <c r="AX384">
        <v>0.14068278445249394</v>
      </c>
      <c r="AY384">
        <v>14.004588585575668</v>
      </c>
      <c r="AZ384">
        <v>26.307743923765408</v>
      </c>
      <c r="BA384">
        <v>31.726333864769604</v>
      </c>
      <c r="BB384">
        <v>19.619819342980492</v>
      </c>
      <c r="BC384">
        <v>67.163845124520506</v>
      </c>
      <c r="BD384" t="s">
        <v>151</v>
      </c>
      <c r="BE384">
        <v>16.965074977036007</v>
      </c>
      <c r="BF384">
        <v>367.72725549789004</v>
      </c>
      <c r="BG384">
        <v>1359.3768174913025</v>
      </c>
      <c r="BH384">
        <v>131.0593814800292</v>
      </c>
      <c r="BI384">
        <v>216.23433672817615</v>
      </c>
      <c r="BJ384">
        <v>314.40274960699537</v>
      </c>
      <c r="BK384">
        <v>1282.8885058731537</v>
      </c>
      <c r="BL384">
        <v>226.01738477018455</v>
      </c>
      <c r="BM384">
        <v>91.777198560597938</v>
      </c>
      <c r="BN384">
        <v>205414.68520537735</v>
      </c>
      <c r="BO384">
        <v>35.894684139896448</v>
      </c>
      <c r="BP384">
        <v>98.210859212497681</v>
      </c>
      <c r="BQ384">
        <v>20685.705274831045</v>
      </c>
      <c r="BR384">
        <v>19.848132203260079</v>
      </c>
      <c r="BS384">
        <v>9999999</v>
      </c>
      <c r="BT384">
        <v>15.928292381263748</v>
      </c>
      <c r="BU384">
        <v>0.27742751577789287</v>
      </c>
      <c r="BV384">
        <v>2.0682235383650549</v>
      </c>
      <c r="BW384">
        <v>0.29350809464900418</v>
      </c>
      <c r="BX384">
        <v>1.2135882420959989</v>
      </c>
      <c r="BY384">
        <v>3.4429988495069414E-3</v>
      </c>
      <c r="BZ384">
        <v>0.11743467469593431</v>
      </c>
      <c r="CA384">
        <v>0.2082387006686125</v>
      </c>
      <c r="CB384">
        <v>0.23751256472655519</v>
      </c>
      <c r="CC384">
        <v>0.16232906455879242</v>
      </c>
      <c r="CD384">
        <v>0.4782890967963348</v>
      </c>
      <c r="CE384" t="s">
        <v>152</v>
      </c>
      <c r="CF384">
        <v>0.55131149300510773</v>
      </c>
      <c r="CG384">
        <v>446.45974397011224</v>
      </c>
      <c r="CH384">
        <v>1736.120131508678</v>
      </c>
      <c r="CI384">
        <v>110.24288094455051</v>
      </c>
      <c r="CJ384">
        <v>231.38646784784078</v>
      </c>
      <c r="CK384">
        <v>493.32244250428226</v>
      </c>
      <c r="CL384">
        <v>1103.2473124453836</v>
      </c>
      <c r="CM384">
        <v>170.59466367723607</v>
      </c>
      <c r="CN384">
        <v>62.971732277992423</v>
      </c>
      <c r="CO384">
        <v>223491.81088798854</v>
      </c>
      <c r="CP384">
        <v>0.69588046375449164</v>
      </c>
      <c r="CQ384">
        <v>38.023347965150307</v>
      </c>
      <c r="CR384">
        <v>22176.317586084315</v>
      </c>
      <c r="CS384">
        <v>96.580656709429434</v>
      </c>
      <c r="CT384">
        <v>9999999</v>
      </c>
      <c r="CU384">
        <v>2.0307601130879451</v>
      </c>
      <c r="CV384">
        <v>0.2823870734893123</v>
      </c>
      <c r="CW384">
        <v>1.1258201838637492</v>
      </c>
      <c r="CX384">
        <v>0.28852671163239207</v>
      </c>
      <c r="CY384">
        <v>0.6871568798094112</v>
      </c>
      <c r="CZ384">
        <v>6.2415751774279001E-4</v>
      </c>
      <c r="DA384">
        <v>0.18310201500717851</v>
      </c>
      <c r="DB384">
        <v>0.25624374117840226</v>
      </c>
      <c r="DC384">
        <v>0.25879560298824617</v>
      </c>
      <c r="DD384">
        <v>0.22716275686706638</v>
      </c>
      <c r="DE384">
        <v>0.33283458987838399</v>
      </c>
    </row>
    <row r="385" spans="1:109">
      <c r="A385">
        <v>377</v>
      </c>
      <c r="B385" t="s">
        <v>149</v>
      </c>
      <c r="C385">
        <v>369752.64258927025</v>
      </c>
      <c r="D385">
        <v>309975.8485495827</v>
      </c>
      <c r="E385">
        <v>628374.9577963131</v>
      </c>
      <c r="F385">
        <v>63684.743949947275</v>
      </c>
      <c r="G385">
        <v>133400.0961883298</v>
      </c>
      <c r="H385">
        <v>202467.94380841535</v>
      </c>
      <c r="I385">
        <v>985822.65309771756</v>
      </c>
      <c r="J385">
        <v>113598.7448374481</v>
      </c>
      <c r="K385">
        <v>34619.147893611545</v>
      </c>
      <c r="L385">
        <v>97314927.281060889</v>
      </c>
      <c r="M385">
        <v>1327.3391128078306</v>
      </c>
      <c r="N385">
        <v>26352.12144547885</v>
      </c>
      <c r="O385">
        <v>8185132.5445033694</v>
      </c>
      <c r="P385">
        <v>12792.289411603451</v>
      </c>
      <c r="Q385">
        <v>9999999</v>
      </c>
      <c r="R385">
        <v>2969.8362937609945</v>
      </c>
      <c r="S385">
        <v>424.62709854886162</v>
      </c>
      <c r="T385">
        <v>1505.5701733984829</v>
      </c>
      <c r="U385">
        <v>437.78715345475894</v>
      </c>
      <c r="V385">
        <v>908.7841030425044</v>
      </c>
      <c r="W385">
        <v>1.7820839372787813</v>
      </c>
      <c r="X385">
        <v>247.5526112222214</v>
      </c>
      <c r="Y385">
        <v>369.01212024665381</v>
      </c>
      <c r="Z385">
        <v>384.5654088005021</v>
      </c>
      <c r="AA385">
        <v>314.75140453434983</v>
      </c>
      <c r="AB385">
        <v>549.43390805167837</v>
      </c>
      <c r="AC385" t="s">
        <v>150</v>
      </c>
      <c r="AD385">
        <v>192.48974302712634</v>
      </c>
      <c r="AE385">
        <v>46381.66206858946</v>
      </c>
      <c r="AF385">
        <v>125018.92411957587</v>
      </c>
      <c r="AG385">
        <v>10164.245876902638</v>
      </c>
      <c r="AH385">
        <v>25557.890207014629</v>
      </c>
      <c r="AI385">
        <v>37210.270866481413</v>
      </c>
      <c r="AJ385">
        <v>65179.228783598708</v>
      </c>
      <c r="AK385">
        <v>12894.882583369112</v>
      </c>
      <c r="AL385">
        <v>7638.0001287409832</v>
      </c>
      <c r="AM385">
        <v>1552561.3144843029</v>
      </c>
      <c r="AN385">
        <v>200.62272181270274</v>
      </c>
      <c r="AO385">
        <v>7841.0020715408973</v>
      </c>
      <c r="AP385">
        <v>5121151.8388248198</v>
      </c>
      <c r="AQ385">
        <v>1101.5411006478585</v>
      </c>
      <c r="AR385">
        <v>9999999</v>
      </c>
      <c r="AS385">
        <v>320.79113379712788</v>
      </c>
      <c r="AT385">
        <v>34.825635396191444</v>
      </c>
      <c r="AU385">
        <v>144.94998103820336</v>
      </c>
      <c r="AV385">
        <v>37.052263804123243</v>
      </c>
      <c r="AW385">
        <v>120.04747732543008</v>
      </c>
      <c r="AX385">
        <v>0.27364932405104098</v>
      </c>
      <c r="AY385">
        <v>15.480421543329202</v>
      </c>
      <c r="AZ385">
        <v>25.825567232213455</v>
      </c>
      <c r="BA385">
        <v>29.868155475744196</v>
      </c>
      <c r="BB385">
        <v>20.243320392408513</v>
      </c>
      <c r="BC385">
        <v>67.413443980866887</v>
      </c>
      <c r="BD385" t="s">
        <v>151</v>
      </c>
      <c r="BE385">
        <v>4.953051500841215</v>
      </c>
      <c r="BF385">
        <v>414.24987245532367</v>
      </c>
      <c r="BG385">
        <v>4063.4439191101319</v>
      </c>
      <c r="BH385">
        <v>142.03740821372156</v>
      </c>
      <c r="BI385">
        <v>201.43506549077321</v>
      </c>
      <c r="BJ385">
        <v>979.95310789151779</v>
      </c>
      <c r="BK385">
        <v>796.00652286293519</v>
      </c>
      <c r="BL385">
        <v>231.09996518974492</v>
      </c>
      <c r="BM385">
        <v>70.33870497492039</v>
      </c>
      <c r="BN385">
        <v>2918944.2580001717</v>
      </c>
      <c r="BO385">
        <v>7.8265668612657961</v>
      </c>
      <c r="BP385">
        <v>22.618286602304117</v>
      </c>
      <c r="BQ385">
        <v>32903.336220207282</v>
      </c>
      <c r="BR385">
        <v>119.02308791472399</v>
      </c>
      <c r="BS385">
        <v>9999999</v>
      </c>
      <c r="BT385">
        <v>9.0434404226139904</v>
      </c>
      <c r="BU385">
        <v>0.40088196444832669</v>
      </c>
      <c r="BV385">
        <v>3.0989978119468762</v>
      </c>
      <c r="BW385">
        <v>0.42120943720855786</v>
      </c>
      <c r="BX385">
        <v>1.8468832286301351</v>
      </c>
      <c r="BY385">
        <v>3.2954175933226079E-4</v>
      </c>
      <c r="BZ385">
        <v>0.17612000666040653</v>
      </c>
      <c r="CA385">
        <v>0.30999993994966257</v>
      </c>
      <c r="CB385">
        <v>0.35945062101990766</v>
      </c>
      <c r="CC385">
        <v>0.24185415436543306</v>
      </c>
      <c r="CD385">
        <v>0.64002646482859071</v>
      </c>
      <c r="CE385" t="s">
        <v>152</v>
      </c>
      <c r="CF385">
        <v>0.12936831578067248</v>
      </c>
      <c r="CG385">
        <v>76.920060620872917</v>
      </c>
      <c r="CH385">
        <v>168.20648073734796</v>
      </c>
      <c r="CI385">
        <v>11.633928338055194</v>
      </c>
      <c r="CJ385">
        <v>36.268907826021142</v>
      </c>
      <c r="CK385">
        <v>62.560200287932467</v>
      </c>
      <c r="CL385">
        <v>64.04635429555232</v>
      </c>
      <c r="CM385">
        <v>13.295393483987038</v>
      </c>
      <c r="CN385">
        <v>9.7162967004813936</v>
      </c>
      <c r="CO385">
        <v>650.8816798905699</v>
      </c>
      <c r="CP385">
        <v>0.6104674482631276</v>
      </c>
      <c r="CQ385">
        <v>14.548269296839615</v>
      </c>
      <c r="CR385">
        <v>23516.430704529386</v>
      </c>
      <c r="CS385">
        <v>147.32937981100648</v>
      </c>
      <c r="CT385">
        <v>9999999</v>
      </c>
      <c r="CU385">
        <v>0.96692715362406945</v>
      </c>
      <c r="CV385">
        <v>9.9238248791333986E-2</v>
      </c>
      <c r="CW385">
        <v>0.41300173066524687</v>
      </c>
      <c r="CX385">
        <v>0.10387440663825598</v>
      </c>
      <c r="CY385">
        <v>0.22521011853829215</v>
      </c>
      <c r="CZ385">
        <v>2.8373491348105344E-4</v>
      </c>
      <c r="DA385">
        <v>4.6100018192571916E-2</v>
      </c>
      <c r="DB385">
        <v>7.8154126242057254E-2</v>
      </c>
      <c r="DC385">
        <v>8.7016092391860769E-2</v>
      </c>
      <c r="DD385">
        <v>6.1528364255778685E-2</v>
      </c>
      <c r="DE385">
        <v>0.12983287050728223</v>
      </c>
    </row>
    <row r="386" spans="1:109">
      <c r="A386">
        <v>378</v>
      </c>
      <c r="B386" t="s">
        <v>149</v>
      </c>
      <c r="C386">
        <v>397916.15443205403</v>
      </c>
      <c r="D386">
        <v>397185.52271754382</v>
      </c>
      <c r="E386">
        <v>1215473.2254054346</v>
      </c>
      <c r="F386">
        <v>132177.76425531169</v>
      </c>
      <c r="G386">
        <v>220274.09703613861</v>
      </c>
      <c r="H386">
        <v>359949.69290156529</v>
      </c>
      <c r="I386">
        <v>2494224.7697241521</v>
      </c>
      <c r="J386">
        <v>274616.27487905626</v>
      </c>
      <c r="K386">
        <v>61863.350516329869</v>
      </c>
      <c r="L386">
        <v>2121442885.4734182</v>
      </c>
      <c r="M386">
        <v>706.91836247661547</v>
      </c>
      <c r="N386">
        <v>45742.963796763419</v>
      </c>
      <c r="O386">
        <v>8314549.521197523</v>
      </c>
      <c r="P386">
        <v>23187.505239523613</v>
      </c>
      <c r="Q386">
        <v>9999999</v>
      </c>
      <c r="R386">
        <v>1860.7946963463523</v>
      </c>
      <c r="S386">
        <v>264.69098399075529</v>
      </c>
      <c r="T386">
        <v>887.79189803194993</v>
      </c>
      <c r="U386">
        <v>271.96355370931786</v>
      </c>
      <c r="V386">
        <v>713.87850296339309</v>
      </c>
      <c r="W386">
        <v>4.2228885678839063</v>
      </c>
      <c r="X386">
        <v>167.56084844658204</v>
      </c>
      <c r="Y386">
        <v>235.2834480759004</v>
      </c>
      <c r="Z386">
        <v>239.26210257610811</v>
      </c>
      <c r="AA386">
        <v>205.89567345720138</v>
      </c>
      <c r="AB386">
        <v>345.55173382169505</v>
      </c>
      <c r="AC386" t="s">
        <v>150</v>
      </c>
      <c r="AD386">
        <v>48.867141859531536</v>
      </c>
      <c r="AE386">
        <v>22258.271784708413</v>
      </c>
      <c r="AF386">
        <v>124133.87929852358</v>
      </c>
      <c r="AG386">
        <v>3812.4486380965559</v>
      </c>
      <c r="AH386">
        <v>10124.849921061093</v>
      </c>
      <c r="AI386">
        <v>31144.093001589215</v>
      </c>
      <c r="AJ386">
        <v>20083.825237147186</v>
      </c>
      <c r="AK386">
        <v>4617.9935471820563</v>
      </c>
      <c r="AL386">
        <v>2797.1514049403636</v>
      </c>
      <c r="AM386">
        <v>1285888.3376821489</v>
      </c>
      <c r="AN386">
        <v>90.644409107424281</v>
      </c>
      <c r="AO386">
        <v>1666.8857378946293</v>
      </c>
      <c r="AP386">
        <v>5314234.002688624</v>
      </c>
      <c r="AQ386">
        <v>443.10582849493392</v>
      </c>
      <c r="AR386">
        <v>9999999</v>
      </c>
      <c r="AS386">
        <v>226.28461854127039</v>
      </c>
      <c r="AT386">
        <v>29.501454712160179</v>
      </c>
      <c r="AU386">
        <v>130.99135086715461</v>
      </c>
      <c r="AV386">
        <v>30.973477035900334</v>
      </c>
      <c r="AW386">
        <v>90.230983712303882</v>
      </c>
      <c r="AX386">
        <v>0.13349909458865653</v>
      </c>
      <c r="AY386">
        <v>14.413354008928312</v>
      </c>
      <c r="AZ386">
        <v>22.826638208937585</v>
      </c>
      <c r="BA386">
        <v>26.641103958982811</v>
      </c>
      <c r="BB386">
        <v>18.374160407082574</v>
      </c>
      <c r="BC386">
        <v>45.664369735066465</v>
      </c>
      <c r="BD386" t="s">
        <v>151</v>
      </c>
      <c r="BE386">
        <v>2.097760440739691</v>
      </c>
      <c r="BF386">
        <v>465.33900441819242</v>
      </c>
      <c r="BG386">
        <v>2627.2140066922516</v>
      </c>
      <c r="BH386">
        <v>138.65546460003546</v>
      </c>
      <c r="BI386">
        <v>254.89632078386774</v>
      </c>
      <c r="BJ386">
        <v>669.1951365589731</v>
      </c>
      <c r="BK386">
        <v>1313.1386895024661</v>
      </c>
      <c r="BL386">
        <v>230.06904893613947</v>
      </c>
      <c r="BM386">
        <v>72.663775975330338</v>
      </c>
      <c r="BN386">
        <v>1101735.7868095422</v>
      </c>
      <c r="BO386">
        <v>1.7436605091613262</v>
      </c>
      <c r="BP386">
        <v>43.6072401016215</v>
      </c>
      <c r="BQ386">
        <v>24868.453695173816</v>
      </c>
      <c r="BR386">
        <v>85.747881406866384</v>
      </c>
      <c r="BS386">
        <v>9999999</v>
      </c>
      <c r="BT386">
        <v>4.2921504445150189</v>
      </c>
      <c r="BU386">
        <v>0.52359078932494629</v>
      </c>
      <c r="BV386">
        <v>1.8857728859234786</v>
      </c>
      <c r="BW386">
        <v>0.55769813594006368</v>
      </c>
      <c r="BX386">
        <v>1.1748611636138575</v>
      </c>
      <c r="BY386">
        <v>2.4215472104531792E-3</v>
      </c>
      <c r="BZ386">
        <v>0.19605664516496091</v>
      </c>
      <c r="CA386">
        <v>0.37763917729662594</v>
      </c>
      <c r="CB386">
        <v>0.44791732946285667</v>
      </c>
      <c r="CC386">
        <v>0.28039349155581911</v>
      </c>
      <c r="CD386">
        <v>0.90233595543564082</v>
      </c>
      <c r="CE386" t="s">
        <v>152</v>
      </c>
      <c r="CF386">
        <v>0.53250960319650475</v>
      </c>
      <c r="CG386">
        <v>89.915011179105207</v>
      </c>
      <c r="CH386">
        <v>212.82004146346725</v>
      </c>
      <c r="CI386">
        <v>14.686806950335789</v>
      </c>
      <c r="CJ386">
        <v>43.783507947407607</v>
      </c>
      <c r="CK386">
        <v>80.528183338481654</v>
      </c>
      <c r="CL386">
        <v>85.708884361367183</v>
      </c>
      <c r="CM386">
        <v>17.192272030693474</v>
      </c>
      <c r="CN386">
        <v>11.998219474995718</v>
      </c>
      <c r="CO386">
        <v>998.47741244747203</v>
      </c>
      <c r="CP386">
        <v>1.493660218228233</v>
      </c>
      <c r="CQ386">
        <v>18.10003849725884</v>
      </c>
      <c r="CR386">
        <v>23856.416517452762</v>
      </c>
      <c r="CS386">
        <v>146.44775288107928</v>
      </c>
      <c r="CT386">
        <v>9999999</v>
      </c>
      <c r="CU386">
        <v>2.0927273999360394</v>
      </c>
      <c r="CV386">
        <v>0.23251651200591486</v>
      </c>
      <c r="CW386">
        <v>1.0470252237921562</v>
      </c>
      <c r="CX386">
        <v>0.24493618590290223</v>
      </c>
      <c r="CY386">
        <v>0.62865495804585991</v>
      </c>
      <c r="CZ386">
        <v>5.4075771190589773E-4</v>
      </c>
      <c r="DA386">
        <v>9.8264469204541793E-2</v>
      </c>
      <c r="DB386">
        <v>0.17442830123142</v>
      </c>
      <c r="DC386">
        <v>0.20764785565427776</v>
      </c>
      <c r="DD386">
        <v>0.13429452898238006</v>
      </c>
      <c r="DE386">
        <v>0.39107425440563309</v>
      </c>
    </row>
    <row r="387" spans="1:109">
      <c r="A387">
        <v>379</v>
      </c>
      <c r="B387" t="s">
        <v>149</v>
      </c>
      <c r="C387">
        <v>340658.80056230054</v>
      </c>
      <c r="D387">
        <v>135792.30905998469</v>
      </c>
      <c r="E387">
        <v>700927.81115395145</v>
      </c>
      <c r="F387">
        <v>27915.99347754709</v>
      </c>
      <c r="G387">
        <v>58623.67307158123</v>
      </c>
      <c r="H387">
        <v>173587.77546443723</v>
      </c>
      <c r="I387">
        <v>237820.41388882251</v>
      </c>
      <c r="J387">
        <v>42989.964392548325</v>
      </c>
      <c r="K387">
        <v>15430.424709053053</v>
      </c>
      <c r="L387">
        <v>93175186.611730427</v>
      </c>
      <c r="M387">
        <v>861.26691000093433</v>
      </c>
      <c r="N387">
        <v>9524.712742045218</v>
      </c>
      <c r="O387">
        <v>9349714.8222397864</v>
      </c>
      <c r="P387">
        <v>3334.4469602114705</v>
      </c>
      <c r="Q387">
        <v>9999999</v>
      </c>
      <c r="R387">
        <v>2399.2257346682354</v>
      </c>
      <c r="S387">
        <v>250.50724599463359</v>
      </c>
      <c r="T387">
        <v>1281.0017849659207</v>
      </c>
      <c r="U387">
        <v>265.59602579237838</v>
      </c>
      <c r="V387">
        <v>804.35358287521558</v>
      </c>
      <c r="W387">
        <v>1.0476731888417177</v>
      </c>
      <c r="X387">
        <v>99.814245359421506</v>
      </c>
      <c r="Y387">
        <v>183.3673276402846</v>
      </c>
      <c r="Z387">
        <v>220.29521932815717</v>
      </c>
      <c r="AA387">
        <v>138.17870085538891</v>
      </c>
      <c r="AB387">
        <v>410.0540401315543</v>
      </c>
      <c r="AC387" t="s">
        <v>150</v>
      </c>
      <c r="AD387">
        <v>391.32378714605773</v>
      </c>
      <c r="AE387">
        <v>97506.497614438966</v>
      </c>
      <c r="AF387">
        <v>622701.46573926439</v>
      </c>
      <c r="AG387">
        <v>31069.756288267483</v>
      </c>
      <c r="AH387">
        <v>44263.513098746116</v>
      </c>
      <c r="AI387">
        <v>158645.96747542531</v>
      </c>
      <c r="AJ387">
        <v>310922.27196293697</v>
      </c>
      <c r="AK387">
        <v>60159.784860846092</v>
      </c>
      <c r="AL387">
        <v>13032.67230985258</v>
      </c>
      <c r="AM387">
        <v>2546253130.8994489</v>
      </c>
      <c r="AN387">
        <v>461.77921575358056</v>
      </c>
      <c r="AO387">
        <v>4829.2701981325881</v>
      </c>
      <c r="AP387">
        <v>3670754.9891249212</v>
      </c>
      <c r="AQ387">
        <v>2543.2550240783557</v>
      </c>
      <c r="AR387">
        <v>9999999</v>
      </c>
      <c r="AS387">
        <v>849.93136040989577</v>
      </c>
      <c r="AT387">
        <v>83.713444553059858</v>
      </c>
      <c r="AU387">
        <v>334.02947338050387</v>
      </c>
      <c r="AV387">
        <v>87.703988920964719</v>
      </c>
      <c r="AW387">
        <v>225.65963398177524</v>
      </c>
      <c r="AX387">
        <v>0.50809569758210604</v>
      </c>
      <c r="AY387">
        <v>45.343092640699453</v>
      </c>
      <c r="AZ387">
        <v>67.57654376480599</v>
      </c>
      <c r="BA387">
        <v>74.281667098064105</v>
      </c>
      <c r="BB387">
        <v>56.356615326651919</v>
      </c>
      <c r="BC387">
        <v>136.85971549594137</v>
      </c>
      <c r="BD387" t="s">
        <v>151</v>
      </c>
      <c r="BE387">
        <v>3.1565046478709342</v>
      </c>
      <c r="BF387">
        <v>809.77929428602909</v>
      </c>
      <c r="BG387">
        <v>5174.8670685470934</v>
      </c>
      <c r="BH387">
        <v>244.2950761941415</v>
      </c>
      <c r="BI387">
        <v>392.78566967712482</v>
      </c>
      <c r="BJ387">
        <v>1314.5882994786223</v>
      </c>
      <c r="BK387">
        <v>2345.0253329699285</v>
      </c>
      <c r="BL387">
        <v>437.53740128361079</v>
      </c>
      <c r="BM387">
        <v>111.8318599020194</v>
      </c>
      <c r="BN387">
        <v>6862900.2883744249</v>
      </c>
      <c r="BO387">
        <v>3.2495990240104153</v>
      </c>
      <c r="BP387">
        <v>44.95854759616104</v>
      </c>
      <c r="BQ387">
        <v>37641.466095614327</v>
      </c>
      <c r="BR387">
        <v>96.68975351115553</v>
      </c>
      <c r="BS387">
        <v>9999999</v>
      </c>
      <c r="BT387">
        <v>8.7795312262610548</v>
      </c>
      <c r="BU387">
        <v>1.0075027285267477</v>
      </c>
      <c r="BV387">
        <v>4.3306876719483451</v>
      </c>
      <c r="BW387">
        <v>1.0528109055650039</v>
      </c>
      <c r="BX387">
        <v>2.9343809466230946</v>
      </c>
      <c r="BY387">
        <v>7.5893780722921045E-3</v>
      </c>
      <c r="BZ387">
        <v>0.52388561744277684</v>
      </c>
      <c r="CA387">
        <v>0.79975682683037874</v>
      </c>
      <c r="CB387">
        <v>0.91494302977166375</v>
      </c>
      <c r="CC387">
        <v>0.65691782552789879</v>
      </c>
      <c r="CD387">
        <v>1.5515917548333316</v>
      </c>
      <c r="CE387" t="s">
        <v>152</v>
      </c>
      <c r="CF387">
        <v>1.456093596909301</v>
      </c>
      <c r="CG387">
        <v>109.37491151779069</v>
      </c>
      <c r="CH387">
        <v>263.56885556036809</v>
      </c>
      <c r="CI387">
        <v>19.648721568645943</v>
      </c>
      <c r="CJ387">
        <v>54.350668001294657</v>
      </c>
      <c r="CK387">
        <v>95.890348418381862</v>
      </c>
      <c r="CL387">
        <v>118.54580390943873</v>
      </c>
      <c r="CM387">
        <v>23.500234776905948</v>
      </c>
      <c r="CN387">
        <v>16.137880642130288</v>
      </c>
      <c r="CO387">
        <v>1542.165572018477</v>
      </c>
      <c r="CP387">
        <v>3.8466296793697778</v>
      </c>
      <c r="CQ387">
        <v>26.63792222530428</v>
      </c>
      <c r="CR387">
        <v>24525.513720453528</v>
      </c>
      <c r="CS387">
        <v>119.86599649724442</v>
      </c>
      <c r="CT387">
        <v>9999999</v>
      </c>
      <c r="CU387">
        <v>4.0760192090648664</v>
      </c>
      <c r="CV387">
        <v>0.22996137284187787</v>
      </c>
      <c r="CW387">
        <v>1.408533268357417</v>
      </c>
      <c r="CX387">
        <v>0.24263463786667547</v>
      </c>
      <c r="CY387">
        <v>0.85039098104725197</v>
      </c>
      <c r="CZ387">
        <v>2.1244825012024719E-3</v>
      </c>
      <c r="DA387">
        <v>0.10657185696355105</v>
      </c>
      <c r="DB387">
        <v>0.17816404846461817</v>
      </c>
      <c r="DC387">
        <v>0.20159977715536423</v>
      </c>
      <c r="DD387">
        <v>0.14187471412649783</v>
      </c>
      <c r="DE387">
        <v>0.40741611360445451</v>
      </c>
    </row>
    <row r="388" spans="1:109">
      <c r="A388">
        <v>380</v>
      </c>
      <c r="B388" t="s">
        <v>149</v>
      </c>
      <c r="C388">
        <v>376280.32069611701</v>
      </c>
      <c r="D388">
        <v>464167.08235467336</v>
      </c>
      <c r="E388">
        <v>1833302.174375653</v>
      </c>
      <c r="F388">
        <v>173879.3309890372</v>
      </c>
      <c r="G388">
        <v>229083.6433164812</v>
      </c>
      <c r="H388">
        <v>558319.0462896293</v>
      </c>
      <c r="I388">
        <v>4376258.8913188223</v>
      </c>
      <c r="J388">
        <v>449883.25849003106</v>
      </c>
      <c r="K388">
        <v>60421.219433265585</v>
      </c>
      <c r="L388">
        <v>36157700679.969276</v>
      </c>
      <c r="M388">
        <v>171.69549235380805</v>
      </c>
      <c r="N388">
        <v>34334.607482921318</v>
      </c>
      <c r="O388">
        <v>8542661.4563757665</v>
      </c>
      <c r="P388">
        <v>22566.634987724708</v>
      </c>
      <c r="Q388">
        <v>9999999</v>
      </c>
      <c r="R388">
        <v>2739.8114461006535</v>
      </c>
      <c r="S388">
        <v>302.86329577267514</v>
      </c>
      <c r="T388">
        <v>1777.6038183554358</v>
      </c>
      <c r="U388">
        <v>309.50788654854273</v>
      </c>
      <c r="V388">
        <v>1145.3582147152861</v>
      </c>
      <c r="W388">
        <v>1.5643714860535256</v>
      </c>
      <c r="X388">
        <v>240.03623453248005</v>
      </c>
      <c r="Y388">
        <v>275.37138777122368</v>
      </c>
      <c r="Z388">
        <v>284.9272259858235</v>
      </c>
      <c r="AA388">
        <v>259.26341841189344</v>
      </c>
      <c r="AB388">
        <v>430.38758472883302</v>
      </c>
      <c r="AC388" t="s">
        <v>150</v>
      </c>
      <c r="AD388">
        <v>541.26124328580408</v>
      </c>
      <c r="AE388">
        <v>109330.24054880771</v>
      </c>
      <c r="AF388">
        <v>876226.16193559603</v>
      </c>
      <c r="AG388">
        <v>44012.410796465731</v>
      </c>
      <c r="AH388">
        <v>61960.848661751472</v>
      </c>
      <c r="AI388">
        <v>218598.90791292759</v>
      </c>
      <c r="AJ388">
        <v>471311.08677653404</v>
      </c>
      <c r="AK388">
        <v>88140.839978697521</v>
      </c>
      <c r="AL388">
        <v>17985.789699707388</v>
      </c>
      <c r="AM388">
        <v>4751668855.6237707</v>
      </c>
      <c r="AN388">
        <v>491.93159641184587</v>
      </c>
      <c r="AO388">
        <v>7801.0236349969828</v>
      </c>
      <c r="AP388">
        <v>4990855.1074121641</v>
      </c>
      <c r="AQ388">
        <v>4865.7140333413108</v>
      </c>
      <c r="AR388">
        <v>9999999</v>
      </c>
      <c r="AS388">
        <v>1298.8443804483213</v>
      </c>
      <c r="AT388">
        <v>104.3671564817312</v>
      </c>
      <c r="AU388">
        <v>536.98810390357437</v>
      </c>
      <c r="AV388">
        <v>108.81039542866417</v>
      </c>
      <c r="AW388">
        <v>298.90739148299417</v>
      </c>
      <c r="AX388">
        <v>0.45579825412015845</v>
      </c>
      <c r="AY388">
        <v>60.939151320340173</v>
      </c>
      <c r="AZ388">
        <v>86.087015914813776</v>
      </c>
      <c r="BA388">
        <v>92.978749147214032</v>
      </c>
      <c r="BB388">
        <v>73.752719140447184</v>
      </c>
      <c r="BC388">
        <v>170.24005786406207</v>
      </c>
      <c r="BD388" t="s">
        <v>151</v>
      </c>
      <c r="BE388">
        <v>9.6443580382885571E-2</v>
      </c>
      <c r="BF388">
        <v>197.25072342177049</v>
      </c>
      <c r="BG388">
        <v>799.11362304870397</v>
      </c>
      <c r="BH388">
        <v>38.202611891728175</v>
      </c>
      <c r="BI388">
        <v>92.795955522256932</v>
      </c>
      <c r="BJ388">
        <v>251.46158152087875</v>
      </c>
      <c r="BK388">
        <v>205.33863662549842</v>
      </c>
      <c r="BL388">
        <v>47.225351370901144</v>
      </c>
      <c r="BM388">
        <v>27.388621627100626</v>
      </c>
      <c r="BN388">
        <v>9133.1826393874744</v>
      </c>
      <c r="BO388">
        <v>0.53692346331351948</v>
      </c>
      <c r="BP388">
        <v>11.783337147387066</v>
      </c>
      <c r="BQ388">
        <v>30383.265158010283</v>
      </c>
      <c r="BR388">
        <v>169.21256329160795</v>
      </c>
      <c r="BS388">
        <v>9999999</v>
      </c>
      <c r="BT388">
        <v>0.32708487770949723</v>
      </c>
      <c r="BU388">
        <v>5.4978977111803606E-2</v>
      </c>
      <c r="BV388">
        <v>0.18535995613813439</v>
      </c>
      <c r="BW388">
        <v>5.4976707827263896E-2</v>
      </c>
      <c r="BX388">
        <v>0.1023494964931001</v>
      </c>
      <c r="BY388">
        <v>6.0836901017597995E-4</v>
      </c>
      <c r="BZ388">
        <v>5.1018180885872851E-2</v>
      </c>
      <c r="CA388">
        <v>5.5097911958286977E-2</v>
      </c>
      <c r="CB388">
        <v>5.3341018604420989E-2</v>
      </c>
      <c r="CC388">
        <v>5.4682757301091407E-2</v>
      </c>
      <c r="CD388">
        <v>5.7127648978390011E-2</v>
      </c>
      <c r="CE388" t="s">
        <v>152</v>
      </c>
      <c r="CF388">
        <v>0.29266473271332871</v>
      </c>
      <c r="CG388">
        <v>159.80829967880936</v>
      </c>
      <c r="CH388">
        <v>169.37563677341234</v>
      </c>
      <c r="CI388">
        <v>34.217450345421604</v>
      </c>
      <c r="CJ388">
        <v>92.480914139446327</v>
      </c>
      <c r="CK388">
        <v>99.513447996800664</v>
      </c>
      <c r="CL388">
        <v>186.14448922759428</v>
      </c>
      <c r="CM388">
        <v>40.109366495317133</v>
      </c>
      <c r="CN388">
        <v>28.521254380341308</v>
      </c>
      <c r="CO388">
        <v>609.10981591002417</v>
      </c>
      <c r="CP388">
        <v>0.83580947825311391</v>
      </c>
      <c r="CQ388">
        <v>34.34267309472591</v>
      </c>
      <c r="CR388">
        <v>25011.638963004272</v>
      </c>
      <c r="CS388">
        <v>143.55926086327881</v>
      </c>
      <c r="CT388">
        <v>9999999</v>
      </c>
      <c r="CU388">
        <v>0.57564284683402622</v>
      </c>
      <c r="CV388">
        <v>6.91869064493357E-2</v>
      </c>
      <c r="CW388">
        <v>0.16626311770112656</v>
      </c>
      <c r="CX388">
        <v>7.3410424575725122E-2</v>
      </c>
      <c r="CY388">
        <v>8.6488167630888485E-2</v>
      </c>
      <c r="CZ388">
        <v>4.2914438495904872E-5</v>
      </c>
      <c r="DA388">
        <v>2.790246911940221E-2</v>
      </c>
      <c r="DB388">
        <v>5.2674766318040231E-2</v>
      </c>
      <c r="DC388">
        <v>5.5303503116980943E-2</v>
      </c>
      <c r="DD388">
        <v>3.9806056215177923E-2</v>
      </c>
      <c r="DE388">
        <v>9.3666344638876894E-2</v>
      </c>
    </row>
    <row r="389" spans="1:109">
      <c r="A389">
        <v>381</v>
      </c>
      <c r="B389" t="s">
        <v>149</v>
      </c>
      <c r="C389">
        <v>273182.73655781499</v>
      </c>
      <c r="D389">
        <v>283671.26041965175</v>
      </c>
      <c r="E389">
        <v>619360.66845142748</v>
      </c>
      <c r="F389">
        <v>76699.088918458016</v>
      </c>
      <c r="G389">
        <v>134581.12453010565</v>
      </c>
      <c r="H389">
        <v>223429.42672815395</v>
      </c>
      <c r="I389">
        <v>1752374.705493364</v>
      </c>
      <c r="J389">
        <v>163053.27913188035</v>
      </c>
      <c r="K389">
        <v>35458.263011565323</v>
      </c>
      <c r="L389">
        <v>318227743.38460135</v>
      </c>
      <c r="M389">
        <v>1123.153327562525</v>
      </c>
      <c r="N389">
        <v>25691.634741543614</v>
      </c>
      <c r="O389">
        <v>5660361.4549117787</v>
      </c>
      <c r="P389">
        <v>14085.023324556507</v>
      </c>
      <c r="Q389">
        <v>9999999</v>
      </c>
      <c r="R389">
        <v>2263.7315993998077</v>
      </c>
      <c r="S389">
        <v>239.93386815776879</v>
      </c>
      <c r="T389">
        <v>1097.440915666386</v>
      </c>
      <c r="U389">
        <v>243.03437976745045</v>
      </c>
      <c r="V389">
        <v>561.29887675285454</v>
      </c>
      <c r="W389">
        <v>1.0635568986572745</v>
      </c>
      <c r="X389">
        <v>170.88720023019374</v>
      </c>
      <c r="Y389">
        <v>227.0388296878306</v>
      </c>
      <c r="Z389">
        <v>221.3111821545493</v>
      </c>
      <c r="AA389">
        <v>207.78135009182662</v>
      </c>
      <c r="AB389">
        <v>250.08056997098188</v>
      </c>
      <c r="AC389" t="s">
        <v>150</v>
      </c>
      <c r="AD389">
        <v>65.709687060156966</v>
      </c>
      <c r="AE389">
        <v>94606.772064651654</v>
      </c>
      <c r="AF389">
        <v>342556.4368788178</v>
      </c>
      <c r="AG389">
        <v>22882.300856743113</v>
      </c>
      <c r="AH389">
        <v>47880.832181720332</v>
      </c>
      <c r="AI389">
        <v>112566.34785207748</v>
      </c>
      <c r="AJ389">
        <v>212678.25194429912</v>
      </c>
      <c r="AK389">
        <v>35327.676784121482</v>
      </c>
      <c r="AL389">
        <v>13035.615512750337</v>
      </c>
      <c r="AM389">
        <v>25529246.647177298</v>
      </c>
      <c r="AN389">
        <v>50.955635550044676</v>
      </c>
      <c r="AO389">
        <v>7794.4916951307714</v>
      </c>
      <c r="AP389">
        <v>5409875.45812546</v>
      </c>
      <c r="AQ389">
        <v>2376.4295699341665</v>
      </c>
      <c r="AR389">
        <v>9999999</v>
      </c>
      <c r="AS389">
        <v>378.04194609898877</v>
      </c>
      <c r="AT389">
        <v>37.652474603975705</v>
      </c>
      <c r="AU389">
        <v>178.90957515744509</v>
      </c>
      <c r="AV389">
        <v>38.189393067325675</v>
      </c>
      <c r="AW389">
        <v>100.97409047770809</v>
      </c>
      <c r="AX389">
        <v>0.93696404293555879</v>
      </c>
      <c r="AY389">
        <v>29.207014556981019</v>
      </c>
      <c r="AZ389">
        <v>35.115811519545908</v>
      </c>
      <c r="BA389">
        <v>34.93069307486585</v>
      </c>
      <c r="BB389">
        <v>32.72261540109745</v>
      </c>
      <c r="BC389">
        <v>45.254157299561363</v>
      </c>
      <c r="BD389" t="s">
        <v>151</v>
      </c>
      <c r="BE389">
        <v>10.262490184251888</v>
      </c>
      <c r="BF389">
        <v>582.08439234273862</v>
      </c>
      <c r="BG389">
        <v>5413.6433161196637</v>
      </c>
      <c r="BH389">
        <v>203.28119642462914</v>
      </c>
      <c r="BI389">
        <v>267.19041654126897</v>
      </c>
      <c r="BJ389">
        <v>1268.4801002429592</v>
      </c>
      <c r="BK389">
        <v>1617.36046307877</v>
      </c>
      <c r="BL389">
        <v>389.61857352296522</v>
      </c>
      <c r="BM389">
        <v>83.577349980453775</v>
      </c>
      <c r="BN389">
        <v>19424482.391881008</v>
      </c>
      <c r="BO389">
        <v>9.1405739952417555</v>
      </c>
      <c r="BP389">
        <v>34.233750922947245</v>
      </c>
      <c r="BQ389">
        <v>33314.671511354696</v>
      </c>
      <c r="BR389">
        <v>75.194663107391051</v>
      </c>
      <c r="BS389">
        <v>9999999</v>
      </c>
      <c r="BT389">
        <v>17.805353565877677</v>
      </c>
      <c r="BU389">
        <v>0.97022311759631386</v>
      </c>
      <c r="BV389">
        <v>7.3121285688926765</v>
      </c>
      <c r="BW389">
        <v>1.0228666586134811</v>
      </c>
      <c r="BX389">
        <v>4.5982161110051081</v>
      </c>
      <c r="BY389">
        <v>2.8035254605747522E-3</v>
      </c>
      <c r="BZ389">
        <v>0.3865900033717255</v>
      </c>
      <c r="CA389">
        <v>0.71128378506440237</v>
      </c>
      <c r="CB389">
        <v>0.85723698674228788</v>
      </c>
      <c r="CC389">
        <v>0.53636893071693026</v>
      </c>
      <c r="CD389">
        <v>1.7239090867141136</v>
      </c>
      <c r="CE389" t="s">
        <v>152</v>
      </c>
      <c r="CF389">
        <v>0.95365298532199816</v>
      </c>
      <c r="CG389">
        <v>429.44156020760897</v>
      </c>
      <c r="CH389">
        <v>1194.1911051904735</v>
      </c>
      <c r="CI389">
        <v>93.741774314985349</v>
      </c>
      <c r="CJ389">
        <v>215.8324643966485</v>
      </c>
      <c r="CK389">
        <v>405.05111240818144</v>
      </c>
      <c r="CL389">
        <v>1051.0447424182391</v>
      </c>
      <c r="CM389">
        <v>145.54586647666116</v>
      </c>
      <c r="CN389">
        <v>54.537130985899104</v>
      </c>
      <c r="CO389">
        <v>68162.712358739896</v>
      </c>
      <c r="CP389">
        <v>1.1561823131607452</v>
      </c>
      <c r="CQ389">
        <v>36.494962704850231</v>
      </c>
      <c r="CR389">
        <v>21270.253464840658</v>
      </c>
      <c r="CS389">
        <v>80.63251817156933</v>
      </c>
      <c r="CT389">
        <v>9999999</v>
      </c>
      <c r="CU389">
        <v>3.7449291557280908</v>
      </c>
      <c r="CV389">
        <v>0.9054526149582911</v>
      </c>
      <c r="CW389">
        <v>2.7772581034638617</v>
      </c>
      <c r="CX389">
        <v>0.93236952000004536</v>
      </c>
      <c r="CY389">
        <v>1.8814725172250559</v>
      </c>
      <c r="CZ389">
        <v>1.3052948597989987E-3</v>
      </c>
      <c r="DA389">
        <v>0.53565690340754368</v>
      </c>
      <c r="DB389">
        <v>0.78715017549902211</v>
      </c>
      <c r="DC389">
        <v>0.83810254811269513</v>
      </c>
      <c r="DD389">
        <v>0.67666816906405025</v>
      </c>
      <c r="DE389">
        <v>1.2199375338818492</v>
      </c>
    </row>
    <row r="390" spans="1:109">
      <c r="A390">
        <v>382</v>
      </c>
      <c r="B390" t="s">
        <v>149</v>
      </c>
      <c r="C390">
        <v>298701.20583171753</v>
      </c>
      <c r="D390">
        <v>391765.46111137851</v>
      </c>
      <c r="E390">
        <v>2176745.1504883692</v>
      </c>
      <c r="F390">
        <v>202282.07905064186</v>
      </c>
      <c r="G390">
        <v>201811.27895819579</v>
      </c>
      <c r="H390">
        <v>585262.49550830643</v>
      </c>
      <c r="I390">
        <v>6435940.9440972824</v>
      </c>
      <c r="J390">
        <v>691589.13441472314</v>
      </c>
      <c r="K390">
        <v>54193.230573606706</v>
      </c>
      <c r="L390">
        <v>3529197927068.0146</v>
      </c>
      <c r="M390">
        <v>652.92606401591445</v>
      </c>
      <c r="N390">
        <v>32992.888318792175</v>
      </c>
      <c r="O390">
        <v>6501065.4989816528</v>
      </c>
      <c r="P390">
        <v>22862.589604836161</v>
      </c>
      <c r="Q390">
        <v>9999999</v>
      </c>
      <c r="R390">
        <v>3923.1775311787046</v>
      </c>
      <c r="S390">
        <v>503.68135070394067</v>
      </c>
      <c r="T390">
        <v>2529.8256154551873</v>
      </c>
      <c r="U390">
        <v>513.79901657342657</v>
      </c>
      <c r="V390">
        <v>1461.414321848313</v>
      </c>
      <c r="W390">
        <v>4.1011052310442642</v>
      </c>
      <c r="X390">
        <v>324.93067082517695</v>
      </c>
      <c r="Y390">
        <v>456.71161377069001</v>
      </c>
      <c r="Z390">
        <v>469.13512582397698</v>
      </c>
      <c r="AA390">
        <v>405.20626287873489</v>
      </c>
      <c r="AB390">
        <v>623.55236263776601</v>
      </c>
      <c r="AC390" t="s">
        <v>150</v>
      </c>
      <c r="AD390">
        <v>787.11599947967386</v>
      </c>
      <c r="AE390">
        <v>79744.118517567738</v>
      </c>
      <c r="AF390">
        <v>803286.79914266744</v>
      </c>
      <c r="AG390">
        <v>31219.622378832162</v>
      </c>
      <c r="AH390">
        <v>38953.558101281749</v>
      </c>
      <c r="AI390">
        <v>196754.81369376625</v>
      </c>
      <c r="AJ390">
        <v>203679.59735338727</v>
      </c>
      <c r="AK390">
        <v>56730.855726093672</v>
      </c>
      <c r="AL390">
        <v>13505.843297467225</v>
      </c>
      <c r="AM390">
        <v>2251136306.4021525</v>
      </c>
      <c r="AN390">
        <v>1143.350273298202</v>
      </c>
      <c r="AO390">
        <v>3598.7888067663152</v>
      </c>
      <c r="AP390">
        <v>5034366.2972781379</v>
      </c>
      <c r="AQ390">
        <v>2583.5867696832156</v>
      </c>
      <c r="AR390">
        <v>9999999</v>
      </c>
      <c r="AS390">
        <v>1259.864804432143</v>
      </c>
      <c r="AT390">
        <v>90.234560447224467</v>
      </c>
      <c r="AU390">
        <v>436.13385000848166</v>
      </c>
      <c r="AV390">
        <v>94.588463574321892</v>
      </c>
      <c r="AW390">
        <v>288.95036112432274</v>
      </c>
      <c r="AX390">
        <v>0.93785252736189961</v>
      </c>
      <c r="AY390">
        <v>43.228018187860485</v>
      </c>
      <c r="AZ390">
        <v>71.262199168928277</v>
      </c>
      <c r="BA390">
        <v>80.78522708802106</v>
      </c>
      <c r="BB390">
        <v>57.687964294165589</v>
      </c>
      <c r="BC390">
        <v>147.28441850050507</v>
      </c>
      <c r="BD390" t="s">
        <v>151</v>
      </c>
      <c r="BE390">
        <v>0.99461343440031424</v>
      </c>
      <c r="BF390">
        <v>176.60967147459723</v>
      </c>
      <c r="BG390">
        <v>857.68510940692624</v>
      </c>
      <c r="BH390">
        <v>46.404763710218212</v>
      </c>
      <c r="BI390">
        <v>117.82975019188471</v>
      </c>
      <c r="BJ390">
        <v>221.60804117349181</v>
      </c>
      <c r="BK390">
        <v>271.24872071876808</v>
      </c>
      <c r="BL390">
        <v>57.952875505592381</v>
      </c>
      <c r="BM390">
        <v>34.271620953574583</v>
      </c>
      <c r="BN390">
        <v>12637.927201975919</v>
      </c>
      <c r="BO390">
        <v>1.0067213934189194</v>
      </c>
      <c r="BP390">
        <v>30.50998808783612</v>
      </c>
      <c r="BQ390">
        <v>29893.444631300001</v>
      </c>
      <c r="BR390">
        <v>136.41774874296939</v>
      </c>
      <c r="BS390">
        <v>9999999</v>
      </c>
      <c r="BT390">
        <v>1.757255372974968</v>
      </c>
      <c r="BU390">
        <v>0.26234272726847441</v>
      </c>
      <c r="BV390">
        <v>1.2796718512371574</v>
      </c>
      <c r="BW390">
        <v>0.27587495404515855</v>
      </c>
      <c r="BX390">
        <v>1.0116495218933532</v>
      </c>
      <c r="BY390">
        <v>1.7455563899030615E-3</v>
      </c>
      <c r="BZ390">
        <v>0.11724321461088533</v>
      </c>
      <c r="CA390">
        <v>0.20472431496179649</v>
      </c>
      <c r="CB390">
        <v>0.23243679882744614</v>
      </c>
      <c r="CC390">
        <v>0.1606915664799789</v>
      </c>
      <c r="CD390">
        <v>0.44864399337874816</v>
      </c>
      <c r="CE390" t="s">
        <v>152</v>
      </c>
      <c r="CF390">
        <v>0.41865347632282252</v>
      </c>
      <c r="CG390">
        <v>347.66101189216886</v>
      </c>
      <c r="CH390">
        <v>1039.4150439788252</v>
      </c>
      <c r="CI390">
        <v>60.529459231392103</v>
      </c>
      <c r="CJ390">
        <v>152.29801528545593</v>
      </c>
      <c r="CK390">
        <v>308.60477139070997</v>
      </c>
      <c r="CL390">
        <v>515.37401614053306</v>
      </c>
      <c r="CM390">
        <v>85.312866556951349</v>
      </c>
      <c r="CN390">
        <v>38.549202866385613</v>
      </c>
      <c r="CO390">
        <v>32923.298617230103</v>
      </c>
      <c r="CP390">
        <v>0.48675543227524021</v>
      </c>
      <c r="CQ390">
        <v>28.687285562764387</v>
      </c>
      <c r="CR390">
        <v>24668.820127931005</v>
      </c>
      <c r="CS390">
        <v>108.41933246271417</v>
      </c>
      <c r="CT390">
        <v>9999999</v>
      </c>
      <c r="CU390">
        <v>2.6129881600543547</v>
      </c>
      <c r="CV390">
        <v>0.36927667129459713</v>
      </c>
      <c r="CW390">
        <v>1.6946133059242503</v>
      </c>
      <c r="CX390">
        <v>0.37799227856697809</v>
      </c>
      <c r="CY390">
        <v>1.0483461464071078</v>
      </c>
      <c r="CZ390">
        <v>9.4796225134308328E-4</v>
      </c>
      <c r="DA390">
        <v>0.23647165978928417</v>
      </c>
      <c r="DB390">
        <v>0.3282097869608781</v>
      </c>
      <c r="DC390">
        <v>0.34409938432028564</v>
      </c>
      <c r="DD390">
        <v>0.28928959201566506</v>
      </c>
      <c r="DE390">
        <v>0.47869348699399644</v>
      </c>
    </row>
    <row r="391" spans="1:109">
      <c r="A391">
        <v>383</v>
      </c>
      <c r="B391" t="s">
        <v>149</v>
      </c>
      <c r="C391">
        <v>251733.22186361955</v>
      </c>
      <c r="D391">
        <v>474505.74682747346</v>
      </c>
      <c r="E391">
        <v>1445908.1279533827</v>
      </c>
      <c r="F391">
        <v>180386.92144345457</v>
      </c>
      <c r="G391">
        <v>221400.46001097219</v>
      </c>
      <c r="H391">
        <v>462896.88816578849</v>
      </c>
      <c r="I391">
        <v>7085006.1734326016</v>
      </c>
      <c r="J391">
        <v>541655.65897053061</v>
      </c>
      <c r="K391">
        <v>57773.493322428789</v>
      </c>
      <c r="L391">
        <v>134861100799.13644</v>
      </c>
      <c r="M391">
        <v>137.81305608617041</v>
      </c>
      <c r="N391">
        <v>37740.757593360315</v>
      </c>
      <c r="O391">
        <v>5459349.5223718137</v>
      </c>
      <c r="P391">
        <v>17547.98137120502</v>
      </c>
      <c r="Q391">
        <v>9999999</v>
      </c>
      <c r="R391">
        <v>1379.749076297499</v>
      </c>
      <c r="S391">
        <v>200.17561417869607</v>
      </c>
      <c r="T391">
        <v>822.96764450713226</v>
      </c>
      <c r="U391">
        <v>208.34563467528852</v>
      </c>
      <c r="V391">
        <v>717.18384778566121</v>
      </c>
      <c r="W391">
        <v>2.1749643950865836</v>
      </c>
      <c r="X391">
        <v>134.80601702893415</v>
      </c>
      <c r="Y391">
        <v>167.6971632188945</v>
      </c>
      <c r="Z391">
        <v>183.96771905754278</v>
      </c>
      <c r="AA391">
        <v>149.05426442174394</v>
      </c>
      <c r="AB391">
        <v>339.92779681244184</v>
      </c>
      <c r="AC391" t="s">
        <v>150</v>
      </c>
      <c r="AD391">
        <v>254.82949492397165</v>
      </c>
      <c r="AE391">
        <v>32256.925410879277</v>
      </c>
      <c r="AF391">
        <v>253403.9003061511</v>
      </c>
      <c r="AG391">
        <v>7979.2785042807327</v>
      </c>
      <c r="AH391">
        <v>17902.587729811006</v>
      </c>
      <c r="AI391">
        <v>59023.301346354179</v>
      </c>
      <c r="AJ391">
        <v>51092.875287554685</v>
      </c>
      <c r="AK391">
        <v>11013.880896988523</v>
      </c>
      <c r="AL391">
        <v>5014.6658811564484</v>
      </c>
      <c r="AM391">
        <v>11255938.836579707</v>
      </c>
      <c r="AN391">
        <v>269.48950211546531</v>
      </c>
      <c r="AO391">
        <v>3851.938078641715</v>
      </c>
      <c r="AP391">
        <v>5087467.3666545115</v>
      </c>
      <c r="AQ391">
        <v>508.43739157544712</v>
      </c>
      <c r="AR391">
        <v>9999999</v>
      </c>
      <c r="AS391">
        <v>720.86102140116282</v>
      </c>
      <c r="AT391">
        <v>63.837745869350741</v>
      </c>
      <c r="AU391">
        <v>304.80528483250043</v>
      </c>
      <c r="AV391">
        <v>67.201974732603063</v>
      </c>
      <c r="AW391">
        <v>177.90732519934889</v>
      </c>
      <c r="AX391">
        <v>0.20354564133771819</v>
      </c>
      <c r="AY391">
        <v>26.580220663898302</v>
      </c>
      <c r="AZ391">
        <v>48.182390951617514</v>
      </c>
      <c r="BA391">
        <v>55.735194209284359</v>
      </c>
      <c r="BB391">
        <v>36.61969559202479</v>
      </c>
      <c r="BC391">
        <v>96.406819327516317</v>
      </c>
      <c r="BD391" t="s">
        <v>151</v>
      </c>
      <c r="BE391">
        <v>3.009362426733714</v>
      </c>
      <c r="BF391">
        <v>325.43143264132061</v>
      </c>
      <c r="BG391">
        <v>1158.6188449504675</v>
      </c>
      <c r="BH391">
        <v>78.214480079361579</v>
      </c>
      <c r="BI391">
        <v>173.29392237936275</v>
      </c>
      <c r="BJ391">
        <v>308.17564905100568</v>
      </c>
      <c r="BK391">
        <v>636.17083183391378</v>
      </c>
      <c r="BL391">
        <v>112.94163020391639</v>
      </c>
      <c r="BM391">
        <v>53.067969585470678</v>
      </c>
      <c r="BN391">
        <v>45406.524082633427</v>
      </c>
      <c r="BO391">
        <v>5.8223081460512054</v>
      </c>
      <c r="BP391">
        <v>55.111511605706404</v>
      </c>
      <c r="BQ391">
        <v>26662.70487784571</v>
      </c>
      <c r="BR391">
        <v>75.224318048770144</v>
      </c>
      <c r="BS391">
        <v>9999999</v>
      </c>
      <c r="BT391">
        <v>5.6675941153975256</v>
      </c>
      <c r="BU391">
        <v>0.37022419232866755</v>
      </c>
      <c r="BV391">
        <v>1.6489132615449158</v>
      </c>
      <c r="BW391">
        <v>0.39247183033929683</v>
      </c>
      <c r="BX391">
        <v>1.1216162310179203</v>
      </c>
      <c r="BY391">
        <v>4.8607828970414146E-4</v>
      </c>
      <c r="BZ391">
        <v>0.16221816476200029</v>
      </c>
      <c r="CA391">
        <v>0.28038848201370298</v>
      </c>
      <c r="CB391">
        <v>0.31939616531166154</v>
      </c>
      <c r="CC391">
        <v>0.22031165382152038</v>
      </c>
      <c r="CD391">
        <v>0.68194172897201766</v>
      </c>
      <c r="CE391" t="s">
        <v>152</v>
      </c>
      <c r="CF391">
        <v>0.14454484139808621</v>
      </c>
      <c r="CG391">
        <v>287.50526235207207</v>
      </c>
      <c r="CH391">
        <v>613.93583900217629</v>
      </c>
      <c r="CI391">
        <v>44.444021536904195</v>
      </c>
      <c r="CJ391">
        <v>122.80119128440671</v>
      </c>
      <c r="CK391">
        <v>221.17469240905444</v>
      </c>
      <c r="CL391">
        <v>321.42797707467128</v>
      </c>
      <c r="CM391">
        <v>57.147157935446153</v>
      </c>
      <c r="CN391">
        <v>31.43419956540156</v>
      </c>
      <c r="CO391">
        <v>6917.9125967967229</v>
      </c>
      <c r="CP391">
        <v>0.149575596367264</v>
      </c>
      <c r="CQ391">
        <v>23.299769369423508</v>
      </c>
      <c r="CR391">
        <v>25974.494670871602</v>
      </c>
      <c r="CS391">
        <v>131.55274579619717</v>
      </c>
      <c r="CT391">
        <v>9999999</v>
      </c>
      <c r="CU391">
        <v>0.96722607304591435</v>
      </c>
      <c r="CV391">
        <v>0.2180422362729571</v>
      </c>
      <c r="CW391">
        <v>0.64856337413266951</v>
      </c>
      <c r="CX391">
        <v>0.22348411107457436</v>
      </c>
      <c r="CY391">
        <v>0.5695991466776108</v>
      </c>
      <c r="CZ391">
        <v>9.102495792672878E-4</v>
      </c>
      <c r="DA391">
        <v>0.15703487946541056</v>
      </c>
      <c r="DB391">
        <v>0.19670785514780892</v>
      </c>
      <c r="DC391">
        <v>0.20357083344566523</v>
      </c>
      <c r="DD391">
        <v>0.17959372159245912</v>
      </c>
      <c r="DE391">
        <v>0.29418959787893817</v>
      </c>
    </row>
    <row r="392" spans="1:109">
      <c r="A392">
        <v>384</v>
      </c>
      <c r="B392" t="s">
        <v>149</v>
      </c>
      <c r="C392">
        <v>314948.97872930637</v>
      </c>
      <c r="D392">
        <v>707916.63980567013</v>
      </c>
      <c r="E392">
        <v>2506452.4368669032</v>
      </c>
      <c r="F392">
        <v>613955.77396350005</v>
      </c>
      <c r="G392">
        <v>368791.06530988839</v>
      </c>
      <c r="H392">
        <v>736117.58026380185</v>
      </c>
      <c r="I392">
        <v>196635049.17995858</v>
      </c>
      <c r="J392">
        <v>6659902.5946182022</v>
      </c>
      <c r="K392">
        <v>95782.819950527628</v>
      </c>
      <c r="L392">
        <v>2.4523232399844893E+17</v>
      </c>
      <c r="M392">
        <v>2651.3343439885912</v>
      </c>
      <c r="N392">
        <v>173151.79695220492</v>
      </c>
      <c r="O392">
        <v>4180817.2405902953</v>
      </c>
      <c r="P392">
        <v>59174.853366763782</v>
      </c>
      <c r="Q392">
        <v>9999999</v>
      </c>
      <c r="R392">
        <v>8304.003327912169</v>
      </c>
      <c r="S392">
        <v>1081.8766898504844</v>
      </c>
      <c r="T392">
        <v>4602.3971945963413</v>
      </c>
      <c r="U392">
        <v>1113.0910830225125</v>
      </c>
      <c r="V392">
        <v>2729.694782530732</v>
      </c>
      <c r="W392">
        <v>3.6802247106455512</v>
      </c>
      <c r="X392">
        <v>576.98436215137372</v>
      </c>
      <c r="Y392">
        <v>920.6731166125486</v>
      </c>
      <c r="Z392">
        <v>998.53760829221039</v>
      </c>
      <c r="AA392">
        <v>757.9645343903959</v>
      </c>
      <c r="AB392">
        <v>1397.8746070604768</v>
      </c>
      <c r="AC392" t="s">
        <v>150</v>
      </c>
      <c r="AD392">
        <v>883.75378653633015</v>
      </c>
      <c r="AE392">
        <v>139508.13644943453</v>
      </c>
      <c r="AF392">
        <v>1227537.6970431854</v>
      </c>
      <c r="AG392">
        <v>63815.09243565693</v>
      </c>
      <c r="AH392">
        <v>67672.654079397311</v>
      </c>
      <c r="AI392">
        <v>311692.74117871694</v>
      </c>
      <c r="AJ392">
        <v>538130.53670315398</v>
      </c>
      <c r="AK392">
        <v>136525.98093965312</v>
      </c>
      <c r="AL392">
        <v>23986.846803040833</v>
      </c>
      <c r="AM392">
        <v>41353948682.597122</v>
      </c>
      <c r="AN392">
        <v>1873.6312568607784</v>
      </c>
      <c r="AO392">
        <v>6832.8931796568977</v>
      </c>
      <c r="AP392">
        <v>5298248.5911444388</v>
      </c>
      <c r="AQ392">
        <v>5054.9745521589366</v>
      </c>
      <c r="AR392">
        <v>9999999</v>
      </c>
      <c r="AS392">
        <v>1524.7738853978367</v>
      </c>
      <c r="AT392">
        <v>95.678085659738173</v>
      </c>
      <c r="AU392">
        <v>421.03403707293694</v>
      </c>
      <c r="AV392">
        <v>100.93600832794958</v>
      </c>
      <c r="AW392">
        <v>268.22141272015597</v>
      </c>
      <c r="AX392">
        <v>0.41285043798732174</v>
      </c>
      <c r="AY392">
        <v>40.108318320557991</v>
      </c>
      <c r="AZ392">
        <v>72.476820725773564</v>
      </c>
      <c r="BA392">
        <v>82.506751030879897</v>
      </c>
      <c r="BB392">
        <v>55.299460898576115</v>
      </c>
      <c r="BC392">
        <v>163.34548954795827</v>
      </c>
      <c r="BD392" t="s">
        <v>151</v>
      </c>
      <c r="BE392">
        <v>0.3643302112388983</v>
      </c>
      <c r="BF392">
        <v>378.73383522463882</v>
      </c>
      <c r="BG392">
        <v>1131.9494146895586</v>
      </c>
      <c r="BH392">
        <v>71.752444219159827</v>
      </c>
      <c r="BI392">
        <v>186.54064620603103</v>
      </c>
      <c r="BJ392">
        <v>339.75416285357653</v>
      </c>
      <c r="BK392">
        <v>534.1227258911681</v>
      </c>
      <c r="BL392">
        <v>95.088929313583691</v>
      </c>
      <c r="BM392">
        <v>49.292425401311235</v>
      </c>
      <c r="BN392">
        <v>21670.635151975985</v>
      </c>
      <c r="BO392">
        <v>0.30895150556802237</v>
      </c>
      <c r="BP392">
        <v>38.265136575843862</v>
      </c>
      <c r="BQ392">
        <v>34257.50489440134</v>
      </c>
      <c r="BR392">
        <v>128.36195845746207</v>
      </c>
      <c r="BS392">
        <v>9999999</v>
      </c>
      <c r="BT392">
        <v>1.636161344643833</v>
      </c>
      <c r="BU392">
        <v>0.40712848337938917</v>
      </c>
      <c r="BV392">
        <v>1.1651473850172336</v>
      </c>
      <c r="BW392">
        <v>0.42648397416879696</v>
      </c>
      <c r="BX392">
        <v>1.058237065973177</v>
      </c>
      <c r="BY392">
        <v>8.5486255111462211E-4</v>
      </c>
      <c r="BZ392">
        <v>0.23315768101658285</v>
      </c>
      <c r="CA392">
        <v>0.33023851662237419</v>
      </c>
      <c r="CB392">
        <v>0.36389101729712575</v>
      </c>
      <c r="CC392">
        <v>0.27970790364261838</v>
      </c>
      <c r="CD392">
        <v>0.66936503439730954</v>
      </c>
      <c r="CE392" t="s">
        <v>152</v>
      </c>
      <c r="CF392">
        <v>6.8043284996296236E-2</v>
      </c>
      <c r="CG392">
        <v>235.75523923445505</v>
      </c>
      <c r="CH392">
        <v>638.3794670466109</v>
      </c>
      <c r="CI392">
        <v>38.232626043781991</v>
      </c>
      <c r="CJ392">
        <v>102.10104907723513</v>
      </c>
      <c r="CK392">
        <v>205.57905328904116</v>
      </c>
      <c r="CL392">
        <v>254.45791852980145</v>
      </c>
      <c r="CM392">
        <v>48.377624787104622</v>
      </c>
      <c r="CN392">
        <v>27.107090529743402</v>
      </c>
      <c r="CO392">
        <v>8028.8463367515324</v>
      </c>
      <c r="CP392">
        <v>0.2207086867914784</v>
      </c>
      <c r="CQ392">
        <v>16.508347480540873</v>
      </c>
      <c r="CR392">
        <v>23518.363508012302</v>
      </c>
      <c r="CS392">
        <v>138.99517038733964</v>
      </c>
      <c r="CT392">
        <v>9999999</v>
      </c>
      <c r="CU392">
        <v>0.42117046577652723</v>
      </c>
      <c r="CV392">
        <v>7.6913671252790361E-2</v>
      </c>
      <c r="CW392">
        <v>0.25383218333090357</v>
      </c>
      <c r="CX392">
        <v>8.0038259135356601E-2</v>
      </c>
      <c r="CY392">
        <v>0.21512301787657434</v>
      </c>
      <c r="CZ392">
        <v>1.867846116479081E-3</v>
      </c>
      <c r="DA392">
        <v>5.019993941101869E-2</v>
      </c>
      <c r="DB392">
        <v>6.5238022233248913E-2</v>
      </c>
      <c r="DC392">
        <v>6.9654446367550207E-2</v>
      </c>
      <c r="DD392">
        <v>5.7670509671470867E-2</v>
      </c>
      <c r="DE392">
        <v>0.1141376774963889</v>
      </c>
    </row>
    <row r="393" spans="1:109">
      <c r="A393">
        <v>385</v>
      </c>
      <c r="B393" t="s">
        <v>149</v>
      </c>
      <c r="C393">
        <v>459255.20240403159</v>
      </c>
      <c r="D393">
        <v>281965.42537041981</v>
      </c>
      <c r="E393">
        <v>2406024.4405590515</v>
      </c>
      <c r="F393">
        <v>128272.31069822688</v>
      </c>
      <c r="G393">
        <v>162822.87826784499</v>
      </c>
      <c r="H393">
        <v>561168.4687253905</v>
      </c>
      <c r="I393">
        <v>1671480.6284376299</v>
      </c>
      <c r="J393">
        <v>300331.92914389324</v>
      </c>
      <c r="K393">
        <v>46109.29897056934</v>
      </c>
      <c r="L393">
        <v>91112423136.038727</v>
      </c>
      <c r="M393">
        <v>2517.8961236483628</v>
      </c>
      <c r="N393">
        <v>25657.689214696522</v>
      </c>
      <c r="O393">
        <v>10666533.422601765</v>
      </c>
      <c r="P393">
        <v>21840.11678759192</v>
      </c>
      <c r="Q393">
        <v>9999999</v>
      </c>
      <c r="R393">
        <v>6301.9085458124018</v>
      </c>
      <c r="S393">
        <v>492.84235812822459</v>
      </c>
      <c r="T393">
        <v>2707.8448594220185</v>
      </c>
      <c r="U393">
        <v>514.3938341489486</v>
      </c>
      <c r="V393">
        <v>1587.0166360101348</v>
      </c>
      <c r="W393">
        <v>0.72560986667449767</v>
      </c>
      <c r="X393">
        <v>229.0535251094517</v>
      </c>
      <c r="Y393">
        <v>393.60752986706342</v>
      </c>
      <c r="Z393">
        <v>436.93789755924604</v>
      </c>
      <c r="AA393">
        <v>311.57612622399932</v>
      </c>
      <c r="AB393">
        <v>742.63243916715885</v>
      </c>
      <c r="AC393" t="s">
        <v>150</v>
      </c>
      <c r="AD393">
        <v>843.34174515116558</v>
      </c>
      <c r="AE393">
        <v>139052.9741073011</v>
      </c>
      <c r="AF393">
        <v>425550.97776937892</v>
      </c>
      <c r="AG393">
        <v>31945.494999831753</v>
      </c>
      <c r="AH393">
        <v>65902.043595999523</v>
      </c>
      <c r="AI393">
        <v>143334.74699167523</v>
      </c>
      <c r="AJ393">
        <v>389011.21544307721</v>
      </c>
      <c r="AK393">
        <v>53803.450532369934</v>
      </c>
      <c r="AL393">
        <v>17263.01454345266</v>
      </c>
      <c r="AM393">
        <v>44246710.955608383</v>
      </c>
      <c r="AN393">
        <v>1265.1309984719628</v>
      </c>
      <c r="AO393">
        <v>12348.622956060253</v>
      </c>
      <c r="AP393">
        <v>6300941.0081987148</v>
      </c>
      <c r="AQ393">
        <v>4778.2273909847981</v>
      </c>
      <c r="AR393">
        <v>9999999</v>
      </c>
      <c r="AS393">
        <v>2400.9327299699758</v>
      </c>
      <c r="AT393">
        <v>269.47438726702762</v>
      </c>
      <c r="AU393">
        <v>1349.0772114816098</v>
      </c>
      <c r="AV393">
        <v>284.96717842182198</v>
      </c>
      <c r="AW393">
        <v>818.56849558522913</v>
      </c>
      <c r="AX393">
        <v>1.1156244474258503</v>
      </c>
      <c r="AY393">
        <v>110.3143651111092</v>
      </c>
      <c r="AZ393">
        <v>197.68397068843262</v>
      </c>
      <c r="BA393">
        <v>239.4305678124565</v>
      </c>
      <c r="BB393">
        <v>150.91643424263802</v>
      </c>
      <c r="BC393">
        <v>428.81586794412914</v>
      </c>
      <c r="BD393" t="s">
        <v>151</v>
      </c>
      <c r="BE393">
        <v>1.7683125546496365</v>
      </c>
      <c r="BF393">
        <v>1069.9316578929313</v>
      </c>
      <c r="BG393">
        <v>2167.2566097649956</v>
      </c>
      <c r="BH393">
        <v>269.18198350047845</v>
      </c>
      <c r="BI393">
        <v>472.35871012413747</v>
      </c>
      <c r="BJ393">
        <v>932.91873148710147</v>
      </c>
      <c r="BK393">
        <v>5069.5991595611986</v>
      </c>
      <c r="BL393">
        <v>541.6150045800066</v>
      </c>
      <c r="BM393">
        <v>122.73846598116715</v>
      </c>
      <c r="BN393">
        <v>581035.29695328709</v>
      </c>
      <c r="BO393">
        <v>2.2367154699980047</v>
      </c>
      <c r="BP393">
        <v>70.617106516742083</v>
      </c>
      <c r="BQ393">
        <v>22590.918867917302</v>
      </c>
      <c r="BR393">
        <v>56.956548319062968</v>
      </c>
      <c r="BS393">
        <v>9999999</v>
      </c>
      <c r="BT393">
        <v>5.5696152996892314</v>
      </c>
      <c r="BU393">
        <v>0.92972253411681283</v>
      </c>
      <c r="BV393">
        <v>4.1408647837001151</v>
      </c>
      <c r="BW393">
        <v>0.96632486958347508</v>
      </c>
      <c r="BX393">
        <v>2.9957149463445525</v>
      </c>
      <c r="BY393">
        <v>3.0742580631248932E-3</v>
      </c>
      <c r="BZ393">
        <v>0.51529096185045087</v>
      </c>
      <c r="CA393">
        <v>0.77025352247304602</v>
      </c>
      <c r="CB393">
        <v>0.84197366843934462</v>
      </c>
      <c r="CC393">
        <v>0.65001977739233607</v>
      </c>
      <c r="CD393">
        <v>1.4356933635501208</v>
      </c>
      <c r="CE393" t="s">
        <v>152</v>
      </c>
      <c r="CF393">
        <v>0.5390260432465237</v>
      </c>
      <c r="CG393">
        <v>309.01951813599351</v>
      </c>
      <c r="CH393">
        <v>1231.9194112825371</v>
      </c>
      <c r="CI393">
        <v>77.262021711926081</v>
      </c>
      <c r="CJ393">
        <v>163.214276347219</v>
      </c>
      <c r="CK393">
        <v>425.14128241013901</v>
      </c>
      <c r="CL393">
        <v>554.40359536342078</v>
      </c>
      <c r="CM393">
        <v>109.51694539278597</v>
      </c>
      <c r="CN393">
        <v>47.4231225795995</v>
      </c>
      <c r="CO393">
        <v>47662.930646099587</v>
      </c>
      <c r="CP393">
        <v>0.88810737231766812</v>
      </c>
      <c r="CQ393">
        <v>23.242535311060728</v>
      </c>
      <c r="CR393">
        <v>24079.862295614781</v>
      </c>
      <c r="CS393">
        <v>127.09745790004274</v>
      </c>
      <c r="CT393">
        <v>9999999</v>
      </c>
      <c r="CU393">
        <v>1.0097542048402219</v>
      </c>
      <c r="CV393">
        <v>0.29119922373877138</v>
      </c>
      <c r="CW393">
        <v>0.55297843661840962</v>
      </c>
      <c r="CX393">
        <v>0.30582239640714409</v>
      </c>
      <c r="CY393">
        <v>0.47191141403408254</v>
      </c>
      <c r="CZ393">
        <v>1.3445599091900767E-3</v>
      </c>
      <c r="DA393">
        <v>0.13594905614676711</v>
      </c>
      <c r="DB393">
        <v>0.22444995326966741</v>
      </c>
      <c r="DC393">
        <v>0.2556125835384902</v>
      </c>
      <c r="DD393">
        <v>0.17643337696039871</v>
      </c>
      <c r="DE393">
        <v>0.41792457322588428</v>
      </c>
    </row>
    <row r="394" spans="1:109">
      <c r="A394">
        <v>386</v>
      </c>
      <c r="B394" t="s">
        <v>149</v>
      </c>
      <c r="C394">
        <v>269182.51764996676</v>
      </c>
      <c r="D394">
        <v>320150.80891919025</v>
      </c>
      <c r="E394">
        <v>2386479.7435153779</v>
      </c>
      <c r="F394">
        <v>170046.79136755646</v>
      </c>
      <c r="G394">
        <v>155141.92705896255</v>
      </c>
      <c r="H394">
        <v>590616.39488180738</v>
      </c>
      <c r="I394">
        <v>2722419.0287375064</v>
      </c>
      <c r="J394">
        <v>522811.46488838678</v>
      </c>
      <c r="K394">
        <v>48265.809562249415</v>
      </c>
      <c r="L394">
        <v>8480667996020.002</v>
      </c>
      <c r="M394">
        <v>3578.7005698897583</v>
      </c>
      <c r="N394">
        <v>22613.525395174907</v>
      </c>
      <c r="O394">
        <v>6690765.9302994916</v>
      </c>
      <c r="P394">
        <v>14933.866875322326</v>
      </c>
      <c r="Q394">
        <v>9999999</v>
      </c>
      <c r="R394">
        <v>4482.2812971045378</v>
      </c>
      <c r="S394">
        <v>487.15508530273729</v>
      </c>
      <c r="T394">
        <v>2228.5089394538913</v>
      </c>
      <c r="U394">
        <v>511.2267325774954</v>
      </c>
      <c r="V394">
        <v>1415.9349250316229</v>
      </c>
      <c r="W394">
        <v>1.0181369458583545</v>
      </c>
      <c r="X394">
        <v>224.34671589284275</v>
      </c>
      <c r="Y394">
        <v>370.4698180846753</v>
      </c>
      <c r="Z394">
        <v>434.73117984635388</v>
      </c>
      <c r="AA394">
        <v>292.83271211438944</v>
      </c>
      <c r="AB394">
        <v>782.89086676113288</v>
      </c>
      <c r="AC394" t="s">
        <v>150</v>
      </c>
      <c r="AD394">
        <v>122.52836129682225</v>
      </c>
      <c r="AE394">
        <v>153183.68607469092</v>
      </c>
      <c r="AF394">
        <v>431269.92262256128</v>
      </c>
      <c r="AG394">
        <v>42095.377906872789</v>
      </c>
      <c r="AH394">
        <v>80884.047641650599</v>
      </c>
      <c r="AI394">
        <v>134220.41872481932</v>
      </c>
      <c r="AJ394">
        <v>609772.78936728265</v>
      </c>
      <c r="AK394">
        <v>75618.98836273895</v>
      </c>
      <c r="AL394">
        <v>21804.968544161806</v>
      </c>
      <c r="AM394">
        <v>152327391.38387856</v>
      </c>
      <c r="AN394">
        <v>130.05326086811937</v>
      </c>
      <c r="AO394">
        <v>14517.28531001253</v>
      </c>
      <c r="AP394">
        <v>4174240.1853290065</v>
      </c>
      <c r="AQ394">
        <v>5194.9847770705746</v>
      </c>
      <c r="AR394">
        <v>9999999</v>
      </c>
      <c r="AS394">
        <v>419.65334686002097</v>
      </c>
      <c r="AT394">
        <v>85.844945360953261</v>
      </c>
      <c r="AU394">
        <v>249.49702111865011</v>
      </c>
      <c r="AV394">
        <v>90.868168909140451</v>
      </c>
      <c r="AW394">
        <v>243.52087539718013</v>
      </c>
      <c r="AX394">
        <v>0.25653605064546897</v>
      </c>
      <c r="AY394">
        <v>47.63102969930825</v>
      </c>
      <c r="AZ394">
        <v>67.585499806027144</v>
      </c>
      <c r="BA394">
        <v>73.43702937324494</v>
      </c>
      <c r="BB394">
        <v>56.567025477015093</v>
      </c>
      <c r="BC394">
        <v>148.87161367968619</v>
      </c>
      <c r="BD394" t="s">
        <v>151</v>
      </c>
      <c r="BE394">
        <v>1.7240809459460484</v>
      </c>
      <c r="BF394">
        <v>791.91716908076637</v>
      </c>
      <c r="BG394">
        <v>1912.2776547391363</v>
      </c>
      <c r="BH394">
        <v>221.5087066658262</v>
      </c>
      <c r="BI394">
        <v>475.34840996472479</v>
      </c>
      <c r="BJ394">
        <v>629.85985966224644</v>
      </c>
      <c r="BK394">
        <v>2266.3618424437936</v>
      </c>
      <c r="BL394">
        <v>341.861660152083</v>
      </c>
      <c r="BM394">
        <v>138.85129743471586</v>
      </c>
      <c r="BN394">
        <v>109208.24945441703</v>
      </c>
      <c r="BO394">
        <v>2.1445659406420483</v>
      </c>
      <c r="BP394">
        <v>109.97850002969834</v>
      </c>
      <c r="BQ394">
        <v>34333.16369448723</v>
      </c>
      <c r="BR394">
        <v>82.041914748332985</v>
      </c>
      <c r="BS394">
        <v>9999999</v>
      </c>
      <c r="BT394">
        <v>3.2951034515196387</v>
      </c>
      <c r="BU394">
        <v>0.33287280822507676</v>
      </c>
      <c r="BV394">
        <v>1.6005127629331484</v>
      </c>
      <c r="BW394">
        <v>0.35010562687296187</v>
      </c>
      <c r="BX394">
        <v>1.3644473011834861</v>
      </c>
      <c r="BY394">
        <v>1.9187564332450004E-3</v>
      </c>
      <c r="BZ394">
        <v>0.21212905731050186</v>
      </c>
      <c r="CA394">
        <v>0.26966254196582889</v>
      </c>
      <c r="CB394">
        <v>0.29628178648132231</v>
      </c>
      <c r="CC394">
        <v>0.23781765394376081</v>
      </c>
      <c r="CD394">
        <v>0.67955504719875748</v>
      </c>
      <c r="CE394" t="s">
        <v>152</v>
      </c>
      <c r="CF394">
        <v>0.68651925308939599</v>
      </c>
      <c r="CG394">
        <v>172.86176863771416</v>
      </c>
      <c r="CH394">
        <v>731.41302372208384</v>
      </c>
      <c r="CI394">
        <v>35.844723929014535</v>
      </c>
      <c r="CJ394">
        <v>90.996297017805603</v>
      </c>
      <c r="CK394">
        <v>196.10083418404614</v>
      </c>
      <c r="CL394">
        <v>215.12933838746409</v>
      </c>
      <c r="CM394">
        <v>45.100135807493068</v>
      </c>
      <c r="CN394">
        <v>26.063196031237201</v>
      </c>
      <c r="CO394">
        <v>10474.532364290291</v>
      </c>
      <c r="CP394">
        <v>0.61384022281755313</v>
      </c>
      <c r="CQ394">
        <v>23.75303101144954</v>
      </c>
      <c r="CR394">
        <v>26435.875022889242</v>
      </c>
      <c r="CS394">
        <v>139.01089842564093</v>
      </c>
      <c r="CT394">
        <v>9999999</v>
      </c>
      <c r="CU394">
        <v>1.4318952628946957</v>
      </c>
      <c r="CV394">
        <v>0.1616329153810947</v>
      </c>
      <c r="CW394">
        <v>0.68342063648955775</v>
      </c>
      <c r="CX394">
        <v>0.16998428718709968</v>
      </c>
      <c r="CY394">
        <v>0.45836866684948563</v>
      </c>
      <c r="CZ394">
        <v>1.1934571674094055E-3</v>
      </c>
      <c r="DA394">
        <v>7.0954004811775828E-2</v>
      </c>
      <c r="DB394">
        <v>0.12622284919938517</v>
      </c>
      <c r="DC394">
        <v>0.14229203436640375</v>
      </c>
      <c r="DD394">
        <v>9.8623832560523594E-2</v>
      </c>
      <c r="DE394">
        <v>0.26909652826885955</v>
      </c>
    </row>
    <row r="395" spans="1:109">
      <c r="A395">
        <v>387</v>
      </c>
      <c r="B395" t="s">
        <v>149</v>
      </c>
      <c r="C395">
        <v>374482.99862367968</v>
      </c>
      <c r="D395">
        <v>469935.06607167079</v>
      </c>
      <c r="E395">
        <v>2842532.0458727176</v>
      </c>
      <c r="F395">
        <v>276724.72518004058</v>
      </c>
      <c r="G395">
        <v>229911.96746364693</v>
      </c>
      <c r="H395">
        <v>680275.73595287674</v>
      </c>
      <c r="I395">
        <v>12028326.738932541</v>
      </c>
      <c r="J395">
        <v>1248941.0962046059</v>
      </c>
      <c r="K395">
        <v>62332.482516790049</v>
      </c>
      <c r="L395">
        <v>138351540116033.2</v>
      </c>
      <c r="M395">
        <v>7465.1242465851419</v>
      </c>
      <c r="N395">
        <v>54584.758565343378</v>
      </c>
      <c r="O395">
        <v>6863400.6026490601</v>
      </c>
      <c r="P395">
        <v>41585.263777345157</v>
      </c>
      <c r="Q395">
        <v>9999999</v>
      </c>
      <c r="R395">
        <v>15252.563694764503</v>
      </c>
      <c r="S395">
        <v>1077.3909152728199</v>
      </c>
      <c r="T395">
        <v>6950.1892095850299</v>
      </c>
      <c r="U395">
        <v>1140.6604649350891</v>
      </c>
      <c r="V395">
        <v>4227.9727023874439</v>
      </c>
      <c r="W395">
        <v>7.7041242207790512</v>
      </c>
      <c r="X395">
        <v>431.25262926587675</v>
      </c>
      <c r="Y395">
        <v>792.36854718136215</v>
      </c>
      <c r="Z395">
        <v>953.61458989999596</v>
      </c>
      <c r="AA395">
        <v>598.45702774465553</v>
      </c>
      <c r="AB395">
        <v>1819.2358352940839</v>
      </c>
      <c r="AC395" t="s">
        <v>150</v>
      </c>
      <c r="AD395">
        <v>2273.637145728027</v>
      </c>
      <c r="AE395">
        <v>153444.17124099704</v>
      </c>
      <c r="AF395">
        <v>1338696.1554037868</v>
      </c>
      <c r="AG395">
        <v>67548.4914435338</v>
      </c>
      <c r="AH395">
        <v>86813.848578235222</v>
      </c>
      <c r="AI395">
        <v>310267.59852593584</v>
      </c>
      <c r="AJ395">
        <v>817052.74717015086</v>
      </c>
      <c r="AK395">
        <v>151321.0312454206</v>
      </c>
      <c r="AL395">
        <v>25515.085234752092</v>
      </c>
      <c r="AM395">
        <v>23984287882.043121</v>
      </c>
      <c r="AN395">
        <v>1724.9565115538705</v>
      </c>
      <c r="AO395">
        <v>15167.344793763556</v>
      </c>
      <c r="AP395">
        <v>6578887.9336861502</v>
      </c>
      <c r="AQ395">
        <v>11663.825976028538</v>
      </c>
      <c r="AR395">
        <v>9999999</v>
      </c>
      <c r="AS395">
        <v>3173.9488803060276</v>
      </c>
      <c r="AT395">
        <v>175.27515148369582</v>
      </c>
      <c r="AU395">
        <v>845.3771639803108</v>
      </c>
      <c r="AV395">
        <v>187.15299212667767</v>
      </c>
      <c r="AW395">
        <v>552.91964968262107</v>
      </c>
      <c r="AX395">
        <v>1.079344103929863</v>
      </c>
      <c r="AY395">
        <v>69.693917643619614</v>
      </c>
      <c r="AZ395">
        <v>128.99210008026634</v>
      </c>
      <c r="BA395">
        <v>148.94228389422565</v>
      </c>
      <c r="BB395">
        <v>98.549425796435699</v>
      </c>
      <c r="BC395">
        <v>327.29253017770719</v>
      </c>
      <c r="BD395" t="s">
        <v>151</v>
      </c>
      <c r="BE395">
        <v>0.81932585370844202</v>
      </c>
      <c r="BF395">
        <v>730.815845183958</v>
      </c>
      <c r="BG395">
        <v>2093.3813783082833</v>
      </c>
      <c r="BH395">
        <v>182.69928300170389</v>
      </c>
      <c r="BI395">
        <v>395.79687125080153</v>
      </c>
      <c r="BJ395">
        <v>745.35765388377172</v>
      </c>
      <c r="BK395">
        <v>1731.1253138008844</v>
      </c>
      <c r="BL395">
        <v>273.78121106515096</v>
      </c>
      <c r="BM395">
        <v>109.33298144126762</v>
      </c>
      <c r="BN395">
        <v>120411.81397667463</v>
      </c>
      <c r="BO395">
        <v>1.8355931838246669</v>
      </c>
      <c r="BP395">
        <v>64.229607328045105</v>
      </c>
      <c r="BQ395">
        <v>34840.735943002546</v>
      </c>
      <c r="BR395">
        <v>121.46725143985891</v>
      </c>
      <c r="BS395">
        <v>9999999</v>
      </c>
      <c r="BT395">
        <v>1.3136687552046129</v>
      </c>
      <c r="BU395">
        <v>0.43181266321492906</v>
      </c>
      <c r="BV395">
        <v>0.82045758338836983</v>
      </c>
      <c r="BW395">
        <v>0.44849894399982176</v>
      </c>
      <c r="BX395">
        <v>0.83641965737624091</v>
      </c>
      <c r="BY395">
        <v>4.2270858106549869E-3</v>
      </c>
      <c r="BZ395">
        <v>0.27266718545787716</v>
      </c>
      <c r="CA395">
        <v>0.36760405147663494</v>
      </c>
      <c r="CB395">
        <v>0.3907300770153353</v>
      </c>
      <c r="CC395">
        <v>0.32074051938551862</v>
      </c>
      <c r="CD395">
        <v>0.65463943895413124</v>
      </c>
      <c r="CE395" t="s">
        <v>152</v>
      </c>
      <c r="CF395">
        <v>0.19970920570422535</v>
      </c>
      <c r="CG395">
        <v>177.51471132788595</v>
      </c>
      <c r="CH395">
        <v>732.69035743502627</v>
      </c>
      <c r="CI395">
        <v>34.485321787505349</v>
      </c>
      <c r="CJ395">
        <v>90.687965707128868</v>
      </c>
      <c r="CK395">
        <v>198.62130566231312</v>
      </c>
      <c r="CL395">
        <v>228.57136105886048</v>
      </c>
      <c r="CM395">
        <v>43.777582332881359</v>
      </c>
      <c r="CN395">
        <v>24.393696498967525</v>
      </c>
      <c r="CO395">
        <v>11677.565129498238</v>
      </c>
      <c r="CP395">
        <v>0.28127930218436747</v>
      </c>
      <c r="CQ395">
        <v>17.622065575416638</v>
      </c>
      <c r="CR395">
        <v>24218.569722613447</v>
      </c>
      <c r="CS395">
        <v>140.24390469087294</v>
      </c>
      <c r="CT395">
        <v>9999999</v>
      </c>
      <c r="CU395">
        <v>0.91804812373919864</v>
      </c>
      <c r="CV395">
        <v>0.13479270715542577</v>
      </c>
      <c r="CW395">
        <v>0.58192037071655911</v>
      </c>
      <c r="CX395">
        <v>0.13792902542182697</v>
      </c>
      <c r="CY395">
        <v>0.35911108483980803</v>
      </c>
      <c r="CZ395">
        <v>6.9481290218646719E-4</v>
      </c>
      <c r="DA395">
        <v>8.5483326457501202E-2</v>
      </c>
      <c r="DB395">
        <v>0.12019370717856827</v>
      </c>
      <c r="DC395">
        <v>0.12647326912367346</v>
      </c>
      <c r="DD395">
        <v>0.10571858378678714</v>
      </c>
      <c r="DE395">
        <v>0.17500608355165287</v>
      </c>
    </row>
    <row r="396" spans="1:109">
      <c r="A396">
        <v>388</v>
      </c>
      <c r="B396" t="s">
        <v>149</v>
      </c>
      <c r="C396">
        <v>330713.49295904685</v>
      </c>
      <c r="D396">
        <v>182659.48074096601</v>
      </c>
      <c r="E396">
        <v>971741.72339032684</v>
      </c>
      <c r="F396">
        <v>42155.149041462682</v>
      </c>
      <c r="G396">
        <v>77232.76220015451</v>
      </c>
      <c r="H396">
        <v>232076.59130595162</v>
      </c>
      <c r="I396">
        <v>432151.45277704281</v>
      </c>
      <c r="J396">
        <v>73590.002202171585</v>
      </c>
      <c r="K396">
        <v>20442.21425924572</v>
      </c>
      <c r="L396">
        <v>629275332.91799951</v>
      </c>
      <c r="M396">
        <v>1607.5683127393115</v>
      </c>
      <c r="N396">
        <v>12225.707163156087</v>
      </c>
      <c r="O396">
        <v>8520412.0676729102</v>
      </c>
      <c r="P396">
        <v>6176.3379096788303</v>
      </c>
      <c r="Q396">
        <v>9999999</v>
      </c>
      <c r="R396">
        <v>4009.3059531631393</v>
      </c>
      <c r="S396">
        <v>428.24161047987502</v>
      </c>
      <c r="T396">
        <v>2231.3457595257182</v>
      </c>
      <c r="U396">
        <v>453.51855316440924</v>
      </c>
      <c r="V396">
        <v>1432.4644278928779</v>
      </c>
      <c r="W396">
        <v>0.67548151505065734</v>
      </c>
      <c r="X396">
        <v>172.87865177839609</v>
      </c>
      <c r="Y396">
        <v>314.51544913231686</v>
      </c>
      <c r="Z396">
        <v>382.6168980051043</v>
      </c>
      <c r="AA396">
        <v>238.0729807608179</v>
      </c>
      <c r="AB396">
        <v>733.06464892335828</v>
      </c>
      <c r="AC396" t="s">
        <v>150</v>
      </c>
      <c r="AD396">
        <v>1314.1507478929502</v>
      </c>
      <c r="AE396">
        <v>65397.232506943583</v>
      </c>
      <c r="AF396">
        <v>507824.27926716342</v>
      </c>
      <c r="AG396">
        <v>19733.171572234969</v>
      </c>
      <c r="AH396">
        <v>34504.72303536853</v>
      </c>
      <c r="AI396">
        <v>114075.45466945093</v>
      </c>
      <c r="AJ396">
        <v>183336.61108666283</v>
      </c>
      <c r="AK396">
        <v>34203.670431786144</v>
      </c>
      <c r="AL396">
        <v>9910.0810517201062</v>
      </c>
      <c r="AM396">
        <v>274642308.7484839</v>
      </c>
      <c r="AN396">
        <v>1380.5629165236246</v>
      </c>
      <c r="AO396">
        <v>7615.7157381479919</v>
      </c>
      <c r="AP396">
        <v>4767148.0202975478</v>
      </c>
      <c r="AQ396">
        <v>3249.7952699115003</v>
      </c>
      <c r="AR396">
        <v>9999999</v>
      </c>
      <c r="AS396">
        <v>2722.9721283605286</v>
      </c>
      <c r="AT396">
        <v>176.36841316232599</v>
      </c>
      <c r="AU396">
        <v>1109.48934285313</v>
      </c>
      <c r="AV396">
        <v>186.69521914209392</v>
      </c>
      <c r="AW396">
        <v>670.46654702492901</v>
      </c>
      <c r="AX396">
        <v>0.75885931902389947</v>
      </c>
      <c r="AY396">
        <v>68.830053480379178</v>
      </c>
      <c r="AZ396">
        <v>128.58148819189992</v>
      </c>
      <c r="BA396">
        <v>156.6784831635895</v>
      </c>
      <c r="BB396">
        <v>96.50064245183394</v>
      </c>
      <c r="BC396">
        <v>309.21796383629891</v>
      </c>
      <c r="BD396" t="s">
        <v>151</v>
      </c>
      <c r="BE396">
        <v>3.2911146367234099</v>
      </c>
      <c r="BF396">
        <v>1225.0884414098221</v>
      </c>
      <c r="BG396">
        <v>5036.9490399669367</v>
      </c>
      <c r="BH396">
        <v>418.10256045347882</v>
      </c>
      <c r="BI396">
        <v>647.39704220758335</v>
      </c>
      <c r="BJ396">
        <v>1415.6554859833018</v>
      </c>
      <c r="BK396">
        <v>6993.480375939942</v>
      </c>
      <c r="BL396">
        <v>883.65998626203236</v>
      </c>
      <c r="BM396">
        <v>182.02153905360672</v>
      </c>
      <c r="BN396">
        <v>17050191.960638229</v>
      </c>
      <c r="BO396">
        <v>2.2033138992069849</v>
      </c>
      <c r="BP396">
        <v>120.25725092869457</v>
      </c>
      <c r="BQ396">
        <v>31113.68581768177</v>
      </c>
      <c r="BR396">
        <v>52.788861691968222</v>
      </c>
      <c r="BS396">
        <v>9999999</v>
      </c>
      <c r="BT396">
        <v>6.3704078829889754</v>
      </c>
      <c r="BU396">
        <v>0.74193224328352092</v>
      </c>
      <c r="BV396">
        <v>2.6567366590775028</v>
      </c>
      <c r="BW396">
        <v>0.77389737612194953</v>
      </c>
      <c r="BX396">
        <v>1.5081984411225793</v>
      </c>
      <c r="BY396">
        <v>3.9991761661722653E-3</v>
      </c>
      <c r="BZ396">
        <v>0.41464368073115604</v>
      </c>
      <c r="CA396">
        <v>0.62379143494096545</v>
      </c>
      <c r="CB396">
        <v>0.6402138953480303</v>
      </c>
      <c r="CC396">
        <v>0.52621992796800399</v>
      </c>
      <c r="CD396">
        <v>1.0490362565942628</v>
      </c>
      <c r="CE396" t="s">
        <v>152</v>
      </c>
      <c r="CF396">
        <v>0.34043673184932394</v>
      </c>
      <c r="CG396">
        <v>730.34360100131778</v>
      </c>
      <c r="CH396">
        <v>2834.1730595828221</v>
      </c>
      <c r="CI396">
        <v>194.42567092730377</v>
      </c>
      <c r="CJ396">
        <v>346.58097180367542</v>
      </c>
      <c r="CK396">
        <v>840.40868624447535</v>
      </c>
      <c r="CL396">
        <v>2293.8706437365722</v>
      </c>
      <c r="CM396">
        <v>341.55718728579041</v>
      </c>
      <c r="CN396">
        <v>95.116457939937121</v>
      </c>
      <c r="CO396">
        <v>1578078.7831046483</v>
      </c>
      <c r="CP396">
        <v>1.087402387647195</v>
      </c>
      <c r="CQ396">
        <v>44.826765393680695</v>
      </c>
      <c r="CR396">
        <v>24244.505265483658</v>
      </c>
      <c r="CS396">
        <v>87.576488679499704</v>
      </c>
      <c r="CT396">
        <v>9999999</v>
      </c>
      <c r="CU396">
        <v>1.866540498850116</v>
      </c>
      <c r="CV396">
        <v>0.24948730588249671</v>
      </c>
      <c r="CW396">
        <v>1.0528353751674451</v>
      </c>
      <c r="CX396">
        <v>0.25805821868677731</v>
      </c>
      <c r="CY396">
        <v>0.60886053595233669</v>
      </c>
      <c r="CZ396">
        <v>6.2134060753006055E-3</v>
      </c>
      <c r="DA396">
        <v>0.18001401517119817</v>
      </c>
      <c r="DB396">
        <v>0.21841396809608643</v>
      </c>
      <c r="DC396">
        <v>0.22551031351778469</v>
      </c>
      <c r="DD396">
        <v>0.20062493453528765</v>
      </c>
      <c r="DE396">
        <v>0.33015143202532898</v>
      </c>
    </row>
    <row r="397" spans="1:109">
      <c r="A397">
        <v>389</v>
      </c>
      <c r="B397" t="s">
        <v>149</v>
      </c>
      <c r="C397">
        <v>355516.16743853188</v>
      </c>
      <c r="D397">
        <v>615638.74771724618</v>
      </c>
      <c r="E397">
        <v>2890742.7606472573</v>
      </c>
      <c r="F397">
        <v>317786.4931678258</v>
      </c>
      <c r="G397">
        <v>315961.69838558824</v>
      </c>
      <c r="H397">
        <v>859475.68477238063</v>
      </c>
      <c r="I397">
        <v>10396905.897166502</v>
      </c>
      <c r="J397">
        <v>1044316.5544710879</v>
      </c>
      <c r="K397">
        <v>91734.564981781572</v>
      </c>
      <c r="L397">
        <v>3534233020825.6631</v>
      </c>
      <c r="M397">
        <v>1806.2400548604542</v>
      </c>
      <c r="N397">
        <v>52517.053250618832</v>
      </c>
      <c r="O397">
        <v>8572425.2314635236</v>
      </c>
      <c r="P397">
        <v>26629.796466621767</v>
      </c>
      <c r="Q397">
        <v>9999999</v>
      </c>
      <c r="R397">
        <v>1618.369195657212</v>
      </c>
      <c r="S397">
        <v>216.82231208869553</v>
      </c>
      <c r="T397">
        <v>919.00683599815954</v>
      </c>
      <c r="U397">
        <v>217.91193381842504</v>
      </c>
      <c r="V397">
        <v>501.488249370738</v>
      </c>
      <c r="W397">
        <v>0.69884078122657967</v>
      </c>
      <c r="X397">
        <v>184.21528837618874</v>
      </c>
      <c r="Y397">
        <v>211.50387321095258</v>
      </c>
      <c r="Z397">
        <v>205.96439864234759</v>
      </c>
      <c r="AA397">
        <v>203.93365636580333</v>
      </c>
      <c r="AB397">
        <v>244.65861766094602</v>
      </c>
      <c r="AC397" t="s">
        <v>150</v>
      </c>
      <c r="AD397">
        <v>301.18902024926479</v>
      </c>
      <c r="AE397">
        <v>124131.37218530812</v>
      </c>
      <c r="AF397">
        <v>555253.16760564991</v>
      </c>
      <c r="AG397">
        <v>35329.465271271125</v>
      </c>
      <c r="AH397">
        <v>64249.764734438839</v>
      </c>
      <c r="AI397">
        <v>146555.11875922832</v>
      </c>
      <c r="AJ397">
        <v>459562.41835204943</v>
      </c>
      <c r="AK397">
        <v>65056.77734737892</v>
      </c>
      <c r="AL397">
        <v>16997.445211026687</v>
      </c>
      <c r="AM397">
        <v>445908053.01725537</v>
      </c>
      <c r="AN397">
        <v>169.99485182636514</v>
      </c>
      <c r="AO397">
        <v>10611.485106510174</v>
      </c>
      <c r="AP397">
        <v>4577329.9647706077</v>
      </c>
      <c r="AQ397">
        <v>4940.5810758943999</v>
      </c>
      <c r="AR397">
        <v>9999999</v>
      </c>
      <c r="AS397">
        <v>1026.8703178817791</v>
      </c>
      <c r="AT397">
        <v>116.7069587188212</v>
      </c>
      <c r="AU397">
        <v>545.42026729521444</v>
      </c>
      <c r="AV397">
        <v>118.04711875262717</v>
      </c>
      <c r="AW397">
        <v>290.18161858767235</v>
      </c>
      <c r="AX397">
        <v>0.2677352744974541</v>
      </c>
      <c r="AY397">
        <v>85.126300830857858</v>
      </c>
      <c r="AZ397">
        <v>110.5168867875672</v>
      </c>
      <c r="BA397">
        <v>108.24247138411081</v>
      </c>
      <c r="BB397">
        <v>101.08237929404734</v>
      </c>
      <c r="BC397">
        <v>124.50487245522396</v>
      </c>
      <c r="BD397" t="s">
        <v>151</v>
      </c>
      <c r="BE397">
        <v>35.699828023508942</v>
      </c>
      <c r="BF397">
        <v>848.79097408208327</v>
      </c>
      <c r="BG397">
        <v>2381.2156455915729</v>
      </c>
      <c r="BH397">
        <v>221.57700659120911</v>
      </c>
      <c r="BI397">
        <v>357.64363419767687</v>
      </c>
      <c r="BJ397">
        <v>601.29558158685734</v>
      </c>
      <c r="BK397">
        <v>3183.220422937507</v>
      </c>
      <c r="BL397">
        <v>426.90821639481049</v>
      </c>
      <c r="BM397">
        <v>138.28035420779364</v>
      </c>
      <c r="BN397">
        <v>804019.30540466041</v>
      </c>
      <c r="BO397">
        <v>64.065779662507254</v>
      </c>
      <c r="BP397">
        <v>142.9874495774535</v>
      </c>
      <c r="BQ397">
        <v>27979.085687381168</v>
      </c>
      <c r="BR397">
        <v>8.6868084505168106</v>
      </c>
      <c r="BS397">
        <v>9999999</v>
      </c>
      <c r="BT397">
        <v>60.306692119348611</v>
      </c>
      <c r="BU397">
        <v>1.5806303649998188</v>
      </c>
      <c r="BV397">
        <v>17.612738435282949</v>
      </c>
      <c r="BW397">
        <v>1.6603693380200972</v>
      </c>
      <c r="BX397">
        <v>9.2313995252194161</v>
      </c>
      <c r="BY397">
        <v>6.0715087637197634E-3</v>
      </c>
      <c r="BZ397">
        <v>0.71841713274929742</v>
      </c>
      <c r="CA397">
        <v>1.200476282361185</v>
      </c>
      <c r="CB397">
        <v>1.4192475594530412</v>
      </c>
      <c r="CC397">
        <v>0.94562481850684066</v>
      </c>
      <c r="CD397">
        <v>2.6709867765886663</v>
      </c>
      <c r="CE397" t="s">
        <v>152</v>
      </c>
      <c r="CF397">
        <v>0.91962326328135857</v>
      </c>
      <c r="CG397">
        <v>174.9894793056925</v>
      </c>
      <c r="CH397">
        <v>659.38623306508794</v>
      </c>
      <c r="CI397">
        <v>36.718503359634248</v>
      </c>
      <c r="CJ397">
        <v>97.33086266406545</v>
      </c>
      <c r="CK397">
        <v>197.86910960480822</v>
      </c>
      <c r="CL397">
        <v>268.08445310171084</v>
      </c>
      <c r="CM397">
        <v>48.398069901231331</v>
      </c>
      <c r="CN397">
        <v>25.85858488674894</v>
      </c>
      <c r="CO397">
        <v>10037.169972593556</v>
      </c>
      <c r="CP397">
        <v>1.8024206140552068</v>
      </c>
      <c r="CQ397">
        <v>27.249408591107461</v>
      </c>
      <c r="CR397">
        <v>25029.340259045694</v>
      </c>
      <c r="CS397">
        <v>113.18656391896637</v>
      </c>
      <c r="CT397">
        <v>9999999</v>
      </c>
      <c r="CU397">
        <v>3.611712845732888</v>
      </c>
      <c r="CV397">
        <v>0.50537869000300706</v>
      </c>
      <c r="CW397">
        <v>1.872896035904005</v>
      </c>
      <c r="CX397">
        <v>0.53044159528270729</v>
      </c>
      <c r="CY397">
        <v>1.1563650376835997</v>
      </c>
      <c r="CZ397">
        <v>4.12913796949974E-4</v>
      </c>
      <c r="DA397">
        <v>0.22807679817699095</v>
      </c>
      <c r="DB397">
        <v>0.38581834661606518</v>
      </c>
      <c r="DC397">
        <v>0.45524402373927103</v>
      </c>
      <c r="DD397">
        <v>0.30216221074106892</v>
      </c>
      <c r="DE397">
        <v>0.74277515331430422</v>
      </c>
    </row>
    <row r="398" spans="1:109">
      <c r="A398">
        <v>390</v>
      </c>
      <c r="B398" t="s">
        <v>149</v>
      </c>
      <c r="C398">
        <v>399882.20466731983</v>
      </c>
      <c r="D398">
        <v>212242.96578712764</v>
      </c>
      <c r="E398">
        <v>2037196.1336891123</v>
      </c>
      <c r="F398">
        <v>101655.00373361609</v>
      </c>
      <c r="G398">
        <v>106674.14797940785</v>
      </c>
      <c r="H398">
        <v>445540.64152164641</v>
      </c>
      <c r="I398">
        <v>1354447.6458647919</v>
      </c>
      <c r="J398">
        <v>260573.71372247839</v>
      </c>
      <c r="K398">
        <v>35224.049070886002</v>
      </c>
      <c r="L398">
        <v>135204884201.16422</v>
      </c>
      <c r="M398">
        <v>9864.7564302690262</v>
      </c>
      <c r="N398">
        <v>26744.692404952719</v>
      </c>
      <c r="O398">
        <v>8716089.7376661524</v>
      </c>
      <c r="P398">
        <v>24708.01038635664</v>
      </c>
      <c r="Q398">
        <v>9999999</v>
      </c>
      <c r="R398">
        <v>13752.113643923685</v>
      </c>
      <c r="S398">
        <v>352.7364221514531</v>
      </c>
      <c r="T398">
        <v>4128.0287834244828</v>
      </c>
      <c r="U398">
        <v>372.7808978791461</v>
      </c>
      <c r="V398">
        <v>2207.9387300235649</v>
      </c>
      <c r="W398">
        <v>4.5475292027127043</v>
      </c>
      <c r="X398">
        <v>142.08241907210439</v>
      </c>
      <c r="Y398">
        <v>258.90501568150256</v>
      </c>
      <c r="Z398">
        <v>309.36157100564617</v>
      </c>
      <c r="AA398">
        <v>194.07590098166568</v>
      </c>
      <c r="AB398">
        <v>627.45011775667103</v>
      </c>
      <c r="AC398" t="s">
        <v>150</v>
      </c>
      <c r="AD398">
        <v>168.90314641811693</v>
      </c>
      <c r="AE398">
        <v>53728.376330568921</v>
      </c>
      <c r="AF398">
        <v>193032.03612980273</v>
      </c>
      <c r="AG398">
        <v>10044.064599697374</v>
      </c>
      <c r="AH398">
        <v>25729.778063054324</v>
      </c>
      <c r="AI398">
        <v>56288.035533481154</v>
      </c>
      <c r="AJ398">
        <v>81665.292133901778</v>
      </c>
      <c r="AK398">
        <v>13729.417054670925</v>
      </c>
      <c r="AL398">
        <v>6625.9839083063443</v>
      </c>
      <c r="AM398">
        <v>4504471.3947491711</v>
      </c>
      <c r="AN398">
        <v>247.96734437988911</v>
      </c>
      <c r="AO398">
        <v>5596.3631049591695</v>
      </c>
      <c r="AP398">
        <v>5392802.8729876708</v>
      </c>
      <c r="AQ398">
        <v>673.08595288325023</v>
      </c>
      <c r="AR398">
        <v>9999999</v>
      </c>
      <c r="AS398">
        <v>711.61145816195506</v>
      </c>
      <c r="AT398">
        <v>118.85727806785604</v>
      </c>
      <c r="AU398">
        <v>445.34038199382746</v>
      </c>
      <c r="AV398">
        <v>123.00392538473217</v>
      </c>
      <c r="AW398">
        <v>280.32683253657132</v>
      </c>
      <c r="AX398">
        <v>0.27824238043765004</v>
      </c>
      <c r="AY398">
        <v>58.239653328829348</v>
      </c>
      <c r="AZ398">
        <v>97.143331864772335</v>
      </c>
      <c r="BA398">
        <v>109.02772764863671</v>
      </c>
      <c r="BB398">
        <v>77.374953009417169</v>
      </c>
      <c r="BC398">
        <v>157.87195401417651</v>
      </c>
      <c r="BD398" t="s">
        <v>151</v>
      </c>
      <c r="BE398">
        <v>4.2440438184381994</v>
      </c>
      <c r="BF398">
        <v>537.35072051211682</v>
      </c>
      <c r="BG398">
        <v>1892.9419319173858</v>
      </c>
      <c r="BH398">
        <v>136.28688913186579</v>
      </c>
      <c r="BI398">
        <v>299.35738584407318</v>
      </c>
      <c r="BJ398">
        <v>579.96452899044243</v>
      </c>
      <c r="BK398">
        <v>1430.0701168398723</v>
      </c>
      <c r="BL398">
        <v>215.83173429921871</v>
      </c>
      <c r="BM398">
        <v>82.096591345267143</v>
      </c>
      <c r="BN398">
        <v>123539.49904023923</v>
      </c>
      <c r="BO398">
        <v>7.7664941876210678</v>
      </c>
      <c r="BP398">
        <v>73.058493878396675</v>
      </c>
      <c r="BQ398">
        <v>34303.316928740678</v>
      </c>
      <c r="BR398">
        <v>57.705636015896481</v>
      </c>
      <c r="BS398">
        <v>9999999</v>
      </c>
      <c r="BT398">
        <v>12.239258890082588</v>
      </c>
      <c r="BU398">
        <v>0.76914578393093624</v>
      </c>
      <c r="BV398">
        <v>4.0842775304219519</v>
      </c>
      <c r="BW398">
        <v>0.81730508888435682</v>
      </c>
      <c r="BX398">
        <v>2.596411187028735</v>
      </c>
      <c r="BY398">
        <v>9.1972107427997201E-3</v>
      </c>
      <c r="BZ398">
        <v>0.31376291346922525</v>
      </c>
      <c r="CA398">
        <v>0.56559746011393153</v>
      </c>
      <c r="CB398">
        <v>0.66782469907013386</v>
      </c>
      <c r="CC398">
        <v>0.43067854721490939</v>
      </c>
      <c r="CD398">
        <v>1.4013324744273721</v>
      </c>
      <c r="CE398" t="s">
        <v>152</v>
      </c>
      <c r="CF398">
        <v>0.1374962911005829</v>
      </c>
      <c r="CG398">
        <v>389.23463731924943</v>
      </c>
      <c r="CH398">
        <v>895.36083975704173</v>
      </c>
      <c r="CI398">
        <v>76.25831497078039</v>
      </c>
      <c r="CJ398">
        <v>184.98370402285747</v>
      </c>
      <c r="CK398">
        <v>353.14928417379468</v>
      </c>
      <c r="CL398">
        <v>627.93932844774918</v>
      </c>
      <c r="CM398">
        <v>105.80992340378259</v>
      </c>
      <c r="CN398">
        <v>49.621299097903844</v>
      </c>
      <c r="CO398">
        <v>18264.539528359561</v>
      </c>
      <c r="CP398">
        <v>0.32185339563212678</v>
      </c>
      <c r="CQ398">
        <v>32.69603229141245</v>
      </c>
      <c r="CR398">
        <v>25152.502907783353</v>
      </c>
      <c r="CS398">
        <v>119.54840326282094</v>
      </c>
      <c r="CT398">
        <v>9999999</v>
      </c>
      <c r="CU398">
        <v>0.87311677314514347</v>
      </c>
      <c r="CV398">
        <v>0.10974794933094366</v>
      </c>
      <c r="CW398">
        <v>0.32198281395812794</v>
      </c>
      <c r="CX398">
        <v>0.11132274785284663</v>
      </c>
      <c r="CY398">
        <v>0.23147793125631422</v>
      </c>
      <c r="CZ398">
        <v>1.5632169527077452E-3</v>
      </c>
      <c r="DA398">
        <v>8.7832007141242702E-2</v>
      </c>
      <c r="DB398">
        <v>0.10411426290868496</v>
      </c>
      <c r="DC398">
        <v>0.10146443166488263</v>
      </c>
      <c r="DD398">
        <v>9.8212574088966512E-2</v>
      </c>
      <c r="DE398">
        <v>0.13280445821719963</v>
      </c>
    </row>
    <row r="399" spans="1:109">
      <c r="A399">
        <v>391</v>
      </c>
      <c r="B399" t="s">
        <v>149</v>
      </c>
      <c r="C399">
        <v>200556.08120119432</v>
      </c>
      <c r="D399">
        <v>104288.25471373378</v>
      </c>
      <c r="E399">
        <v>299717.35315852799</v>
      </c>
      <c r="F399">
        <v>29259.673928634296</v>
      </c>
      <c r="G399">
        <v>57829.766804348677</v>
      </c>
      <c r="H399">
        <v>102105.12625228908</v>
      </c>
      <c r="I399">
        <v>350491.5885539921</v>
      </c>
      <c r="J399">
        <v>49549.201530519211</v>
      </c>
      <c r="K399">
        <v>16865.50254418419</v>
      </c>
      <c r="L399">
        <v>29467301.012572531</v>
      </c>
      <c r="M399">
        <v>1077.7624823777833</v>
      </c>
      <c r="N399">
        <v>13758.489332237676</v>
      </c>
      <c r="O399">
        <v>4576530.8564303489</v>
      </c>
      <c r="P399">
        <v>5714.6544254925248</v>
      </c>
      <c r="Q399">
        <v>9999999</v>
      </c>
      <c r="R399">
        <v>1190.5265176132004</v>
      </c>
      <c r="S399">
        <v>120.48451719192057</v>
      </c>
      <c r="T399">
        <v>388.91472898618002</v>
      </c>
      <c r="U399">
        <v>125.42787664622838</v>
      </c>
      <c r="V399">
        <v>262.93011236482545</v>
      </c>
      <c r="W399">
        <v>0.87270228307503395</v>
      </c>
      <c r="X399">
        <v>59.640980924566705</v>
      </c>
      <c r="Y399">
        <v>99.936978073502203</v>
      </c>
      <c r="Z399">
        <v>106.48460413155786</v>
      </c>
      <c r="AA399">
        <v>81.198171421524066</v>
      </c>
      <c r="AB399">
        <v>170.03066089002226</v>
      </c>
      <c r="AC399" t="s">
        <v>150</v>
      </c>
      <c r="AD399">
        <v>92.039583959608038</v>
      </c>
      <c r="AE399">
        <v>116296.15456757859</v>
      </c>
      <c r="AF399">
        <v>354355.87099329603</v>
      </c>
      <c r="AG399">
        <v>26179.543380563373</v>
      </c>
      <c r="AH399">
        <v>54193.036464195116</v>
      </c>
      <c r="AI399">
        <v>115532.2943377965</v>
      </c>
      <c r="AJ399">
        <v>302351.3968080479</v>
      </c>
      <c r="AK399">
        <v>43042.702530411501</v>
      </c>
      <c r="AL399">
        <v>14063.439569250455</v>
      </c>
      <c r="AM399">
        <v>44182828.670415491</v>
      </c>
      <c r="AN399">
        <v>67.217624390731842</v>
      </c>
      <c r="AO399">
        <v>8206.335377027397</v>
      </c>
      <c r="AP399">
        <v>4701237.5255346391</v>
      </c>
      <c r="AQ399">
        <v>2598.6959832499879</v>
      </c>
      <c r="AR399">
        <v>9999999</v>
      </c>
      <c r="AS399">
        <v>563.27635694624291</v>
      </c>
      <c r="AT399">
        <v>100.39665586698231</v>
      </c>
      <c r="AU399">
        <v>393.66949924026432</v>
      </c>
      <c r="AV399">
        <v>103.3011614695627</v>
      </c>
      <c r="AW399">
        <v>280.88094626258885</v>
      </c>
      <c r="AX399">
        <v>0.36890331802385129</v>
      </c>
      <c r="AY399">
        <v>68.174164234500608</v>
      </c>
      <c r="AZ399">
        <v>88.774437900215716</v>
      </c>
      <c r="BA399">
        <v>92.718176465793604</v>
      </c>
      <c r="BB399">
        <v>79.471273367430868</v>
      </c>
      <c r="BC399">
        <v>139.96478699483291</v>
      </c>
      <c r="BD399" t="s">
        <v>151</v>
      </c>
      <c r="BE399">
        <v>0.37432858139375608</v>
      </c>
      <c r="BF399">
        <v>860.05014150231898</v>
      </c>
      <c r="BG399">
        <v>1439.359925373052</v>
      </c>
      <c r="BH399">
        <v>158.95873104040575</v>
      </c>
      <c r="BI399">
        <v>368.37508636419869</v>
      </c>
      <c r="BJ399">
        <v>641.01061226010415</v>
      </c>
      <c r="BK399">
        <v>1432.8198149256161</v>
      </c>
      <c r="BL399">
        <v>225.02753581109897</v>
      </c>
      <c r="BM399">
        <v>101.13224277497969</v>
      </c>
      <c r="BN399">
        <v>31967.500970891229</v>
      </c>
      <c r="BO399">
        <v>1.7051972524232208</v>
      </c>
      <c r="BP399">
        <v>56.425954445059652</v>
      </c>
      <c r="BQ399">
        <v>35911.71328061026</v>
      </c>
      <c r="BR399">
        <v>139.25679457526809</v>
      </c>
      <c r="BS399">
        <v>9999999</v>
      </c>
      <c r="BT399">
        <v>0.24229623926244268</v>
      </c>
      <c r="BU399">
        <v>4.2713864463338705E-2</v>
      </c>
      <c r="BV399">
        <v>0.16254826362700778</v>
      </c>
      <c r="BW399">
        <v>4.5958288833212874E-2</v>
      </c>
      <c r="BX399">
        <v>0.1702443533936123</v>
      </c>
      <c r="BY399">
        <v>8.2667604129865876E-4</v>
      </c>
      <c r="BZ399">
        <v>1.7032014238500533E-2</v>
      </c>
      <c r="CA399">
        <v>3.0480716696292126E-2</v>
      </c>
      <c r="CB399">
        <v>3.5273966617222235E-2</v>
      </c>
      <c r="CC399">
        <v>2.2729648905878599E-2</v>
      </c>
      <c r="CD399">
        <v>9.4058099642296222E-2</v>
      </c>
      <c r="CE399" t="s">
        <v>152</v>
      </c>
      <c r="CF399">
        <v>0.83796730079693815</v>
      </c>
      <c r="CG399">
        <v>250.5488509987681</v>
      </c>
      <c r="CH399">
        <v>1045.6528928366301</v>
      </c>
      <c r="CI399">
        <v>62.669765456081535</v>
      </c>
      <c r="CJ399">
        <v>142.0362763670054</v>
      </c>
      <c r="CK399">
        <v>348.54492288664608</v>
      </c>
      <c r="CL399">
        <v>531.52793029077327</v>
      </c>
      <c r="CM399">
        <v>91.416960348415273</v>
      </c>
      <c r="CN399">
        <v>38.194955781873965</v>
      </c>
      <c r="CO399">
        <v>37496.254010773395</v>
      </c>
      <c r="CP399">
        <v>1.1170439890551307</v>
      </c>
      <c r="CQ399">
        <v>27.573467800483915</v>
      </c>
      <c r="CR399">
        <v>23382.829065112535</v>
      </c>
      <c r="CS399">
        <v>103.02187909239315</v>
      </c>
      <c r="CT399">
        <v>9999999</v>
      </c>
      <c r="CU399">
        <v>3.0083758754810579</v>
      </c>
      <c r="CV399">
        <v>0.4279707637439758</v>
      </c>
      <c r="CW399">
        <v>1.5801828534107736</v>
      </c>
      <c r="CX399">
        <v>0.44478821566131277</v>
      </c>
      <c r="CY399">
        <v>0.91983649417722524</v>
      </c>
      <c r="CZ399">
        <v>6.963622102683153E-4</v>
      </c>
      <c r="DA399">
        <v>0.18499755166201864</v>
      </c>
      <c r="DB399">
        <v>0.34032341113488129</v>
      </c>
      <c r="DC399">
        <v>0.38535041346559296</v>
      </c>
      <c r="DD399">
        <v>0.26048358301093844</v>
      </c>
      <c r="DE399">
        <v>0.56730264480024473</v>
      </c>
    </row>
    <row r="400" spans="1:109">
      <c r="A400">
        <v>392</v>
      </c>
      <c r="B400" t="s">
        <v>149</v>
      </c>
      <c r="C400">
        <v>267474.6483134189</v>
      </c>
      <c r="D400">
        <v>393003.84790966607</v>
      </c>
      <c r="E400">
        <v>1820069.933479368</v>
      </c>
      <c r="F400">
        <v>285802.78489304602</v>
      </c>
      <c r="G400">
        <v>212126.92378355534</v>
      </c>
      <c r="H400">
        <v>623348.69962891017</v>
      </c>
      <c r="I400">
        <v>18549971.172956936</v>
      </c>
      <c r="J400">
        <v>1470745.1154753885</v>
      </c>
      <c r="K400">
        <v>59915.740844824315</v>
      </c>
      <c r="L400">
        <v>5771400177373.2061</v>
      </c>
      <c r="M400">
        <v>3156.4022452317117</v>
      </c>
      <c r="N400">
        <v>50082.155016114208</v>
      </c>
      <c r="O400">
        <v>5050145.4920356479</v>
      </c>
      <c r="P400">
        <v>30067.4190183172</v>
      </c>
      <c r="Q400">
        <v>9999999</v>
      </c>
      <c r="R400">
        <v>6505.889238233045</v>
      </c>
      <c r="S400">
        <v>565.15876595030704</v>
      </c>
      <c r="T400">
        <v>2819.8606124828084</v>
      </c>
      <c r="U400">
        <v>598.47703508995221</v>
      </c>
      <c r="V400">
        <v>1772.1506831613258</v>
      </c>
      <c r="W400">
        <v>4.0166278414802843</v>
      </c>
      <c r="X400">
        <v>224.04891135606621</v>
      </c>
      <c r="Y400">
        <v>416.49678449017517</v>
      </c>
      <c r="Z400">
        <v>499.49080544245521</v>
      </c>
      <c r="AA400">
        <v>314.49034434869537</v>
      </c>
      <c r="AB400">
        <v>993.78290255168372</v>
      </c>
      <c r="AC400" t="s">
        <v>150</v>
      </c>
      <c r="AD400">
        <v>1166.3645181013578</v>
      </c>
      <c r="AE400">
        <v>98626.748222166294</v>
      </c>
      <c r="AF400">
        <v>355759.58892770327</v>
      </c>
      <c r="AG400">
        <v>21949.617371382497</v>
      </c>
      <c r="AH400">
        <v>45448.859581300181</v>
      </c>
      <c r="AI400">
        <v>101554.56780449065</v>
      </c>
      <c r="AJ400">
        <v>240767.16804831388</v>
      </c>
      <c r="AK400">
        <v>35980.70628368295</v>
      </c>
      <c r="AL400">
        <v>12597.05140134266</v>
      </c>
      <c r="AM400">
        <v>37415723.90055348</v>
      </c>
      <c r="AN400">
        <v>1899.6529910659012</v>
      </c>
      <c r="AO400">
        <v>11117.635836027948</v>
      </c>
      <c r="AP400">
        <v>5456750.2919287868</v>
      </c>
      <c r="AQ400">
        <v>4250.2413271896357</v>
      </c>
      <c r="AR400">
        <v>9999999</v>
      </c>
      <c r="AS400">
        <v>2611.4972862942982</v>
      </c>
      <c r="AT400">
        <v>118.86259161463364</v>
      </c>
      <c r="AU400">
        <v>825.93032391129543</v>
      </c>
      <c r="AV400">
        <v>125.75333453063456</v>
      </c>
      <c r="AW400">
        <v>482.24380111444538</v>
      </c>
      <c r="AX400">
        <v>0.6498922950986884</v>
      </c>
      <c r="AY400">
        <v>54.150171695310235</v>
      </c>
      <c r="AZ400">
        <v>91.114028801650818</v>
      </c>
      <c r="BA400">
        <v>102.91741690939597</v>
      </c>
      <c r="BB400">
        <v>72.213185044998923</v>
      </c>
      <c r="BC400">
        <v>212.40567380610401</v>
      </c>
      <c r="BD400" t="s">
        <v>151</v>
      </c>
      <c r="BE400">
        <v>2.4419659215939657</v>
      </c>
      <c r="BF400">
        <v>785.90408508635574</v>
      </c>
      <c r="BG400">
        <v>1027.8668756703851</v>
      </c>
      <c r="BH400">
        <v>129.03926293075207</v>
      </c>
      <c r="BI400">
        <v>319.0500068114884</v>
      </c>
      <c r="BJ400">
        <v>463.56764833553348</v>
      </c>
      <c r="BK400">
        <v>1520.8319087320283</v>
      </c>
      <c r="BL400">
        <v>196.40160578215509</v>
      </c>
      <c r="BM400">
        <v>81.54612854981427</v>
      </c>
      <c r="BN400">
        <v>23653.485115617517</v>
      </c>
      <c r="BO400">
        <v>5.2713489590890825</v>
      </c>
      <c r="BP400">
        <v>67.017247702723907</v>
      </c>
      <c r="BQ400">
        <v>29999.725478673685</v>
      </c>
      <c r="BR400">
        <v>78.427023723162179</v>
      </c>
      <c r="BS400">
        <v>9999999</v>
      </c>
      <c r="BT400">
        <v>8.3831492594376513</v>
      </c>
      <c r="BU400">
        <v>1.0496415633856198</v>
      </c>
      <c r="BV400">
        <v>4.8642668091434746</v>
      </c>
      <c r="BW400">
        <v>1.1031302161201557</v>
      </c>
      <c r="BX400">
        <v>3.1382962996745545</v>
      </c>
      <c r="BY400">
        <v>3.0189268998112155E-3</v>
      </c>
      <c r="BZ400">
        <v>0.4385509358399402</v>
      </c>
      <c r="CA400">
        <v>0.78968997978198596</v>
      </c>
      <c r="CB400">
        <v>0.93190981395152195</v>
      </c>
      <c r="CC400">
        <v>0.59955402020328163</v>
      </c>
      <c r="CD400">
        <v>1.5376163011056458</v>
      </c>
      <c r="CE400" t="s">
        <v>152</v>
      </c>
      <c r="CF400">
        <v>0.59265658787508579</v>
      </c>
      <c r="CG400">
        <v>393.33956299035378</v>
      </c>
      <c r="CH400">
        <v>2039.1505810051626</v>
      </c>
      <c r="CI400">
        <v>98.740536145146862</v>
      </c>
      <c r="CJ400">
        <v>195.30458663072093</v>
      </c>
      <c r="CK400">
        <v>554.64869734764409</v>
      </c>
      <c r="CL400">
        <v>858.03535070737564</v>
      </c>
      <c r="CM400">
        <v>153.81119674517922</v>
      </c>
      <c r="CN400">
        <v>53.33340371116919</v>
      </c>
      <c r="CO400">
        <v>351586.15140558931</v>
      </c>
      <c r="CP400">
        <v>0.65986639316466578</v>
      </c>
      <c r="CQ400">
        <v>23.025945273210422</v>
      </c>
      <c r="CR400">
        <v>24004.6387699816</v>
      </c>
      <c r="CS400">
        <v>103.81623207600887</v>
      </c>
      <c r="CT400">
        <v>9999999</v>
      </c>
      <c r="CU400">
        <v>2.6897525289659669</v>
      </c>
      <c r="CV400">
        <v>0.42852344703835482</v>
      </c>
      <c r="CW400">
        <v>1.6526306892900957</v>
      </c>
      <c r="CX400">
        <v>0.44194972367053481</v>
      </c>
      <c r="CY400">
        <v>1.2090966688961808</v>
      </c>
      <c r="CZ400">
        <v>3.7920938173099201E-3</v>
      </c>
      <c r="DA400">
        <v>0.25131722578185489</v>
      </c>
      <c r="DB400">
        <v>0.36733629442441917</v>
      </c>
      <c r="DC400">
        <v>0.39702299017581966</v>
      </c>
      <c r="DD400">
        <v>0.31254960461999831</v>
      </c>
      <c r="DE400">
        <v>0.59866739384194456</v>
      </c>
    </row>
    <row r="401" spans="1:109">
      <c r="A401">
        <v>393</v>
      </c>
      <c r="B401" t="s">
        <v>149</v>
      </c>
      <c r="C401">
        <v>286562.53488021862</v>
      </c>
      <c r="D401">
        <v>206495.77802599582</v>
      </c>
      <c r="E401">
        <v>739333.00846279203</v>
      </c>
      <c r="F401">
        <v>58441.00774865209</v>
      </c>
      <c r="G401">
        <v>106659.97288206647</v>
      </c>
      <c r="H401">
        <v>241054.42302305295</v>
      </c>
      <c r="I401">
        <v>742829.01751278422</v>
      </c>
      <c r="J401">
        <v>104391.92246286551</v>
      </c>
      <c r="K401">
        <v>28819.098486074447</v>
      </c>
      <c r="L401">
        <v>244388273.71000764</v>
      </c>
      <c r="M401">
        <v>63.639214350173006</v>
      </c>
      <c r="N401">
        <v>15953.65318984375</v>
      </c>
      <c r="O401">
        <v>7280654.8979073428</v>
      </c>
      <c r="P401">
        <v>7350.6500702339617</v>
      </c>
      <c r="Q401">
        <v>9999999</v>
      </c>
      <c r="R401">
        <v>717.51845917650348</v>
      </c>
      <c r="S401">
        <v>55.540579838707316</v>
      </c>
      <c r="T401">
        <v>294.75116040994357</v>
      </c>
      <c r="U401">
        <v>55.887853553254523</v>
      </c>
      <c r="V401">
        <v>199.94450578939953</v>
      </c>
      <c r="W401">
        <v>0.72205991354818178</v>
      </c>
      <c r="X401">
        <v>48.028116936470916</v>
      </c>
      <c r="Y401">
        <v>53.912379743851595</v>
      </c>
      <c r="Z401">
        <v>53.047113699863985</v>
      </c>
      <c r="AA401">
        <v>51.971275035960737</v>
      </c>
      <c r="AB401">
        <v>61.320281958466012</v>
      </c>
      <c r="AC401" t="s">
        <v>150</v>
      </c>
      <c r="AD401">
        <v>46.744112691770162</v>
      </c>
      <c r="AE401">
        <v>30866.463827180454</v>
      </c>
      <c r="AF401">
        <v>140373.37800634725</v>
      </c>
      <c r="AG401">
        <v>6273.390316859527</v>
      </c>
      <c r="AH401">
        <v>16383.355512880962</v>
      </c>
      <c r="AI401">
        <v>37923.121559967978</v>
      </c>
      <c r="AJ401">
        <v>44930.764304983</v>
      </c>
      <c r="AK401">
        <v>8252.6131356720889</v>
      </c>
      <c r="AL401">
        <v>4269.7327305285316</v>
      </c>
      <c r="AM401">
        <v>2744934.2606674684</v>
      </c>
      <c r="AN401">
        <v>52.226667371757451</v>
      </c>
      <c r="AO401">
        <v>3471.9507083702383</v>
      </c>
      <c r="AP401">
        <v>4233137.7121895691</v>
      </c>
      <c r="AQ401">
        <v>311.40924171508232</v>
      </c>
      <c r="AR401">
        <v>9999999</v>
      </c>
      <c r="AS401">
        <v>308.38247463610588</v>
      </c>
      <c r="AT401">
        <v>47.234465123990439</v>
      </c>
      <c r="AU401">
        <v>209.51492520436571</v>
      </c>
      <c r="AV401">
        <v>48.404870492876832</v>
      </c>
      <c r="AW401">
        <v>119.30784302676155</v>
      </c>
      <c r="AX401">
        <v>0.13043810551592008</v>
      </c>
      <c r="AY401">
        <v>30.432392037729283</v>
      </c>
      <c r="AZ401">
        <v>41.928219842317127</v>
      </c>
      <c r="BA401">
        <v>44.00218253556892</v>
      </c>
      <c r="BB401">
        <v>37.137891379595892</v>
      </c>
      <c r="BC401">
        <v>62.25637457823035</v>
      </c>
      <c r="BD401" t="s">
        <v>151</v>
      </c>
      <c r="BE401">
        <v>0.45106114794009733</v>
      </c>
      <c r="BF401">
        <v>144.45056858516358</v>
      </c>
      <c r="BG401">
        <v>571.80827620825528</v>
      </c>
      <c r="BH401">
        <v>27.625627645471464</v>
      </c>
      <c r="BI401">
        <v>79.126938248422078</v>
      </c>
      <c r="BJ401">
        <v>172.93014795259464</v>
      </c>
      <c r="BK401">
        <v>179.63149601500143</v>
      </c>
      <c r="BL401">
        <v>34.042677181645118</v>
      </c>
      <c r="BM401">
        <v>20.610209018043737</v>
      </c>
      <c r="BN401">
        <v>4850.3435235833686</v>
      </c>
      <c r="BO401">
        <v>0.95236834953029137</v>
      </c>
      <c r="BP401">
        <v>22.266955187189932</v>
      </c>
      <c r="BQ401">
        <v>31759.069524863156</v>
      </c>
      <c r="BR401">
        <v>151.72533217126787</v>
      </c>
      <c r="BS401">
        <v>9999999</v>
      </c>
      <c r="BT401">
        <v>2.3298847181031475</v>
      </c>
      <c r="BU401">
        <v>0.32614111715237781</v>
      </c>
      <c r="BV401">
        <v>1.3307253512671899</v>
      </c>
      <c r="BW401">
        <v>0.33997723862404916</v>
      </c>
      <c r="BX401">
        <v>0.82417126852613209</v>
      </c>
      <c r="BY401">
        <v>1.7752492066072164E-3</v>
      </c>
      <c r="BZ401">
        <v>0.15559685116727073</v>
      </c>
      <c r="CA401">
        <v>0.2588110226375927</v>
      </c>
      <c r="CB401">
        <v>0.29230017046190304</v>
      </c>
      <c r="CC401">
        <v>0.2045992909662199</v>
      </c>
      <c r="CD401">
        <v>0.45176118539600152</v>
      </c>
      <c r="CE401" t="s">
        <v>152</v>
      </c>
      <c r="CF401">
        <v>6.524468016222654</v>
      </c>
      <c r="CG401">
        <v>503.44191945691642</v>
      </c>
      <c r="CH401">
        <v>5317.992784060888</v>
      </c>
      <c r="CI401">
        <v>263.39034564894365</v>
      </c>
      <c r="CJ401">
        <v>286.02958531677547</v>
      </c>
      <c r="CK401">
        <v>1282.5102616525287</v>
      </c>
      <c r="CL401">
        <v>2490.5152962730745</v>
      </c>
      <c r="CM401">
        <v>593.25720357675834</v>
      </c>
      <c r="CN401">
        <v>94.569957480539699</v>
      </c>
      <c r="CO401">
        <v>237446228.67954171</v>
      </c>
      <c r="CP401">
        <v>6.6131050390276895</v>
      </c>
      <c r="CQ401">
        <v>38.943217989014798</v>
      </c>
      <c r="CR401">
        <v>22660.452463023921</v>
      </c>
      <c r="CS401">
        <v>70.916785268201878</v>
      </c>
      <c r="CT401">
        <v>9999999</v>
      </c>
      <c r="CU401">
        <v>8.9042766165687386</v>
      </c>
      <c r="CV401">
        <v>0.32196335398531167</v>
      </c>
      <c r="CW401">
        <v>2.6129918244001313</v>
      </c>
      <c r="CX401">
        <v>0.34258010470398081</v>
      </c>
      <c r="CY401">
        <v>1.6927715728905242</v>
      </c>
      <c r="CZ401">
        <v>5.7605833256388931E-3</v>
      </c>
      <c r="DA401">
        <v>0.12437728985391833</v>
      </c>
      <c r="DB401">
        <v>0.23045405119724349</v>
      </c>
      <c r="DC401">
        <v>0.27642329538378052</v>
      </c>
      <c r="DD401">
        <v>0.17315836893797326</v>
      </c>
      <c r="DE401">
        <v>0.61893368652432934</v>
      </c>
    </row>
    <row r="402" spans="1:109">
      <c r="A402">
        <v>394</v>
      </c>
      <c r="B402" t="s">
        <v>149</v>
      </c>
      <c r="C402">
        <v>323237.89814226847</v>
      </c>
      <c r="D402">
        <v>442576.06858653837</v>
      </c>
      <c r="E402">
        <v>716026.16700898681</v>
      </c>
      <c r="F402">
        <v>115390.87437029034</v>
      </c>
      <c r="G402">
        <v>203072.58418537697</v>
      </c>
      <c r="H402">
        <v>315326.98481577158</v>
      </c>
      <c r="I402">
        <v>2692289.6218331498</v>
      </c>
      <c r="J402">
        <v>246362.07204824459</v>
      </c>
      <c r="K402">
        <v>52708.246573358905</v>
      </c>
      <c r="L402">
        <v>230520953.46416187</v>
      </c>
      <c r="M402">
        <v>516.78473521281342</v>
      </c>
      <c r="N402">
        <v>35475.093877193569</v>
      </c>
      <c r="O402">
        <v>6951513.2681657067</v>
      </c>
      <c r="P402">
        <v>15770.765971696725</v>
      </c>
      <c r="Q402">
        <v>9999999</v>
      </c>
      <c r="R402">
        <v>1294.4610901896579</v>
      </c>
      <c r="S402">
        <v>174.9492075104329</v>
      </c>
      <c r="T402">
        <v>855.64481743295289</v>
      </c>
      <c r="U402">
        <v>180.38335345653056</v>
      </c>
      <c r="V402">
        <v>619.69237578964521</v>
      </c>
      <c r="W402">
        <v>1.07836175345091</v>
      </c>
      <c r="X402">
        <v>126.16394168681046</v>
      </c>
      <c r="Y402">
        <v>152.56505536896748</v>
      </c>
      <c r="Z402">
        <v>161.9328334836386</v>
      </c>
      <c r="AA402">
        <v>138.86571636587652</v>
      </c>
      <c r="AB402">
        <v>256.73306756600664</v>
      </c>
      <c r="AC402" t="s">
        <v>150</v>
      </c>
      <c r="AD402">
        <v>190.42183181169071</v>
      </c>
      <c r="AE402">
        <v>17685.813058720483</v>
      </c>
      <c r="AF402">
        <v>178138.38537050632</v>
      </c>
      <c r="AG402">
        <v>4135.3265423290895</v>
      </c>
      <c r="AH402">
        <v>9092.874524172832</v>
      </c>
      <c r="AI402">
        <v>41532.980952012462</v>
      </c>
      <c r="AJ402">
        <v>19709.63308277768</v>
      </c>
      <c r="AK402">
        <v>5285.7938072273091</v>
      </c>
      <c r="AL402">
        <v>2782.1558112788011</v>
      </c>
      <c r="AM402">
        <v>3401820.857009768</v>
      </c>
      <c r="AN402">
        <v>248.89775073361605</v>
      </c>
      <c r="AO402">
        <v>1771.0723621725356</v>
      </c>
      <c r="AP402">
        <v>5264462.0516862553</v>
      </c>
      <c r="AQ402">
        <v>215.37816943446694</v>
      </c>
      <c r="AR402">
        <v>9999999</v>
      </c>
      <c r="AS402">
        <v>525.78110380255055</v>
      </c>
      <c r="AT402">
        <v>30.583483476323</v>
      </c>
      <c r="AU402">
        <v>194.67748162143795</v>
      </c>
      <c r="AV402">
        <v>32.412094872307961</v>
      </c>
      <c r="AW402">
        <v>115.41658282011907</v>
      </c>
      <c r="AX402">
        <v>0.17114514157229563</v>
      </c>
      <c r="AY402">
        <v>13.167115714068538</v>
      </c>
      <c r="AZ402">
        <v>22.934228948053267</v>
      </c>
      <c r="BA402">
        <v>26.475535153500726</v>
      </c>
      <c r="BB402">
        <v>17.804434521830345</v>
      </c>
      <c r="BC402">
        <v>54.170971937732368</v>
      </c>
      <c r="BD402" t="s">
        <v>151</v>
      </c>
      <c r="BE402">
        <v>0.39564863032509284</v>
      </c>
      <c r="BF402">
        <v>1641.662580654727</v>
      </c>
      <c r="BG402">
        <v>3830.1351497055707</v>
      </c>
      <c r="BH402">
        <v>541.84117838618772</v>
      </c>
      <c r="BI402">
        <v>768.4673933495244</v>
      </c>
      <c r="BJ402">
        <v>1563.3726859733697</v>
      </c>
      <c r="BK402">
        <v>13933.089753533211</v>
      </c>
      <c r="BL402">
        <v>1293.297068469456</v>
      </c>
      <c r="BM402">
        <v>212.98449784267478</v>
      </c>
      <c r="BN402">
        <v>8641346.4744364377</v>
      </c>
      <c r="BO402">
        <v>2.6976686790450199</v>
      </c>
      <c r="BP402">
        <v>123.28606291773033</v>
      </c>
      <c r="BQ402">
        <v>23240.82953075504</v>
      </c>
      <c r="BR402">
        <v>69.049002793738936</v>
      </c>
      <c r="BS402">
        <v>9999999</v>
      </c>
      <c r="BT402">
        <v>0.97143886230648235</v>
      </c>
      <c r="BU402">
        <v>0.17476936899402712</v>
      </c>
      <c r="BV402">
        <v>0.32159324355854901</v>
      </c>
      <c r="BW402">
        <v>0.18703306393273078</v>
      </c>
      <c r="BX402">
        <v>0.27792415183657088</v>
      </c>
      <c r="BY402">
        <v>7.2078314036381009E-3</v>
      </c>
      <c r="BZ402">
        <v>6.6290508134018281E-2</v>
      </c>
      <c r="CA402">
        <v>0.12912745317919941</v>
      </c>
      <c r="CB402">
        <v>0.14519650643452997</v>
      </c>
      <c r="CC402">
        <v>9.5649154083234961E-2</v>
      </c>
      <c r="CD402">
        <v>0.32684655311960908</v>
      </c>
      <c r="CE402" t="s">
        <v>152</v>
      </c>
      <c r="CF402">
        <v>0.91177983128560314</v>
      </c>
      <c r="CG402">
        <v>110.92129731478603</v>
      </c>
      <c r="CH402">
        <v>1294.7168195229638</v>
      </c>
      <c r="CI402">
        <v>37.731613792195404</v>
      </c>
      <c r="CJ402">
        <v>71.234734934982441</v>
      </c>
      <c r="CK402">
        <v>319.94936700350951</v>
      </c>
      <c r="CL402">
        <v>179.35166867897087</v>
      </c>
      <c r="CM402">
        <v>50.596820274621855</v>
      </c>
      <c r="CN402">
        <v>23.77756784569862</v>
      </c>
      <c r="CO402">
        <v>52717.415745498074</v>
      </c>
      <c r="CP402">
        <v>1.3389521290798316</v>
      </c>
      <c r="CQ402">
        <v>9.7348059590745262</v>
      </c>
      <c r="CR402">
        <v>25369.604360084933</v>
      </c>
      <c r="CS402">
        <v>143.78551837879482</v>
      </c>
      <c r="CT402">
        <v>9999999</v>
      </c>
      <c r="CU402">
        <v>1.4645044393912063</v>
      </c>
      <c r="CV402">
        <v>5.7487926187962661E-2</v>
      </c>
      <c r="CW402">
        <v>0.39355408300442607</v>
      </c>
      <c r="CX402">
        <v>6.1258508938205176E-2</v>
      </c>
      <c r="CY402">
        <v>0.28746764407413317</v>
      </c>
      <c r="CZ402">
        <v>2.1656693156981519E-3</v>
      </c>
      <c r="DA402">
        <v>2.3194515577380368E-2</v>
      </c>
      <c r="DB402">
        <v>4.1886287221176412E-2</v>
      </c>
      <c r="DC402">
        <v>4.9624520792472669E-2</v>
      </c>
      <c r="DD402">
        <v>3.1710121444932224E-2</v>
      </c>
      <c r="DE402">
        <v>0.10993657131244715</v>
      </c>
    </row>
    <row r="403" spans="1:109">
      <c r="A403">
        <v>395</v>
      </c>
      <c r="B403" t="s">
        <v>149</v>
      </c>
      <c r="C403">
        <v>314813.04883192974</v>
      </c>
      <c r="D403">
        <v>379681.45998042799</v>
      </c>
      <c r="E403">
        <v>1387210.9480473432</v>
      </c>
      <c r="F403">
        <v>131203.59856081038</v>
      </c>
      <c r="G403">
        <v>184643.81757958885</v>
      </c>
      <c r="H403">
        <v>440264.39226957719</v>
      </c>
      <c r="I403">
        <v>2690182.1031965516</v>
      </c>
      <c r="J403">
        <v>305725.77510833245</v>
      </c>
      <c r="K403">
        <v>50487.578982631952</v>
      </c>
      <c r="L403">
        <v>9068340145.1278496</v>
      </c>
      <c r="M403">
        <v>267.12370265369901</v>
      </c>
      <c r="N403">
        <v>27956.938489071908</v>
      </c>
      <c r="O403">
        <v>7481285.8385383375</v>
      </c>
      <c r="P403">
        <v>15753.50820909484</v>
      </c>
      <c r="Q403">
        <v>9999999</v>
      </c>
      <c r="R403">
        <v>1417.7003516560167</v>
      </c>
      <c r="S403">
        <v>195.3480452840021</v>
      </c>
      <c r="T403">
        <v>630.6313995698589</v>
      </c>
      <c r="U403">
        <v>199.62155434770881</v>
      </c>
      <c r="V403">
        <v>408.42743434363092</v>
      </c>
      <c r="W403">
        <v>2.4356368842850245</v>
      </c>
      <c r="X403">
        <v>116.81110112828009</v>
      </c>
      <c r="Y403">
        <v>173.58735128575731</v>
      </c>
      <c r="Z403">
        <v>180.46350710786535</v>
      </c>
      <c r="AA403">
        <v>148.54715588073623</v>
      </c>
      <c r="AB403">
        <v>225.89040709786647</v>
      </c>
      <c r="AC403" t="s">
        <v>150</v>
      </c>
      <c r="AD403">
        <v>120.20346227817888</v>
      </c>
      <c r="AE403">
        <v>39915.937527964707</v>
      </c>
      <c r="AF403">
        <v>157616.85006066915</v>
      </c>
      <c r="AG403">
        <v>8755.7993311405426</v>
      </c>
      <c r="AH403">
        <v>22151.416319551259</v>
      </c>
      <c r="AI403">
        <v>51826.880453886653</v>
      </c>
      <c r="AJ403">
        <v>51960.17390329871</v>
      </c>
      <c r="AK403">
        <v>11006.583317777129</v>
      </c>
      <c r="AL403">
        <v>6336.9177433341065</v>
      </c>
      <c r="AM403">
        <v>1706098.9844738063</v>
      </c>
      <c r="AN403">
        <v>128.23553748207124</v>
      </c>
      <c r="AO403">
        <v>5439.9044995721133</v>
      </c>
      <c r="AP403">
        <v>6865052.4432355808</v>
      </c>
      <c r="AQ403">
        <v>712.44534409473852</v>
      </c>
      <c r="AR403">
        <v>9999999</v>
      </c>
      <c r="AS403">
        <v>237.80414800546922</v>
      </c>
      <c r="AT403">
        <v>15.173359347423473</v>
      </c>
      <c r="AU403">
        <v>95.097793989631228</v>
      </c>
      <c r="AV403">
        <v>16.121197009880028</v>
      </c>
      <c r="AW403">
        <v>66.236250669308205</v>
      </c>
      <c r="AX403">
        <v>0.30611508810061816</v>
      </c>
      <c r="AY403">
        <v>6.9270226524174419</v>
      </c>
      <c r="AZ403">
        <v>11.232159097269898</v>
      </c>
      <c r="BA403">
        <v>12.957353910523222</v>
      </c>
      <c r="BB403">
        <v>8.841618128480107</v>
      </c>
      <c r="BC403">
        <v>27.403776966768277</v>
      </c>
      <c r="BD403" t="s">
        <v>151</v>
      </c>
      <c r="BE403">
        <v>5.4189201861863596</v>
      </c>
      <c r="BF403">
        <v>394.30211741725446</v>
      </c>
      <c r="BG403">
        <v>2587.3613160978725</v>
      </c>
      <c r="BH403">
        <v>140.35469712984698</v>
      </c>
      <c r="BI403">
        <v>237.32489639531855</v>
      </c>
      <c r="BJ403">
        <v>590.36693512072543</v>
      </c>
      <c r="BK403">
        <v>1650.1287295762199</v>
      </c>
      <c r="BL403">
        <v>264.17453096956484</v>
      </c>
      <c r="BM403">
        <v>69.406725194052839</v>
      </c>
      <c r="BN403">
        <v>2901948.6567727337</v>
      </c>
      <c r="BO403">
        <v>6.1504583547449263</v>
      </c>
      <c r="BP403">
        <v>55.312021097979823</v>
      </c>
      <c r="BQ403">
        <v>21287.384095394031</v>
      </c>
      <c r="BR403">
        <v>44.844626182878109</v>
      </c>
      <c r="BS403">
        <v>9999999</v>
      </c>
      <c r="BT403">
        <v>9.3728250044868417</v>
      </c>
      <c r="BU403">
        <v>0.61413524536692954</v>
      </c>
      <c r="BV403">
        <v>2.5953363241972589</v>
      </c>
      <c r="BW403">
        <v>0.65622908281267145</v>
      </c>
      <c r="BX403">
        <v>1.6899722975805576</v>
      </c>
      <c r="BY403">
        <v>9.5503126831883289E-3</v>
      </c>
      <c r="BZ403">
        <v>0.24129395084350819</v>
      </c>
      <c r="CA403">
        <v>0.44560976170922739</v>
      </c>
      <c r="CB403">
        <v>0.5151182987014451</v>
      </c>
      <c r="CC403">
        <v>0.33742138441164893</v>
      </c>
      <c r="CD403">
        <v>1.2083381410206864</v>
      </c>
      <c r="CE403" t="s">
        <v>152</v>
      </c>
      <c r="CF403">
        <v>8.9452140665713831</v>
      </c>
      <c r="CG403">
        <v>250.66686791249998</v>
      </c>
      <c r="CH403">
        <v>2471.7413285767093</v>
      </c>
      <c r="CI403">
        <v>114.42860668114353</v>
      </c>
      <c r="CJ403">
        <v>181.16069327253905</v>
      </c>
      <c r="CK403">
        <v>537.44276522231155</v>
      </c>
      <c r="CL403">
        <v>919.88490337010307</v>
      </c>
      <c r="CM403">
        <v>203.42033183033226</v>
      </c>
      <c r="CN403">
        <v>60.24014391116004</v>
      </c>
      <c r="CO403">
        <v>1975714.9659057013</v>
      </c>
      <c r="CP403">
        <v>10.002758573358687</v>
      </c>
      <c r="CQ403">
        <v>52.106577563394097</v>
      </c>
      <c r="CR403">
        <v>21474.716083823234</v>
      </c>
      <c r="CS403">
        <v>48.211806170191124</v>
      </c>
      <c r="CT403">
        <v>9999999</v>
      </c>
      <c r="CU403">
        <v>5.0851643502923194</v>
      </c>
      <c r="CV403">
        <v>7.4937078295039872E-2</v>
      </c>
      <c r="CW403">
        <v>0.58174215561369946</v>
      </c>
      <c r="CX403">
        <v>7.9453136795790885E-2</v>
      </c>
      <c r="CY403">
        <v>0.34159449982253798</v>
      </c>
      <c r="CZ403">
        <v>7.7240559905413196E-3</v>
      </c>
      <c r="DA403">
        <v>3.202856190493307E-2</v>
      </c>
      <c r="DB403">
        <v>5.6171801263983377E-2</v>
      </c>
      <c r="DC403">
        <v>6.4311530541118211E-2</v>
      </c>
      <c r="DD403">
        <v>4.3677776848808553E-2</v>
      </c>
      <c r="DE403">
        <v>0.13862805949405274</v>
      </c>
    </row>
    <row r="404" spans="1:109">
      <c r="A404">
        <v>396</v>
      </c>
      <c r="B404" t="s">
        <v>149</v>
      </c>
      <c r="C404">
        <v>256694.7485055117</v>
      </c>
      <c r="D404">
        <v>248558.92230075432</v>
      </c>
      <c r="E404">
        <v>1116867.866129512</v>
      </c>
      <c r="F404">
        <v>111900.71147366305</v>
      </c>
      <c r="G404">
        <v>148381.32441352226</v>
      </c>
      <c r="H404">
        <v>324779.52535616106</v>
      </c>
      <c r="I404">
        <v>2606616.0956661925</v>
      </c>
      <c r="J404">
        <v>284267.99960798403</v>
      </c>
      <c r="K404">
        <v>42392.577556663127</v>
      </c>
      <c r="L404">
        <v>20400456348.167854</v>
      </c>
      <c r="M404">
        <v>721.55701486312216</v>
      </c>
      <c r="N404">
        <v>30619.708743392654</v>
      </c>
      <c r="O404">
        <v>5295081.3771634502</v>
      </c>
      <c r="P404">
        <v>17847.657005130975</v>
      </c>
      <c r="Q404">
        <v>9999999</v>
      </c>
      <c r="R404">
        <v>1566.3940363414511</v>
      </c>
      <c r="S404">
        <v>142.52358724600887</v>
      </c>
      <c r="T404">
        <v>613.11110160576231</v>
      </c>
      <c r="U404">
        <v>148.80361763750645</v>
      </c>
      <c r="V404">
        <v>373.96316099049375</v>
      </c>
      <c r="W404">
        <v>1.8541329025621271</v>
      </c>
      <c r="X404">
        <v>79.709190156737151</v>
      </c>
      <c r="Y404">
        <v>118.58087862935268</v>
      </c>
      <c r="Z404">
        <v>123.63062125441357</v>
      </c>
      <c r="AA404">
        <v>99.896452216277936</v>
      </c>
      <c r="AB404">
        <v>224.06069334432775</v>
      </c>
      <c r="AC404" t="s">
        <v>150</v>
      </c>
      <c r="AD404">
        <v>3479.4864642161897</v>
      </c>
      <c r="AE404">
        <v>110575.23485854757</v>
      </c>
      <c r="AF404">
        <v>1689119.2737096157</v>
      </c>
      <c r="AG404">
        <v>122649.01210298098</v>
      </c>
      <c r="AH404">
        <v>62347.190980651372</v>
      </c>
      <c r="AI404">
        <v>396663.03112540714</v>
      </c>
      <c r="AJ404">
        <v>1633347.5566592391</v>
      </c>
      <c r="AK404">
        <v>551608.64014800708</v>
      </c>
      <c r="AL404">
        <v>23485.997334526186</v>
      </c>
      <c r="AM404">
        <v>951939548778687.25</v>
      </c>
      <c r="AN404">
        <v>3127.6464169335204</v>
      </c>
      <c r="AO404">
        <v>10165.923768042781</v>
      </c>
      <c r="AP404">
        <v>3547599.9729382833</v>
      </c>
      <c r="AQ404">
        <v>8748.9446412752914</v>
      </c>
      <c r="AR404">
        <v>9999999</v>
      </c>
      <c r="AS404">
        <v>4264.634599417961</v>
      </c>
      <c r="AT404">
        <v>197.84029322721543</v>
      </c>
      <c r="AU404">
        <v>1458.7284204671696</v>
      </c>
      <c r="AV404">
        <v>207.13479570503975</v>
      </c>
      <c r="AW404">
        <v>774.27574256294849</v>
      </c>
      <c r="AX404">
        <v>0.49282488056296342</v>
      </c>
      <c r="AY404">
        <v>82.266921166008714</v>
      </c>
      <c r="AZ404">
        <v>151.24175367467106</v>
      </c>
      <c r="BA404">
        <v>177.77715493026389</v>
      </c>
      <c r="BB404">
        <v>114.85663204584549</v>
      </c>
      <c r="BC404">
        <v>296.79031112585585</v>
      </c>
      <c r="BD404" t="s">
        <v>151</v>
      </c>
      <c r="BE404">
        <v>2.6691515553934955</v>
      </c>
      <c r="BF404">
        <v>292.24833817310218</v>
      </c>
      <c r="BG404">
        <v>3188.8315411662834</v>
      </c>
      <c r="BH404">
        <v>99.64800646874032</v>
      </c>
      <c r="BI404">
        <v>156.84873543560857</v>
      </c>
      <c r="BJ404">
        <v>776.13968014338718</v>
      </c>
      <c r="BK404">
        <v>562.42877101934516</v>
      </c>
      <c r="BL404">
        <v>153.72627913917967</v>
      </c>
      <c r="BM404">
        <v>51.818869411014056</v>
      </c>
      <c r="BN404">
        <v>757283.6356333663</v>
      </c>
      <c r="BO404">
        <v>3.3582660665809403</v>
      </c>
      <c r="BP404">
        <v>15.801065362641374</v>
      </c>
      <c r="BQ404">
        <v>34931.420639440614</v>
      </c>
      <c r="BR404">
        <v>133.81316897019622</v>
      </c>
      <c r="BS404">
        <v>9999999</v>
      </c>
      <c r="BT404">
        <v>5.981265729463396</v>
      </c>
      <c r="BU404">
        <v>0.4726356234042009</v>
      </c>
      <c r="BV404">
        <v>2.3693882714887828</v>
      </c>
      <c r="BW404">
        <v>0.49403193140290158</v>
      </c>
      <c r="BX404">
        <v>1.4431099380838512</v>
      </c>
      <c r="BY404">
        <v>1.9999610667388752E-4</v>
      </c>
      <c r="BZ404">
        <v>0.20626303857755585</v>
      </c>
      <c r="CA404">
        <v>0.37047656320176764</v>
      </c>
      <c r="CB404">
        <v>0.42222270964558012</v>
      </c>
      <c r="CC404">
        <v>0.28627429940753907</v>
      </c>
      <c r="CD404">
        <v>0.71550158150356424</v>
      </c>
      <c r="CE404" t="s">
        <v>152</v>
      </c>
      <c r="CF404">
        <v>0.57817459457658205</v>
      </c>
      <c r="CG404">
        <v>218.2220492479951</v>
      </c>
      <c r="CH404">
        <v>1706.4146294021896</v>
      </c>
      <c r="CI404">
        <v>68.118312653350628</v>
      </c>
      <c r="CJ404">
        <v>118.67462605253428</v>
      </c>
      <c r="CK404">
        <v>470.88149162266041</v>
      </c>
      <c r="CL404">
        <v>345.5838917266729</v>
      </c>
      <c r="CM404">
        <v>94.531702989765193</v>
      </c>
      <c r="CN404">
        <v>41.367536425357912</v>
      </c>
      <c r="CO404">
        <v>112501.90838994221</v>
      </c>
      <c r="CP404">
        <v>2.36716781945267</v>
      </c>
      <c r="CQ404">
        <v>12.064643697279212</v>
      </c>
      <c r="CR404">
        <v>26433.346457506424</v>
      </c>
      <c r="CS404">
        <v>143.35815378943158</v>
      </c>
      <c r="CT404">
        <v>9999999</v>
      </c>
      <c r="CU404">
        <v>1.2753796774900021</v>
      </c>
      <c r="CV404">
        <v>0.12442958695312439</v>
      </c>
      <c r="CW404">
        <v>0.37207520427624435</v>
      </c>
      <c r="CX404">
        <v>0.13215556078884239</v>
      </c>
      <c r="CY404">
        <v>0.24587281272420422</v>
      </c>
      <c r="CZ404">
        <v>6.3497316698253961E-4</v>
      </c>
      <c r="DA404">
        <v>4.7681457550178323E-2</v>
      </c>
      <c r="DB404">
        <v>9.1845389552853124E-2</v>
      </c>
      <c r="DC404">
        <v>0.10548512768642668</v>
      </c>
      <c r="DD404">
        <v>6.8199460605146228E-2</v>
      </c>
      <c r="DE404">
        <v>0.19487263095727095</v>
      </c>
    </row>
    <row r="405" spans="1:109">
      <c r="A405">
        <v>397</v>
      </c>
      <c r="B405" t="s">
        <v>149</v>
      </c>
      <c r="C405">
        <v>369081.74231471407</v>
      </c>
      <c r="D405">
        <v>259996.92546833947</v>
      </c>
      <c r="E405">
        <v>870501.74252715916</v>
      </c>
      <c r="F405">
        <v>68771.226166042514</v>
      </c>
      <c r="G405">
        <v>129958.74910314579</v>
      </c>
      <c r="H405">
        <v>232544.52087310245</v>
      </c>
      <c r="I405">
        <v>820954.12598997576</v>
      </c>
      <c r="J405">
        <v>118391.18741724553</v>
      </c>
      <c r="K405">
        <v>37587.617903055791</v>
      </c>
      <c r="L405">
        <v>332807890.76342148</v>
      </c>
      <c r="M405">
        <v>951.22522198056174</v>
      </c>
      <c r="N405">
        <v>28004.371836767252</v>
      </c>
      <c r="O405">
        <v>8479355.7032197174</v>
      </c>
      <c r="P405">
        <v>12723.635070988035</v>
      </c>
      <c r="Q405">
        <v>9999999</v>
      </c>
      <c r="R405">
        <v>2033.626455529301</v>
      </c>
      <c r="S405">
        <v>256.42555543356451</v>
      </c>
      <c r="T405">
        <v>1106.7516309981124</v>
      </c>
      <c r="U405">
        <v>269.95748408592686</v>
      </c>
      <c r="V405">
        <v>777.43768564713832</v>
      </c>
      <c r="W405">
        <v>0.78131374577472068</v>
      </c>
      <c r="X405">
        <v>102.57706297430285</v>
      </c>
      <c r="Y405">
        <v>193.64408131130418</v>
      </c>
      <c r="Z405">
        <v>225.43438294081741</v>
      </c>
      <c r="AA405">
        <v>145.61127181588125</v>
      </c>
      <c r="AB405">
        <v>433.8382642616545</v>
      </c>
      <c r="AC405" t="s">
        <v>150</v>
      </c>
      <c r="AD405">
        <v>435.70589251082578</v>
      </c>
      <c r="AE405">
        <v>34633.337609649141</v>
      </c>
      <c r="AF405">
        <v>158500.00066998927</v>
      </c>
      <c r="AG405">
        <v>7325.3590249596264</v>
      </c>
      <c r="AH405">
        <v>17801.245057738823</v>
      </c>
      <c r="AI405">
        <v>38638.102268644565</v>
      </c>
      <c r="AJ405">
        <v>51403.315677039922</v>
      </c>
      <c r="AK405">
        <v>9809.2628533556253</v>
      </c>
      <c r="AL405">
        <v>5242.442152597434</v>
      </c>
      <c r="AM405">
        <v>3499988.8186005456</v>
      </c>
      <c r="AN405">
        <v>862.77083420234885</v>
      </c>
      <c r="AO405">
        <v>6718.4070525851639</v>
      </c>
      <c r="AP405">
        <v>4939206.8110860744</v>
      </c>
      <c r="AQ405">
        <v>845.04257776090822</v>
      </c>
      <c r="AR405">
        <v>9999999</v>
      </c>
      <c r="AS405">
        <v>959.34631369377655</v>
      </c>
      <c r="AT405">
        <v>53.869246839637064</v>
      </c>
      <c r="AU405">
        <v>245.56945123998474</v>
      </c>
      <c r="AV405">
        <v>56.902962224343248</v>
      </c>
      <c r="AW405">
        <v>157.84655071703244</v>
      </c>
      <c r="AX405">
        <v>0.93012301861980706</v>
      </c>
      <c r="AY405">
        <v>23.204576891252589</v>
      </c>
      <c r="AZ405">
        <v>41.205548685235271</v>
      </c>
      <c r="BA405">
        <v>46.303083139924226</v>
      </c>
      <c r="BB405">
        <v>32.018485606267902</v>
      </c>
      <c r="BC405">
        <v>92.108873578571405</v>
      </c>
      <c r="BD405" t="s">
        <v>151</v>
      </c>
      <c r="BE405">
        <v>3.3679926218719594</v>
      </c>
      <c r="BF405">
        <v>808.54153231534849</v>
      </c>
      <c r="BG405">
        <v>4101.8543528268146</v>
      </c>
      <c r="BH405">
        <v>338.64941434956029</v>
      </c>
      <c r="BI405">
        <v>440.37112750000546</v>
      </c>
      <c r="BJ405">
        <v>1389.8711448517727</v>
      </c>
      <c r="BK405">
        <v>4941.0310860529498</v>
      </c>
      <c r="BL405">
        <v>756.68034177979678</v>
      </c>
      <c r="BM405">
        <v>129.7532465357578</v>
      </c>
      <c r="BN405">
        <v>11013393.248766068</v>
      </c>
      <c r="BO405">
        <v>2.0713092224204122</v>
      </c>
      <c r="BP405">
        <v>61.169129369599524</v>
      </c>
      <c r="BQ405">
        <v>26170.915156386789</v>
      </c>
      <c r="BR405">
        <v>61.889571661501392</v>
      </c>
      <c r="BS405">
        <v>9999999</v>
      </c>
      <c r="BT405">
        <v>5.564138059523378</v>
      </c>
      <c r="BU405">
        <v>0.56014075071537017</v>
      </c>
      <c r="BV405">
        <v>2.4860281228704451</v>
      </c>
      <c r="BW405">
        <v>0.57985983531778218</v>
      </c>
      <c r="BX405">
        <v>1.560357681370957</v>
      </c>
      <c r="BY405">
        <v>4.7783941305786495E-3</v>
      </c>
      <c r="BZ405">
        <v>0.28776890318298204</v>
      </c>
      <c r="CA405">
        <v>0.47283606705765657</v>
      </c>
      <c r="CB405">
        <v>0.50269883896544743</v>
      </c>
      <c r="CC405">
        <v>0.3870631814363405</v>
      </c>
      <c r="CD405">
        <v>0.76285167103569107</v>
      </c>
      <c r="CE405" t="s">
        <v>152</v>
      </c>
      <c r="CF405">
        <v>10.518954763004119</v>
      </c>
      <c r="CG405">
        <v>392.54372375107215</v>
      </c>
      <c r="CH405">
        <v>6993.5306636505293</v>
      </c>
      <c r="CI405">
        <v>328.18118526633305</v>
      </c>
      <c r="CJ405">
        <v>213.54786649554842</v>
      </c>
      <c r="CK405">
        <v>1710.9198254052878</v>
      </c>
      <c r="CL405">
        <v>1286.5023638782527</v>
      </c>
      <c r="CM405">
        <v>777.89334042840323</v>
      </c>
      <c r="CN405">
        <v>107.59386740391399</v>
      </c>
      <c r="CO405">
        <v>1811092810.693166</v>
      </c>
      <c r="CP405">
        <v>18.501978949883533</v>
      </c>
      <c r="CQ405">
        <v>21.042222138429487</v>
      </c>
      <c r="CR405">
        <v>24170.632525835867</v>
      </c>
      <c r="CS405">
        <v>111.20311051649699</v>
      </c>
      <c r="CT405">
        <v>9999999</v>
      </c>
      <c r="CU405">
        <v>12.347485453237532</v>
      </c>
      <c r="CV405">
        <v>0.21644031037323527</v>
      </c>
      <c r="CW405">
        <v>2.4404956603856425</v>
      </c>
      <c r="CX405">
        <v>0.22904081671594317</v>
      </c>
      <c r="CY405">
        <v>1.0198210819950482</v>
      </c>
      <c r="CZ405">
        <v>2.5080294575190137E-3</v>
      </c>
      <c r="DA405">
        <v>0.10119293098314656</v>
      </c>
      <c r="DB405">
        <v>0.1682710054039139</v>
      </c>
      <c r="DC405">
        <v>0.18739958051891012</v>
      </c>
      <c r="DD405">
        <v>0.13488156411854288</v>
      </c>
      <c r="DE405">
        <v>0.37040205986044311</v>
      </c>
    </row>
    <row r="406" spans="1:109">
      <c r="A406">
        <v>398</v>
      </c>
      <c r="B406" t="s">
        <v>149</v>
      </c>
      <c r="C406">
        <v>279027.86722095794</v>
      </c>
      <c r="D406">
        <v>399712.05968503549</v>
      </c>
      <c r="E406">
        <v>1618805.4392286299</v>
      </c>
      <c r="F406">
        <v>200785.29346769146</v>
      </c>
      <c r="G406">
        <v>212509.67810659733</v>
      </c>
      <c r="H406">
        <v>524306.77104129398</v>
      </c>
      <c r="I406">
        <v>8508140.7140800543</v>
      </c>
      <c r="J406">
        <v>685219.2375186407</v>
      </c>
      <c r="K406">
        <v>56953.382112592983</v>
      </c>
      <c r="L406">
        <v>298464356120.52942</v>
      </c>
      <c r="M406">
        <v>840.81637564543917</v>
      </c>
      <c r="N406">
        <v>38776.935002268314</v>
      </c>
      <c r="O406">
        <v>5782346.9796640621</v>
      </c>
      <c r="P406">
        <v>23503.185898099608</v>
      </c>
      <c r="Q406">
        <v>9999999</v>
      </c>
      <c r="R406">
        <v>3202.6082629793441</v>
      </c>
      <c r="S406">
        <v>427.88063014606251</v>
      </c>
      <c r="T406">
        <v>1738.3579328416949</v>
      </c>
      <c r="U406">
        <v>437.93200630383524</v>
      </c>
      <c r="V406">
        <v>1061.4856039717565</v>
      </c>
      <c r="W406">
        <v>2.1115017572077872</v>
      </c>
      <c r="X406">
        <v>269.65168898258599</v>
      </c>
      <c r="Y406">
        <v>380.72481452364036</v>
      </c>
      <c r="Z406">
        <v>394.86032205817463</v>
      </c>
      <c r="AA406">
        <v>333.13195128959535</v>
      </c>
      <c r="AB406">
        <v>536.3509270698338</v>
      </c>
      <c r="AC406" t="s">
        <v>150</v>
      </c>
      <c r="AD406">
        <v>1856.2387729371455</v>
      </c>
      <c r="AE406">
        <v>63648.846179010012</v>
      </c>
      <c r="AF406">
        <v>278170.1468515101</v>
      </c>
      <c r="AG406">
        <v>17638.398277827626</v>
      </c>
      <c r="AH406">
        <v>32268.832541038235</v>
      </c>
      <c r="AI406">
        <v>89461.233926119865</v>
      </c>
      <c r="AJ406">
        <v>159777.89437279411</v>
      </c>
      <c r="AK406">
        <v>29001.203114195479</v>
      </c>
      <c r="AL406">
        <v>10210.433816026527</v>
      </c>
      <c r="AM406">
        <v>24505779.555359188</v>
      </c>
      <c r="AN406">
        <v>2658.1447624564116</v>
      </c>
      <c r="AO406">
        <v>9601.6270297694591</v>
      </c>
      <c r="AP406">
        <v>4590349.120710846</v>
      </c>
      <c r="AQ406">
        <v>3344.1919380486743</v>
      </c>
      <c r="AR406">
        <v>9999999</v>
      </c>
      <c r="AS406">
        <v>2768.5079673864052</v>
      </c>
      <c r="AT406">
        <v>61.732307683696085</v>
      </c>
      <c r="AU406">
        <v>774.9441805819921</v>
      </c>
      <c r="AV406">
        <v>65.310990083261714</v>
      </c>
      <c r="AW406">
        <v>395.55363321959737</v>
      </c>
      <c r="AX406">
        <v>0.6974151456026001</v>
      </c>
      <c r="AY406">
        <v>24.464608214896884</v>
      </c>
      <c r="AZ406">
        <v>44.948807949660754</v>
      </c>
      <c r="BA406">
        <v>54.145453069681587</v>
      </c>
      <c r="BB406">
        <v>33.559478419213839</v>
      </c>
      <c r="BC406">
        <v>112.21655781283927</v>
      </c>
      <c r="BD406" t="s">
        <v>151</v>
      </c>
      <c r="BE406">
        <v>2.0576459139735901</v>
      </c>
      <c r="BF406">
        <v>812.8880441785517</v>
      </c>
      <c r="BG406">
        <v>5408.741644015603</v>
      </c>
      <c r="BH406">
        <v>436.14942732428551</v>
      </c>
      <c r="BI406">
        <v>515.20890151991182</v>
      </c>
      <c r="BJ406">
        <v>1657.7509866383371</v>
      </c>
      <c r="BK406">
        <v>7240.9299415600472</v>
      </c>
      <c r="BL406">
        <v>1033.2786860660037</v>
      </c>
      <c r="BM406">
        <v>156.03845806185751</v>
      </c>
      <c r="BN406">
        <v>85600829.620498285</v>
      </c>
      <c r="BO406">
        <v>1.650402084130437</v>
      </c>
      <c r="BP406">
        <v>62.018393216798671</v>
      </c>
      <c r="BQ406">
        <v>25994.852206824609</v>
      </c>
      <c r="BR406">
        <v>78.157899831219993</v>
      </c>
      <c r="BS406">
        <v>9999999</v>
      </c>
      <c r="BT406">
        <v>4.7917159980960271</v>
      </c>
      <c r="BU406">
        <v>0.76523507822852244</v>
      </c>
      <c r="BV406">
        <v>2.3211808583988702</v>
      </c>
      <c r="BW406">
        <v>0.78734552165559635</v>
      </c>
      <c r="BX406">
        <v>1.8187476499300403</v>
      </c>
      <c r="BY406">
        <v>6.6028486877414113E-3</v>
      </c>
      <c r="BZ406">
        <v>0.45186913217707531</v>
      </c>
      <c r="CA406">
        <v>0.65723274797281728</v>
      </c>
      <c r="CB406">
        <v>0.70747846678605553</v>
      </c>
      <c r="CC406">
        <v>0.56240936024849408</v>
      </c>
      <c r="CD406">
        <v>0.98429764762660643</v>
      </c>
      <c r="CE406" t="s">
        <v>152</v>
      </c>
      <c r="CF406">
        <v>3.94873204188761</v>
      </c>
      <c r="CG406">
        <v>167.83156220893525</v>
      </c>
      <c r="CH406">
        <v>232.47113666984282</v>
      </c>
      <c r="CI406">
        <v>40.911988342728272</v>
      </c>
      <c r="CJ406">
        <v>95.988807553418283</v>
      </c>
      <c r="CK406">
        <v>93.635901417753431</v>
      </c>
      <c r="CL406">
        <v>248.9191345188209</v>
      </c>
      <c r="CM406">
        <v>51.01224584653346</v>
      </c>
      <c r="CN406">
        <v>36.416548164996733</v>
      </c>
      <c r="CO406">
        <v>1582.5090661416295</v>
      </c>
      <c r="CP406">
        <v>12.10504821872069</v>
      </c>
      <c r="CQ406">
        <v>56.692924309514581</v>
      </c>
      <c r="CR406">
        <v>22858.022721574336</v>
      </c>
      <c r="CS406">
        <v>83.617412207707616</v>
      </c>
      <c r="CT406">
        <v>9999999</v>
      </c>
      <c r="CU406">
        <v>10.881656046338573</v>
      </c>
      <c r="CV406">
        <v>0.36847180549152225</v>
      </c>
      <c r="CW406">
        <v>3.1200087960135248</v>
      </c>
      <c r="CX406">
        <v>0.38925967845020881</v>
      </c>
      <c r="CY406">
        <v>1.8787128725170508</v>
      </c>
      <c r="CZ406">
        <v>2.4543549209713831E-3</v>
      </c>
      <c r="DA406">
        <v>0.16424345970194848</v>
      </c>
      <c r="DB406">
        <v>0.27659754899413341</v>
      </c>
      <c r="DC406">
        <v>0.32406470820459343</v>
      </c>
      <c r="DD406">
        <v>0.21653063561272368</v>
      </c>
      <c r="DE406">
        <v>0.65646854891859352</v>
      </c>
    </row>
    <row r="407" spans="1:109">
      <c r="A407">
        <v>399</v>
      </c>
      <c r="B407" t="s">
        <v>149</v>
      </c>
      <c r="C407">
        <v>335089.05373908865</v>
      </c>
      <c r="D407">
        <v>202971.39981695305</v>
      </c>
      <c r="E407">
        <v>949826.32897212938</v>
      </c>
      <c r="F407">
        <v>62301.252722501231</v>
      </c>
      <c r="G407">
        <v>103508.47862361291</v>
      </c>
      <c r="H407">
        <v>285232.29920068698</v>
      </c>
      <c r="I407">
        <v>808476.79344361997</v>
      </c>
      <c r="J407">
        <v>120012.94105052458</v>
      </c>
      <c r="K407">
        <v>28100.648115807675</v>
      </c>
      <c r="L407">
        <v>624142197.27367556</v>
      </c>
      <c r="M407">
        <v>1115.4155647103619</v>
      </c>
      <c r="N407">
        <v>16593.007691813113</v>
      </c>
      <c r="O407">
        <v>8244175.2400272097</v>
      </c>
      <c r="P407">
        <v>10271.956722705314</v>
      </c>
      <c r="Q407">
        <v>9999999</v>
      </c>
      <c r="R407">
        <v>2773.3975160975401</v>
      </c>
      <c r="S407">
        <v>208.2767863105924</v>
      </c>
      <c r="T407">
        <v>1072.9404884560413</v>
      </c>
      <c r="U407">
        <v>221.24978885163026</v>
      </c>
      <c r="V407">
        <v>630.29005817255768</v>
      </c>
      <c r="W407">
        <v>1.1503397278047094</v>
      </c>
      <c r="X407">
        <v>91.800401375722203</v>
      </c>
      <c r="Y407">
        <v>155.63209755394021</v>
      </c>
      <c r="Z407">
        <v>178.5096286842531</v>
      </c>
      <c r="AA407">
        <v>121.84277528852255</v>
      </c>
      <c r="AB407">
        <v>390.82056137613995</v>
      </c>
      <c r="AC407" t="s">
        <v>150</v>
      </c>
      <c r="AD407">
        <v>393.87276050504192</v>
      </c>
      <c r="AE407">
        <v>48710.074641750594</v>
      </c>
      <c r="AF407">
        <v>253570.85805898398</v>
      </c>
      <c r="AG407">
        <v>12736.61122893494</v>
      </c>
      <c r="AH407">
        <v>26556.400169436525</v>
      </c>
      <c r="AI407">
        <v>60184.398689739726</v>
      </c>
      <c r="AJ407">
        <v>101164.59325035551</v>
      </c>
      <c r="AK407">
        <v>19214.311349147163</v>
      </c>
      <c r="AL407">
        <v>7768.8487245221131</v>
      </c>
      <c r="AM407">
        <v>27031616.913202632</v>
      </c>
      <c r="AN407">
        <v>393.15069762617128</v>
      </c>
      <c r="AO407">
        <v>6625.5227756594522</v>
      </c>
      <c r="AP407">
        <v>3735567.5066736042</v>
      </c>
      <c r="AQ407">
        <v>1768.4132242714115</v>
      </c>
      <c r="AR407">
        <v>9999999</v>
      </c>
      <c r="AS407">
        <v>765.05829392910186</v>
      </c>
      <c r="AT407">
        <v>67.32377778649419</v>
      </c>
      <c r="AU407">
        <v>305.86660379965519</v>
      </c>
      <c r="AV407">
        <v>70.351990465832287</v>
      </c>
      <c r="AW407">
        <v>190.61832863937019</v>
      </c>
      <c r="AX407">
        <v>0.69495887528123446</v>
      </c>
      <c r="AY407">
        <v>33.775444021686866</v>
      </c>
      <c r="AZ407">
        <v>54.047906387532159</v>
      </c>
      <c r="BA407">
        <v>60.142701259990339</v>
      </c>
      <c r="BB407">
        <v>44.186954318647921</v>
      </c>
      <c r="BC407">
        <v>104.90444435718408</v>
      </c>
      <c r="BD407" t="s">
        <v>151</v>
      </c>
      <c r="BE407">
        <v>12.81541877763024</v>
      </c>
      <c r="BF407">
        <v>1340.8404900196817</v>
      </c>
      <c r="BG407">
        <v>7983.8585256950355</v>
      </c>
      <c r="BH407">
        <v>605.99020310942842</v>
      </c>
      <c r="BI407">
        <v>612.57363353210269</v>
      </c>
      <c r="BJ407">
        <v>1911.0814790793686</v>
      </c>
      <c r="BK407">
        <v>14885.830120871322</v>
      </c>
      <c r="BL407">
        <v>2014.7779744696122</v>
      </c>
      <c r="BM407">
        <v>164.23768889756644</v>
      </c>
      <c r="BN407">
        <v>20189116675.670773</v>
      </c>
      <c r="BO407">
        <v>8.1336204927626667</v>
      </c>
      <c r="BP407">
        <v>105.64768633665815</v>
      </c>
      <c r="BQ407">
        <v>23735.401934311965</v>
      </c>
      <c r="BR407">
        <v>26.693330958362321</v>
      </c>
      <c r="BS407">
        <v>9999999</v>
      </c>
      <c r="BT407">
        <v>23.72028077290997</v>
      </c>
      <c r="BU407">
        <v>2.6055018175934266</v>
      </c>
      <c r="BV407">
        <v>12.486266076609942</v>
      </c>
      <c r="BW407">
        <v>2.7381604169294289</v>
      </c>
      <c r="BX407">
        <v>7.5104110812668816</v>
      </c>
      <c r="BY407">
        <v>6.1629533237279096E-3</v>
      </c>
      <c r="BZ407">
        <v>1.0729854817607394</v>
      </c>
      <c r="CA407">
        <v>1.9689681637884169</v>
      </c>
      <c r="CB407">
        <v>2.3152781727112814</v>
      </c>
      <c r="CC407">
        <v>1.4919244604941424</v>
      </c>
      <c r="CD407">
        <v>4.0140583988333756</v>
      </c>
      <c r="CE407" t="s">
        <v>152</v>
      </c>
      <c r="CF407">
        <v>2.6931485512597346</v>
      </c>
      <c r="CG407">
        <v>369.23079153992319</v>
      </c>
      <c r="CH407">
        <v>1544.0241997129669</v>
      </c>
      <c r="CI407">
        <v>76.664767962599427</v>
      </c>
      <c r="CJ407">
        <v>173.79737567647996</v>
      </c>
      <c r="CK407">
        <v>376.3405096625267</v>
      </c>
      <c r="CL407">
        <v>666.18556268862176</v>
      </c>
      <c r="CM407">
        <v>113.51140685433683</v>
      </c>
      <c r="CN407">
        <v>48.253149044593272</v>
      </c>
      <c r="CO407">
        <v>96993.896997701813</v>
      </c>
      <c r="CP407">
        <v>4.1818625481342577</v>
      </c>
      <c r="CQ407">
        <v>46.201269361963135</v>
      </c>
      <c r="CR407">
        <v>28220.448344275032</v>
      </c>
      <c r="CS407">
        <v>79.943494879795892</v>
      </c>
      <c r="CT407">
        <v>9999999</v>
      </c>
      <c r="CU407">
        <v>6.9048470136138667</v>
      </c>
      <c r="CV407">
        <v>0.56572499032277968</v>
      </c>
      <c r="CW407">
        <v>2.244813770570051</v>
      </c>
      <c r="CX407">
        <v>0.60030543297252448</v>
      </c>
      <c r="CY407">
        <v>1.3858085699017455</v>
      </c>
      <c r="CZ407">
        <v>2.5645344630376896E-3</v>
      </c>
      <c r="DA407">
        <v>0.22605857936520055</v>
      </c>
      <c r="DB407">
        <v>0.41942384546757305</v>
      </c>
      <c r="DC407">
        <v>0.48436728807215945</v>
      </c>
      <c r="DD407">
        <v>0.31665330735720038</v>
      </c>
      <c r="DE407">
        <v>0.99695292334112051</v>
      </c>
    </row>
    <row r="408" spans="1:109">
      <c r="A408">
        <v>400</v>
      </c>
      <c r="B408" t="s">
        <v>149</v>
      </c>
      <c r="C408">
        <v>236559.67157663105</v>
      </c>
      <c r="D408">
        <v>365189.01543686213</v>
      </c>
      <c r="E408">
        <v>1313568.601795099</v>
      </c>
      <c r="F408">
        <v>178245.08308401561</v>
      </c>
      <c r="G408">
        <v>182046.54881082143</v>
      </c>
      <c r="H408">
        <v>455092.93693510338</v>
      </c>
      <c r="I408">
        <v>8334892.5891645085</v>
      </c>
      <c r="J408">
        <v>644308.38481467159</v>
      </c>
      <c r="K408">
        <v>48552.807222813499</v>
      </c>
      <c r="L408">
        <v>179946197044.33252</v>
      </c>
      <c r="M408">
        <v>1678.9567927124899</v>
      </c>
      <c r="N408">
        <v>33938.432962607163</v>
      </c>
      <c r="O408">
        <v>4829883.9703510636</v>
      </c>
      <c r="P408">
        <v>20089.066626142689</v>
      </c>
      <c r="Q408">
        <v>9999999</v>
      </c>
      <c r="R408">
        <v>4437.3217978128387</v>
      </c>
      <c r="S408">
        <v>675.25323067109071</v>
      </c>
      <c r="T408">
        <v>2970.1127097885396</v>
      </c>
      <c r="U408">
        <v>697.62154428178678</v>
      </c>
      <c r="V408">
        <v>1842.1643118362215</v>
      </c>
      <c r="W408">
        <v>2.0173590210223575</v>
      </c>
      <c r="X408">
        <v>327.8313485988005</v>
      </c>
      <c r="Y408">
        <v>555.33914212335435</v>
      </c>
      <c r="Z408">
        <v>621.36179926910086</v>
      </c>
      <c r="AA408">
        <v>440.75991233075064</v>
      </c>
      <c r="AB408">
        <v>886.54864881048525</v>
      </c>
      <c r="AC408" t="s">
        <v>150</v>
      </c>
      <c r="AD408">
        <v>441.43669482583454</v>
      </c>
      <c r="AE408">
        <v>7151.8221036437153</v>
      </c>
      <c r="AF408">
        <v>23900.802217753739</v>
      </c>
      <c r="AG408">
        <v>2074.7862088399411</v>
      </c>
      <c r="AH408">
        <v>3974.599574512124</v>
      </c>
      <c r="AI408">
        <v>6576.5502494675366</v>
      </c>
      <c r="AJ408">
        <v>6463.965550915209</v>
      </c>
      <c r="AK408">
        <v>2240.9966885610729</v>
      </c>
      <c r="AL408">
        <v>2039.1639455935197</v>
      </c>
      <c r="AM408">
        <v>94366.426590270421</v>
      </c>
      <c r="AN408">
        <v>1215.7815432553027</v>
      </c>
      <c r="AO408">
        <v>5504.3996966103005</v>
      </c>
      <c r="AP408">
        <v>4372118.3509566523</v>
      </c>
      <c r="AQ408">
        <v>188.08648538780358</v>
      </c>
      <c r="AR408">
        <v>9999999</v>
      </c>
      <c r="AS408">
        <v>548.50780279174364</v>
      </c>
      <c r="AT408">
        <v>4.1487428276712688</v>
      </c>
      <c r="AU408">
        <v>36.084462897587024</v>
      </c>
      <c r="AV408">
        <v>4.4449569285712753</v>
      </c>
      <c r="AW408">
        <v>20.871612244851004</v>
      </c>
      <c r="AX408">
        <v>4.5307614891694908E-2</v>
      </c>
      <c r="AY408">
        <v>1.6514195105739644</v>
      </c>
      <c r="AZ408">
        <v>3.0214593333856201</v>
      </c>
      <c r="BA408">
        <v>3.458174171621661</v>
      </c>
      <c r="BB408">
        <v>2.3299402400683689</v>
      </c>
      <c r="BC408">
        <v>8.130358038362397</v>
      </c>
      <c r="BD408" t="s">
        <v>151</v>
      </c>
      <c r="BE408">
        <v>0.91791385744941267</v>
      </c>
      <c r="BF408">
        <v>769.13205873737877</v>
      </c>
      <c r="BG408">
        <v>4097.3986168655347</v>
      </c>
      <c r="BH408">
        <v>232.69260333486039</v>
      </c>
      <c r="BI408">
        <v>401.88737759782686</v>
      </c>
      <c r="BJ408">
        <v>1146.5407051498764</v>
      </c>
      <c r="BK408">
        <v>2384.0787321715857</v>
      </c>
      <c r="BL408">
        <v>399.70505683185831</v>
      </c>
      <c r="BM408">
        <v>113.24349414315031</v>
      </c>
      <c r="BN408">
        <v>2489434.0515848589</v>
      </c>
      <c r="BO408">
        <v>1.6079591055052971</v>
      </c>
      <c r="BP408">
        <v>43.830646902044528</v>
      </c>
      <c r="BQ408">
        <v>34786.265791009275</v>
      </c>
      <c r="BR408">
        <v>110.71872023826892</v>
      </c>
      <c r="BS408">
        <v>9999999</v>
      </c>
      <c r="BT408">
        <v>4.2875677140203701</v>
      </c>
      <c r="BU408">
        <v>0.62755985414135851</v>
      </c>
      <c r="BV408">
        <v>2.3725961773246449</v>
      </c>
      <c r="BW408">
        <v>0.64840987215100698</v>
      </c>
      <c r="BX408">
        <v>1.5674492438454539</v>
      </c>
      <c r="BY408">
        <v>3.0976549644530296E-3</v>
      </c>
      <c r="BZ408">
        <v>0.34834345050497723</v>
      </c>
      <c r="CA408">
        <v>0.53110735859566582</v>
      </c>
      <c r="CB408">
        <v>0.57661884686560771</v>
      </c>
      <c r="CC408">
        <v>0.44532412566037616</v>
      </c>
      <c r="CD408">
        <v>0.90591523508973482</v>
      </c>
      <c r="CE408" t="s">
        <v>152</v>
      </c>
      <c r="CF408">
        <v>3.527854574446601</v>
      </c>
      <c r="CG408">
        <v>422.08774515750775</v>
      </c>
      <c r="CH408">
        <v>3055.6411108990733</v>
      </c>
      <c r="CI408">
        <v>133.76427543984894</v>
      </c>
      <c r="CJ408">
        <v>229.21416581512349</v>
      </c>
      <c r="CK408">
        <v>754.73060853658819</v>
      </c>
      <c r="CL408">
        <v>1313.7000234884299</v>
      </c>
      <c r="CM408">
        <v>236.47234677624948</v>
      </c>
      <c r="CN408">
        <v>62.987012495539588</v>
      </c>
      <c r="CO408">
        <v>2120328.7035964974</v>
      </c>
      <c r="CP408">
        <v>2.8836265728217154</v>
      </c>
      <c r="CQ408">
        <v>34.273806931319712</v>
      </c>
      <c r="CR408">
        <v>26046.251448649178</v>
      </c>
      <c r="CS408">
        <v>70.006821779740136</v>
      </c>
      <c r="CT408">
        <v>9999999</v>
      </c>
      <c r="CU408">
        <v>8.7761363806637736</v>
      </c>
      <c r="CV408">
        <v>1.2510781710373613</v>
      </c>
      <c r="CW408">
        <v>4.6434253817979396</v>
      </c>
      <c r="CX408">
        <v>1.3106450040086612</v>
      </c>
      <c r="CY408">
        <v>2.7371875612250576</v>
      </c>
      <c r="CZ408">
        <v>5.6212363163115698E-3</v>
      </c>
      <c r="DA408">
        <v>0.53341602204557292</v>
      </c>
      <c r="DB408">
        <v>0.95401820142914495</v>
      </c>
      <c r="DC408">
        <v>1.1180175682664584</v>
      </c>
      <c r="DD408">
        <v>0.73212774167944095</v>
      </c>
      <c r="DE408">
        <v>1.7286589920048565</v>
      </c>
    </row>
    <row r="409" spans="1:109">
      <c r="A409">
        <v>401</v>
      </c>
      <c r="B409" t="s">
        <v>149</v>
      </c>
      <c r="C409">
        <v>259433.84082122927</v>
      </c>
      <c r="D409">
        <v>117684.97610803851</v>
      </c>
      <c r="E409">
        <v>198321.71817797428</v>
      </c>
      <c r="F409">
        <v>35715.41782179103</v>
      </c>
      <c r="G409">
        <v>68293.91333340446</v>
      </c>
      <c r="H409">
        <v>71642.595548607118</v>
      </c>
      <c r="I409">
        <v>361168.53047005692</v>
      </c>
      <c r="J409">
        <v>58424.618024415598</v>
      </c>
      <c r="K409">
        <v>25064.326342089058</v>
      </c>
      <c r="L409">
        <v>7379661.820001415</v>
      </c>
      <c r="M409">
        <v>4352.9102147105486</v>
      </c>
      <c r="N409">
        <v>24640.647429348981</v>
      </c>
      <c r="O409">
        <v>5057322.8996097855</v>
      </c>
      <c r="P409">
        <v>12202.251000594</v>
      </c>
      <c r="Q409">
        <v>9999999</v>
      </c>
      <c r="R409">
        <v>2596.3574594198226</v>
      </c>
      <c r="S409">
        <v>140.66683372850071</v>
      </c>
      <c r="T409">
        <v>591.08425919131844</v>
      </c>
      <c r="U409">
        <v>150.14291261587826</v>
      </c>
      <c r="V409">
        <v>433.22968251662274</v>
      </c>
      <c r="W409">
        <v>1.1260975372181983</v>
      </c>
      <c r="X409">
        <v>57.492281143728889</v>
      </c>
      <c r="Y409">
        <v>103.53080004867081</v>
      </c>
      <c r="Z409">
        <v>118.54249074027472</v>
      </c>
      <c r="AA409">
        <v>79.122312403898619</v>
      </c>
      <c r="AB409">
        <v>269.45910126949235</v>
      </c>
      <c r="AC409" t="s">
        <v>150</v>
      </c>
      <c r="AD409">
        <v>51.642099969212772</v>
      </c>
      <c r="AE409">
        <v>84150.300486314154</v>
      </c>
      <c r="AF409">
        <v>87679.685360439282</v>
      </c>
      <c r="AG409">
        <v>16476.581574406213</v>
      </c>
      <c r="AH409">
        <v>41400.67629694553</v>
      </c>
      <c r="AI409">
        <v>47575.270770267984</v>
      </c>
      <c r="AJ409">
        <v>133443.61059380352</v>
      </c>
      <c r="AK409">
        <v>22220.477576023597</v>
      </c>
      <c r="AL409">
        <v>12171.176412718049</v>
      </c>
      <c r="AM409">
        <v>735688.97789907269</v>
      </c>
      <c r="AN409">
        <v>446.05123778657361</v>
      </c>
      <c r="AO409">
        <v>12120.617673722099</v>
      </c>
      <c r="AP409">
        <v>5169833.2550345678</v>
      </c>
      <c r="AQ409">
        <v>2215.2338194955037</v>
      </c>
      <c r="AR409">
        <v>9999999</v>
      </c>
      <c r="AS409">
        <v>431.15232548527558</v>
      </c>
      <c r="AT409">
        <v>39.764935127178866</v>
      </c>
      <c r="AU409">
        <v>169.29812223896454</v>
      </c>
      <c r="AV409">
        <v>40.082484939110046</v>
      </c>
      <c r="AW409">
        <v>72.311864178112017</v>
      </c>
      <c r="AX409">
        <v>0.13351209944584347</v>
      </c>
      <c r="AY409">
        <v>30.987117591176432</v>
      </c>
      <c r="AZ409">
        <v>38.424069914254837</v>
      </c>
      <c r="BA409">
        <v>36.22575325382607</v>
      </c>
      <c r="BB409">
        <v>35.521234458438045</v>
      </c>
      <c r="BC409">
        <v>35.192664405607374</v>
      </c>
      <c r="BD409" t="s">
        <v>151</v>
      </c>
      <c r="BE409">
        <v>5.3528666464048014</v>
      </c>
      <c r="BF409">
        <v>726.45540692776865</v>
      </c>
      <c r="BG409">
        <v>3867.2952267358855</v>
      </c>
      <c r="BH409">
        <v>196.17567416834868</v>
      </c>
      <c r="BI409">
        <v>356.46006742668379</v>
      </c>
      <c r="BJ409">
        <v>1024.1839343094962</v>
      </c>
      <c r="BK409">
        <v>2191.0048090395662</v>
      </c>
      <c r="BL409">
        <v>346.01008689564173</v>
      </c>
      <c r="BM409">
        <v>94.384750948551982</v>
      </c>
      <c r="BN409">
        <v>1775093.6241882439</v>
      </c>
      <c r="BO409">
        <v>4.8199956807742605</v>
      </c>
      <c r="BP409">
        <v>53.67942445856594</v>
      </c>
      <c r="BQ409">
        <v>36078.730590579355</v>
      </c>
      <c r="BR409">
        <v>65.849536551513921</v>
      </c>
      <c r="BS409">
        <v>9999999</v>
      </c>
      <c r="BT409">
        <v>13.361929703644169</v>
      </c>
      <c r="BU409">
        <v>1.361870014788064</v>
      </c>
      <c r="BV409">
        <v>7.2987565021343359</v>
      </c>
      <c r="BW409">
        <v>1.4358380536100781</v>
      </c>
      <c r="BX409">
        <v>4.4477085632611661</v>
      </c>
      <c r="BY409">
        <v>3.2098167444772003E-3</v>
      </c>
      <c r="BZ409">
        <v>0.6148701545469939</v>
      </c>
      <c r="CA409">
        <v>1.0499324104138261</v>
      </c>
      <c r="CB409">
        <v>1.2026218577762495</v>
      </c>
      <c r="CC409">
        <v>0.82741052959857608</v>
      </c>
      <c r="CD409">
        <v>2.1928228806909678</v>
      </c>
      <c r="CE409" t="s">
        <v>152</v>
      </c>
      <c r="CF409">
        <v>0.59113985467883634</v>
      </c>
      <c r="CG409">
        <v>312.63338843140986</v>
      </c>
      <c r="CH409">
        <v>1654.2633055929514</v>
      </c>
      <c r="CI409">
        <v>72.786275061386803</v>
      </c>
      <c r="CJ409">
        <v>153.06819151680403</v>
      </c>
      <c r="CK409">
        <v>446.66872889681133</v>
      </c>
      <c r="CL409">
        <v>565.28932385123255</v>
      </c>
      <c r="CM409">
        <v>107.14444175742689</v>
      </c>
      <c r="CN409">
        <v>41.774206306803663</v>
      </c>
      <c r="CO409">
        <v>145795.73946733965</v>
      </c>
      <c r="CP409">
        <v>0.59974945973345806</v>
      </c>
      <c r="CQ409">
        <v>18.310266171331993</v>
      </c>
      <c r="CR409">
        <v>24106.319515234794</v>
      </c>
      <c r="CS409">
        <v>112.19463914942519</v>
      </c>
      <c r="CT409">
        <v>9999999</v>
      </c>
      <c r="CU409">
        <v>2.5872114589060335</v>
      </c>
      <c r="CV409">
        <v>0.43545809862546814</v>
      </c>
      <c r="CW409">
        <v>1.6512055644220132</v>
      </c>
      <c r="CX409">
        <v>0.44930901510458793</v>
      </c>
      <c r="CY409">
        <v>1.2652490135711203</v>
      </c>
      <c r="CZ409">
        <v>1.1532746029845478E-3</v>
      </c>
      <c r="DA409">
        <v>0.24709210822537483</v>
      </c>
      <c r="DB409">
        <v>0.36949112000358708</v>
      </c>
      <c r="DC409">
        <v>0.40301478846798239</v>
      </c>
      <c r="DD409">
        <v>0.31133775708465855</v>
      </c>
      <c r="DE409">
        <v>0.60581816365584396</v>
      </c>
    </row>
    <row r="410" spans="1:109">
      <c r="A410">
        <v>402</v>
      </c>
      <c r="B410" t="s">
        <v>149</v>
      </c>
      <c r="C410">
        <v>361185.47716298793</v>
      </c>
      <c r="D410">
        <v>367895.20617139229</v>
      </c>
      <c r="E410">
        <v>1031012.1119081356</v>
      </c>
      <c r="F410">
        <v>99209.027246353522</v>
      </c>
      <c r="G410">
        <v>160864.33203520221</v>
      </c>
      <c r="H410">
        <v>295525.46645928232</v>
      </c>
      <c r="I410">
        <v>2409801.6049400982</v>
      </c>
      <c r="J410">
        <v>228555.4895215875</v>
      </c>
      <c r="K410">
        <v>42946.384220297339</v>
      </c>
      <c r="L410">
        <v>2325910459.167944</v>
      </c>
      <c r="M410">
        <v>4422.1962868643641</v>
      </c>
      <c r="N410">
        <v>33656.652867447199</v>
      </c>
      <c r="O410">
        <v>7144433.219412541</v>
      </c>
      <c r="P410">
        <v>23592.046536242815</v>
      </c>
      <c r="Q410">
        <v>9999999</v>
      </c>
      <c r="R410">
        <v>6900.4216805793767</v>
      </c>
      <c r="S410">
        <v>601.04109441747869</v>
      </c>
      <c r="T410">
        <v>2753.2644935517342</v>
      </c>
      <c r="U410">
        <v>635.48997503517546</v>
      </c>
      <c r="V410">
        <v>1710.7454994714885</v>
      </c>
      <c r="W410">
        <v>1.0995988838986599</v>
      </c>
      <c r="X410">
        <v>274.47871458384475</v>
      </c>
      <c r="Y410">
        <v>460.28907964474064</v>
      </c>
      <c r="Z410">
        <v>522.20036492843087</v>
      </c>
      <c r="AA410">
        <v>364.6667063666967</v>
      </c>
      <c r="AB410">
        <v>1089.6878795289404</v>
      </c>
      <c r="AC410" t="s">
        <v>150</v>
      </c>
      <c r="AD410">
        <v>88.021736409612629</v>
      </c>
      <c r="AE410">
        <v>128234.80672351287</v>
      </c>
      <c r="AF410">
        <v>189598.67669647996</v>
      </c>
      <c r="AG410">
        <v>27655.660495990869</v>
      </c>
      <c r="AH410">
        <v>65725.244185541698</v>
      </c>
      <c r="AI410">
        <v>83117.711696677026</v>
      </c>
      <c r="AJ410">
        <v>254330.82527539128</v>
      </c>
      <c r="AK410">
        <v>39641.311260245595</v>
      </c>
      <c r="AL410">
        <v>18781.713603274085</v>
      </c>
      <c r="AM410">
        <v>3246948.1729049487</v>
      </c>
      <c r="AN410">
        <v>334.31431364382428</v>
      </c>
      <c r="AO410">
        <v>16028.702968336293</v>
      </c>
      <c r="AP410">
        <v>6243605.5315176826</v>
      </c>
      <c r="AQ410">
        <v>3976.6783624786372</v>
      </c>
      <c r="AR410">
        <v>9999999</v>
      </c>
      <c r="AS410">
        <v>391.80143485463969</v>
      </c>
      <c r="AT410">
        <v>39.918874565685435</v>
      </c>
      <c r="AU410">
        <v>198.81216515694837</v>
      </c>
      <c r="AV410">
        <v>41.438214726970962</v>
      </c>
      <c r="AW410">
        <v>126.68421643313798</v>
      </c>
      <c r="AX410">
        <v>0.27520762272749955</v>
      </c>
      <c r="AY410">
        <v>30.266487059316635</v>
      </c>
      <c r="AZ410">
        <v>34.757889752257334</v>
      </c>
      <c r="BA410">
        <v>36.09314794498151</v>
      </c>
      <c r="BB410">
        <v>32.292346752427015</v>
      </c>
      <c r="BC410">
        <v>63.234947255334845</v>
      </c>
      <c r="BD410" t="s">
        <v>151</v>
      </c>
      <c r="BE410">
        <v>12.323347151649958</v>
      </c>
      <c r="BF410">
        <v>415.58460082515796</v>
      </c>
      <c r="BG410">
        <v>4118.1464304441834</v>
      </c>
      <c r="BH410">
        <v>194.48647048836673</v>
      </c>
      <c r="BI410">
        <v>281.12307088900798</v>
      </c>
      <c r="BJ410">
        <v>909.4983801933563</v>
      </c>
      <c r="BK410">
        <v>1564.8134879954275</v>
      </c>
      <c r="BL410">
        <v>367.4812687128213</v>
      </c>
      <c r="BM410">
        <v>93.059400260167749</v>
      </c>
      <c r="BN410">
        <v>10477392.506370557</v>
      </c>
      <c r="BO410">
        <v>10.691801185677411</v>
      </c>
      <c r="BP410">
        <v>70.279631022904752</v>
      </c>
      <c r="BQ410">
        <v>27704.428255924402</v>
      </c>
      <c r="BR410">
        <v>53.575574014785552</v>
      </c>
      <c r="BS410">
        <v>9999999</v>
      </c>
      <c r="BT410">
        <v>12.136087170420398</v>
      </c>
      <c r="BU410">
        <v>0.35232151521030902</v>
      </c>
      <c r="BV410">
        <v>3.0185930697572276</v>
      </c>
      <c r="BW410">
        <v>0.37529455131994105</v>
      </c>
      <c r="BX410">
        <v>1.5125910204373658</v>
      </c>
      <c r="BY410">
        <v>4.575508188467076E-3</v>
      </c>
      <c r="BZ410">
        <v>0.14103521093479032</v>
      </c>
      <c r="CA410">
        <v>0.25821122437204175</v>
      </c>
      <c r="CB410">
        <v>0.302417438492805</v>
      </c>
      <c r="CC410">
        <v>0.19605013276586888</v>
      </c>
      <c r="CD410">
        <v>0.65384653487988287</v>
      </c>
      <c r="CE410" t="s">
        <v>152</v>
      </c>
      <c r="CF410">
        <v>0.72273089041296268</v>
      </c>
      <c r="CG410">
        <v>420.5830152282594</v>
      </c>
      <c r="CH410">
        <v>528.08303803483238</v>
      </c>
      <c r="CI410">
        <v>74.03244676778786</v>
      </c>
      <c r="CJ410">
        <v>186.83572055089024</v>
      </c>
      <c r="CK410">
        <v>255.66857467309555</v>
      </c>
      <c r="CL410">
        <v>747.0400793570775</v>
      </c>
      <c r="CM410">
        <v>106.76988345874156</v>
      </c>
      <c r="CN410">
        <v>49.838440344396673</v>
      </c>
      <c r="CO410">
        <v>7794.7626146403709</v>
      </c>
      <c r="CP410">
        <v>2.2472874139735546</v>
      </c>
      <c r="CQ410">
        <v>43.882709809383243</v>
      </c>
      <c r="CR410">
        <v>20253.984275762858</v>
      </c>
      <c r="CS410">
        <v>82.641508000484222</v>
      </c>
      <c r="CT410">
        <v>9999999</v>
      </c>
      <c r="CU410">
        <v>3.2866336627077368</v>
      </c>
      <c r="CV410">
        <v>0.66904877995309353</v>
      </c>
      <c r="CW410">
        <v>2.0001284450695764</v>
      </c>
      <c r="CX410">
        <v>0.68890094583016825</v>
      </c>
      <c r="CY410">
        <v>1.2516236114221566</v>
      </c>
      <c r="CZ410">
        <v>4.1020318260123409E-3</v>
      </c>
      <c r="DA410">
        <v>0.34967170855131219</v>
      </c>
      <c r="DB410">
        <v>0.57124725470891879</v>
      </c>
      <c r="DC410">
        <v>0.61604617956865459</v>
      </c>
      <c r="DD410">
        <v>0.46900217978337744</v>
      </c>
      <c r="DE410">
        <v>0.85126616681039258</v>
      </c>
    </row>
    <row r="411" spans="1:109">
      <c r="A411">
        <v>403</v>
      </c>
      <c r="B411" t="s">
        <v>149</v>
      </c>
      <c r="C411">
        <v>329890.93857019488</v>
      </c>
      <c r="D411">
        <v>107019.37510317058</v>
      </c>
      <c r="E411">
        <v>271443.73334766342</v>
      </c>
      <c r="F411">
        <v>30813.08877914308</v>
      </c>
      <c r="G411">
        <v>63166.712123095887</v>
      </c>
      <c r="H411">
        <v>93165.647793737327</v>
      </c>
      <c r="I411">
        <v>273121.09753640497</v>
      </c>
      <c r="J411">
        <v>46625.176443141223</v>
      </c>
      <c r="K411">
        <v>21624.976927953059</v>
      </c>
      <c r="L411">
        <v>8468801.4896464814</v>
      </c>
      <c r="M411">
        <v>4143.4849677275979</v>
      </c>
      <c r="N411">
        <v>22769.532004076871</v>
      </c>
      <c r="O411">
        <v>7415822.4928063778</v>
      </c>
      <c r="P411">
        <v>9688.0066629321609</v>
      </c>
      <c r="Q411">
        <v>9999999</v>
      </c>
      <c r="R411">
        <v>2502.6039689423869</v>
      </c>
      <c r="S411">
        <v>101.64568544710876</v>
      </c>
      <c r="T411">
        <v>613.22612912255579</v>
      </c>
      <c r="U411">
        <v>108.8810284104831</v>
      </c>
      <c r="V411">
        <v>449.82075973742332</v>
      </c>
      <c r="W411">
        <v>1.1021172248755564</v>
      </c>
      <c r="X411">
        <v>41.00847151641382</v>
      </c>
      <c r="Y411">
        <v>73.953356795192832</v>
      </c>
      <c r="Z411">
        <v>86.076740484880787</v>
      </c>
      <c r="AA411">
        <v>56.570966349846053</v>
      </c>
      <c r="AB411">
        <v>202.71357800052454</v>
      </c>
      <c r="AC411" t="s">
        <v>150</v>
      </c>
      <c r="AD411">
        <v>89.058053636561667</v>
      </c>
      <c r="AE411">
        <v>89008.569097850806</v>
      </c>
      <c r="AF411">
        <v>351625.19589265407</v>
      </c>
      <c r="AG411">
        <v>20853.247546180268</v>
      </c>
      <c r="AH411">
        <v>43831.13008809543</v>
      </c>
      <c r="AI411">
        <v>110445.45161027997</v>
      </c>
      <c r="AJ411">
        <v>186895.68316444688</v>
      </c>
      <c r="AK411">
        <v>31622.324710603938</v>
      </c>
      <c r="AL411">
        <v>11803.013750357311</v>
      </c>
      <c r="AM411">
        <v>27405416.919604402</v>
      </c>
      <c r="AN411">
        <v>59.218725375133872</v>
      </c>
      <c r="AO411">
        <v>5612.3695580770373</v>
      </c>
      <c r="AP411">
        <v>5366546.2944426145</v>
      </c>
      <c r="AQ411">
        <v>1487.1499783515392</v>
      </c>
      <c r="AR411">
        <v>9999999</v>
      </c>
      <c r="AS411">
        <v>443.30699439261321</v>
      </c>
      <c r="AT411">
        <v>83.344269242060534</v>
      </c>
      <c r="AU411">
        <v>308.57884935084093</v>
      </c>
      <c r="AV411">
        <v>86.200286609938445</v>
      </c>
      <c r="AW411">
        <v>268.07713633021984</v>
      </c>
      <c r="AX411">
        <v>0.65612678342059505</v>
      </c>
      <c r="AY411">
        <v>54.556460461110206</v>
      </c>
      <c r="AZ411">
        <v>71.136929577124818</v>
      </c>
      <c r="BA411">
        <v>77.524896795877268</v>
      </c>
      <c r="BB411">
        <v>62.884547448426126</v>
      </c>
      <c r="BC411">
        <v>129.11312842526559</v>
      </c>
      <c r="BD411" t="s">
        <v>151</v>
      </c>
      <c r="BE411">
        <v>4.8853560197065926</v>
      </c>
      <c r="BF411">
        <v>531.3329406350573</v>
      </c>
      <c r="BG411">
        <v>755.47878661480411</v>
      </c>
      <c r="BH411">
        <v>142.9652213686752</v>
      </c>
      <c r="BI411">
        <v>297.15265558863052</v>
      </c>
      <c r="BJ411">
        <v>314.96234462146913</v>
      </c>
      <c r="BK411">
        <v>1070.4642060065464</v>
      </c>
      <c r="BL411">
        <v>203.66835181440192</v>
      </c>
      <c r="BM411">
        <v>108.49068922550491</v>
      </c>
      <c r="BN411">
        <v>10868.482934547652</v>
      </c>
      <c r="BO411">
        <v>14.632569638688659</v>
      </c>
      <c r="BP411">
        <v>115.07922738391417</v>
      </c>
      <c r="BQ411">
        <v>32403.559467400344</v>
      </c>
      <c r="BR411">
        <v>62.418980023838031</v>
      </c>
      <c r="BS411">
        <v>9999999</v>
      </c>
      <c r="BT411">
        <v>8.896152568988688</v>
      </c>
      <c r="BU411">
        <v>0.59210834527633938</v>
      </c>
      <c r="BV411">
        <v>2.3174920228887963</v>
      </c>
      <c r="BW411">
        <v>0.62902314576909035</v>
      </c>
      <c r="BX411">
        <v>1.4807410226112663</v>
      </c>
      <c r="BY411">
        <v>1.0347752189079893E-3</v>
      </c>
      <c r="BZ411">
        <v>0.23089115323772852</v>
      </c>
      <c r="CA411">
        <v>0.43670332936717654</v>
      </c>
      <c r="CB411">
        <v>0.50395336062195062</v>
      </c>
      <c r="CC411">
        <v>0.32628675777917254</v>
      </c>
      <c r="CD411">
        <v>0.94218830161838574</v>
      </c>
      <c r="CE411" t="s">
        <v>152</v>
      </c>
      <c r="CF411">
        <v>0.3574093938793052</v>
      </c>
      <c r="CG411">
        <v>433.69307638310346</v>
      </c>
      <c r="CH411">
        <v>1909.0883676973554</v>
      </c>
      <c r="CI411">
        <v>110.67132143409044</v>
      </c>
      <c r="CJ411">
        <v>213.55733478267678</v>
      </c>
      <c r="CK411">
        <v>597.23278723935437</v>
      </c>
      <c r="CL411">
        <v>913.78072621235219</v>
      </c>
      <c r="CM411">
        <v>170.01441641358625</v>
      </c>
      <c r="CN411">
        <v>61.311804524901682</v>
      </c>
      <c r="CO411">
        <v>205061.13956569877</v>
      </c>
      <c r="CP411">
        <v>0.68682963609333891</v>
      </c>
      <c r="CQ411">
        <v>26.629070896577613</v>
      </c>
      <c r="CR411">
        <v>25800.092623717705</v>
      </c>
      <c r="CS411">
        <v>111.4365996864743</v>
      </c>
      <c r="CT411">
        <v>9999999</v>
      </c>
      <c r="CU411">
        <v>1.4453973990884221</v>
      </c>
      <c r="CV411">
        <v>0.27902522057719725</v>
      </c>
      <c r="CW411">
        <v>0.72332955909547669</v>
      </c>
      <c r="CX411">
        <v>0.28992541535426974</v>
      </c>
      <c r="CY411">
        <v>0.49678662858086903</v>
      </c>
      <c r="CZ411">
        <v>2.5367269776859777E-3</v>
      </c>
      <c r="DA411">
        <v>0.16952376301637906</v>
      </c>
      <c r="DB411">
        <v>0.23549957994995663</v>
      </c>
      <c r="DC411">
        <v>0.24861714523659173</v>
      </c>
      <c r="DD411">
        <v>0.20268603714410069</v>
      </c>
      <c r="DE411">
        <v>0.39559501442723483</v>
      </c>
    </row>
    <row r="412" spans="1:109">
      <c r="A412">
        <v>404</v>
      </c>
      <c r="B412" t="s">
        <v>149</v>
      </c>
      <c r="C412">
        <v>320769.44071816193</v>
      </c>
      <c r="D412">
        <v>345187.34929285961</v>
      </c>
      <c r="E412">
        <v>781535.6278501593</v>
      </c>
      <c r="F412">
        <v>83162.246923753584</v>
      </c>
      <c r="G412">
        <v>159362.5102254618</v>
      </c>
      <c r="H412">
        <v>283452.57326726441</v>
      </c>
      <c r="I412">
        <v>1249647.0467231076</v>
      </c>
      <c r="J412">
        <v>148292.75284897903</v>
      </c>
      <c r="K412">
        <v>42251.91733309078</v>
      </c>
      <c r="L412">
        <v>187280843.8876577</v>
      </c>
      <c r="M412">
        <v>345.29224013685757</v>
      </c>
      <c r="N412">
        <v>24018.523920698201</v>
      </c>
      <c r="O412">
        <v>8107962.2792047774</v>
      </c>
      <c r="P412">
        <v>8528.1329300068337</v>
      </c>
      <c r="Q412">
        <v>9999999</v>
      </c>
      <c r="R412">
        <v>467.82503252685689</v>
      </c>
      <c r="S412">
        <v>156.76555927497174</v>
      </c>
      <c r="T412">
        <v>271.14752707903904</v>
      </c>
      <c r="U412">
        <v>164.45682362472658</v>
      </c>
      <c r="V412">
        <v>267.7612311435168</v>
      </c>
      <c r="W412">
        <v>0.81368909966388236</v>
      </c>
      <c r="X412">
        <v>73.079680570239532</v>
      </c>
      <c r="Y412">
        <v>116.80843421325044</v>
      </c>
      <c r="Z412">
        <v>133.01958183641565</v>
      </c>
      <c r="AA412">
        <v>92.304917936941635</v>
      </c>
      <c r="AB412">
        <v>234.6948332618411</v>
      </c>
      <c r="AC412" t="s">
        <v>150</v>
      </c>
      <c r="AD412">
        <v>60.366365174776291</v>
      </c>
      <c r="AE412">
        <v>110372.58750931942</v>
      </c>
      <c r="AF412">
        <v>479741.00448709843</v>
      </c>
      <c r="AG412">
        <v>33473.016875723239</v>
      </c>
      <c r="AH412">
        <v>59144.815571340107</v>
      </c>
      <c r="AI412">
        <v>151146.91730939882</v>
      </c>
      <c r="AJ412">
        <v>370902.18455446372</v>
      </c>
      <c r="AK412">
        <v>57589.380336514638</v>
      </c>
      <c r="AL412">
        <v>16668.229005644229</v>
      </c>
      <c r="AM412">
        <v>160335150.52390492</v>
      </c>
      <c r="AN412">
        <v>136.49408342204978</v>
      </c>
      <c r="AO412">
        <v>7671.0255623733628</v>
      </c>
      <c r="AP412">
        <v>4626603.7659149431</v>
      </c>
      <c r="AQ412">
        <v>2924.2863974358311</v>
      </c>
      <c r="AR412">
        <v>9999999</v>
      </c>
      <c r="AS412">
        <v>354.3506242503783</v>
      </c>
      <c r="AT412">
        <v>49.138743289871599</v>
      </c>
      <c r="AU412">
        <v>195.12320084121296</v>
      </c>
      <c r="AV412">
        <v>51.035999468830262</v>
      </c>
      <c r="AW412">
        <v>132.50093207809809</v>
      </c>
      <c r="AX412">
        <v>0.25526248456803596</v>
      </c>
      <c r="AY412">
        <v>33.293822696734111</v>
      </c>
      <c r="AZ412">
        <v>41.935405645044696</v>
      </c>
      <c r="BA412">
        <v>44.889790996392954</v>
      </c>
      <c r="BB412">
        <v>37.548528175311368</v>
      </c>
      <c r="BC412">
        <v>78.734339126294202</v>
      </c>
      <c r="BD412" t="s">
        <v>151</v>
      </c>
      <c r="BE412">
        <v>4.8584726356476695</v>
      </c>
      <c r="BF412">
        <v>440.86285840647258</v>
      </c>
      <c r="BG412">
        <v>1376.9241324602606</v>
      </c>
      <c r="BH412">
        <v>123.10537816912866</v>
      </c>
      <c r="BI412">
        <v>263.06266844619563</v>
      </c>
      <c r="BJ412">
        <v>387.06909188390676</v>
      </c>
      <c r="BK412">
        <v>1285.3143444170878</v>
      </c>
      <c r="BL412">
        <v>196.09830100642156</v>
      </c>
      <c r="BM412">
        <v>79.978665801142142</v>
      </c>
      <c r="BN412">
        <v>88430.083560375351</v>
      </c>
      <c r="BO412">
        <v>11.397012124638668</v>
      </c>
      <c r="BP412">
        <v>78.723232017123053</v>
      </c>
      <c r="BQ412">
        <v>26336.41180139182</v>
      </c>
      <c r="BR412">
        <v>45.214177082857162</v>
      </c>
      <c r="BS412">
        <v>9999999</v>
      </c>
      <c r="BT412">
        <v>12.967441454705465</v>
      </c>
      <c r="BU412">
        <v>0.75672773008554073</v>
      </c>
      <c r="BV412">
        <v>3.8370873107970809</v>
      </c>
      <c r="BW412">
        <v>0.80194416074904684</v>
      </c>
      <c r="BX412">
        <v>2.6922025868235666</v>
      </c>
      <c r="BY412">
        <v>6.7259659290004664E-3</v>
      </c>
      <c r="BZ412">
        <v>0.34924723436277122</v>
      </c>
      <c r="CA412">
        <v>0.57829531717756533</v>
      </c>
      <c r="CB412">
        <v>0.65554255897190949</v>
      </c>
      <c r="CC412">
        <v>0.46004874890488667</v>
      </c>
      <c r="CD412">
        <v>1.387919467809237</v>
      </c>
      <c r="CE412" t="s">
        <v>152</v>
      </c>
      <c r="CF412">
        <v>0.31962363843737263</v>
      </c>
      <c r="CG412">
        <v>449.05725949737672</v>
      </c>
      <c r="CH412">
        <v>2036.3163272486465</v>
      </c>
      <c r="CI412">
        <v>116.10098929202809</v>
      </c>
      <c r="CJ412">
        <v>221.24455973898114</v>
      </c>
      <c r="CK412">
        <v>589.41661689590239</v>
      </c>
      <c r="CL412">
        <v>1123.6832487044046</v>
      </c>
      <c r="CM412">
        <v>189.47995867562355</v>
      </c>
      <c r="CN412">
        <v>60.659877067458211</v>
      </c>
      <c r="CO412">
        <v>440187.03119033435</v>
      </c>
      <c r="CP412">
        <v>0.24305058003616906</v>
      </c>
      <c r="CQ412">
        <v>30.02161010928371</v>
      </c>
      <c r="CR412">
        <v>22802.943202672825</v>
      </c>
      <c r="CS412">
        <v>92.299604135479925</v>
      </c>
      <c r="CT412">
        <v>9999999</v>
      </c>
      <c r="CU412">
        <v>1.9872345042448842</v>
      </c>
      <c r="CV412">
        <v>0.18377887517391567</v>
      </c>
      <c r="CW412">
        <v>0.95124708311227646</v>
      </c>
      <c r="CX412">
        <v>0.18398314988748962</v>
      </c>
      <c r="CY412">
        <v>0.56727548778940362</v>
      </c>
      <c r="CZ412">
        <v>1.3619966206229262E-3</v>
      </c>
      <c r="DA412">
        <v>0.16581754048863637</v>
      </c>
      <c r="DB412">
        <v>0.182831665742889</v>
      </c>
      <c r="DC412">
        <v>0.17494985369516597</v>
      </c>
      <c r="DD412">
        <v>0.17900766872122278</v>
      </c>
      <c r="DE412">
        <v>0.18341988811414067</v>
      </c>
    </row>
    <row r="413" spans="1:109">
      <c r="A413">
        <v>405</v>
      </c>
      <c r="B413" t="s">
        <v>149</v>
      </c>
      <c r="C413">
        <v>398733.74234058562</v>
      </c>
      <c r="D413">
        <v>292941.36655141605</v>
      </c>
      <c r="E413">
        <v>1105768.0374524293</v>
      </c>
      <c r="F413">
        <v>80594.333422766853</v>
      </c>
      <c r="G413">
        <v>147061.36667386294</v>
      </c>
      <c r="H413">
        <v>345057.35478453053</v>
      </c>
      <c r="I413">
        <v>948485.86272315145</v>
      </c>
      <c r="J413">
        <v>139734.64324808773</v>
      </c>
      <c r="K413">
        <v>40340.223057709678</v>
      </c>
      <c r="L413">
        <v>388856395.69291335</v>
      </c>
      <c r="M413">
        <v>267.10862033408364</v>
      </c>
      <c r="N413">
        <v>20306.87342222032</v>
      </c>
      <c r="O413">
        <v>10577267.795601891</v>
      </c>
      <c r="P413">
        <v>9582.7573013904239</v>
      </c>
      <c r="Q413">
        <v>9999999</v>
      </c>
      <c r="R413">
        <v>692.52399061867675</v>
      </c>
      <c r="S413">
        <v>115.57637618172073</v>
      </c>
      <c r="T413">
        <v>357.32503340694956</v>
      </c>
      <c r="U413">
        <v>120.90250366964908</v>
      </c>
      <c r="V413">
        <v>240.49775892842575</v>
      </c>
      <c r="W413">
        <v>0.67911156144714369</v>
      </c>
      <c r="X413">
        <v>70.64175478605604</v>
      </c>
      <c r="Y413">
        <v>95.956760393250661</v>
      </c>
      <c r="Z413">
        <v>101.00822929740791</v>
      </c>
      <c r="AA413">
        <v>82.885684939659242</v>
      </c>
      <c r="AB413">
        <v>171.90775715082674</v>
      </c>
      <c r="AC413" t="s">
        <v>150</v>
      </c>
      <c r="AD413">
        <v>1464.6588987524378</v>
      </c>
      <c r="AE413">
        <v>47604.564428634018</v>
      </c>
      <c r="AF413">
        <v>191132.22495758769</v>
      </c>
      <c r="AG413">
        <v>11165.857589526164</v>
      </c>
      <c r="AH413">
        <v>23278.095358798026</v>
      </c>
      <c r="AI413">
        <v>51815.562928067644</v>
      </c>
      <c r="AJ413">
        <v>98454.966755280679</v>
      </c>
      <c r="AK413">
        <v>16662.175116131111</v>
      </c>
      <c r="AL413">
        <v>7483.5518395235049</v>
      </c>
      <c r="AM413">
        <v>9185999.8540287148</v>
      </c>
      <c r="AN413">
        <v>2529.2974322704035</v>
      </c>
      <c r="AO413">
        <v>8737.6710047245197</v>
      </c>
      <c r="AP413">
        <v>4170967.116634252</v>
      </c>
      <c r="AQ413">
        <v>2241.0266812491964</v>
      </c>
      <c r="AR413">
        <v>9999999</v>
      </c>
      <c r="AS413">
        <v>2899.5718461115503</v>
      </c>
      <c r="AT413">
        <v>91.006956335172532</v>
      </c>
      <c r="AU413">
        <v>971.12361754242443</v>
      </c>
      <c r="AV413">
        <v>95.660526107267088</v>
      </c>
      <c r="AW413">
        <v>541.47995810800774</v>
      </c>
      <c r="AX413">
        <v>1.4719774219507904</v>
      </c>
      <c r="AY413">
        <v>41.670915484788104</v>
      </c>
      <c r="AZ413">
        <v>69.133384076644575</v>
      </c>
      <c r="BA413">
        <v>81.78309607276951</v>
      </c>
      <c r="BB413">
        <v>54.689880648451684</v>
      </c>
      <c r="BC413">
        <v>154.86034636170575</v>
      </c>
      <c r="BD413" t="s">
        <v>151</v>
      </c>
      <c r="BE413">
        <v>8.2858926535312403</v>
      </c>
      <c r="BF413">
        <v>975.52007572365301</v>
      </c>
      <c r="BG413">
        <v>7316.8544173418104</v>
      </c>
      <c r="BH413">
        <v>476.87159076157087</v>
      </c>
      <c r="BI413">
        <v>512.01617361378874</v>
      </c>
      <c r="BJ413">
        <v>1782.2838773117544</v>
      </c>
      <c r="BK413">
        <v>7930.4353187698034</v>
      </c>
      <c r="BL413">
        <v>1313.310682730182</v>
      </c>
      <c r="BM413">
        <v>148.76724554740133</v>
      </c>
      <c r="BN413">
        <v>2104095300.6544127</v>
      </c>
      <c r="BO413">
        <v>5.4608643258218024</v>
      </c>
      <c r="BP413">
        <v>82.431324984758703</v>
      </c>
      <c r="BQ413">
        <v>26018.389590839761</v>
      </c>
      <c r="BR413">
        <v>47.943066019621241</v>
      </c>
      <c r="BS413">
        <v>9999999</v>
      </c>
      <c r="BT413">
        <v>11.688326722015345</v>
      </c>
      <c r="BU413">
        <v>0.90620931357524059</v>
      </c>
      <c r="BV413">
        <v>3.3569831194173161</v>
      </c>
      <c r="BW413">
        <v>0.95390223606081448</v>
      </c>
      <c r="BX413">
        <v>2.268747602925588</v>
      </c>
      <c r="BY413">
        <v>1.0245957648299867E-2</v>
      </c>
      <c r="BZ413">
        <v>0.42776491847431025</v>
      </c>
      <c r="CA413">
        <v>0.71553835920386955</v>
      </c>
      <c r="CB413">
        <v>0.78796470301072974</v>
      </c>
      <c r="CC413">
        <v>0.57461956400797343</v>
      </c>
      <c r="CD413">
        <v>1.5011101327327949</v>
      </c>
      <c r="CE413" t="s">
        <v>152</v>
      </c>
      <c r="CF413">
        <v>0.39228890534915511</v>
      </c>
      <c r="CG413">
        <v>127.53235207100246</v>
      </c>
      <c r="CH413">
        <v>958.18241949428989</v>
      </c>
      <c r="CI413">
        <v>30.917218770720602</v>
      </c>
      <c r="CJ413">
        <v>65.829105415336187</v>
      </c>
      <c r="CK413">
        <v>248.32494348612991</v>
      </c>
      <c r="CL413">
        <v>156.21509729032476</v>
      </c>
      <c r="CM413">
        <v>40.14945217080777</v>
      </c>
      <c r="CN413">
        <v>20.47197791578402</v>
      </c>
      <c r="CO413">
        <v>23404.654854437671</v>
      </c>
      <c r="CP413">
        <v>0.77144421715653888</v>
      </c>
      <c r="CQ413">
        <v>9.0260377756721795</v>
      </c>
      <c r="CR413">
        <v>23539.78148525341</v>
      </c>
      <c r="CS413">
        <v>138.31682658805548</v>
      </c>
      <c r="CT413">
        <v>9999999</v>
      </c>
      <c r="CU413">
        <v>0.9557409911314958</v>
      </c>
      <c r="CV413">
        <v>7.1623799890187967E-2</v>
      </c>
      <c r="CW413">
        <v>0.27304735797299562</v>
      </c>
      <c r="CX413">
        <v>7.6493637187127483E-2</v>
      </c>
      <c r="CY413">
        <v>0.19727302053250118</v>
      </c>
      <c r="CZ413">
        <v>2.3406808382831303E-3</v>
      </c>
      <c r="DA413">
        <v>2.8093060997139319E-2</v>
      </c>
      <c r="DB413">
        <v>5.1553764421008882E-2</v>
      </c>
      <c r="DC413">
        <v>6.1006092349167082E-2</v>
      </c>
      <c r="DD413">
        <v>3.879635930612612E-2</v>
      </c>
      <c r="DE413">
        <v>0.13661741986770237</v>
      </c>
    </row>
    <row r="414" spans="1:109">
      <c r="A414">
        <v>406</v>
      </c>
      <c r="B414" t="s">
        <v>149</v>
      </c>
      <c r="C414">
        <v>180029.53616128149</v>
      </c>
      <c r="D414">
        <v>319957.4653134289</v>
      </c>
      <c r="E414">
        <v>1938428.8391035337</v>
      </c>
      <c r="F414">
        <v>236975.86132573447</v>
      </c>
      <c r="G414">
        <v>162812.25643021506</v>
      </c>
      <c r="H414">
        <v>504323.44929775805</v>
      </c>
      <c r="I414">
        <v>13355833.622883884</v>
      </c>
      <c r="J414">
        <v>1358806.8928954587</v>
      </c>
      <c r="K414">
        <v>44993.625634062832</v>
      </c>
      <c r="L414">
        <v>5044735916788550</v>
      </c>
      <c r="M414">
        <v>763.97918017080644</v>
      </c>
      <c r="N414">
        <v>34944.693259970656</v>
      </c>
      <c r="O414">
        <v>3746077.1171790734</v>
      </c>
      <c r="P414">
        <v>17458.616569059701</v>
      </c>
      <c r="Q414">
        <v>9999999</v>
      </c>
      <c r="R414">
        <v>2972.050589743209</v>
      </c>
      <c r="S414">
        <v>356.72459789324353</v>
      </c>
      <c r="T414">
        <v>1494.304366672261</v>
      </c>
      <c r="U414">
        <v>368.47641227509888</v>
      </c>
      <c r="V414">
        <v>944.89556695850672</v>
      </c>
      <c r="W414">
        <v>0.82163199480559057</v>
      </c>
      <c r="X414">
        <v>214.96321059952575</v>
      </c>
      <c r="Y414">
        <v>302.77588544341717</v>
      </c>
      <c r="Z414">
        <v>323.680034103521</v>
      </c>
      <c r="AA414">
        <v>260.37176423707399</v>
      </c>
      <c r="AB414">
        <v>459.38301088895645</v>
      </c>
      <c r="AC414" t="s">
        <v>150</v>
      </c>
      <c r="AD414">
        <v>158.93414561086124</v>
      </c>
      <c r="AE414">
        <v>96429.916141538561</v>
      </c>
      <c r="AF414">
        <v>502960.6066211678</v>
      </c>
      <c r="AG414">
        <v>24851.965366230597</v>
      </c>
      <c r="AH414">
        <v>46577.144063736632</v>
      </c>
      <c r="AI414">
        <v>135853.87068216706</v>
      </c>
      <c r="AJ414">
        <v>201217.52482369856</v>
      </c>
      <c r="AK414">
        <v>38620.262571489577</v>
      </c>
      <c r="AL414">
        <v>13503.902915391069</v>
      </c>
      <c r="AM414">
        <v>110627583.90514389</v>
      </c>
      <c r="AN414">
        <v>398.95623476123347</v>
      </c>
      <c r="AO414">
        <v>5757.8421432158693</v>
      </c>
      <c r="AP414">
        <v>5434573.9281155914</v>
      </c>
      <c r="AQ414">
        <v>2098.3950496951215</v>
      </c>
      <c r="AR414">
        <v>9999999</v>
      </c>
      <c r="AS414">
        <v>510.7181008475697</v>
      </c>
      <c r="AT414">
        <v>81.633194661668682</v>
      </c>
      <c r="AU414">
        <v>274.36560604254925</v>
      </c>
      <c r="AV414">
        <v>84.268684989444864</v>
      </c>
      <c r="AW414">
        <v>159.9224717696101</v>
      </c>
      <c r="AX414">
        <v>0.15007130589380402</v>
      </c>
      <c r="AY414">
        <v>40.325893580522745</v>
      </c>
      <c r="AZ414">
        <v>67.917629091174177</v>
      </c>
      <c r="BA414">
        <v>74.639496622517171</v>
      </c>
      <c r="BB414">
        <v>54.265537240299757</v>
      </c>
      <c r="BC414">
        <v>103.38424252645595</v>
      </c>
      <c r="BD414" t="s">
        <v>151</v>
      </c>
      <c r="BE414">
        <v>5.7069640006278899</v>
      </c>
      <c r="BF414">
        <v>1108.6557947242775</v>
      </c>
      <c r="BG414">
        <v>10076.397322360346</v>
      </c>
      <c r="BH414">
        <v>937.45474276973619</v>
      </c>
      <c r="BI414">
        <v>619.01966066682701</v>
      </c>
      <c r="BJ414">
        <v>2748.9421944820592</v>
      </c>
      <c r="BK414">
        <v>18274.291859196463</v>
      </c>
      <c r="BL414">
        <v>3528.7300545896151</v>
      </c>
      <c r="BM414">
        <v>231.06903755925998</v>
      </c>
      <c r="BN414">
        <v>415490365257.87921</v>
      </c>
      <c r="BO414">
        <v>14.269679044811776</v>
      </c>
      <c r="BP414">
        <v>95.324675559655461</v>
      </c>
      <c r="BQ414">
        <v>23760.312335153776</v>
      </c>
      <c r="BR414">
        <v>94.001943510057302</v>
      </c>
      <c r="BS414">
        <v>9999999</v>
      </c>
      <c r="BT414">
        <v>7.5503168961466365</v>
      </c>
      <c r="BU414">
        <v>0.58594150864293293</v>
      </c>
      <c r="BV414">
        <v>1.7912549788302989</v>
      </c>
      <c r="BW414">
        <v>0.62572173859640257</v>
      </c>
      <c r="BX414">
        <v>1.1992246257992039</v>
      </c>
      <c r="BY414">
        <v>6.2414068384824472E-3</v>
      </c>
      <c r="BZ414">
        <v>0.24388595722175768</v>
      </c>
      <c r="CA414">
        <v>0.4352726277501523</v>
      </c>
      <c r="CB414">
        <v>0.49684382419264317</v>
      </c>
      <c r="CC414">
        <v>0.33579560719324492</v>
      </c>
      <c r="CD414">
        <v>1.0705978969853402</v>
      </c>
      <c r="CE414" t="s">
        <v>152</v>
      </c>
      <c r="CF414">
        <v>0.5391297671503783</v>
      </c>
      <c r="CG414">
        <v>436.97683357005485</v>
      </c>
      <c r="CH414">
        <v>605.52234765098854</v>
      </c>
      <c r="CI414">
        <v>98.007288227508937</v>
      </c>
      <c r="CJ414">
        <v>235.54319342552722</v>
      </c>
      <c r="CK414">
        <v>274.69038731309001</v>
      </c>
      <c r="CL414">
        <v>863.08223620034869</v>
      </c>
      <c r="CM414">
        <v>137.96481452974618</v>
      </c>
      <c r="CN414">
        <v>68.207754969389953</v>
      </c>
      <c r="CO414">
        <v>8498.2046210929748</v>
      </c>
      <c r="CP414">
        <v>1.3582022909842941</v>
      </c>
      <c r="CQ414">
        <v>59.349938816859776</v>
      </c>
      <c r="CR414">
        <v>22545.997725930083</v>
      </c>
      <c r="CS414">
        <v>88.946105324720705</v>
      </c>
      <c r="CT414">
        <v>9999999</v>
      </c>
      <c r="CU414">
        <v>1.3589830867792587</v>
      </c>
      <c r="CV414">
        <v>0.2541818408976918</v>
      </c>
      <c r="CW414">
        <v>0.92055423086239707</v>
      </c>
      <c r="CX414">
        <v>0.26763088567617677</v>
      </c>
      <c r="CY414">
        <v>0.80650907833197205</v>
      </c>
      <c r="CZ414">
        <v>2.4327393354299889E-4</v>
      </c>
      <c r="DA414">
        <v>0.15152297232489101</v>
      </c>
      <c r="DB414">
        <v>0.20562562660722908</v>
      </c>
      <c r="DC414">
        <v>0.22359460142639115</v>
      </c>
      <c r="DD414">
        <v>0.17642204054629362</v>
      </c>
      <c r="DE414">
        <v>0.47075442226852154</v>
      </c>
    </row>
    <row r="415" spans="1:109">
      <c r="A415">
        <v>407</v>
      </c>
      <c r="B415" t="s">
        <v>149</v>
      </c>
      <c r="C415">
        <v>345882.0969378142</v>
      </c>
      <c r="D415">
        <v>728063.0476582275</v>
      </c>
      <c r="E415">
        <v>4999620.8102577813</v>
      </c>
      <c r="F415">
        <v>1030327.3917661252</v>
      </c>
      <c r="G415">
        <v>417240.95162085927</v>
      </c>
      <c r="H415">
        <v>1682332.2866388601</v>
      </c>
      <c r="I415">
        <v>119906398.67310177</v>
      </c>
      <c r="J415">
        <v>9925282.9913363513</v>
      </c>
      <c r="K415">
        <v>150709.0286810598</v>
      </c>
      <c r="L415">
        <v>1.222244333633841E+17</v>
      </c>
      <c r="M415">
        <v>4205.3299712657081</v>
      </c>
      <c r="N415">
        <v>121920.50846475712</v>
      </c>
      <c r="O415">
        <v>8557646.9080860056</v>
      </c>
      <c r="P415">
        <v>44146.228912836996</v>
      </c>
      <c r="Q415">
        <v>9999999</v>
      </c>
      <c r="R415">
        <v>3642.6199276146922</v>
      </c>
      <c r="S415">
        <v>399.37939633995768</v>
      </c>
      <c r="T415">
        <v>1620.8029150449127</v>
      </c>
      <c r="U415">
        <v>417.112256746215</v>
      </c>
      <c r="V415">
        <v>1313.8265221605855</v>
      </c>
      <c r="W415">
        <v>3.4297895118600557</v>
      </c>
      <c r="X415">
        <v>224.08282706588471</v>
      </c>
      <c r="Y415">
        <v>322.43687454526781</v>
      </c>
      <c r="Z415">
        <v>363.39059457139416</v>
      </c>
      <c r="AA415">
        <v>271.68936886429356</v>
      </c>
      <c r="AB415">
        <v>671.58175691742588</v>
      </c>
      <c r="AC415" t="s">
        <v>150</v>
      </c>
      <c r="AD415">
        <v>74.043226969242284</v>
      </c>
      <c r="AE415">
        <v>48564.11248143854</v>
      </c>
      <c r="AF415">
        <v>221832.61784769924</v>
      </c>
      <c r="AG415">
        <v>8517.2736494180208</v>
      </c>
      <c r="AH415">
        <v>21698.81506119854</v>
      </c>
      <c r="AI415">
        <v>57168.492427874648</v>
      </c>
      <c r="AJ415">
        <v>56481.372770733229</v>
      </c>
      <c r="AK415">
        <v>11112.125003947815</v>
      </c>
      <c r="AL415">
        <v>5731.740448076921</v>
      </c>
      <c r="AM415">
        <v>4921959.5005482854</v>
      </c>
      <c r="AN415">
        <v>88.005161666231743</v>
      </c>
      <c r="AO415">
        <v>3654.6773349571918</v>
      </c>
      <c r="AP415">
        <v>6003583.2816581642</v>
      </c>
      <c r="AQ415">
        <v>479.08414587757039</v>
      </c>
      <c r="AR415">
        <v>9999999</v>
      </c>
      <c r="AS415">
        <v>361.07800452140992</v>
      </c>
      <c r="AT415">
        <v>43.298389817055863</v>
      </c>
      <c r="AU415">
        <v>200.59971835914823</v>
      </c>
      <c r="AV415">
        <v>44.823472732123356</v>
      </c>
      <c r="AW415">
        <v>120.96135346143791</v>
      </c>
      <c r="AX415">
        <v>0.13526988351726429</v>
      </c>
      <c r="AY415">
        <v>26.011313685018653</v>
      </c>
      <c r="AZ415">
        <v>36.647442213581634</v>
      </c>
      <c r="BA415">
        <v>39.106392837738511</v>
      </c>
      <c r="BB415">
        <v>31.371144738068715</v>
      </c>
      <c r="BC415">
        <v>57.748682335473923</v>
      </c>
      <c r="BD415" t="s">
        <v>151</v>
      </c>
      <c r="BE415">
        <v>1.109533726329464</v>
      </c>
      <c r="BF415">
        <v>833.7172942220061</v>
      </c>
      <c r="BG415">
        <v>3523.1777925914994</v>
      </c>
      <c r="BH415">
        <v>223.75376899262525</v>
      </c>
      <c r="BI415">
        <v>413.60476705182646</v>
      </c>
      <c r="BJ415">
        <v>981.0808722582367</v>
      </c>
      <c r="BK415">
        <v>2606.303210138291</v>
      </c>
      <c r="BL415">
        <v>392.0341368747724</v>
      </c>
      <c r="BM415">
        <v>110.78688829351806</v>
      </c>
      <c r="BN415">
        <v>1870978.2700750073</v>
      </c>
      <c r="BO415">
        <v>0.87385777226162065</v>
      </c>
      <c r="BP415">
        <v>60.052344563199036</v>
      </c>
      <c r="BQ415">
        <v>30870.001013593203</v>
      </c>
      <c r="BR415">
        <v>86.246904648777601</v>
      </c>
      <c r="BS415">
        <v>9999999</v>
      </c>
      <c r="BT415">
        <v>4.2241699863464923</v>
      </c>
      <c r="BU415">
        <v>0.63551937278955484</v>
      </c>
      <c r="BV415">
        <v>2.1874330616185871</v>
      </c>
      <c r="BW415">
        <v>0.64636512647066346</v>
      </c>
      <c r="BX415">
        <v>1.4006061477993275</v>
      </c>
      <c r="BY415">
        <v>5.2348035990939668E-3</v>
      </c>
      <c r="BZ415">
        <v>0.45898627763567568</v>
      </c>
      <c r="CA415">
        <v>0.59066296980533017</v>
      </c>
      <c r="CB415">
        <v>0.58816731030787583</v>
      </c>
      <c r="CC415">
        <v>0.54078006479172269</v>
      </c>
      <c r="CD415">
        <v>0.707922203765046</v>
      </c>
      <c r="CE415" t="s">
        <v>152</v>
      </c>
      <c r="CF415">
        <v>0.33790543050885724</v>
      </c>
      <c r="CG415">
        <v>759.13112572724424</v>
      </c>
      <c r="CH415">
        <v>1435.767401616062</v>
      </c>
      <c r="CI415">
        <v>177.77319698544267</v>
      </c>
      <c r="CJ415">
        <v>374.06778280666083</v>
      </c>
      <c r="CK415">
        <v>582.25047138584091</v>
      </c>
      <c r="CL415">
        <v>2514.0122624868495</v>
      </c>
      <c r="CM415">
        <v>303.09962901203556</v>
      </c>
      <c r="CN415">
        <v>97.642681787696048</v>
      </c>
      <c r="CO415">
        <v>119358.52931402715</v>
      </c>
      <c r="CP415">
        <v>0.68235353147973243</v>
      </c>
      <c r="CQ415">
        <v>64.293954130698651</v>
      </c>
      <c r="CR415">
        <v>21643.439976844853</v>
      </c>
      <c r="CS415">
        <v>67.638010041758491</v>
      </c>
      <c r="CT415">
        <v>9999999</v>
      </c>
      <c r="CU415">
        <v>1.9772690158335555</v>
      </c>
      <c r="CV415">
        <v>0.39421030908831028</v>
      </c>
      <c r="CW415">
        <v>1.3373817687412872</v>
      </c>
      <c r="CX415">
        <v>0.41060524751080923</v>
      </c>
      <c r="CY415">
        <v>1.2144618646934136</v>
      </c>
      <c r="CZ415">
        <v>2.1268593074564046E-3</v>
      </c>
      <c r="DA415">
        <v>0.24122438631119755</v>
      </c>
      <c r="DB415">
        <v>0.32540464640582789</v>
      </c>
      <c r="DC415">
        <v>0.35610553209422713</v>
      </c>
      <c r="DD415">
        <v>0.28227383283394564</v>
      </c>
      <c r="DE415">
        <v>0.65890121648614597</v>
      </c>
    </row>
    <row r="416" spans="1:109">
      <c r="A416">
        <v>408</v>
      </c>
      <c r="B416" t="s">
        <v>149</v>
      </c>
      <c r="C416">
        <v>314238.04867545067</v>
      </c>
      <c r="D416">
        <v>239268.21341683803</v>
      </c>
      <c r="E416">
        <v>608164.71900813747</v>
      </c>
      <c r="F416">
        <v>71580.261780345973</v>
      </c>
      <c r="G416">
        <v>111031.97624995654</v>
      </c>
      <c r="H416">
        <v>186175.7827724783</v>
      </c>
      <c r="I416">
        <v>1487203.9236755695</v>
      </c>
      <c r="J416">
        <v>162042.27182565234</v>
      </c>
      <c r="K416">
        <v>36440.228684864538</v>
      </c>
      <c r="L416">
        <v>451786452.67383647</v>
      </c>
      <c r="M416">
        <v>9954.8016917400873</v>
      </c>
      <c r="N416">
        <v>33838.521442881633</v>
      </c>
      <c r="O416">
        <v>5585669.6818961147</v>
      </c>
      <c r="P416">
        <v>25556.777199209297</v>
      </c>
      <c r="Q416">
        <v>9999999</v>
      </c>
      <c r="R416">
        <v>8455.7994801583081</v>
      </c>
      <c r="S416">
        <v>274.17654835067196</v>
      </c>
      <c r="T416">
        <v>1974.8796826015391</v>
      </c>
      <c r="U416">
        <v>290.49770002001975</v>
      </c>
      <c r="V416">
        <v>1132.6679266704962</v>
      </c>
      <c r="W416">
        <v>1.118719980195817</v>
      </c>
      <c r="X416">
        <v>114.03980693635398</v>
      </c>
      <c r="Y416">
        <v>207.15699721631984</v>
      </c>
      <c r="Z416">
        <v>234.27046017635683</v>
      </c>
      <c r="AA416">
        <v>158.40497793182237</v>
      </c>
      <c r="AB416">
        <v>481.15127329434813</v>
      </c>
      <c r="AC416" t="s">
        <v>150</v>
      </c>
      <c r="AD416">
        <v>366.51765320300393</v>
      </c>
      <c r="AE416">
        <v>190606.31175257583</v>
      </c>
      <c r="AF416">
        <v>955293.61095527757</v>
      </c>
      <c r="AG416">
        <v>93658.008957805665</v>
      </c>
      <c r="AH416">
        <v>107938.01174612189</v>
      </c>
      <c r="AI416">
        <v>328959.78207204066</v>
      </c>
      <c r="AJ416">
        <v>1821355.4595465071</v>
      </c>
      <c r="AK416">
        <v>232715.05617280872</v>
      </c>
      <c r="AL416">
        <v>32703.011087820458</v>
      </c>
      <c r="AM416">
        <v>11515249938.374426</v>
      </c>
      <c r="AN416">
        <v>330.25525395036601</v>
      </c>
      <c r="AO416">
        <v>13332.642975765459</v>
      </c>
      <c r="AP416">
        <v>4608088.5908167744</v>
      </c>
      <c r="AQ416">
        <v>6920.2287157177707</v>
      </c>
      <c r="AR416">
        <v>9999999</v>
      </c>
      <c r="AS416">
        <v>867.15461177251177</v>
      </c>
      <c r="AT416">
        <v>191.92633713365592</v>
      </c>
      <c r="AU416">
        <v>539.59182443365091</v>
      </c>
      <c r="AV416">
        <v>200.31670198143487</v>
      </c>
      <c r="AW416">
        <v>471.71808905397461</v>
      </c>
      <c r="AX416">
        <v>1.0954382360548687</v>
      </c>
      <c r="AY416">
        <v>113.68270769112085</v>
      </c>
      <c r="AZ416">
        <v>158.61581516572517</v>
      </c>
      <c r="BA416">
        <v>174.96313050561369</v>
      </c>
      <c r="BB416">
        <v>135.75839279255419</v>
      </c>
      <c r="BC416">
        <v>311.83328438696566</v>
      </c>
      <c r="BD416" t="s">
        <v>151</v>
      </c>
      <c r="BE416">
        <v>0.5624459109210489</v>
      </c>
      <c r="BF416">
        <v>942.74773287220125</v>
      </c>
      <c r="BG416">
        <v>1632.7619757499317</v>
      </c>
      <c r="BH416">
        <v>197.88819151296042</v>
      </c>
      <c r="BI416">
        <v>443.42017225486876</v>
      </c>
      <c r="BJ416">
        <v>644.49431500924811</v>
      </c>
      <c r="BK416">
        <v>2113.8255872649361</v>
      </c>
      <c r="BL416">
        <v>300.82061970369602</v>
      </c>
      <c r="BM416">
        <v>122.86769778335452</v>
      </c>
      <c r="BN416">
        <v>60997.889122624743</v>
      </c>
      <c r="BO416">
        <v>1.3717767711216624</v>
      </c>
      <c r="BP416">
        <v>90.320432141887395</v>
      </c>
      <c r="BQ416">
        <v>33690.889350467492</v>
      </c>
      <c r="BR416">
        <v>100.7650883543224</v>
      </c>
      <c r="BS416">
        <v>9999999</v>
      </c>
      <c r="BT416">
        <v>1.5937863177775287</v>
      </c>
      <c r="BU416">
        <v>0.26315133319033424</v>
      </c>
      <c r="BV416">
        <v>0.50784057175592234</v>
      </c>
      <c r="BW416">
        <v>0.2715667730565432</v>
      </c>
      <c r="BX416">
        <v>0.34269288311344737</v>
      </c>
      <c r="BY416">
        <v>5.8074106419844316E-3</v>
      </c>
      <c r="BZ416">
        <v>0.1558578722762044</v>
      </c>
      <c r="CA416">
        <v>0.22666237488970317</v>
      </c>
      <c r="CB416">
        <v>0.2308434058923389</v>
      </c>
      <c r="CC416">
        <v>0.19332476078003835</v>
      </c>
      <c r="CD416">
        <v>0.32289381924625626</v>
      </c>
      <c r="CE416" t="s">
        <v>152</v>
      </c>
      <c r="CF416">
        <v>2.0048613530930557</v>
      </c>
      <c r="CG416">
        <v>172.77041032169902</v>
      </c>
      <c r="CH416">
        <v>867.53620700732733</v>
      </c>
      <c r="CI416">
        <v>37.707236593151677</v>
      </c>
      <c r="CJ416">
        <v>88.698795239936047</v>
      </c>
      <c r="CK416">
        <v>199.28471348608045</v>
      </c>
      <c r="CL416">
        <v>235.75081594132996</v>
      </c>
      <c r="CM416">
        <v>49.660997201251746</v>
      </c>
      <c r="CN416">
        <v>27.024122839924331</v>
      </c>
      <c r="CO416">
        <v>20639.00646075268</v>
      </c>
      <c r="CP416">
        <v>2.9149453715221387</v>
      </c>
      <c r="CQ416">
        <v>31.863022686411284</v>
      </c>
      <c r="CR416">
        <v>25008.613733420436</v>
      </c>
      <c r="CS416">
        <v>102.05211405729428</v>
      </c>
      <c r="CT416">
        <v>9999999</v>
      </c>
      <c r="CU416">
        <v>3.6603340588771167</v>
      </c>
      <c r="CV416">
        <v>0.23940810655135672</v>
      </c>
      <c r="CW416">
        <v>1.1714760614462061</v>
      </c>
      <c r="CX416">
        <v>0.25462605107449959</v>
      </c>
      <c r="CY416">
        <v>0.80395036625048055</v>
      </c>
      <c r="CZ416">
        <v>5.5061072405103841E-4</v>
      </c>
      <c r="DA416">
        <v>9.5926373311883445E-2</v>
      </c>
      <c r="DB416">
        <v>0.17524047802238601</v>
      </c>
      <c r="DC416">
        <v>0.20867430435075293</v>
      </c>
      <c r="DD416">
        <v>0.13251840120873085</v>
      </c>
      <c r="DE416">
        <v>0.44179787782451818</v>
      </c>
    </row>
    <row r="417" spans="1:109">
      <c r="A417">
        <v>409</v>
      </c>
      <c r="B417" t="s">
        <v>149</v>
      </c>
      <c r="C417">
        <v>324664.14373104629</v>
      </c>
      <c r="D417">
        <v>230355.90980650246</v>
      </c>
      <c r="E417">
        <v>2006647.802638195</v>
      </c>
      <c r="F417">
        <v>121403.8088622104</v>
      </c>
      <c r="G417">
        <v>141115.60559861697</v>
      </c>
      <c r="H417">
        <v>484871.8226912166</v>
      </c>
      <c r="I417">
        <v>1662873.682391833</v>
      </c>
      <c r="J417">
        <v>300950.33453289763</v>
      </c>
      <c r="K417">
        <v>41800.008944175897</v>
      </c>
      <c r="L417">
        <v>230879433164.48694</v>
      </c>
      <c r="M417">
        <v>1869.2048498996523</v>
      </c>
      <c r="N417">
        <v>22063.175185878532</v>
      </c>
      <c r="O417">
        <v>7716866.0100854496</v>
      </c>
      <c r="P417">
        <v>16108.142560721075</v>
      </c>
      <c r="Q417">
        <v>9999999</v>
      </c>
      <c r="R417">
        <v>3609.2529164905181</v>
      </c>
      <c r="S417">
        <v>263.34102744578695</v>
      </c>
      <c r="T417">
        <v>1562.6139966702128</v>
      </c>
      <c r="U417">
        <v>278.49279413764685</v>
      </c>
      <c r="V417">
        <v>956.16779330678753</v>
      </c>
      <c r="W417">
        <v>0.61211926745169654</v>
      </c>
      <c r="X417">
        <v>124.94498124806999</v>
      </c>
      <c r="Y417">
        <v>199.67781155447204</v>
      </c>
      <c r="Z417">
        <v>231.53045487996201</v>
      </c>
      <c r="AA417">
        <v>159.24801794311355</v>
      </c>
      <c r="AB417">
        <v>469.67279389170312</v>
      </c>
      <c r="AC417" t="s">
        <v>150</v>
      </c>
      <c r="AD417">
        <v>102.65210763655574</v>
      </c>
      <c r="AE417">
        <v>39151.375272585305</v>
      </c>
      <c r="AF417">
        <v>165388.94368680066</v>
      </c>
      <c r="AG417">
        <v>6640.1096369460502</v>
      </c>
      <c r="AH417">
        <v>18103.619279562128</v>
      </c>
      <c r="AI417">
        <v>44822.263349918278</v>
      </c>
      <c r="AJ417">
        <v>44656.146995449752</v>
      </c>
      <c r="AK417">
        <v>8461.7070570569904</v>
      </c>
      <c r="AL417">
        <v>4653.3051645241512</v>
      </c>
      <c r="AM417">
        <v>2306093.3844503565</v>
      </c>
      <c r="AN417">
        <v>125.50862707817282</v>
      </c>
      <c r="AO417">
        <v>3797.5910942000569</v>
      </c>
      <c r="AP417">
        <v>6113385.2359173233</v>
      </c>
      <c r="AQ417">
        <v>244.81596088093411</v>
      </c>
      <c r="AR417">
        <v>9999999</v>
      </c>
      <c r="AS417">
        <v>485.23491085977423</v>
      </c>
      <c r="AT417">
        <v>80.007907814048281</v>
      </c>
      <c r="AU417">
        <v>341.98603971989445</v>
      </c>
      <c r="AV417">
        <v>82.477566718406706</v>
      </c>
      <c r="AW417">
        <v>208.94007012571814</v>
      </c>
      <c r="AX417">
        <v>0.33403513469962703</v>
      </c>
      <c r="AY417">
        <v>41.305040056148322</v>
      </c>
      <c r="AZ417">
        <v>67.420123122488292</v>
      </c>
      <c r="BA417">
        <v>73.996522815207655</v>
      </c>
      <c r="BB417">
        <v>55.07575553627747</v>
      </c>
      <c r="BC417">
        <v>105.79040885465693</v>
      </c>
      <c r="BD417" t="s">
        <v>151</v>
      </c>
      <c r="BE417">
        <v>5.5318712366627754</v>
      </c>
      <c r="BF417">
        <v>580.60972916509525</v>
      </c>
      <c r="BG417">
        <v>5613.2673240370814</v>
      </c>
      <c r="BH417">
        <v>253.39617305321144</v>
      </c>
      <c r="BI417">
        <v>290.39638416940096</v>
      </c>
      <c r="BJ417">
        <v>1408.7788526319641</v>
      </c>
      <c r="BK417">
        <v>1644.7162958833162</v>
      </c>
      <c r="BL417">
        <v>476.65501164046958</v>
      </c>
      <c r="BM417">
        <v>108.1898769587564</v>
      </c>
      <c r="BN417">
        <v>43340384.231397867</v>
      </c>
      <c r="BO417">
        <v>12.152392339699926</v>
      </c>
      <c r="BP417">
        <v>28.31582600377936</v>
      </c>
      <c r="BQ417">
        <v>29032.441482282786</v>
      </c>
      <c r="BR417">
        <v>127.12284547080554</v>
      </c>
      <c r="BS417">
        <v>9999999</v>
      </c>
      <c r="BT417">
        <v>10.429006384316816</v>
      </c>
      <c r="BU417">
        <v>0.5188525985034369</v>
      </c>
      <c r="BV417">
        <v>3.9784046163162392</v>
      </c>
      <c r="BW417">
        <v>0.54744342370794397</v>
      </c>
      <c r="BX417">
        <v>2.454394726288847</v>
      </c>
      <c r="BY417">
        <v>1.5497826939693958E-3</v>
      </c>
      <c r="BZ417">
        <v>0.20365128368701702</v>
      </c>
      <c r="CA417">
        <v>0.37756236899452178</v>
      </c>
      <c r="CB417">
        <v>0.46169131606828923</v>
      </c>
      <c r="CC417">
        <v>0.28421079472812077</v>
      </c>
      <c r="CD417">
        <v>0.91028285818523402</v>
      </c>
      <c r="CE417" t="s">
        <v>152</v>
      </c>
      <c r="CF417">
        <v>0.15802742739790038</v>
      </c>
      <c r="CG417">
        <v>379.82275910734808</v>
      </c>
      <c r="CH417">
        <v>649.93910114997448</v>
      </c>
      <c r="CI417">
        <v>70.99546901106163</v>
      </c>
      <c r="CJ417">
        <v>178.65920972837034</v>
      </c>
      <c r="CK417">
        <v>301.43131152477184</v>
      </c>
      <c r="CL417">
        <v>585.70379900749685</v>
      </c>
      <c r="CM417">
        <v>95.993591184978158</v>
      </c>
      <c r="CN417">
        <v>48.049229703037717</v>
      </c>
      <c r="CO417">
        <v>8327.3823447603645</v>
      </c>
      <c r="CP417">
        <v>0.48967029948664698</v>
      </c>
      <c r="CQ417">
        <v>33.1577836656909</v>
      </c>
      <c r="CR417">
        <v>23982.883867815115</v>
      </c>
      <c r="CS417">
        <v>125.51301959854112</v>
      </c>
      <c r="CT417">
        <v>9999999</v>
      </c>
      <c r="CU417">
        <v>0.67308860204217291</v>
      </c>
      <c r="CV417">
        <v>0.10357945503502457</v>
      </c>
      <c r="CW417">
        <v>0.24016749208722393</v>
      </c>
      <c r="CX417">
        <v>0.10491807542914161</v>
      </c>
      <c r="CY417">
        <v>0.16795486552283831</v>
      </c>
      <c r="CZ417">
        <v>5.5147416225616622E-4</v>
      </c>
      <c r="DA417">
        <v>7.343433584131992E-2</v>
      </c>
      <c r="DB417">
        <v>9.8668236182681446E-2</v>
      </c>
      <c r="DC417">
        <v>9.4824778794730571E-2</v>
      </c>
      <c r="DD417">
        <v>9.0178978370521121E-2</v>
      </c>
      <c r="DE417">
        <v>0.10367319167900305</v>
      </c>
    </row>
    <row r="418" spans="1:109">
      <c r="A418">
        <v>410</v>
      </c>
      <c r="B418" t="s">
        <v>149</v>
      </c>
      <c r="C418">
        <v>349691.27924135065</v>
      </c>
      <c r="D418">
        <v>323054.15033754421</v>
      </c>
      <c r="E418">
        <v>2447836.8431190527</v>
      </c>
      <c r="F418">
        <v>158935.13023294506</v>
      </c>
      <c r="G418">
        <v>161219.43395724718</v>
      </c>
      <c r="H418">
        <v>596926.50227939896</v>
      </c>
      <c r="I418">
        <v>2905857.8539567268</v>
      </c>
      <c r="J418">
        <v>465335.39692247967</v>
      </c>
      <c r="K418">
        <v>45608.260803088924</v>
      </c>
      <c r="L418">
        <v>1300953258525.917</v>
      </c>
      <c r="M418">
        <v>2547.5603141076699</v>
      </c>
      <c r="N418">
        <v>23486.235260721187</v>
      </c>
      <c r="O418">
        <v>8170335.0132077718</v>
      </c>
      <c r="P418">
        <v>20760.282017155212</v>
      </c>
      <c r="Q418">
        <v>9999999</v>
      </c>
      <c r="R418">
        <v>6802.2337472545832</v>
      </c>
      <c r="S418">
        <v>753.32912018751222</v>
      </c>
      <c r="T418">
        <v>3287.2651801112943</v>
      </c>
      <c r="U418">
        <v>795.32065819323577</v>
      </c>
      <c r="V418">
        <v>1995.5806777038408</v>
      </c>
      <c r="W418">
        <v>5.4594621765790237</v>
      </c>
      <c r="X418">
        <v>320.9186737293424</v>
      </c>
      <c r="Y418">
        <v>564.34479807684795</v>
      </c>
      <c r="Z418">
        <v>665.54829136807143</v>
      </c>
      <c r="AA418">
        <v>436.41071321514784</v>
      </c>
      <c r="AB418">
        <v>1247.7051266605777</v>
      </c>
      <c r="AC418" t="s">
        <v>150</v>
      </c>
      <c r="AD418">
        <v>1214.7212277065432</v>
      </c>
      <c r="AE418">
        <v>89551.657478074296</v>
      </c>
      <c r="AF418">
        <v>679797.04867682012</v>
      </c>
      <c r="AG418">
        <v>35159.821053662621</v>
      </c>
      <c r="AH418">
        <v>49227.589986519917</v>
      </c>
      <c r="AI418">
        <v>159267.3646087595</v>
      </c>
      <c r="AJ418">
        <v>473969.64971368609</v>
      </c>
      <c r="AK418">
        <v>77167.568051136099</v>
      </c>
      <c r="AL418">
        <v>13738.080926136896</v>
      </c>
      <c r="AM418">
        <v>6118824292.0516262</v>
      </c>
      <c r="AN418">
        <v>1036.7266915931725</v>
      </c>
      <c r="AO418">
        <v>8676.2900724790288</v>
      </c>
      <c r="AP418">
        <v>3713515.6900283415</v>
      </c>
      <c r="AQ418">
        <v>5597.9353804258544</v>
      </c>
      <c r="AR418">
        <v>9999999</v>
      </c>
      <c r="AS418">
        <v>2363.0889942050871</v>
      </c>
      <c r="AT418">
        <v>189.30238475105588</v>
      </c>
      <c r="AU418">
        <v>855.12019366527795</v>
      </c>
      <c r="AV418">
        <v>201.15339294144394</v>
      </c>
      <c r="AW418">
        <v>500.40547703412636</v>
      </c>
      <c r="AX418">
        <v>1.5443402623476772</v>
      </c>
      <c r="AY418">
        <v>76.864460754052303</v>
      </c>
      <c r="AZ418">
        <v>140.40303936413267</v>
      </c>
      <c r="BA418">
        <v>164.01568538999385</v>
      </c>
      <c r="BB418">
        <v>107.25874822891865</v>
      </c>
      <c r="BC418">
        <v>342.68585018457486</v>
      </c>
      <c r="BD418" t="s">
        <v>151</v>
      </c>
      <c r="BE418">
        <v>7.1364003472323443</v>
      </c>
      <c r="BF418">
        <v>1009.5801070927491</v>
      </c>
      <c r="BG418">
        <v>5670.1532703674493</v>
      </c>
      <c r="BH418">
        <v>482.77711299487544</v>
      </c>
      <c r="BI418">
        <v>543.13615575117319</v>
      </c>
      <c r="BJ418">
        <v>1583.592719686136</v>
      </c>
      <c r="BK418">
        <v>12355.848505241671</v>
      </c>
      <c r="BL418">
        <v>1409.853213814466</v>
      </c>
      <c r="BM418">
        <v>147.53482746332628</v>
      </c>
      <c r="BN418">
        <v>578853627.24349189</v>
      </c>
      <c r="BO418">
        <v>5.0521496745715755</v>
      </c>
      <c r="BP418">
        <v>88.762698991934727</v>
      </c>
      <c r="BQ418">
        <v>22041.221853012015</v>
      </c>
      <c r="BR418">
        <v>31.316865505932846</v>
      </c>
      <c r="BS418">
        <v>9999999</v>
      </c>
      <c r="BT418">
        <v>13.916927182112364</v>
      </c>
      <c r="BU418">
        <v>1.4908026390791271</v>
      </c>
      <c r="BV418">
        <v>5.4338943365123233</v>
      </c>
      <c r="BW418">
        <v>1.5643507121028477</v>
      </c>
      <c r="BX418">
        <v>3.1785534140748073</v>
      </c>
      <c r="BY418">
        <v>1.3388228131951993E-2</v>
      </c>
      <c r="BZ418">
        <v>0.71856564058055461</v>
      </c>
      <c r="CA418">
        <v>1.1885297719752943</v>
      </c>
      <c r="CB418">
        <v>1.3039822854437975</v>
      </c>
      <c r="CC418">
        <v>0.96134134463651577</v>
      </c>
      <c r="CD418">
        <v>2.2386231076599894</v>
      </c>
      <c r="CE418" t="s">
        <v>152</v>
      </c>
      <c r="CF418">
        <v>0.36039866691185773</v>
      </c>
      <c r="CG418">
        <v>169.75146779121351</v>
      </c>
      <c r="CH418">
        <v>1103.273526007089</v>
      </c>
      <c r="CI418">
        <v>54.795142090668577</v>
      </c>
      <c r="CJ418">
        <v>102.40835450627173</v>
      </c>
      <c r="CK418">
        <v>365.87250742408924</v>
      </c>
      <c r="CL418">
        <v>317.77048132458754</v>
      </c>
      <c r="CM418">
        <v>76.616474043582173</v>
      </c>
      <c r="CN418">
        <v>33.238307267226375</v>
      </c>
      <c r="CO418">
        <v>41170.929502369254</v>
      </c>
      <c r="CP418">
        <v>0.51497547277943267</v>
      </c>
      <c r="CQ418">
        <v>11.369478963604356</v>
      </c>
      <c r="CR418">
        <v>22168.574849062446</v>
      </c>
      <c r="CS418">
        <v>129.53605572871695</v>
      </c>
      <c r="CT418">
        <v>9999999</v>
      </c>
      <c r="CU418">
        <v>0.72427765694047097</v>
      </c>
      <c r="CV418">
        <v>6.4346019291243062E-2</v>
      </c>
      <c r="CW418">
        <v>0.30718283802877455</v>
      </c>
      <c r="CX418">
        <v>6.6307192568267448E-2</v>
      </c>
      <c r="CY418">
        <v>0.23132017859919946</v>
      </c>
      <c r="CZ418">
        <v>1.6508877536575055E-3</v>
      </c>
      <c r="DA418">
        <v>4.5903042227599805E-2</v>
      </c>
      <c r="DB418">
        <v>5.7080179701008947E-2</v>
      </c>
      <c r="DC418">
        <v>5.8744490152746888E-2</v>
      </c>
      <c r="DD418">
        <v>5.2068639628039329E-2</v>
      </c>
      <c r="DE418">
        <v>9.2847112533701232E-2</v>
      </c>
    </row>
    <row r="419" spans="1:109">
      <c r="A419">
        <v>411</v>
      </c>
      <c r="B419" t="s">
        <v>149</v>
      </c>
      <c r="C419">
        <v>291757.77260123839</v>
      </c>
      <c r="D419">
        <v>277383.05507771281</v>
      </c>
      <c r="E419">
        <v>1835839.9720077801</v>
      </c>
      <c r="F419">
        <v>150782.85459549143</v>
      </c>
      <c r="G419">
        <v>167180.56907784421</v>
      </c>
      <c r="H419">
        <v>463675.03569912456</v>
      </c>
      <c r="I419">
        <v>3283372.4620365687</v>
      </c>
      <c r="J419">
        <v>437954.56837957492</v>
      </c>
      <c r="K419">
        <v>48334.258793891284</v>
      </c>
      <c r="L419">
        <v>799904078440.745</v>
      </c>
      <c r="M419">
        <v>1173.277682418624</v>
      </c>
      <c r="N419">
        <v>32748.880951487961</v>
      </c>
      <c r="O419">
        <v>6170601.0961667784</v>
      </c>
      <c r="P419">
        <v>21047.576891722023</v>
      </c>
      <c r="Q419">
        <v>9999999</v>
      </c>
      <c r="R419">
        <v>2439.357703724284</v>
      </c>
      <c r="S419">
        <v>217.07200159434583</v>
      </c>
      <c r="T419">
        <v>796.95096894586015</v>
      </c>
      <c r="U419">
        <v>231.79309785361963</v>
      </c>
      <c r="V419">
        <v>496.02491746381082</v>
      </c>
      <c r="W419">
        <v>1.8261396411464705</v>
      </c>
      <c r="X419">
        <v>86.406299993059733</v>
      </c>
      <c r="Y419">
        <v>158.62995931483425</v>
      </c>
      <c r="Z419">
        <v>182.54530163367903</v>
      </c>
      <c r="AA419">
        <v>120.27581807317931</v>
      </c>
      <c r="AB419">
        <v>401.17464675974429</v>
      </c>
      <c r="AC419" t="s">
        <v>150</v>
      </c>
      <c r="AD419">
        <v>35.224474791360343</v>
      </c>
      <c r="AE419">
        <v>191839.77840262637</v>
      </c>
      <c r="AF419">
        <v>422258.35202401777</v>
      </c>
      <c r="AG419">
        <v>50034.584492219852</v>
      </c>
      <c r="AH419">
        <v>87595.49559653952</v>
      </c>
      <c r="AI419">
        <v>164502.28056310804</v>
      </c>
      <c r="AJ419">
        <v>837587.77791987103</v>
      </c>
      <c r="AK419">
        <v>95662.512111143224</v>
      </c>
      <c r="AL419">
        <v>23884.636170158654</v>
      </c>
      <c r="AM419">
        <v>158837149.72892413</v>
      </c>
      <c r="AN419">
        <v>285.39314759994915</v>
      </c>
      <c r="AO419">
        <v>13562.395805709064</v>
      </c>
      <c r="AP419">
        <v>3838635.6860002629</v>
      </c>
      <c r="AQ419">
        <v>4420.8279831164791</v>
      </c>
      <c r="AR419">
        <v>9999999</v>
      </c>
      <c r="AS419">
        <v>103.2514070899675</v>
      </c>
      <c r="AT419">
        <v>16.776305799816175</v>
      </c>
      <c r="AU419">
        <v>23.38797162951326</v>
      </c>
      <c r="AV419">
        <v>17.636972582015506</v>
      </c>
      <c r="AW419">
        <v>19.243702848296845</v>
      </c>
      <c r="AX419">
        <v>0.22370749303132745</v>
      </c>
      <c r="AY419">
        <v>9.8014049491643043</v>
      </c>
      <c r="AZ419">
        <v>14.043433093971647</v>
      </c>
      <c r="BA419">
        <v>14.325997311848482</v>
      </c>
      <c r="BB419">
        <v>12.065308432064761</v>
      </c>
      <c r="BC419">
        <v>24.73450082446421</v>
      </c>
      <c r="BD419" t="s">
        <v>151</v>
      </c>
      <c r="BE419">
        <v>2.1119404954699079</v>
      </c>
      <c r="BF419">
        <v>518.58934585543102</v>
      </c>
      <c r="BG419">
        <v>3561.3014393336998</v>
      </c>
      <c r="BH419">
        <v>140.72184859401011</v>
      </c>
      <c r="BI419">
        <v>246.47006317651937</v>
      </c>
      <c r="BJ419">
        <v>889.48847440454199</v>
      </c>
      <c r="BK419">
        <v>1003.7808070431075</v>
      </c>
      <c r="BL419">
        <v>221.71969859891746</v>
      </c>
      <c r="BM419">
        <v>73.779553185522715</v>
      </c>
      <c r="BN419">
        <v>1103409.741029528</v>
      </c>
      <c r="BO419">
        <v>3.1485332463538156</v>
      </c>
      <c r="BP419">
        <v>30.205040002982649</v>
      </c>
      <c r="BQ419">
        <v>35846.36801947085</v>
      </c>
      <c r="BR419">
        <v>113.95900985063905</v>
      </c>
      <c r="BS419">
        <v>9999999</v>
      </c>
      <c r="BT419">
        <v>5.0045654041347705</v>
      </c>
      <c r="BU419">
        <v>0.3697966772019074</v>
      </c>
      <c r="BV419">
        <v>1.6096700367288725</v>
      </c>
      <c r="BW419">
        <v>0.39066378718554706</v>
      </c>
      <c r="BX419">
        <v>0.9996952877086388</v>
      </c>
      <c r="BY419">
        <v>2.5355709825815699E-3</v>
      </c>
      <c r="BZ419">
        <v>0.15449565601431012</v>
      </c>
      <c r="CA419">
        <v>0.28107892329535578</v>
      </c>
      <c r="CB419">
        <v>0.32063605795086803</v>
      </c>
      <c r="CC419">
        <v>0.21533487777048188</v>
      </c>
      <c r="CD419">
        <v>0.62930353603244571</v>
      </c>
      <c r="CE419" t="s">
        <v>152</v>
      </c>
      <c r="CF419">
        <v>0.62367475550647677</v>
      </c>
      <c r="CG419">
        <v>192.72077358392818</v>
      </c>
      <c r="CH419">
        <v>399.82642291042947</v>
      </c>
      <c r="CI419">
        <v>36.435904557686214</v>
      </c>
      <c r="CJ419">
        <v>99.073047052631864</v>
      </c>
      <c r="CK419">
        <v>149.37705573071557</v>
      </c>
      <c r="CL419">
        <v>270.54058448269421</v>
      </c>
      <c r="CM419">
        <v>47.143941409843464</v>
      </c>
      <c r="CN419">
        <v>27.173249439552741</v>
      </c>
      <c r="CO419">
        <v>3904.0305132284816</v>
      </c>
      <c r="CP419">
        <v>1.9732970397252567</v>
      </c>
      <c r="CQ419">
        <v>30.765829672130856</v>
      </c>
      <c r="CR419">
        <v>21510.179919299415</v>
      </c>
      <c r="CS419">
        <v>101.74870085968804</v>
      </c>
      <c r="CT419">
        <v>9999999</v>
      </c>
      <c r="CU419">
        <v>2.8159212370804134</v>
      </c>
      <c r="CV419">
        <v>0.4542095076570703</v>
      </c>
      <c r="CW419">
        <v>1.4414137722086313</v>
      </c>
      <c r="CX419">
        <v>0.4743536719500247</v>
      </c>
      <c r="CY419">
        <v>0.87922355449356782</v>
      </c>
      <c r="CZ419">
        <v>1.841837010496794E-3</v>
      </c>
      <c r="DA419">
        <v>0.18769617825981924</v>
      </c>
      <c r="DB419">
        <v>0.34955277536156004</v>
      </c>
      <c r="DC419">
        <v>0.40805808186336923</v>
      </c>
      <c r="DD419">
        <v>0.26382850191863388</v>
      </c>
      <c r="DE419">
        <v>0.63122875509421539</v>
      </c>
    </row>
    <row r="420" spans="1:109">
      <c r="A420">
        <v>412</v>
      </c>
      <c r="B420" t="s">
        <v>149</v>
      </c>
      <c r="C420">
        <v>294728.24926638871</v>
      </c>
      <c r="D420">
        <v>102372.4267233935</v>
      </c>
      <c r="E420">
        <v>387687.75942938036</v>
      </c>
      <c r="F420">
        <v>26774.327298693192</v>
      </c>
      <c r="G420">
        <v>56187.285195301491</v>
      </c>
      <c r="H420">
        <v>147401.31079065733</v>
      </c>
      <c r="I420">
        <v>186015.45557059284</v>
      </c>
      <c r="J420">
        <v>37052.104926575586</v>
      </c>
      <c r="K420">
        <v>16800.222958329734</v>
      </c>
      <c r="L420">
        <v>10164507.255450141</v>
      </c>
      <c r="M420">
        <v>200.12891608943738</v>
      </c>
      <c r="N420">
        <v>6747.3994258663624</v>
      </c>
      <c r="O420">
        <v>8944072.6500576921</v>
      </c>
      <c r="P420">
        <v>1888.2924013884854</v>
      </c>
      <c r="Q420">
        <v>9999999</v>
      </c>
      <c r="R420">
        <v>132.42163150025564</v>
      </c>
      <c r="S420">
        <v>22.77560623619469</v>
      </c>
      <c r="T420">
        <v>84.773138994035179</v>
      </c>
      <c r="U420">
        <v>24.12854288707409</v>
      </c>
      <c r="V420">
        <v>79.246381461082194</v>
      </c>
      <c r="W420">
        <v>0.20291255572221095</v>
      </c>
      <c r="X420">
        <v>10.119725811298371</v>
      </c>
      <c r="Y420">
        <v>16.802168670901249</v>
      </c>
      <c r="Z420">
        <v>19.236261193517919</v>
      </c>
      <c r="AA420">
        <v>12.876095104151256</v>
      </c>
      <c r="AB420">
        <v>43.982011756404525</v>
      </c>
      <c r="AC420" t="s">
        <v>150</v>
      </c>
      <c r="AD420">
        <v>548.2441307472958</v>
      </c>
      <c r="AE420">
        <v>76697.138752205676</v>
      </c>
      <c r="AF420">
        <v>625558.93992793793</v>
      </c>
      <c r="AG420">
        <v>23282.394838324337</v>
      </c>
      <c r="AH420">
        <v>36037.635599095127</v>
      </c>
      <c r="AI420">
        <v>154034.76017295243</v>
      </c>
      <c r="AJ420">
        <v>164050.52467140698</v>
      </c>
      <c r="AK420">
        <v>38900.391066206794</v>
      </c>
      <c r="AL420">
        <v>11164.49621650788</v>
      </c>
      <c r="AM420">
        <v>416708746.40926033</v>
      </c>
      <c r="AN420">
        <v>636.98607162292467</v>
      </c>
      <c r="AO420">
        <v>3660.7575150026291</v>
      </c>
      <c r="AP420">
        <v>5236331.774733549</v>
      </c>
      <c r="AQ420">
        <v>1854.5510804513508</v>
      </c>
      <c r="AR420">
        <v>9999999</v>
      </c>
      <c r="AS420">
        <v>1203.4750796301851</v>
      </c>
      <c r="AT420">
        <v>122.6136318259914</v>
      </c>
      <c r="AU420">
        <v>559.62033924683828</v>
      </c>
      <c r="AV420">
        <v>127.94557545116427</v>
      </c>
      <c r="AW420">
        <v>362.55874457748121</v>
      </c>
      <c r="AX420">
        <v>0.91351073635900282</v>
      </c>
      <c r="AY420">
        <v>57.874544328428165</v>
      </c>
      <c r="AZ420">
        <v>98.33638378855251</v>
      </c>
      <c r="BA420">
        <v>110.58554533066521</v>
      </c>
      <c r="BB420">
        <v>78.694612120448198</v>
      </c>
      <c r="BC420">
        <v>193.22507036508807</v>
      </c>
      <c r="BD420" t="s">
        <v>151</v>
      </c>
      <c r="BE420">
        <v>1.2506986156950757</v>
      </c>
      <c r="BF420">
        <v>605.10260895313183</v>
      </c>
      <c r="BG420">
        <v>3148.5725752278586</v>
      </c>
      <c r="BH420">
        <v>172.58097849264786</v>
      </c>
      <c r="BI420">
        <v>316.09232867208721</v>
      </c>
      <c r="BJ420">
        <v>831.14447457567906</v>
      </c>
      <c r="BK420">
        <v>1900.5291508717041</v>
      </c>
      <c r="BL420">
        <v>302.24602431551006</v>
      </c>
      <c r="BM420">
        <v>84.322173105139242</v>
      </c>
      <c r="BN420">
        <v>1757627.7800480719</v>
      </c>
      <c r="BO420">
        <v>0.66957321754192589</v>
      </c>
      <c r="BP420">
        <v>46.010955109149627</v>
      </c>
      <c r="BQ420">
        <v>28024.402814067154</v>
      </c>
      <c r="BR420">
        <v>72.894112235805295</v>
      </c>
      <c r="BS420">
        <v>9999999</v>
      </c>
      <c r="BT420">
        <v>4.7815497776487055</v>
      </c>
      <c r="BU420">
        <v>0.56975050454766563</v>
      </c>
      <c r="BV420">
        <v>2.5254655694628885</v>
      </c>
      <c r="BW420">
        <v>0.5772645361302523</v>
      </c>
      <c r="BX420">
        <v>1.3204417450205903</v>
      </c>
      <c r="BY420">
        <v>2.4258845254971125E-3</v>
      </c>
      <c r="BZ420">
        <v>0.40982830286283589</v>
      </c>
      <c r="CA420">
        <v>0.5378964204374751</v>
      </c>
      <c r="CB420">
        <v>0.52655687853317501</v>
      </c>
      <c r="CC420">
        <v>0.49038273911796126</v>
      </c>
      <c r="CD420">
        <v>0.59941961974104718</v>
      </c>
      <c r="CE420" t="s">
        <v>152</v>
      </c>
      <c r="CF420">
        <v>4.3848316633977396</v>
      </c>
      <c r="CG420">
        <v>155.35812277624558</v>
      </c>
      <c r="CH420">
        <v>1963.5129713005556</v>
      </c>
      <c r="CI420">
        <v>55.995125310502104</v>
      </c>
      <c r="CJ420">
        <v>88.865120540053539</v>
      </c>
      <c r="CK420">
        <v>437.51433152792731</v>
      </c>
      <c r="CL420">
        <v>344.4733176886121</v>
      </c>
      <c r="CM420">
        <v>89.745383091281184</v>
      </c>
      <c r="CN420">
        <v>28.79669235436603</v>
      </c>
      <c r="CO420">
        <v>552299.95068478864</v>
      </c>
      <c r="CP420">
        <v>4.428179751223551</v>
      </c>
      <c r="CQ420">
        <v>19.573007081985534</v>
      </c>
      <c r="CR420">
        <v>21365.155614633717</v>
      </c>
      <c r="CS420">
        <v>83.053843663708548</v>
      </c>
      <c r="CT420">
        <v>9999999</v>
      </c>
      <c r="CU420">
        <v>6.7812881182178062</v>
      </c>
      <c r="CV420">
        <v>0.19292107829803828</v>
      </c>
      <c r="CW420">
        <v>1.6724509717298812</v>
      </c>
      <c r="CX420">
        <v>0.20484316100959907</v>
      </c>
      <c r="CY420">
        <v>0.9342022757038585</v>
      </c>
      <c r="CZ420">
        <v>3.1208003934310924E-3</v>
      </c>
      <c r="DA420">
        <v>8.2118005449403342E-2</v>
      </c>
      <c r="DB420">
        <v>0.14464805043760381</v>
      </c>
      <c r="DC420">
        <v>0.16486325194645349</v>
      </c>
      <c r="DD420">
        <v>0.11221829155996323</v>
      </c>
      <c r="DE420">
        <v>0.35334542101750488</v>
      </c>
    </row>
    <row r="421" spans="1:109">
      <c r="A421">
        <v>413</v>
      </c>
      <c r="B421" t="s">
        <v>149</v>
      </c>
      <c r="C421">
        <v>304456.31247847975</v>
      </c>
      <c r="D421">
        <v>128419.28349275752</v>
      </c>
      <c r="E421">
        <v>1724594.4361407931</v>
      </c>
      <c r="F421">
        <v>81931.718868200274</v>
      </c>
      <c r="G421">
        <v>87671.458853053467</v>
      </c>
      <c r="H421">
        <v>412103.11411528342</v>
      </c>
      <c r="I421">
        <v>803754.82121638046</v>
      </c>
      <c r="J421">
        <v>187394.22654645253</v>
      </c>
      <c r="K421">
        <v>28643.494081199806</v>
      </c>
      <c r="L421">
        <v>57135547180.458054</v>
      </c>
      <c r="M421">
        <v>2098.2232195155621</v>
      </c>
      <c r="N421">
        <v>12643.883598746515</v>
      </c>
      <c r="O421">
        <v>7729911.0301363245</v>
      </c>
      <c r="P421">
        <v>11449.899208784274</v>
      </c>
      <c r="Q421">
        <v>9999999</v>
      </c>
      <c r="R421">
        <v>1735.7621999160021</v>
      </c>
      <c r="S421">
        <v>40.809473636741565</v>
      </c>
      <c r="T421">
        <v>272.55680572870392</v>
      </c>
      <c r="U421">
        <v>43.614690377490909</v>
      </c>
      <c r="V421">
        <v>181.350001112656</v>
      </c>
      <c r="W421">
        <v>0.34654231641876476</v>
      </c>
      <c r="X421">
        <v>16.612937063985381</v>
      </c>
      <c r="Y421">
        <v>29.489735606625924</v>
      </c>
      <c r="Z421">
        <v>34.43596096210495</v>
      </c>
      <c r="AA421">
        <v>22.902702530125421</v>
      </c>
      <c r="AB421">
        <v>78.012456711890295</v>
      </c>
      <c r="AC421" t="s">
        <v>150</v>
      </c>
      <c r="AD421">
        <v>1004.3694049328871</v>
      </c>
      <c r="AE421">
        <v>75961.98696151693</v>
      </c>
      <c r="AF421">
        <v>164751.32138237677</v>
      </c>
      <c r="AG421">
        <v>15645.867392664351</v>
      </c>
      <c r="AH421">
        <v>36259.953665860332</v>
      </c>
      <c r="AI421">
        <v>59088.181211153373</v>
      </c>
      <c r="AJ421">
        <v>147270.37946558223</v>
      </c>
      <c r="AK421">
        <v>22972.094946034558</v>
      </c>
      <c r="AL421">
        <v>10914.126255442341</v>
      </c>
      <c r="AM421">
        <v>3895457.9074073974</v>
      </c>
      <c r="AN421">
        <v>2346.3007438952877</v>
      </c>
      <c r="AO421">
        <v>12228.310570863829</v>
      </c>
      <c r="AP421">
        <v>5218448.0623760214</v>
      </c>
      <c r="AQ421">
        <v>3386.8661293696555</v>
      </c>
      <c r="AR421">
        <v>9999999</v>
      </c>
      <c r="AS421">
        <v>2662.1053697823645</v>
      </c>
      <c r="AT421">
        <v>109.38121427419907</v>
      </c>
      <c r="AU421">
        <v>883.04513159863382</v>
      </c>
      <c r="AV421">
        <v>116.33101266487525</v>
      </c>
      <c r="AW421">
        <v>516.70732343110944</v>
      </c>
      <c r="AX421">
        <v>1.231837805223289</v>
      </c>
      <c r="AY421">
        <v>46.792153203117678</v>
      </c>
      <c r="AZ421">
        <v>81.394533576291138</v>
      </c>
      <c r="BA421">
        <v>94.745313922498639</v>
      </c>
      <c r="BB421">
        <v>63.081528856788395</v>
      </c>
      <c r="BC421">
        <v>202.06062906298277</v>
      </c>
      <c r="BD421" t="s">
        <v>151</v>
      </c>
      <c r="BE421">
        <v>12.785649437446471</v>
      </c>
      <c r="BF421">
        <v>1341.2358982153926</v>
      </c>
      <c r="BG421">
        <v>5459.8636688622082</v>
      </c>
      <c r="BH421">
        <v>451.6025004330524</v>
      </c>
      <c r="BI421">
        <v>608.12923391490381</v>
      </c>
      <c r="BJ421">
        <v>1558.2749019441553</v>
      </c>
      <c r="BK421">
        <v>10462.673486320362</v>
      </c>
      <c r="BL421">
        <v>1152.5675916523626</v>
      </c>
      <c r="BM421">
        <v>160.35533885159296</v>
      </c>
      <c r="BN421">
        <v>74568544.488309711</v>
      </c>
      <c r="BO421">
        <v>12.378298052986269</v>
      </c>
      <c r="BP421">
        <v>102.62117875720524</v>
      </c>
      <c r="BQ421">
        <v>27682.681666260924</v>
      </c>
      <c r="BR421">
        <v>23.603603271227946</v>
      </c>
      <c r="BS421">
        <v>9999999</v>
      </c>
      <c r="BT421">
        <v>26.054528031269115</v>
      </c>
      <c r="BU421">
        <v>2.0577935403443313</v>
      </c>
      <c r="BV421">
        <v>12.69922760178617</v>
      </c>
      <c r="BW421">
        <v>2.1663519372838547</v>
      </c>
      <c r="BX421">
        <v>7.8932032942653914</v>
      </c>
      <c r="BY421">
        <v>1.8303897195654572E-2</v>
      </c>
      <c r="BZ421">
        <v>0.88935235186969119</v>
      </c>
      <c r="CA421">
        <v>1.5451054138863705</v>
      </c>
      <c r="CB421">
        <v>1.8285465029071903</v>
      </c>
      <c r="CC421">
        <v>1.1977263694776805</v>
      </c>
      <c r="CD421">
        <v>3.5001284126155605</v>
      </c>
      <c r="CE421" t="s">
        <v>152</v>
      </c>
      <c r="CF421">
        <v>1.4833747831808131</v>
      </c>
      <c r="CG421">
        <v>260.73463904259989</v>
      </c>
      <c r="CH421">
        <v>2761.0501436544223</v>
      </c>
      <c r="CI421">
        <v>119.86813980253493</v>
      </c>
      <c r="CJ421">
        <v>158.45124786289105</v>
      </c>
      <c r="CK421">
        <v>749.02413773130968</v>
      </c>
      <c r="CL421">
        <v>697.07652832070107</v>
      </c>
      <c r="CM421">
        <v>195.79375846573126</v>
      </c>
      <c r="CN421">
        <v>59.361663071734469</v>
      </c>
      <c r="CO421">
        <v>1487011.8579167083</v>
      </c>
      <c r="CP421">
        <v>3.5813126030665625</v>
      </c>
      <c r="CQ421">
        <v>14.672131690656594</v>
      </c>
      <c r="CR421">
        <v>24054.703624683232</v>
      </c>
      <c r="CS421">
        <v>129.1784471734457</v>
      </c>
      <c r="CT421">
        <v>9999999</v>
      </c>
      <c r="CU421">
        <v>1.8801293708413711</v>
      </c>
      <c r="CV421">
        <v>9.3735318274918253E-2</v>
      </c>
      <c r="CW421">
        <v>0.45416486518213145</v>
      </c>
      <c r="CX421">
        <v>9.9322448715511866E-2</v>
      </c>
      <c r="CY421">
        <v>0.32210190102512359</v>
      </c>
      <c r="CZ421">
        <v>1.539782189002891E-3</v>
      </c>
      <c r="DA421">
        <v>4.224818518659685E-2</v>
      </c>
      <c r="DB421">
        <v>7.2054123736160214E-2</v>
      </c>
      <c r="DC421">
        <v>8.0570058427917382E-2</v>
      </c>
      <c r="DD421">
        <v>5.7183841931761237E-2</v>
      </c>
      <c r="DE421">
        <v>0.16872145866646965</v>
      </c>
    </row>
    <row r="422" spans="1:109">
      <c r="A422">
        <v>414</v>
      </c>
      <c r="B422" t="s">
        <v>149</v>
      </c>
      <c r="C422">
        <v>236920.31946200572</v>
      </c>
      <c r="D422">
        <v>618680.97288348165</v>
      </c>
      <c r="E422">
        <v>2191762.106250756</v>
      </c>
      <c r="F422">
        <v>416851.419328121</v>
      </c>
      <c r="G422">
        <v>300162.2736730196</v>
      </c>
      <c r="H422">
        <v>683807.13325325027</v>
      </c>
      <c r="I422">
        <v>57760146.998984881</v>
      </c>
      <c r="J422">
        <v>2795986.9975838428</v>
      </c>
      <c r="K422">
        <v>80177.979882280822</v>
      </c>
      <c r="L422">
        <v>2140596725724461.2</v>
      </c>
      <c r="M422">
        <v>182.41377815663787</v>
      </c>
      <c r="N422">
        <v>87665.946648778772</v>
      </c>
      <c r="O422">
        <v>4306784.6820871215</v>
      </c>
      <c r="P422">
        <v>30744.21473239443</v>
      </c>
      <c r="Q422">
        <v>9999999</v>
      </c>
      <c r="R422">
        <v>1838.023407314713</v>
      </c>
      <c r="S422">
        <v>188.42839463060409</v>
      </c>
      <c r="T422">
        <v>933.79106676010315</v>
      </c>
      <c r="U422">
        <v>193.46025504026417</v>
      </c>
      <c r="V422">
        <v>675.26776764883073</v>
      </c>
      <c r="W422">
        <v>1.4579774270384154</v>
      </c>
      <c r="X422">
        <v>149.91997647934178</v>
      </c>
      <c r="Y422">
        <v>169.69565359830094</v>
      </c>
      <c r="Z422">
        <v>176.4169565194905</v>
      </c>
      <c r="AA422">
        <v>159.15677710983275</v>
      </c>
      <c r="AB422">
        <v>279.87935868085549</v>
      </c>
      <c r="AC422" t="s">
        <v>150</v>
      </c>
      <c r="AD422">
        <v>333.69231950698838</v>
      </c>
      <c r="AE422">
        <v>171212.05097050153</v>
      </c>
      <c r="AF422">
        <v>763929.31680405769</v>
      </c>
      <c r="AG422">
        <v>50722.262380031818</v>
      </c>
      <c r="AH422">
        <v>76624.200833347553</v>
      </c>
      <c r="AI422">
        <v>208196.6126499864</v>
      </c>
      <c r="AJ422">
        <v>649244.65125990298</v>
      </c>
      <c r="AK422">
        <v>99466.987199946758</v>
      </c>
      <c r="AL422">
        <v>22052.572406090792</v>
      </c>
      <c r="AM422">
        <v>3679133613.420773</v>
      </c>
      <c r="AN422">
        <v>855.80322063120946</v>
      </c>
      <c r="AO422">
        <v>9631.1080852105406</v>
      </c>
      <c r="AP422">
        <v>4280072.5109223584</v>
      </c>
      <c r="AQ422">
        <v>4022.8468295543962</v>
      </c>
      <c r="AR422">
        <v>9999999</v>
      </c>
      <c r="AS422">
        <v>763.12317240004347</v>
      </c>
      <c r="AT422">
        <v>102.32010373592351</v>
      </c>
      <c r="AU422">
        <v>445.02047485435349</v>
      </c>
      <c r="AV422">
        <v>106.48310495382979</v>
      </c>
      <c r="AW422">
        <v>275.29324896345577</v>
      </c>
      <c r="AX422">
        <v>0.43135126690868247</v>
      </c>
      <c r="AY422">
        <v>43.799175369112191</v>
      </c>
      <c r="AZ422">
        <v>80.288452853893759</v>
      </c>
      <c r="BA422">
        <v>92.378686544567628</v>
      </c>
      <c r="BB422">
        <v>61.132933790016921</v>
      </c>
      <c r="BC422">
        <v>139.81717931515374</v>
      </c>
      <c r="BD422" t="s">
        <v>151</v>
      </c>
      <c r="BE422">
        <v>4.6655259692994679</v>
      </c>
      <c r="BF422">
        <v>735.47261717200627</v>
      </c>
      <c r="BG422">
        <v>2293.0003979718308</v>
      </c>
      <c r="BH422">
        <v>254.2219945487856</v>
      </c>
      <c r="BI422">
        <v>398.05620745391917</v>
      </c>
      <c r="BJ422">
        <v>795.26493564959378</v>
      </c>
      <c r="BK422">
        <v>5018.1707437652722</v>
      </c>
      <c r="BL422">
        <v>561.70492520703567</v>
      </c>
      <c r="BM422">
        <v>113.43468978168134</v>
      </c>
      <c r="BN422">
        <v>2039885.491147585</v>
      </c>
      <c r="BO422">
        <v>7.6872202576216138</v>
      </c>
      <c r="BP422">
        <v>84.58584514873759</v>
      </c>
      <c r="BQ422">
        <v>18764.082172437698</v>
      </c>
      <c r="BR422">
        <v>34.616915739086764</v>
      </c>
      <c r="BS422">
        <v>9999999</v>
      </c>
      <c r="BT422">
        <v>8.7774047014362875</v>
      </c>
      <c r="BU422">
        <v>0.8014014964944266</v>
      </c>
      <c r="BV422">
        <v>2.8501485366287698</v>
      </c>
      <c r="BW422">
        <v>0.8450867541651248</v>
      </c>
      <c r="BX422">
        <v>1.9380351081609415</v>
      </c>
      <c r="BY422">
        <v>3.7683506716066815E-3</v>
      </c>
      <c r="BZ422">
        <v>0.33035169790673924</v>
      </c>
      <c r="CA422">
        <v>0.6103085100568596</v>
      </c>
      <c r="CB422">
        <v>0.69288431911128567</v>
      </c>
      <c r="CC422">
        <v>0.46357169127476888</v>
      </c>
      <c r="CD422">
        <v>1.1773289176149515</v>
      </c>
      <c r="CE422" t="s">
        <v>152</v>
      </c>
      <c r="CF422">
        <v>0.36493393913614924</v>
      </c>
      <c r="CG422">
        <v>167.99467915134301</v>
      </c>
      <c r="CH422">
        <v>559.52904296546876</v>
      </c>
      <c r="CI422">
        <v>34.711085344343239</v>
      </c>
      <c r="CJ422">
        <v>95.556566357808876</v>
      </c>
      <c r="CK422">
        <v>156.26566082271952</v>
      </c>
      <c r="CL422">
        <v>251.44423043441427</v>
      </c>
      <c r="CM422">
        <v>44.866274833323168</v>
      </c>
      <c r="CN422">
        <v>25.168110785385789</v>
      </c>
      <c r="CO422">
        <v>7915.9688418094411</v>
      </c>
      <c r="CP422">
        <v>0.64801103002639515</v>
      </c>
      <c r="CQ422">
        <v>25.703318610855845</v>
      </c>
      <c r="CR422">
        <v>21613.80643497645</v>
      </c>
      <c r="CS422">
        <v>106.97327080681363</v>
      </c>
      <c r="CT422">
        <v>9999999</v>
      </c>
      <c r="CU422">
        <v>2.0082919094283618</v>
      </c>
      <c r="CV422">
        <v>0.36841930017510638</v>
      </c>
      <c r="CW422">
        <v>1.2480608793454628</v>
      </c>
      <c r="CX422">
        <v>0.37934946987554596</v>
      </c>
      <c r="CY422">
        <v>0.87346627706646229</v>
      </c>
      <c r="CZ422">
        <v>1.29297638398672E-3</v>
      </c>
      <c r="DA422">
        <v>0.21184722520572422</v>
      </c>
      <c r="DB422">
        <v>0.31854951613848376</v>
      </c>
      <c r="DC422">
        <v>0.34013069963473552</v>
      </c>
      <c r="DD422">
        <v>0.2710164695310332</v>
      </c>
      <c r="DE422">
        <v>0.49026023609588565</v>
      </c>
    </row>
    <row r="423" spans="1:109">
      <c r="A423">
        <v>415</v>
      </c>
      <c r="B423" t="s">
        <v>149</v>
      </c>
      <c r="C423">
        <v>271016.25926387811</v>
      </c>
      <c r="D423">
        <v>451281.16172504425</v>
      </c>
      <c r="E423">
        <v>1991816.7098257584</v>
      </c>
      <c r="F423">
        <v>345983.35064008739</v>
      </c>
      <c r="G423">
        <v>234360.33238515881</v>
      </c>
      <c r="H423">
        <v>686306.38802513969</v>
      </c>
      <c r="I423">
        <v>26986988.688256148</v>
      </c>
      <c r="J423">
        <v>2040242.5143386293</v>
      </c>
      <c r="K423">
        <v>67607.343250965903</v>
      </c>
      <c r="L423">
        <v>24449734680863.984</v>
      </c>
      <c r="M423">
        <v>2274.562777717832</v>
      </c>
      <c r="N423">
        <v>61578.656406221293</v>
      </c>
      <c r="O423">
        <v>4982124.4198306929</v>
      </c>
      <c r="P423">
        <v>33149.181068236765</v>
      </c>
      <c r="Q423">
        <v>9999999</v>
      </c>
      <c r="R423">
        <v>3724.2220741153897</v>
      </c>
      <c r="S423">
        <v>278.24101646747664</v>
      </c>
      <c r="T423">
        <v>1158.6425898660739</v>
      </c>
      <c r="U423">
        <v>296.92703728166782</v>
      </c>
      <c r="V423">
        <v>848.40882699141753</v>
      </c>
      <c r="W423">
        <v>2.0205276533596797</v>
      </c>
      <c r="X423">
        <v>106.92243343804667</v>
      </c>
      <c r="Y423">
        <v>201.3116376142186</v>
      </c>
      <c r="Z423">
        <v>239.16166451731937</v>
      </c>
      <c r="AA423">
        <v>151.6403288535256</v>
      </c>
      <c r="AB423">
        <v>529.0350382015456</v>
      </c>
      <c r="AC423" t="s">
        <v>150</v>
      </c>
      <c r="AD423">
        <v>1163.1719893705338</v>
      </c>
      <c r="AE423">
        <v>110735.59314152907</v>
      </c>
      <c r="AF423">
        <v>905152.1784379374</v>
      </c>
      <c r="AG423">
        <v>44683.230244154351</v>
      </c>
      <c r="AH423">
        <v>57759.435026425985</v>
      </c>
      <c r="AI423">
        <v>219707.73625346171</v>
      </c>
      <c r="AJ423">
        <v>400367.06455089519</v>
      </c>
      <c r="AK423">
        <v>89772.047295626806</v>
      </c>
      <c r="AL423">
        <v>18425.468710055709</v>
      </c>
      <c r="AM423">
        <v>10665372785.43355</v>
      </c>
      <c r="AN423">
        <v>1588.9194447827958</v>
      </c>
      <c r="AO423">
        <v>8219.1149867817585</v>
      </c>
      <c r="AP423">
        <v>4543928.0415931186</v>
      </c>
      <c r="AQ423">
        <v>4538.3189718155518</v>
      </c>
      <c r="AR423">
        <v>9999999</v>
      </c>
      <c r="AS423">
        <v>1899.8632058679914</v>
      </c>
      <c r="AT423">
        <v>106.87622749326268</v>
      </c>
      <c r="AU423">
        <v>812.57793618130336</v>
      </c>
      <c r="AV423">
        <v>113.17629338354634</v>
      </c>
      <c r="AW423">
        <v>504.7762083899413</v>
      </c>
      <c r="AX423">
        <v>1.0292670623380729</v>
      </c>
      <c r="AY423">
        <v>43.431273177935928</v>
      </c>
      <c r="AZ423">
        <v>77.98306359837909</v>
      </c>
      <c r="BA423">
        <v>93.227897338221382</v>
      </c>
      <c r="BB423">
        <v>59.154064009218793</v>
      </c>
      <c r="BC423">
        <v>192.73942864840996</v>
      </c>
      <c r="BD423" t="s">
        <v>151</v>
      </c>
      <c r="BE423">
        <v>4.6837977718343966</v>
      </c>
      <c r="BF423">
        <v>1255.0293047919167</v>
      </c>
      <c r="BG423">
        <v>8564.6800549108157</v>
      </c>
      <c r="BH423">
        <v>691.32347431755875</v>
      </c>
      <c r="BI423">
        <v>659.93081637834598</v>
      </c>
      <c r="BJ423">
        <v>2603.5787658797012</v>
      </c>
      <c r="BK423">
        <v>9816.9071309159062</v>
      </c>
      <c r="BL423">
        <v>1772.7197792210509</v>
      </c>
      <c r="BM423">
        <v>227.69635579035156</v>
      </c>
      <c r="BN423">
        <v>531758740.81803447</v>
      </c>
      <c r="BO423">
        <v>7.5845691225976903</v>
      </c>
      <c r="BP423">
        <v>80.204866878747509</v>
      </c>
      <c r="BQ423">
        <v>34232.168870294772</v>
      </c>
      <c r="BR423">
        <v>98.383355334035286</v>
      </c>
      <c r="BS423">
        <v>9999999</v>
      </c>
      <c r="BT423">
        <v>6.0653769734497569</v>
      </c>
      <c r="BU423">
        <v>0.61148625823367586</v>
      </c>
      <c r="BV423">
        <v>2.3278338329768204</v>
      </c>
      <c r="BW423">
        <v>0.63299480166390309</v>
      </c>
      <c r="BX423">
        <v>1.7542232174392653</v>
      </c>
      <c r="BY423">
        <v>1.2549435220409969E-2</v>
      </c>
      <c r="BZ423">
        <v>0.39793012502738817</v>
      </c>
      <c r="CA423">
        <v>0.52555659203415872</v>
      </c>
      <c r="CB423">
        <v>0.55743579053864334</v>
      </c>
      <c r="CC423">
        <v>0.46499215764101964</v>
      </c>
      <c r="CD423">
        <v>0.9271340294982805</v>
      </c>
      <c r="CE423" t="s">
        <v>152</v>
      </c>
      <c r="CF423">
        <v>0.6511324112644693</v>
      </c>
      <c r="CG423">
        <v>60.730147422961899</v>
      </c>
      <c r="CH423">
        <v>612.09348474826015</v>
      </c>
      <c r="CI423">
        <v>14.092735845516971</v>
      </c>
      <c r="CJ423">
        <v>32.90632667817534</v>
      </c>
      <c r="CK423">
        <v>142.71164884759452</v>
      </c>
      <c r="CL423">
        <v>67.311606680147548</v>
      </c>
      <c r="CM423">
        <v>17.518645524403823</v>
      </c>
      <c r="CN423">
        <v>9.9211862374934707</v>
      </c>
      <c r="CO423">
        <v>7999.7974854215854</v>
      </c>
      <c r="CP423">
        <v>0.88623794652609045</v>
      </c>
      <c r="CQ423">
        <v>7.9748213627384956</v>
      </c>
      <c r="CR423">
        <v>23234.850169607598</v>
      </c>
      <c r="CS423">
        <v>143.57862725097996</v>
      </c>
      <c r="CT423">
        <v>9999999</v>
      </c>
      <c r="CU423">
        <v>1.8635613613770439</v>
      </c>
      <c r="CV423">
        <v>0.11617359311312134</v>
      </c>
      <c r="CW423">
        <v>0.62991364171846975</v>
      </c>
      <c r="CX423">
        <v>0.1230325234484987</v>
      </c>
      <c r="CY423">
        <v>0.39051055156449843</v>
      </c>
      <c r="CZ423">
        <v>1.6073263786637445E-3</v>
      </c>
      <c r="DA423">
        <v>4.6946767081671011E-2</v>
      </c>
      <c r="DB423">
        <v>8.5834158104660024E-2</v>
      </c>
      <c r="DC423">
        <v>0.10229149197429059</v>
      </c>
      <c r="DD423">
        <v>6.5175966871917498E-2</v>
      </c>
      <c r="DE423">
        <v>0.203595337418222</v>
      </c>
    </row>
    <row r="424" spans="1:109">
      <c r="A424">
        <v>416</v>
      </c>
      <c r="B424" t="s">
        <v>149</v>
      </c>
      <c r="C424">
        <v>288271.11650256574</v>
      </c>
      <c r="D424">
        <v>342619.84146460576</v>
      </c>
      <c r="E424">
        <v>1257779.2524232457</v>
      </c>
      <c r="F424">
        <v>123402.69416445006</v>
      </c>
      <c r="G424">
        <v>169801.99740488661</v>
      </c>
      <c r="H424">
        <v>361786.23651424941</v>
      </c>
      <c r="I424">
        <v>3668528.0608554431</v>
      </c>
      <c r="J424">
        <v>332008.3010793805</v>
      </c>
      <c r="K424">
        <v>43372.953317793748</v>
      </c>
      <c r="L424">
        <v>28319415598.025307</v>
      </c>
      <c r="M424">
        <v>1462.6188156408919</v>
      </c>
      <c r="N424">
        <v>30042.183116479187</v>
      </c>
      <c r="O424">
        <v>5884728.2702046437</v>
      </c>
      <c r="P424">
        <v>19579.982940740469</v>
      </c>
      <c r="Q424">
        <v>9999999</v>
      </c>
      <c r="R424">
        <v>4427.556246425348</v>
      </c>
      <c r="S424">
        <v>643.81287345343037</v>
      </c>
      <c r="T424">
        <v>2623.7069580721745</v>
      </c>
      <c r="U424">
        <v>659.07566731496615</v>
      </c>
      <c r="V424">
        <v>1671.6535937854835</v>
      </c>
      <c r="W424">
        <v>1.1360978542327864</v>
      </c>
      <c r="X424">
        <v>409.57572002110862</v>
      </c>
      <c r="Y424">
        <v>578.8283135300436</v>
      </c>
      <c r="Z424">
        <v>591.39850106975086</v>
      </c>
      <c r="AA424">
        <v>506.561475304552</v>
      </c>
      <c r="AB424">
        <v>761.82970811548137</v>
      </c>
      <c r="AC424" t="s">
        <v>150</v>
      </c>
      <c r="AD424">
        <v>1127.9348673164513</v>
      </c>
      <c r="AE424">
        <v>60998.602601523198</v>
      </c>
      <c r="AF424">
        <v>322637.83936015319</v>
      </c>
      <c r="AG424">
        <v>16822.871682703397</v>
      </c>
      <c r="AH424">
        <v>34505.612305305818</v>
      </c>
      <c r="AI424">
        <v>76562.942338045366</v>
      </c>
      <c r="AJ424">
        <v>143867.57031884807</v>
      </c>
      <c r="AK424">
        <v>25786.172287936217</v>
      </c>
      <c r="AL424">
        <v>10732.915392614002</v>
      </c>
      <c r="AM424">
        <v>26161893.704218622</v>
      </c>
      <c r="AN424">
        <v>1981.2572352687127</v>
      </c>
      <c r="AO424">
        <v>11462.691807140041</v>
      </c>
      <c r="AP424">
        <v>5584883.5803400381</v>
      </c>
      <c r="AQ424">
        <v>4165.9190967466375</v>
      </c>
      <c r="AR424">
        <v>9999999</v>
      </c>
      <c r="AS424">
        <v>1651.9052302146097</v>
      </c>
      <c r="AT424">
        <v>63.131102390658803</v>
      </c>
      <c r="AU424">
        <v>331.68397227454011</v>
      </c>
      <c r="AV424">
        <v>67.363426590026279</v>
      </c>
      <c r="AW424">
        <v>231.38606587745579</v>
      </c>
      <c r="AX424">
        <v>0.26655662751033599</v>
      </c>
      <c r="AY424">
        <v>24.705666259803461</v>
      </c>
      <c r="AZ424">
        <v>45.910366469920532</v>
      </c>
      <c r="BA424">
        <v>53.546474268305403</v>
      </c>
      <c r="BB424">
        <v>34.711526454365341</v>
      </c>
      <c r="BC424">
        <v>115.91572865542209</v>
      </c>
      <c r="BD424" t="s">
        <v>151</v>
      </c>
      <c r="BE424">
        <v>2.7980177907716763</v>
      </c>
      <c r="BF424">
        <v>2149.8514846382163</v>
      </c>
      <c r="BG424">
        <v>2202.7413913858659</v>
      </c>
      <c r="BH424">
        <v>521.10925559544739</v>
      </c>
      <c r="BI424">
        <v>958.60034603837141</v>
      </c>
      <c r="BJ424">
        <v>1268.7613555984185</v>
      </c>
      <c r="BK424">
        <v>13004.491544136645</v>
      </c>
      <c r="BL424">
        <v>1095.1005476229641</v>
      </c>
      <c r="BM424">
        <v>251.3962938791343</v>
      </c>
      <c r="BN424">
        <v>225508.52967118964</v>
      </c>
      <c r="BO424">
        <v>4.7118750328358612</v>
      </c>
      <c r="BP424">
        <v>177.47174230673591</v>
      </c>
      <c r="BQ424">
        <v>29622.238138149714</v>
      </c>
      <c r="BR424">
        <v>47.066599334390801</v>
      </c>
      <c r="BS424">
        <v>9999999</v>
      </c>
      <c r="BT424">
        <v>7.5837564183006068</v>
      </c>
      <c r="BU424">
        <v>2.0600040685481824</v>
      </c>
      <c r="BV424">
        <v>6.4169225192069428</v>
      </c>
      <c r="BW424">
        <v>2.1294795770593495</v>
      </c>
      <c r="BX424">
        <v>5.3468228311797334</v>
      </c>
      <c r="BY424">
        <v>1.195878145199219E-3</v>
      </c>
      <c r="BZ424">
        <v>1.3062362041480033</v>
      </c>
      <c r="CA424">
        <v>1.7579751901032545</v>
      </c>
      <c r="CB424">
        <v>1.9194913971890091</v>
      </c>
      <c r="CC424">
        <v>1.5421258177505386</v>
      </c>
      <c r="CD424">
        <v>3.0666748910570396</v>
      </c>
      <c r="CE424" t="s">
        <v>152</v>
      </c>
      <c r="CF424">
        <v>0.19181984813365574</v>
      </c>
      <c r="CG424">
        <v>143.9266568404139</v>
      </c>
      <c r="CH424">
        <v>304.8608477258125</v>
      </c>
      <c r="CI424">
        <v>25.7216305190552</v>
      </c>
      <c r="CJ424">
        <v>76.889848353592512</v>
      </c>
      <c r="CK424">
        <v>117.21016237705975</v>
      </c>
      <c r="CL424">
        <v>165.24287425644721</v>
      </c>
      <c r="CM424">
        <v>31.01563525443142</v>
      </c>
      <c r="CN424">
        <v>20.27120544602214</v>
      </c>
      <c r="CO424">
        <v>1744.9424642591973</v>
      </c>
      <c r="CP424">
        <v>0.7907756187674343</v>
      </c>
      <c r="CQ424">
        <v>24.226994552952288</v>
      </c>
      <c r="CR424">
        <v>25914.836031429259</v>
      </c>
      <c r="CS424">
        <v>132.83137644095066</v>
      </c>
      <c r="CT424">
        <v>9999999</v>
      </c>
      <c r="CU424">
        <v>1.442081505367538</v>
      </c>
      <c r="CV424">
        <v>0.20847702436000648</v>
      </c>
      <c r="CW424">
        <v>0.79665624608953756</v>
      </c>
      <c r="CX424">
        <v>0.21497834259380269</v>
      </c>
      <c r="CY424">
        <v>0.47043929900063258</v>
      </c>
      <c r="CZ424">
        <v>8.5311431114596748E-4</v>
      </c>
      <c r="DA424">
        <v>0.10296762018513082</v>
      </c>
      <c r="DB424">
        <v>0.17491707756946515</v>
      </c>
      <c r="DC424">
        <v>0.19142017804253894</v>
      </c>
      <c r="DD424">
        <v>0.14079933138463413</v>
      </c>
      <c r="DE424">
        <v>0.27338297478372897</v>
      </c>
    </row>
    <row r="425" spans="1:109">
      <c r="A425">
        <v>417</v>
      </c>
      <c r="B425" t="s">
        <v>149</v>
      </c>
      <c r="C425">
        <v>356246.46178205457</v>
      </c>
      <c r="D425">
        <v>217292.69063023484</v>
      </c>
      <c r="E425">
        <v>1834341.8037306077</v>
      </c>
      <c r="F425">
        <v>120254.51657868687</v>
      </c>
      <c r="G425">
        <v>136430.5931070568</v>
      </c>
      <c r="H425">
        <v>514280.34059057373</v>
      </c>
      <c r="I425">
        <v>1712196.7940863327</v>
      </c>
      <c r="J425">
        <v>289930.86213773687</v>
      </c>
      <c r="K425">
        <v>41194.26449382789</v>
      </c>
      <c r="L425">
        <v>31625180954.608128</v>
      </c>
      <c r="M425">
        <v>1448.1258593698224</v>
      </c>
      <c r="N425">
        <v>18628.528729338621</v>
      </c>
      <c r="O425">
        <v>8847863.8752427567</v>
      </c>
      <c r="P425">
        <v>16147.789116033873</v>
      </c>
      <c r="Q425">
        <v>9999999</v>
      </c>
      <c r="R425">
        <v>3294.3129402543841</v>
      </c>
      <c r="S425">
        <v>182.00793118418076</v>
      </c>
      <c r="T425">
        <v>957.13194517717625</v>
      </c>
      <c r="U425">
        <v>191.85336116722104</v>
      </c>
      <c r="V425">
        <v>585.74955600604187</v>
      </c>
      <c r="W425">
        <v>1.0988271743625107</v>
      </c>
      <c r="X425">
        <v>83.502829319655703</v>
      </c>
      <c r="Y425">
        <v>141.87888592157967</v>
      </c>
      <c r="Z425">
        <v>156.78727934940861</v>
      </c>
      <c r="AA425">
        <v>111.96062035840559</v>
      </c>
      <c r="AB425">
        <v>307.04419062336393</v>
      </c>
      <c r="AC425" t="s">
        <v>150</v>
      </c>
      <c r="AD425">
        <v>864.6010035370432</v>
      </c>
      <c r="AE425">
        <v>63690.789067578342</v>
      </c>
      <c r="AF425">
        <v>242355.07475497638</v>
      </c>
      <c r="AG425">
        <v>13359.474434059002</v>
      </c>
      <c r="AH425">
        <v>30041.055067097008</v>
      </c>
      <c r="AI425">
        <v>67173.798707377573</v>
      </c>
      <c r="AJ425">
        <v>114472.13072489272</v>
      </c>
      <c r="AK425">
        <v>19776.886258823877</v>
      </c>
      <c r="AL425">
        <v>8578.6016713500012</v>
      </c>
      <c r="AM425">
        <v>10703229.021464363</v>
      </c>
      <c r="AN425">
        <v>1521.7067272036531</v>
      </c>
      <c r="AO425">
        <v>9001.8043462600053</v>
      </c>
      <c r="AP425">
        <v>5310266.2460684134</v>
      </c>
      <c r="AQ425">
        <v>2246.5281347806558</v>
      </c>
      <c r="AR425">
        <v>9999999</v>
      </c>
      <c r="AS425">
        <v>2085.8322864223414</v>
      </c>
      <c r="AT425">
        <v>76.411291702360614</v>
      </c>
      <c r="AU425">
        <v>669.99093008436728</v>
      </c>
      <c r="AV425">
        <v>80.555317892806372</v>
      </c>
      <c r="AW425">
        <v>388.81663525088254</v>
      </c>
      <c r="AX425">
        <v>0.50919037659531319</v>
      </c>
      <c r="AY425">
        <v>34.723676753336107</v>
      </c>
      <c r="AZ425">
        <v>58.263213621517757</v>
      </c>
      <c r="BA425">
        <v>66.683688809071981</v>
      </c>
      <c r="BB425">
        <v>45.925595819742675</v>
      </c>
      <c r="BC425">
        <v>132.39344190627924</v>
      </c>
      <c r="BD425" t="s">
        <v>151</v>
      </c>
      <c r="BE425">
        <v>3.6621214165295388</v>
      </c>
      <c r="BF425">
        <v>1043.0562473132309</v>
      </c>
      <c r="BG425">
        <v>3466.876071759566</v>
      </c>
      <c r="BH425">
        <v>261.70722910574494</v>
      </c>
      <c r="BI425">
        <v>456.2342982461746</v>
      </c>
      <c r="BJ425">
        <v>941.8045992123549</v>
      </c>
      <c r="BK425">
        <v>4730.7480376288149</v>
      </c>
      <c r="BL425">
        <v>535.33759420139768</v>
      </c>
      <c r="BM425">
        <v>116.80973922974462</v>
      </c>
      <c r="BN425">
        <v>5676398.8902577385</v>
      </c>
      <c r="BO425">
        <v>3.2892795106116148</v>
      </c>
      <c r="BP425">
        <v>77.337962082071215</v>
      </c>
      <c r="BQ425">
        <v>25026.639778567354</v>
      </c>
      <c r="BR425">
        <v>42.85265878400832</v>
      </c>
      <c r="BS425">
        <v>9999999</v>
      </c>
      <c r="BT425">
        <v>10.524272650604871</v>
      </c>
      <c r="BU425">
        <v>1.4810951967732973</v>
      </c>
      <c r="BV425">
        <v>5.408338262645584</v>
      </c>
      <c r="BW425">
        <v>1.5212765599647171</v>
      </c>
      <c r="BX425">
        <v>3.2693939898657249</v>
      </c>
      <c r="BY425">
        <v>1.7825194272657604E-2</v>
      </c>
      <c r="BZ425">
        <v>0.82373505956615445</v>
      </c>
      <c r="CA425">
        <v>1.2913175195931663</v>
      </c>
      <c r="CB425">
        <v>1.3504803201080393</v>
      </c>
      <c r="CC425">
        <v>1.0871138071958011</v>
      </c>
      <c r="CD425">
        <v>1.8411049176789678</v>
      </c>
      <c r="CE425" t="s">
        <v>152</v>
      </c>
      <c r="CF425">
        <v>1.2754581681111454</v>
      </c>
      <c r="CG425">
        <v>289.17569917822243</v>
      </c>
      <c r="CH425">
        <v>529.88518759785711</v>
      </c>
      <c r="CI425">
        <v>41.263254887286109</v>
      </c>
      <c r="CJ425">
        <v>116.51864487082102</v>
      </c>
      <c r="CK425">
        <v>190.08990151484375</v>
      </c>
      <c r="CL425">
        <v>337.85935547066123</v>
      </c>
      <c r="CM425">
        <v>54.215458051187127</v>
      </c>
      <c r="CN425">
        <v>29.528547031861329</v>
      </c>
      <c r="CO425">
        <v>6141.5664077679912</v>
      </c>
      <c r="CP425">
        <v>2.4621718013425067</v>
      </c>
      <c r="CQ425">
        <v>29.965840130203802</v>
      </c>
      <c r="CR425">
        <v>23732.250264230312</v>
      </c>
      <c r="CS425">
        <v>110.75093345001409</v>
      </c>
      <c r="CT425">
        <v>9999999</v>
      </c>
      <c r="CU425">
        <v>4.3286208819333201</v>
      </c>
      <c r="CV425">
        <v>0.53304667079326018</v>
      </c>
      <c r="CW425">
        <v>2.506716614777226</v>
      </c>
      <c r="CX425">
        <v>0.56348810872518562</v>
      </c>
      <c r="CY425">
        <v>1.6737225912732396</v>
      </c>
      <c r="CZ425">
        <v>1.1615773394883871E-3</v>
      </c>
      <c r="DA425">
        <v>0.21919408674169669</v>
      </c>
      <c r="DB425">
        <v>0.39302701972802057</v>
      </c>
      <c r="DC425">
        <v>0.47229949561337736</v>
      </c>
      <c r="DD425">
        <v>0.29797258216573463</v>
      </c>
      <c r="DE425">
        <v>0.85261037299749187</v>
      </c>
    </row>
    <row r="426" spans="1:109">
      <c r="A426">
        <v>418</v>
      </c>
      <c r="B426" t="s">
        <v>149</v>
      </c>
      <c r="C426">
        <v>296447.32721680088</v>
      </c>
      <c r="D426">
        <v>375191.7475068348</v>
      </c>
      <c r="E426">
        <v>915851.42238301726</v>
      </c>
      <c r="F426">
        <v>138121.6238514072</v>
      </c>
      <c r="G426">
        <v>192527.45606125207</v>
      </c>
      <c r="H426">
        <v>379884.48266839091</v>
      </c>
      <c r="I426">
        <v>4473618.6210234379</v>
      </c>
      <c r="J426">
        <v>369663.22725254565</v>
      </c>
      <c r="K426">
        <v>51093.3499526655</v>
      </c>
      <c r="L426">
        <v>1950206901.5602367</v>
      </c>
      <c r="M426">
        <v>1661.4690887725305</v>
      </c>
      <c r="N426">
        <v>35584.441385873186</v>
      </c>
      <c r="O426">
        <v>5979126.9497549282</v>
      </c>
      <c r="P426">
        <v>20347.094725838251</v>
      </c>
      <c r="Q426">
        <v>9999999</v>
      </c>
      <c r="R426">
        <v>3130.487523965593</v>
      </c>
      <c r="S426">
        <v>497.32716038281183</v>
      </c>
      <c r="T426">
        <v>1924.7487859469575</v>
      </c>
      <c r="U426">
        <v>514.22191905306397</v>
      </c>
      <c r="V426">
        <v>1136.5473139419169</v>
      </c>
      <c r="W426">
        <v>1.8937498584258994</v>
      </c>
      <c r="X426">
        <v>263.44424815347907</v>
      </c>
      <c r="Y426">
        <v>421.17761406572896</v>
      </c>
      <c r="Z426">
        <v>450.48776194898551</v>
      </c>
      <c r="AA426">
        <v>350.18130334268005</v>
      </c>
      <c r="AB426">
        <v>687.26025089962786</v>
      </c>
      <c r="AC426" t="s">
        <v>150</v>
      </c>
      <c r="AD426">
        <v>579.72631115128638</v>
      </c>
      <c r="AE426">
        <v>244136.84541927322</v>
      </c>
      <c r="AF426">
        <v>1000187.4191556654</v>
      </c>
      <c r="AG426">
        <v>79142.306778936181</v>
      </c>
      <c r="AH426">
        <v>124321.3084677444</v>
      </c>
      <c r="AI426">
        <v>277164.32092090161</v>
      </c>
      <c r="AJ426">
        <v>1284748.4354192493</v>
      </c>
      <c r="AK426">
        <v>163092.94762212323</v>
      </c>
      <c r="AL426">
        <v>34140.857718427171</v>
      </c>
      <c r="AM426">
        <v>5530742732.6605568</v>
      </c>
      <c r="AN426">
        <v>959.5462368228001</v>
      </c>
      <c r="AO426">
        <v>18862.196519044574</v>
      </c>
      <c r="AP426">
        <v>5527816.2847732455</v>
      </c>
      <c r="AQ426">
        <v>7989.1810670370251</v>
      </c>
      <c r="AR426">
        <v>9999999</v>
      </c>
      <c r="AS426">
        <v>1211.4303976779197</v>
      </c>
      <c r="AT426">
        <v>256.07874310295915</v>
      </c>
      <c r="AU426">
        <v>891.27281967051329</v>
      </c>
      <c r="AV426">
        <v>264.1664070926812</v>
      </c>
      <c r="AW426">
        <v>604.44216311693071</v>
      </c>
      <c r="AX426">
        <v>0.66595259278343566</v>
      </c>
      <c r="AY426">
        <v>135.98547728866362</v>
      </c>
      <c r="AZ426">
        <v>214.93966599737345</v>
      </c>
      <c r="BA426">
        <v>238.12268406251474</v>
      </c>
      <c r="BB426">
        <v>177.20864996378651</v>
      </c>
      <c r="BC426">
        <v>353.03113257202301</v>
      </c>
      <c r="BD426" t="s">
        <v>151</v>
      </c>
      <c r="BE426">
        <v>2.1161545959756274</v>
      </c>
      <c r="BF426">
        <v>1008.8827906342084</v>
      </c>
      <c r="BG426">
        <v>4052.7697088528471</v>
      </c>
      <c r="BH426">
        <v>377.88346991177457</v>
      </c>
      <c r="BI426">
        <v>582.86822959015296</v>
      </c>
      <c r="BJ426">
        <v>1243.5071270241503</v>
      </c>
      <c r="BK426">
        <v>6501.6191135682739</v>
      </c>
      <c r="BL426">
        <v>807.95429303947492</v>
      </c>
      <c r="BM426">
        <v>163.73974056797996</v>
      </c>
      <c r="BN426">
        <v>9934707.3100465499</v>
      </c>
      <c r="BO426">
        <v>1.7392831123928729</v>
      </c>
      <c r="BP426">
        <v>106.80272445378895</v>
      </c>
      <c r="BQ426">
        <v>26298.416137592187</v>
      </c>
      <c r="BR426">
        <v>58.837179513213286</v>
      </c>
      <c r="BS426">
        <v>9999999</v>
      </c>
      <c r="BT426">
        <v>4.5237341670179436</v>
      </c>
      <c r="BU426">
        <v>0.48286128232032904</v>
      </c>
      <c r="BV426">
        <v>2.0887265376154436</v>
      </c>
      <c r="BW426">
        <v>0.50231778002691041</v>
      </c>
      <c r="BX426">
        <v>1.3654256453140599</v>
      </c>
      <c r="BY426">
        <v>6.5588279535845895E-3</v>
      </c>
      <c r="BZ426">
        <v>0.27219252622424739</v>
      </c>
      <c r="CA426">
        <v>0.39791464603157545</v>
      </c>
      <c r="CB426">
        <v>0.4271251399678529</v>
      </c>
      <c r="CC426">
        <v>0.33586827459376328</v>
      </c>
      <c r="CD426">
        <v>0.69302163669688144</v>
      </c>
      <c r="CE426" t="s">
        <v>152</v>
      </c>
      <c r="CF426">
        <v>0.99727316452760029</v>
      </c>
      <c r="CG426">
        <v>198.33941385035709</v>
      </c>
      <c r="CH426">
        <v>1574.8990122942362</v>
      </c>
      <c r="CI426">
        <v>60.840888785836</v>
      </c>
      <c r="CJ426">
        <v>119.14866906142736</v>
      </c>
      <c r="CK426">
        <v>424.41977195531121</v>
      </c>
      <c r="CL426">
        <v>375.91457887756513</v>
      </c>
      <c r="CM426">
        <v>86.719389977811275</v>
      </c>
      <c r="CN426">
        <v>36.196233408107986</v>
      </c>
      <c r="CO426">
        <v>92649.943798043838</v>
      </c>
      <c r="CP426">
        <v>0.97275826343324823</v>
      </c>
      <c r="CQ426">
        <v>18.601553858064477</v>
      </c>
      <c r="CR426">
        <v>27129.123010008476</v>
      </c>
      <c r="CS426">
        <v>117.63654706749494</v>
      </c>
      <c r="CT426">
        <v>9999999</v>
      </c>
      <c r="CU426">
        <v>1.5599175916659551</v>
      </c>
      <c r="CV426">
        <v>0.10351673691075601</v>
      </c>
      <c r="CW426">
        <v>0.43157661451148693</v>
      </c>
      <c r="CX426">
        <v>0.10891548452031513</v>
      </c>
      <c r="CY426">
        <v>0.30009541398932232</v>
      </c>
      <c r="CZ426">
        <v>1.126567816575352E-3</v>
      </c>
      <c r="DA426">
        <v>4.9910306603472392E-2</v>
      </c>
      <c r="DB426">
        <v>8.1990900748936377E-2</v>
      </c>
      <c r="DC426">
        <v>8.970364951981305E-2</v>
      </c>
      <c r="DD426">
        <v>6.6108540349057512E-2</v>
      </c>
      <c r="DE426">
        <v>0.17144655416961341</v>
      </c>
    </row>
    <row r="427" spans="1:109">
      <c r="A427">
        <v>419</v>
      </c>
      <c r="B427" t="s">
        <v>149</v>
      </c>
      <c r="C427">
        <v>290334.55223461782</v>
      </c>
      <c r="D427">
        <v>91596.451548253011</v>
      </c>
      <c r="E427">
        <v>708397.15319993405</v>
      </c>
      <c r="F427">
        <v>27232.535398981046</v>
      </c>
      <c r="G427">
        <v>49434.782359800389</v>
      </c>
      <c r="H427">
        <v>179673.58629731694</v>
      </c>
      <c r="I427">
        <v>181404.91700601493</v>
      </c>
      <c r="J427">
        <v>41261.292171035027</v>
      </c>
      <c r="K427">
        <v>14935.640505048206</v>
      </c>
      <c r="L427">
        <v>122064852.6693226</v>
      </c>
      <c r="M427">
        <v>592.17883725896979</v>
      </c>
      <c r="N427">
        <v>6248.9357130140124</v>
      </c>
      <c r="O427">
        <v>8339675.8380633723</v>
      </c>
      <c r="P427">
        <v>2738.5427811758682</v>
      </c>
      <c r="Q427">
        <v>9999999</v>
      </c>
      <c r="R427">
        <v>837.42311397524315</v>
      </c>
      <c r="S427">
        <v>75.876389575321156</v>
      </c>
      <c r="T427">
        <v>259.0336266325474</v>
      </c>
      <c r="U427">
        <v>80.276027742210644</v>
      </c>
      <c r="V427">
        <v>171.09557817679183</v>
      </c>
      <c r="W427">
        <v>0.28051568291833073</v>
      </c>
      <c r="X427">
        <v>33.122932928189847</v>
      </c>
      <c r="Y427">
        <v>57.895074693252489</v>
      </c>
      <c r="Z427">
        <v>66.064106059545082</v>
      </c>
      <c r="AA427">
        <v>45.035344654028805</v>
      </c>
      <c r="AB427">
        <v>129.79286637560764</v>
      </c>
      <c r="AC427" t="s">
        <v>150</v>
      </c>
      <c r="AD427">
        <v>625.33991990316781</v>
      </c>
      <c r="AE427">
        <v>28736.81459879356</v>
      </c>
      <c r="AF427">
        <v>141351.85241544311</v>
      </c>
      <c r="AG427">
        <v>5268.133078148242</v>
      </c>
      <c r="AH427">
        <v>12676.514797055421</v>
      </c>
      <c r="AI427">
        <v>30734.551303676875</v>
      </c>
      <c r="AJ427">
        <v>30763.562113170326</v>
      </c>
      <c r="AK427">
        <v>6666.931144715988</v>
      </c>
      <c r="AL427">
        <v>4049.5550461251264</v>
      </c>
      <c r="AM427">
        <v>2220936.3936222065</v>
      </c>
      <c r="AN427">
        <v>1141.234121169515</v>
      </c>
      <c r="AO427">
        <v>6565.9856399744885</v>
      </c>
      <c r="AP427">
        <v>5487582.3345105043</v>
      </c>
      <c r="AQ427">
        <v>416.42113025174621</v>
      </c>
      <c r="AR427">
        <v>9999999</v>
      </c>
      <c r="AS427">
        <v>1272.7742005060297</v>
      </c>
      <c r="AT427">
        <v>51.185773687904373</v>
      </c>
      <c r="AU427">
        <v>365.35170994887028</v>
      </c>
      <c r="AV427">
        <v>54.26397963050011</v>
      </c>
      <c r="AW427">
        <v>210.75310238663391</v>
      </c>
      <c r="AX427">
        <v>0.10221352238962339</v>
      </c>
      <c r="AY427">
        <v>20.49678057226042</v>
      </c>
      <c r="AZ427">
        <v>37.982157055699155</v>
      </c>
      <c r="BA427">
        <v>44.650579509391633</v>
      </c>
      <c r="BB427">
        <v>28.851245744410697</v>
      </c>
      <c r="BC427">
        <v>90.68672040291672</v>
      </c>
      <c r="BD427" t="s">
        <v>151</v>
      </c>
      <c r="BE427">
        <v>4.0620695157845672</v>
      </c>
      <c r="BF427">
        <v>1868.5116679632497</v>
      </c>
      <c r="BG427">
        <v>5313.8312793276154</v>
      </c>
      <c r="BH427">
        <v>493.70457489834035</v>
      </c>
      <c r="BI427">
        <v>798.43802424517355</v>
      </c>
      <c r="BJ427">
        <v>1655.0074857349523</v>
      </c>
      <c r="BK427">
        <v>10468.636956620187</v>
      </c>
      <c r="BL427">
        <v>1081.4858721910966</v>
      </c>
      <c r="BM427">
        <v>202.53771619449194</v>
      </c>
      <c r="BN427">
        <v>14794000.566097558</v>
      </c>
      <c r="BO427">
        <v>2.4319943786632261</v>
      </c>
      <c r="BP427">
        <v>114.04273733193362</v>
      </c>
      <c r="BQ427">
        <v>33431.807555495507</v>
      </c>
      <c r="BR427">
        <v>52.08563429398172</v>
      </c>
      <c r="BS427">
        <v>9999999</v>
      </c>
      <c r="BT427">
        <v>11.718072329941187</v>
      </c>
      <c r="BU427">
        <v>2.7961306977554274</v>
      </c>
      <c r="BV427">
        <v>9.4620740412815838</v>
      </c>
      <c r="BW427">
        <v>2.8872378289050364</v>
      </c>
      <c r="BX427">
        <v>7.8330812121922007</v>
      </c>
      <c r="BY427">
        <v>8.7915701638685544E-3</v>
      </c>
      <c r="BZ427">
        <v>1.7084834144833654</v>
      </c>
      <c r="CA427">
        <v>2.3921643609017824</v>
      </c>
      <c r="CB427">
        <v>2.5983360783742504</v>
      </c>
      <c r="CC427">
        <v>2.0766275122454063</v>
      </c>
      <c r="CD427">
        <v>4.0766208863135835</v>
      </c>
      <c r="CE427" t="s">
        <v>152</v>
      </c>
      <c r="CF427">
        <v>1.1423023562099319</v>
      </c>
      <c r="CG427">
        <v>252.02967628512525</v>
      </c>
      <c r="CH427">
        <v>1372.3891207560519</v>
      </c>
      <c r="CI427">
        <v>61.974381991965025</v>
      </c>
      <c r="CJ427">
        <v>133.64461533976748</v>
      </c>
      <c r="CK427">
        <v>349.98196813668477</v>
      </c>
      <c r="CL427">
        <v>472.03294023627797</v>
      </c>
      <c r="CM427">
        <v>89.898485985502475</v>
      </c>
      <c r="CN427">
        <v>37.595866895161919</v>
      </c>
      <c r="CO427">
        <v>98511.899523980173</v>
      </c>
      <c r="CP427">
        <v>0.93387031640291451</v>
      </c>
      <c r="CQ427">
        <v>26.386920160113682</v>
      </c>
      <c r="CR427">
        <v>22563.844610704924</v>
      </c>
      <c r="CS427">
        <v>101.08672288146722</v>
      </c>
      <c r="CT427">
        <v>9999999</v>
      </c>
      <c r="CU427">
        <v>2.7120504265573415</v>
      </c>
      <c r="CV427">
        <v>0.29143724891434597</v>
      </c>
      <c r="CW427">
        <v>1.2303608132986641</v>
      </c>
      <c r="CX427">
        <v>0.3066189490923828</v>
      </c>
      <c r="CY427">
        <v>0.78229790155589118</v>
      </c>
      <c r="CZ427">
        <v>6.6739835258820184E-4</v>
      </c>
      <c r="DA427">
        <v>0.13156983187667354</v>
      </c>
      <c r="DB427">
        <v>0.22036289122738975</v>
      </c>
      <c r="DC427">
        <v>0.25877373275441784</v>
      </c>
      <c r="DD427">
        <v>0.17252064936533648</v>
      </c>
      <c r="DE427">
        <v>0.45134673273014586</v>
      </c>
    </row>
    <row r="428" spans="1:109">
      <c r="A428">
        <v>420</v>
      </c>
      <c r="B428" t="s">
        <v>149</v>
      </c>
      <c r="C428">
        <v>453455.11482301482</v>
      </c>
      <c r="D428">
        <v>519461.11808316933</v>
      </c>
      <c r="E428">
        <v>1268077.7057922275</v>
      </c>
      <c r="F428">
        <v>184210.08766575513</v>
      </c>
      <c r="G428">
        <v>270383.14766177081</v>
      </c>
      <c r="H428">
        <v>475804.28018068388</v>
      </c>
      <c r="I428">
        <v>5783711.4719409402</v>
      </c>
      <c r="J428">
        <v>480993.97028963291</v>
      </c>
      <c r="K428">
        <v>72650.015920482314</v>
      </c>
      <c r="L428">
        <v>2668145615.6580977</v>
      </c>
      <c r="M428">
        <v>4111.8143138170053</v>
      </c>
      <c r="N428">
        <v>56447.696478595091</v>
      </c>
      <c r="O428">
        <v>8542919.8991748858</v>
      </c>
      <c r="P428">
        <v>37632.414344211007</v>
      </c>
      <c r="Q428">
        <v>9999999</v>
      </c>
      <c r="R428">
        <v>6284.1218609766138</v>
      </c>
      <c r="S428">
        <v>734.44208367837643</v>
      </c>
      <c r="T428">
        <v>2957.9293896858571</v>
      </c>
      <c r="U428">
        <v>752.54854088110665</v>
      </c>
      <c r="V428">
        <v>1576.2328757797613</v>
      </c>
      <c r="W428">
        <v>2.2330137560193011</v>
      </c>
      <c r="X428">
        <v>416.56199041441471</v>
      </c>
      <c r="Y428">
        <v>652.28051688967446</v>
      </c>
      <c r="Z428">
        <v>664.08691204365186</v>
      </c>
      <c r="AA428">
        <v>549.50792052970053</v>
      </c>
      <c r="AB428">
        <v>823.52455397070059</v>
      </c>
      <c r="AC428" t="s">
        <v>150</v>
      </c>
      <c r="AD428">
        <v>689.92232536862252</v>
      </c>
      <c r="AE428">
        <v>137286.94353501094</v>
      </c>
      <c r="AF428">
        <v>621996.83800706791</v>
      </c>
      <c r="AG428">
        <v>29843.251495957691</v>
      </c>
      <c r="AH428">
        <v>58832.454161302929</v>
      </c>
      <c r="AI428">
        <v>154243.20527528127</v>
      </c>
      <c r="AJ428">
        <v>319577.40014064318</v>
      </c>
      <c r="AK428">
        <v>50441.253836928016</v>
      </c>
      <c r="AL428">
        <v>15106.755035470478</v>
      </c>
      <c r="AM428">
        <v>253274463.1254155</v>
      </c>
      <c r="AN428">
        <v>538.59654703312128</v>
      </c>
      <c r="AO428">
        <v>8784.2302250685716</v>
      </c>
      <c r="AP428">
        <v>6026678.5963462768</v>
      </c>
      <c r="AQ428">
        <v>3532.4179576589249</v>
      </c>
      <c r="AR428">
        <v>9999999</v>
      </c>
      <c r="AS428">
        <v>1805.8616822308811</v>
      </c>
      <c r="AT428">
        <v>214.8125011291402</v>
      </c>
      <c r="AU428">
        <v>1032.3123480352479</v>
      </c>
      <c r="AV428">
        <v>224.3096877063891</v>
      </c>
      <c r="AW428">
        <v>647.04361820629572</v>
      </c>
      <c r="AX428">
        <v>0.11679590639610771</v>
      </c>
      <c r="AY428">
        <v>98.247577402506977</v>
      </c>
      <c r="AZ428">
        <v>170.00149733704535</v>
      </c>
      <c r="BA428">
        <v>191.68452829636379</v>
      </c>
      <c r="BB428">
        <v>133.75596989396414</v>
      </c>
      <c r="BC428">
        <v>305.34156942859022</v>
      </c>
      <c r="BD428" t="s">
        <v>151</v>
      </c>
      <c r="BE428">
        <v>0.47518319231820449</v>
      </c>
      <c r="BF428">
        <v>1539.8092650365959</v>
      </c>
      <c r="BG428">
        <v>3473.3820630850041</v>
      </c>
      <c r="BH428">
        <v>426.78216380122478</v>
      </c>
      <c r="BI428">
        <v>742.82106632620469</v>
      </c>
      <c r="BJ428">
        <v>1286.9357869518735</v>
      </c>
      <c r="BK428">
        <v>7920.3606392223519</v>
      </c>
      <c r="BL428">
        <v>843.76929756361426</v>
      </c>
      <c r="BM428">
        <v>201.14731408323212</v>
      </c>
      <c r="BN428">
        <v>1915233.5454932365</v>
      </c>
      <c r="BO428">
        <v>2.0832992543300848</v>
      </c>
      <c r="BP428">
        <v>124.60220017449846</v>
      </c>
      <c r="BQ428">
        <v>29248.621605393379</v>
      </c>
      <c r="BR428">
        <v>78.535940661223208</v>
      </c>
      <c r="BS428">
        <v>9999999</v>
      </c>
      <c r="BT428">
        <v>1.5299818570755266</v>
      </c>
      <c r="BU428">
        <v>0.36010750196646618</v>
      </c>
      <c r="BV428">
        <v>0.57656508274257545</v>
      </c>
      <c r="BW428">
        <v>0.37201991046788097</v>
      </c>
      <c r="BX428">
        <v>0.55501123462341739</v>
      </c>
      <c r="BY428">
        <v>1.0333655485566073E-3</v>
      </c>
      <c r="BZ428">
        <v>0.22643058023839174</v>
      </c>
      <c r="CA428">
        <v>0.31820970205327698</v>
      </c>
      <c r="CB428">
        <v>0.31883765829761834</v>
      </c>
      <c r="CC428">
        <v>0.2750002465245025</v>
      </c>
      <c r="CD428">
        <v>0.51631441209894979</v>
      </c>
      <c r="CE428" t="s">
        <v>152</v>
      </c>
      <c r="CF428">
        <v>0.74583565591311907</v>
      </c>
      <c r="CG428">
        <v>116.93175229532785</v>
      </c>
      <c r="CH428">
        <v>958.41424139705009</v>
      </c>
      <c r="CI428">
        <v>30.105987901435395</v>
      </c>
      <c r="CJ428">
        <v>64.746386832382868</v>
      </c>
      <c r="CK428">
        <v>243.46587492818983</v>
      </c>
      <c r="CL428">
        <v>176.3188643386851</v>
      </c>
      <c r="CM428">
        <v>40.95266127453629</v>
      </c>
      <c r="CN428">
        <v>18.877013447418079</v>
      </c>
      <c r="CO428">
        <v>31502.297121997512</v>
      </c>
      <c r="CP428">
        <v>0.77068224207060221</v>
      </c>
      <c r="CQ428">
        <v>11.516673755384724</v>
      </c>
      <c r="CR428">
        <v>21536.592389124075</v>
      </c>
      <c r="CS428">
        <v>122.62764516239746</v>
      </c>
      <c r="CT428">
        <v>9999999</v>
      </c>
      <c r="CU428">
        <v>1.8102378880400696</v>
      </c>
      <c r="CV428">
        <v>0.12910290272233396</v>
      </c>
      <c r="CW428">
        <v>0.49798523166780811</v>
      </c>
      <c r="CX428">
        <v>0.13788517182186785</v>
      </c>
      <c r="CY428">
        <v>0.33125736989336652</v>
      </c>
      <c r="CZ428">
        <v>5.3719878029051158E-4</v>
      </c>
      <c r="DA428">
        <v>4.948387899643808E-2</v>
      </c>
      <c r="DB428">
        <v>9.2945609823798112E-2</v>
      </c>
      <c r="DC428">
        <v>0.10936369593737674</v>
      </c>
      <c r="DD428">
        <v>6.9851392789466449E-2</v>
      </c>
      <c r="DE428">
        <v>0.24587239136433447</v>
      </c>
    </row>
    <row r="429" spans="1:109">
      <c r="A429">
        <v>421</v>
      </c>
      <c r="B429" t="s">
        <v>149</v>
      </c>
      <c r="C429">
        <v>309578.27082714939</v>
      </c>
      <c r="D429">
        <v>228919.51621173602</v>
      </c>
      <c r="E429">
        <v>778729.62593472435</v>
      </c>
      <c r="F429">
        <v>58807.302280302669</v>
      </c>
      <c r="G429">
        <v>110512.75223987337</v>
      </c>
      <c r="H429">
        <v>209829.08029759902</v>
      </c>
      <c r="I429">
        <v>759490.20176363294</v>
      </c>
      <c r="J429">
        <v>103689.09362038197</v>
      </c>
      <c r="K429">
        <v>30890.768475252404</v>
      </c>
      <c r="L429">
        <v>369101193.87184662</v>
      </c>
      <c r="M429">
        <v>587.78092605611573</v>
      </c>
      <c r="N429">
        <v>21875.991582813931</v>
      </c>
      <c r="O429">
        <v>7201326.6734843366</v>
      </c>
      <c r="P429">
        <v>10076.023521082232</v>
      </c>
      <c r="Q429">
        <v>9999999</v>
      </c>
      <c r="R429">
        <v>1674.8565261058611</v>
      </c>
      <c r="S429">
        <v>237.61659610915171</v>
      </c>
      <c r="T429">
        <v>957.9957939588013</v>
      </c>
      <c r="U429">
        <v>248.28108393377286</v>
      </c>
      <c r="V429">
        <v>636.35235170697899</v>
      </c>
      <c r="W429">
        <v>1.2923233358071384</v>
      </c>
      <c r="X429">
        <v>116.72335494045707</v>
      </c>
      <c r="Y429">
        <v>191.05452976284306</v>
      </c>
      <c r="Z429">
        <v>213.1736354466845</v>
      </c>
      <c r="AA429">
        <v>155.23567097143786</v>
      </c>
      <c r="AB429">
        <v>382.92656824550096</v>
      </c>
      <c r="AC429" t="s">
        <v>150</v>
      </c>
      <c r="AD429">
        <v>194.98522314516833</v>
      </c>
      <c r="AE429">
        <v>73697.037990593293</v>
      </c>
      <c r="AF429">
        <v>400713.97821053653</v>
      </c>
      <c r="AG429">
        <v>20528.731290537333</v>
      </c>
      <c r="AH429">
        <v>36987.304637507565</v>
      </c>
      <c r="AI429">
        <v>109179.51549012234</v>
      </c>
      <c r="AJ429">
        <v>162988.44130442193</v>
      </c>
      <c r="AK429">
        <v>31892.897309606713</v>
      </c>
      <c r="AL429">
        <v>11132.352046356498</v>
      </c>
      <c r="AM429">
        <v>115504885.47363351</v>
      </c>
      <c r="AN429">
        <v>568.25417930621177</v>
      </c>
      <c r="AO429">
        <v>4014.2918166908876</v>
      </c>
      <c r="AP429">
        <v>3937115.1110861111</v>
      </c>
      <c r="AQ429">
        <v>1383.8172048653728</v>
      </c>
      <c r="AR429">
        <v>9999999</v>
      </c>
      <c r="AS429">
        <v>472.28869549075853</v>
      </c>
      <c r="AT429">
        <v>73.992816853171504</v>
      </c>
      <c r="AU429">
        <v>270.96362907686057</v>
      </c>
      <c r="AV429">
        <v>77.509085492025761</v>
      </c>
      <c r="AW429">
        <v>182.97322125450523</v>
      </c>
      <c r="AX429">
        <v>0.17862967329289484</v>
      </c>
      <c r="AY429">
        <v>31.000114660497523</v>
      </c>
      <c r="AZ429">
        <v>55.450502321774977</v>
      </c>
      <c r="BA429">
        <v>67.193457686475099</v>
      </c>
      <c r="BB429">
        <v>42.396616698546566</v>
      </c>
      <c r="BC429">
        <v>108.83039270658411</v>
      </c>
      <c r="BD429" t="s">
        <v>151</v>
      </c>
      <c r="BE429">
        <v>0.39295570484650494</v>
      </c>
      <c r="BF429">
        <v>1464.6473523958218</v>
      </c>
      <c r="BG429">
        <v>2033.7643111826321</v>
      </c>
      <c r="BH429">
        <v>351.05982023605031</v>
      </c>
      <c r="BI429">
        <v>654.48102940845843</v>
      </c>
      <c r="BJ429">
        <v>984.80990272950703</v>
      </c>
      <c r="BK429">
        <v>6359.0777110903819</v>
      </c>
      <c r="BL429">
        <v>665.34329125234069</v>
      </c>
      <c r="BM429">
        <v>176.55166537691917</v>
      </c>
      <c r="BN429">
        <v>265252.07181832235</v>
      </c>
      <c r="BO429">
        <v>2.065665464863554</v>
      </c>
      <c r="BP429">
        <v>112.21869934471766</v>
      </c>
      <c r="BQ429">
        <v>24406.327191310265</v>
      </c>
      <c r="BR429">
        <v>78.04375012771429</v>
      </c>
      <c r="BS429">
        <v>9999999</v>
      </c>
      <c r="BT429">
        <v>0.88857187915090896</v>
      </c>
      <c r="BU429">
        <v>0.1439571437215863</v>
      </c>
      <c r="BV429">
        <v>0.33917646458574663</v>
      </c>
      <c r="BW429">
        <v>0.14695781704455885</v>
      </c>
      <c r="BX429">
        <v>0.3010217928996759</v>
      </c>
      <c r="BY429">
        <v>3.6948305905789318E-3</v>
      </c>
      <c r="BZ429">
        <v>0.10912835602844422</v>
      </c>
      <c r="CA429">
        <v>0.1297930977555237</v>
      </c>
      <c r="CB429">
        <v>0.13046961163615084</v>
      </c>
      <c r="CC429">
        <v>0.11954512865254995</v>
      </c>
      <c r="CD429">
        <v>0.17991536717996667</v>
      </c>
      <c r="CE429" t="s">
        <v>152</v>
      </c>
      <c r="CF429">
        <v>3.9421827639294471</v>
      </c>
      <c r="CG429">
        <v>134.58117248859594</v>
      </c>
      <c r="CH429">
        <v>1977.6896745681022</v>
      </c>
      <c r="CI429">
        <v>47.823563335592688</v>
      </c>
      <c r="CJ429">
        <v>71.442887416318669</v>
      </c>
      <c r="CK429">
        <v>451.28984247264464</v>
      </c>
      <c r="CL429">
        <v>219.67164946595875</v>
      </c>
      <c r="CM429">
        <v>71.083577387123697</v>
      </c>
      <c r="CN429">
        <v>25.980582526450263</v>
      </c>
      <c r="CO429">
        <v>265605.09424684627</v>
      </c>
      <c r="CP429">
        <v>4.2897248497243305</v>
      </c>
      <c r="CQ429">
        <v>12.691728315522093</v>
      </c>
      <c r="CR429">
        <v>25772.971674246546</v>
      </c>
      <c r="CS429">
        <v>111.17405628060862</v>
      </c>
      <c r="CT429">
        <v>9999999</v>
      </c>
      <c r="CU429">
        <v>6.7614380689012785</v>
      </c>
      <c r="CV429">
        <v>0.19993899030045276</v>
      </c>
      <c r="CW429">
        <v>2.0438164906818921</v>
      </c>
      <c r="CX429">
        <v>0.21183391274566268</v>
      </c>
      <c r="CY429">
        <v>1.1022747403593849</v>
      </c>
      <c r="CZ429">
        <v>5.1575872619582261E-4</v>
      </c>
      <c r="DA429">
        <v>8.1684008750918316E-2</v>
      </c>
      <c r="DB429">
        <v>0.14721419969034547</v>
      </c>
      <c r="DC429">
        <v>0.17461824473840051</v>
      </c>
      <c r="DD429">
        <v>0.11192450650094307</v>
      </c>
      <c r="DE429">
        <v>0.36448877215127945</v>
      </c>
    </row>
    <row r="430" spans="1:109">
      <c r="A430">
        <v>422</v>
      </c>
      <c r="B430" t="s">
        <v>149</v>
      </c>
      <c r="C430">
        <v>330394.46044264786</v>
      </c>
      <c r="D430">
        <v>297044.6521059412</v>
      </c>
      <c r="E430">
        <v>756745.23771325347</v>
      </c>
      <c r="F430">
        <v>86782.707132158364</v>
      </c>
      <c r="G430">
        <v>150937.87948090793</v>
      </c>
      <c r="H430">
        <v>233066.26309078882</v>
      </c>
      <c r="I430">
        <v>1872929.4357426662</v>
      </c>
      <c r="J430">
        <v>188426.28373763469</v>
      </c>
      <c r="K430">
        <v>41006.660568222389</v>
      </c>
      <c r="L430">
        <v>636813255.72415912</v>
      </c>
      <c r="M430">
        <v>2771.7818370475493</v>
      </c>
      <c r="N430">
        <v>32903.006439725279</v>
      </c>
      <c r="O430">
        <v>6377439.8685199674</v>
      </c>
      <c r="P430">
        <v>20895.486314535025</v>
      </c>
      <c r="Q430">
        <v>9999999</v>
      </c>
      <c r="R430">
        <v>4696.0403165609077</v>
      </c>
      <c r="S430">
        <v>517.22096380380867</v>
      </c>
      <c r="T430">
        <v>2086.5743665271802</v>
      </c>
      <c r="U430">
        <v>541.58640616156094</v>
      </c>
      <c r="V430">
        <v>1197.1754401633675</v>
      </c>
      <c r="W430">
        <v>0.30224163078907373</v>
      </c>
      <c r="X430">
        <v>235.28660997003499</v>
      </c>
      <c r="Y430">
        <v>402.39575918140349</v>
      </c>
      <c r="Z430">
        <v>456.17419761014639</v>
      </c>
      <c r="AA430">
        <v>313.59851006776142</v>
      </c>
      <c r="AB430">
        <v>703.5552850746202</v>
      </c>
      <c r="AC430" t="s">
        <v>150</v>
      </c>
      <c r="AD430">
        <v>301.39254801986436</v>
      </c>
      <c r="AE430">
        <v>122654.30513931123</v>
      </c>
      <c r="AF430">
        <v>516088.30115554156</v>
      </c>
      <c r="AG430">
        <v>30046.47394924004</v>
      </c>
      <c r="AH430">
        <v>61033.216263481496</v>
      </c>
      <c r="AI430">
        <v>135123.96508799499</v>
      </c>
      <c r="AJ430">
        <v>286416.50606106501</v>
      </c>
      <c r="AK430">
        <v>47614.606688016633</v>
      </c>
      <c r="AL430">
        <v>16809.742825975321</v>
      </c>
      <c r="AM430">
        <v>105157093.92792512</v>
      </c>
      <c r="AN430">
        <v>264.37913886487183</v>
      </c>
      <c r="AO430">
        <v>10752.259844572287</v>
      </c>
      <c r="AP430">
        <v>5889428.1632634774</v>
      </c>
      <c r="AQ430">
        <v>3774.6379846817513</v>
      </c>
      <c r="AR430">
        <v>9999999</v>
      </c>
      <c r="AS430">
        <v>816.78705269250338</v>
      </c>
      <c r="AT430">
        <v>109.55245429649443</v>
      </c>
      <c r="AU430">
        <v>496.10999521518119</v>
      </c>
      <c r="AV430">
        <v>112.16683356517302</v>
      </c>
      <c r="AW430">
        <v>300.12823408720379</v>
      </c>
      <c r="AX430">
        <v>1.4573035198007898</v>
      </c>
      <c r="AY430">
        <v>60.86338694629378</v>
      </c>
      <c r="AZ430">
        <v>96.564957168802394</v>
      </c>
      <c r="BA430">
        <v>100.7446154904285</v>
      </c>
      <c r="BB430">
        <v>81.192913896848196</v>
      </c>
      <c r="BC430">
        <v>134.10071484818005</v>
      </c>
      <c r="BD430" t="s">
        <v>151</v>
      </c>
      <c r="BE430">
        <v>14.304963634855074</v>
      </c>
      <c r="BF430">
        <v>638.27603267249992</v>
      </c>
      <c r="BG430">
        <v>9138.7531521755154</v>
      </c>
      <c r="BH430">
        <v>433.63711376812506</v>
      </c>
      <c r="BI430">
        <v>373.27485553380086</v>
      </c>
      <c r="BJ430">
        <v>2177.9089213828979</v>
      </c>
      <c r="BK430">
        <v>3193.9669865120727</v>
      </c>
      <c r="BL430">
        <v>1046.9779832145077</v>
      </c>
      <c r="BM430">
        <v>141.33571117445013</v>
      </c>
      <c r="BN430">
        <v>1623851534.3212564</v>
      </c>
      <c r="BO430">
        <v>18.26978809383267</v>
      </c>
      <c r="BP430">
        <v>46.13957346542621</v>
      </c>
      <c r="BQ430">
        <v>33506.424437259418</v>
      </c>
      <c r="BR430">
        <v>86.889993493585337</v>
      </c>
      <c r="BS430">
        <v>9999999</v>
      </c>
      <c r="BT430">
        <v>18.835057318501821</v>
      </c>
      <c r="BU430">
        <v>0.46013828256170858</v>
      </c>
      <c r="BV430">
        <v>5.5097160530022826</v>
      </c>
      <c r="BW430">
        <v>0.48663091301294664</v>
      </c>
      <c r="BX430">
        <v>2.8264707286724198</v>
      </c>
      <c r="BY430">
        <v>4.7744830324441927E-3</v>
      </c>
      <c r="BZ430">
        <v>0.22180211900200858</v>
      </c>
      <c r="CA430">
        <v>0.34882463693744609</v>
      </c>
      <c r="CB430">
        <v>0.40031256100867474</v>
      </c>
      <c r="CC430">
        <v>0.27980904331244683</v>
      </c>
      <c r="CD430">
        <v>0.84500227964940178</v>
      </c>
      <c r="CE430" t="s">
        <v>152</v>
      </c>
      <c r="CF430">
        <v>0.74099868362550869</v>
      </c>
      <c r="CG430">
        <v>219.80153396640358</v>
      </c>
      <c r="CH430">
        <v>1117.5998735299495</v>
      </c>
      <c r="CI430">
        <v>49.410166690282217</v>
      </c>
      <c r="CJ430">
        <v>122.436734970646</v>
      </c>
      <c r="CK430">
        <v>276.4089930586012</v>
      </c>
      <c r="CL430">
        <v>355.71092728798169</v>
      </c>
      <c r="CM430">
        <v>67.033189750277515</v>
      </c>
      <c r="CN430">
        <v>32.72090543215527</v>
      </c>
      <c r="CO430">
        <v>36568.095921848362</v>
      </c>
      <c r="CP430">
        <v>0.66395695394306931</v>
      </c>
      <c r="CQ430">
        <v>26.789736226911106</v>
      </c>
      <c r="CR430">
        <v>26004.37884313265</v>
      </c>
      <c r="CS430">
        <v>118.07697114247975</v>
      </c>
      <c r="CT430">
        <v>9999999</v>
      </c>
      <c r="CU430">
        <v>2.7672424705872043</v>
      </c>
      <c r="CV430">
        <v>0.42383193132821917</v>
      </c>
      <c r="CW430">
        <v>1.9657058222726147</v>
      </c>
      <c r="CX430">
        <v>0.43700460030619953</v>
      </c>
      <c r="CY430">
        <v>1.1808458370177433</v>
      </c>
      <c r="CZ430">
        <v>1.5535091011404472E-3</v>
      </c>
      <c r="DA430">
        <v>0.24079623097501876</v>
      </c>
      <c r="DB430">
        <v>0.36116717439655027</v>
      </c>
      <c r="DC430">
        <v>0.39106663796199254</v>
      </c>
      <c r="DD430">
        <v>0.30441279924077858</v>
      </c>
      <c r="DE430">
        <v>0.58066397373423739</v>
      </c>
    </row>
    <row r="431" spans="1:109">
      <c r="A431">
        <v>423</v>
      </c>
      <c r="B431" t="s">
        <v>149</v>
      </c>
      <c r="C431">
        <v>287697.90323112911</v>
      </c>
      <c r="D431">
        <v>391032.9133160045</v>
      </c>
      <c r="E431">
        <v>1893021.0412021405</v>
      </c>
      <c r="F431">
        <v>209566.71020150668</v>
      </c>
      <c r="G431">
        <v>208267.48861672886</v>
      </c>
      <c r="H431">
        <v>528933.74946098169</v>
      </c>
      <c r="I431">
        <v>8552586.3668540567</v>
      </c>
      <c r="J431">
        <v>779749.2811818769</v>
      </c>
      <c r="K431">
        <v>55482.483965703919</v>
      </c>
      <c r="L431">
        <v>3392950140379.3564</v>
      </c>
      <c r="M431">
        <v>631.79149462243981</v>
      </c>
      <c r="N431">
        <v>41914.938251213141</v>
      </c>
      <c r="O431">
        <v>5602854.4419713225</v>
      </c>
      <c r="P431">
        <v>26881.074714076323</v>
      </c>
      <c r="Q431">
        <v>9999999</v>
      </c>
      <c r="R431">
        <v>3558.179615482798</v>
      </c>
      <c r="S431">
        <v>461.17322287016248</v>
      </c>
      <c r="T431">
        <v>1921.4813401080735</v>
      </c>
      <c r="U431">
        <v>471.87742063771606</v>
      </c>
      <c r="V431">
        <v>1044.8645062124117</v>
      </c>
      <c r="W431">
        <v>2.1625204240951077</v>
      </c>
      <c r="X431">
        <v>279.66924350034799</v>
      </c>
      <c r="Y431">
        <v>408.60629204506347</v>
      </c>
      <c r="Z431">
        <v>425.27997868527098</v>
      </c>
      <c r="AA431">
        <v>353.08396924124321</v>
      </c>
      <c r="AB431">
        <v>569.59748280120778</v>
      </c>
      <c r="AC431" t="s">
        <v>150</v>
      </c>
      <c r="AD431">
        <v>90.668134203303069</v>
      </c>
      <c r="AE431">
        <v>101642.56901070531</v>
      </c>
      <c r="AF431">
        <v>195822.85563175593</v>
      </c>
      <c r="AG431">
        <v>22206.308959195532</v>
      </c>
      <c r="AH431">
        <v>50353.18584069566</v>
      </c>
      <c r="AI431">
        <v>77411.320822284804</v>
      </c>
      <c r="AJ431">
        <v>238568.60796864997</v>
      </c>
      <c r="AK431">
        <v>33793.186706538501</v>
      </c>
      <c r="AL431">
        <v>13771.376147544859</v>
      </c>
      <c r="AM431">
        <v>6922814.3895627456</v>
      </c>
      <c r="AN431">
        <v>188.06941188022105</v>
      </c>
      <c r="AO431">
        <v>10401.471960636527</v>
      </c>
      <c r="AP431">
        <v>4273275.7848787596</v>
      </c>
      <c r="AQ431">
        <v>2606.7568472695498</v>
      </c>
      <c r="AR431">
        <v>9999999</v>
      </c>
      <c r="AS431">
        <v>385.77540827871314</v>
      </c>
      <c r="AT431">
        <v>60.705308135812217</v>
      </c>
      <c r="AU431">
        <v>155.95092196499868</v>
      </c>
      <c r="AV431">
        <v>63.046522040788261</v>
      </c>
      <c r="AW431">
        <v>98.554334438628061</v>
      </c>
      <c r="AX431">
        <v>0.46632241406126979</v>
      </c>
      <c r="AY431">
        <v>26.737824388963848</v>
      </c>
      <c r="AZ431">
        <v>48.65059844691735</v>
      </c>
      <c r="BA431">
        <v>53.865188322314374</v>
      </c>
      <c r="BB431">
        <v>37.250398917158165</v>
      </c>
      <c r="BC431">
        <v>78.735327364659184</v>
      </c>
      <c r="BD431" t="s">
        <v>151</v>
      </c>
      <c r="BE431">
        <v>1.1562425253419166</v>
      </c>
      <c r="BF431">
        <v>97.749543330959582</v>
      </c>
      <c r="BG431">
        <v>735.40453083079819</v>
      </c>
      <c r="BH431">
        <v>19.198806554979978</v>
      </c>
      <c r="BI431">
        <v>49.894448946362964</v>
      </c>
      <c r="BJ431">
        <v>165.66359644836822</v>
      </c>
      <c r="BK431">
        <v>102.37067117153555</v>
      </c>
      <c r="BL431">
        <v>23.465094919203523</v>
      </c>
      <c r="BM431">
        <v>14.266045137739688</v>
      </c>
      <c r="BN431">
        <v>7851.4184226016241</v>
      </c>
      <c r="BO431">
        <v>1.7846534242520049</v>
      </c>
      <c r="BP431">
        <v>18.459586384902998</v>
      </c>
      <c r="BQ431">
        <v>34193.305088579989</v>
      </c>
      <c r="BR431">
        <v>153.73745805374753</v>
      </c>
      <c r="BS431">
        <v>9999999</v>
      </c>
      <c r="BT431">
        <v>3.5587857422928275</v>
      </c>
      <c r="BU431">
        <v>0.21988448263521149</v>
      </c>
      <c r="BV431">
        <v>1.3421249296942102</v>
      </c>
      <c r="BW431">
        <v>0.23321281345971684</v>
      </c>
      <c r="BX431">
        <v>0.79440879939358744</v>
      </c>
      <c r="BY431">
        <v>2.08471089719403E-3</v>
      </c>
      <c r="BZ431">
        <v>9.4359293483885082E-2</v>
      </c>
      <c r="CA431">
        <v>0.16421910960138217</v>
      </c>
      <c r="CB431">
        <v>0.19263467234726273</v>
      </c>
      <c r="CC431">
        <v>0.1270098109398734</v>
      </c>
      <c r="CD431">
        <v>0.4000451386195179</v>
      </c>
      <c r="CE431" t="s">
        <v>152</v>
      </c>
      <c r="CF431">
        <v>0.83472112898684103</v>
      </c>
      <c r="CG431">
        <v>178.2524648355616</v>
      </c>
      <c r="CH431">
        <v>1465.2710664991546</v>
      </c>
      <c r="CI431">
        <v>47.79837137656839</v>
      </c>
      <c r="CJ431">
        <v>97.219857341683564</v>
      </c>
      <c r="CK431">
        <v>361.74623743686459</v>
      </c>
      <c r="CL431">
        <v>274.44916082049917</v>
      </c>
      <c r="CM431">
        <v>66.229172793498918</v>
      </c>
      <c r="CN431">
        <v>29.061489784808593</v>
      </c>
      <c r="CO431">
        <v>89412.679786579058</v>
      </c>
      <c r="CP431">
        <v>1.4682908190905248</v>
      </c>
      <c r="CQ431">
        <v>12.048364977367982</v>
      </c>
      <c r="CR431">
        <v>24155.664999667213</v>
      </c>
      <c r="CS431">
        <v>131.09493846965916</v>
      </c>
      <c r="CT431">
        <v>9999999</v>
      </c>
      <c r="CU431">
        <v>2.4585366818013452</v>
      </c>
      <c r="CV431">
        <v>0.25655939298789115</v>
      </c>
      <c r="CW431">
        <v>1.1517634409975577</v>
      </c>
      <c r="CX431">
        <v>0.27115397783814993</v>
      </c>
      <c r="CY431">
        <v>0.77633712665144872</v>
      </c>
      <c r="CZ431">
        <v>5.7585114330697561E-4</v>
      </c>
      <c r="DA431">
        <v>0.12855101546298567</v>
      </c>
      <c r="DB431">
        <v>0.19871626218927158</v>
      </c>
      <c r="DC431">
        <v>0.22561702594204069</v>
      </c>
      <c r="DD431">
        <v>0.16156789304177688</v>
      </c>
      <c r="DE431">
        <v>0.46470858705109525</v>
      </c>
    </row>
    <row r="432" spans="1:109">
      <c r="A432">
        <v>424</v>
      </c>
      <c r="B432" t="s">
        <v>149</v>
      </c>
      <c r="C432">
        <v>402106.59505672881</v>
      </c>
      <c r="D432">
        <v>930415.08176300663</v>
      </c>
      <c r="E432">
        <v>2707520.1646193033</v>
      </c>
      <c r="F432">
        <v>567493.49080964248</v>
      </c>
      <c r="G432">
        <v>450986.6318000211</v>
      </c>
      <c r="H432">
        <v>972043.79938901041</v>
      </c>
      <c r="I432">
        <v>69712366.393843859</v>
      </c>
      <c r="J432">
        <v>3358109.7488409942</v>
      </c>
      <c r="K432">
        <v>119143.49350324778</v>
      </c>
      <c r="L432">
        <v>24774299765541.621</v>
      </c>
      <c r="M432">
        <v>938.22016058509155</v>
      </c>
      <c r="N432">
        <v>129172.1771021054</v>
      </c>
      <c r="O432">
        <v>6806180.2725019008</v>
      </c>
      <c r="P432">
        <v>56143.439611584006</v>
      </c>
      <c r="Q432">
        <v>9999999</v>
      </c>
      <c r="R432">
        <v>4802.7783216531452</v>
      </c>
      <c r="S432">
        <v>533.57918920001953</v>
      </c>
      <c r="T432">
        <v>2767.3857839175053</v>
      </c>
      <c r="U432">
        <v>542.84239312951956</v>
      </c>
      <c r="V432">
        <v>1582.8281223106271</v>
      </c>
      <c r="W432">
        <v>3.7639233075069134</v>
      </c>
      <c r="X432">
        <v>403.51477177188849</v>
      </c>
      <c r="Y432">
        <v>495.13324789274031</v>
      </c>
      <c r="Z432">
        <v>494.65443557988903</v>
      </c>
      <c r="AA432">
        <v>459.85981571892023</v>
      </c>
      <c r="AB432">
        <v>672.17396614603319</v>
      </c>
      <c r="AC432" t="s">
        <v>150</v>
      </c>
      <c r="AD432">
        <v>1321.3291129957024</v>
      </c>
      <c r="AE432">
        <v>10073.223124692684</v>
      </c>
      <c r="AF432">
        <v>255628.04205125914</v>
      </c>
      <c r="AG432">
        <v>5516.1866582100865</v>
      </c>
      <c r="AH432">
        <v>7371.7114575193264</v>
      </c>
      <c r="AI432">
        <v>53588.391140342748</v>
      </c>
      <c r="AJ432">
        <v>21833.593540890706</v>
      </c>
      <c r="AK432">
        <v>7677.8960188020737</v>
      </c>
      <c r="AL432">
        <v>3491.2657301108125</v>
      </c>
      <c r="AM432">
        <v>15459089.30471449</v>
      </c>
      <c r="AN432">
        <v>1574.5453332502093</v>
      </c>
      <c r="AO432">
        <v>4214.0166643701177</v>
      </c>
      <c r="AP432">
        <v>4688654.3238080069</v>
      </c>
      <c r="AQ432">
        <v>432.54635432964466</v>
      </c>
      <c r="AR432">
        <v>9999999</v>
      </c>
      <c r="AS432">
        <v>1176.8526429723072</v>
      </c>
      <c r="AT432">
        <v>5.7054818672114544</v>
      </c>
      <c r="AU432">
        <v>68.981919155164505</v>
      </c>
      <c r="AV432">
        <v>6.071428331457863</v>
      </c>
      <c r="AW432">
        <v>28.072327427089139</v>
      </c>
      <c r="AX432">
        <v>0.38140749569085564</v>
      </c>
      <c r="AY432">
        <v>2.5148878762760902</v>
      </c>
      <c r="AZ432">
        <v>4.2661205600399699</v>
      </c>
      <c r="BA432">
        <v>4.8912413468423281</v>
      </c>
      <c r="BB432">
        <v>3.3055087887821717</v>
      </c>
      <c r="BC432">
        <v>10.304126740531602</v>
      </c>
      <c r="BD432" t="s">
        <v>151</v>
      </c>
      <c r="BE432">
        <v>4.9787395596170949</v>
      </c>
      <c r="BF432">
        <v>740.64812192865497</v>
      </c>
      <c r="BG432">
        <v>4635.8709077097483</v>
      </c>
      <c r="BH432">
        <v>245.63163164135187</v>
      </c>
      <c r="BI432">
        <v>375.98056520672242</v>
      </c>
      <c r="BJ432">
        <v>1136.6718599984451</v>
      </c>
      <c r="BK432">
        <v>3187.3925120803156</v>
      </c>
      <c r="BL432">
        <v>504.5009510149643</v>
      </c>
      <c r="BM432">
        <v>101.37084785299729</v>
      </c>
      <c r="BN432">
        <v>18134798.265859872</v>
      </c>
      <c r="BO432">
        <v>3.5692636866058667</v>
      </c>
      <c r="BP432">
        <v>58.066703144294436</v>
      </c>
      <c r="BQ432">
        <v>28602.068711336782</v>
      </c>
      <c r="BR432">
        <v>46.304720529096734</v>
      </c>
      <c r="BS432">
        <v>9999999</v>
      </c>
      <c r="BT432">
        <v>11.466073456358165</v>
      </c>
      <c r="BU432">
        <v>1.1748469945602913</v>
      </c>
      <c r="BV432">
        <v>4.4156730038479148</v>
      </c>
      <c r="BW432">
        <v>1.2411019614065535</v>
      </c>
      <c r="BX432">
        <v>2.4549145644015904</v>
      </c>
      <c r="BY432">
        <v>2.824168047263776E-3</v>
      </c>
      <c r="BZ432">
        <v>0.50393311467960433</v>
      </c>
      <c r="CA432">
        <v>0.88944711041664615</v>
      </c>
      <c r="CB432">
        <v>1.0112942669184488</v>
      </c>
      <c r="CC432">
        <v>0.68908750537029184</v>
      </c>
      <c r="CD432">
        <v>1.7404202850071377</v>
      </c>
      <c r="CE432" t="s">
        <v>152</v>
      </c>
      <c r="CF432">
        <v>0.52266504620733767</v>
      </c>
      <c r="CG432">
        <v>188.37692295924302</v>
      </c>
      <c r="CH432">
        <v>1303.6401500026234</v>
      </c>
      <c r="CI432">
        <v>47.688218796909638</v>
      </c>
      <c r="CJ432">
        <v>97.922913275016768</v>
      </c>
      <c r="CK432">
        <v>338.80022515326527</v>
      </c>
      <c r="CL432">
        <v>317.60235438880625</v>
      </c>
      <c r="CM432">
        <v>68.313708475884795</v>
      </c>
      <c r="CN432">
        <v>27.890989229607058</v>
      </c>
      <c r="CO432">
        <v>88821.655763124363</v>
      </c>
      <c r="CP432">
        <v>0.54373171540129717</v>
      </c>
      <c r="CQ432">
        <v>11.880128820827606</v>
      </c>
      <c r="CR432">
        <v>20639.768631031588</v>
      </c>
      <c r="CS432">
        <v>111.77164513401789</v>
      </c>
      <c r="CT432">
        <v>9999999</v>
      </c>
      <c r="CU432">
        <v>2.0757009171342924</v>
      </c>
      <c r="CV432">
        <v>0.23600080073818602</v>
      </c>
      <c r="CW432">
        <v>1.1078586893004427</v>
      </c>
      <c r="CX432">
        <v>0.24479230287829673</v>
      </c>
      <c r="CY432">
        <v>0.67970607760846313</v>
      </c>
      <c r="CZ432">
        <v>8.8169065707834559E-4</v>
      </c>
      <c r="DA432">
        <v>0.13264172419261533</v>
      </c>
      <c r="DB432">
        <v>0.19815303515887822</v>
      </c>
      <c r="DC432">
        <v>0.2119070545330827</v>
      </c>
      <c r="DD432">
        <v>0.16780416904976508</v>
      </c>
      <c r="DE432">
        <v>0.31966383655388042</v>
      </c>
    </row>
    <row r="433" spans="1:109">
      <c r="A433">
        <v>425</v>
      </c>
      <c r="B433" t="s">
        <v>149</v>
      </c>
      <c r="C433">
        <v>391089.8289415561</v>
      </c>
      <c r="D433">
        <v>310323.86745580379</v>
      </c>
      <c r="E433">
        <v>425423.59964068222</v>
      </c>
      <c r="F433">
        <v>66191.133891293284</v>
      </c>
      <c r="G433">
        <v>149171.55435740549</v>
      </c>
      <c r="H433">
        <v>200868.7898663962</v>
      </c>
      <c r="I433">
        <v>855214.81444544357</v>
      </c>
      <c r="J433">
        <v>106393.70055350439</v>
      </c>
      <c r="K433">
        <v>39521.912369122096</v>
      </c>
      <c r="L433">
        <v>14411145.784364967</v>
      </c>
      <c r="M433">
        <v>380.43249597854032</v>
      </c>
      <c r="N433">
        <v>28412.54405834862</v>
      </c>
      <c r="O433">
        <v>9297845.5930515397</v>
      </c>
      <c r="P433">
        <v>9269.7573146093855</v>
      </c>
      <c r="Q433">
        <v>9999999</v>
      </c>
      <c r="R433">
        <v>700.85112123766339</v>
      </c>
      <c r="S433">
        <v>110.38336468345697</v>
      </c>
      <c r="T433">
        <v>476.79351243534956</v>
      </c>
      <c r="U433">
        <v>114.24153780863618</v>
      </c>
      <c r="V433">
        <v>394.74454384613341</v>
      </c>
      <c r="W433">
        <v>0.21503849231859984</v>
      </c>
      <c r="X433">
        <v>79.286648428118326</v>
      </c>
      <c r="Y433">
        <v>95.757671365454001</v>
      </c>
      <c r="Z433">
        <v>102.36529547903125</v>
      </c>
      <c r="AA433">
        <v>86.987151142792925</v>
      </c>
      <c r="AB433">
        <v>173.80261310582543</v>
      </c>
      <c r="AC433" t="s">
        <v>150</v>
      </c>
      <c r="AD433">
        <v>497.48194972134621</v>
      </c>
      <c r="AE433">
        <v>223751.5627674124</v>
      </c>
      <c r="AF433">
        <v>752077.19833970128</v>
      </c>
      <c r="AG433">
        <v>66589.18558148951</v>
      </c>
      <c r="AH433">
        <v>98411.755841115795</v>
      </c>
      <c r="AI433">
        <v>217869.89241984166</v>
      </c>
      <c r="AJ433">
        <v>1553808.9881329648</v>
      </c>
      <c r="AK433">
        <v>159526.98563684121</v>
      </c>
      <c r="AL433">
        <v>25027.038658057085</v>
      </c>
      <c r="AM433">
        <v>7835726729.2226887</v>
      </c>
      <c r="AN433">
        <v>245.72387534233013</v>
      </c>
      <c r="AO433">
        <v>14668.947022907085</v>
      </c>
      <c r="AP433">
        <v>3860031.5286111189</v>
      </c>
      <c r="AQ433">
        <v>7502.6298463487374</v>
      </c>
      <c r="AR433">
        <v>9999999</v>
      </c>
      <c r="AS433">
        <v>1612.9861856561508</v>
      </c>
      <c r="AT433">
        <v>274.12951644009229</v>
      </c>
      <c r="AU433">
        <v>1179.3852933456296</v>
      </c>
      <c r="AV433">
        <v>281.35205269902247</v>
      </c>
      <c r="AW433">
        <v>801.29812297006004</v>
      </c>
      <c r="AX433">
        <v>1.1983444045915428</v>
      </c>
      <c r="AY433">
        <v>187.30175685225873</v>
      </c>
      <c r="AZ433">
        <v>243.05195282703457</v>
      </c>
      <c r="BA433">
        <v>254.79378230101713</v>
      </c>
      <c r="BB433">
        <v>219.14717350290587</v>
      </c>
      <c r="BC433">
        <v>383.6615184934688</v>
      </c>
      <c r="BD433" t="s">
        <v>151</v>
      </c>
      <c r="BE433">
        <v>2.9044305637552403</v>
      </c>
      <c r="BF433">
        <v>878.50828562570416</v>
      </c>
      <c r="BG433">
        <v>1802.5518359717539</v>
      </c>
      <c r="BH433">
        <v>251.87090186031247</v>
      </c>
      <c r="BI433">
        <v>477.86914863790855</v>
      </c>
      <c r="BJ433">
        <v>676.88745182088019</v>
      </c>
      <c r="BK433">
        <v>3561.1391752500981</v>
      </c>
      <c r="BL433">
        <v>450.15838843752647</v>
      </c>
      <c r="BM433">
        <v>143.69576777366524</v>
      </c>
      <c r="BN433">
        <v>197020.09562649261</v>
      </c>
      <c r="BO433">
        <v>6.4512889070127297</v>
      </c>
      <c r="BP433">
        <v>117.17228067248575</v>
      </c>
      <c r="BQ433">
        <v>25965.85430934477</v>
      </c>
      <c r="BR433">
        <v>50.663506753647106</v>
      </c>
      <c r="BS433">
        <v>9999999</v>
      </c>
      <c r="BT433">
        <v>6.8591342792280416</v>
      </c>
      <c r="BU433">
        <v>0.57611615217809697</v>
      </c>
      <c r="BV433">
        <v>2.559249270632364</v>
      </c>
      <c r="BW433">
        <v>0.59920983380035564</v>
      </c>
      <c r="BX433">
        <v>1.4984571824854334</v>
      </c>
      <c r="BY433">
        <v>3.7053213752645205E-3</v>
      </c>
      <c r="BZ433">
        <v>0.35107023938308085</v>
      </c>
      <c r="CA433">
        <v>0.47919328017420881</v>
      </c>
      <c r="CB433">
        <v>0.50085446758910723</v>
      </c>
      <c r="CC433">
        <v>0.41537894837491746</v>
      </c>
      <c r="CD433">
        <v>0.91842552690042822</v>
      </c>
      <c r="CE433" t="s">
        <v>152</v>
      </c>
      <c r="CF433">
        <v>0.54338258530376549</v>
      </c>
      <c r="CG433">
        <v>150.16172168657991</v>
      </c>
      <c r="CH433">
        <v>322.51124822505381</v>
      </c>
      <c r="CI433">
        <v>27.747327829842799</v>
      </c>
      <c r="CJ433">
        <v>79.236846132444938</v>
      </c>
      <c r="CK433">
        <v>128.52780701475538</v>
      </c>
      <c r="CL433">
        <v>198.11882446993528</v>
      </c>
      <c r="CM433">
        <v>34.715306035566925</v>
      </c>
      <c r="CN433">
        <v>21.116339835640805</v>
      </c>
      <c r="CO433">
        <v>2369.9046385585225</v>
      </c>
      <c r="CP433">
        <v>1.4778483719325106</v>
      </c>
      <c r="CQ433">
        <v>24.528358115279463</v>
      </c>
      <c r="CR433">
        <v>21839.702878663156</v>
      </c>
      <c r="CS433">
        <v>114.23335256713513</v>
      </c>
      <c r="CT433">
        <v>9999999</v>
      </c>
      <c r="CU433">
        <v>2.3166906200272388</v>
      </c>
      <c r="CV433">
        <v>0.37983840318395323</v>
      </c>
      <c r="CW433">
        <v>1.2849112679338752</v>
      </c>
      <c r="CX433">
        <v>0.39682863821872655</v>
      </c>
      <c r="CY433">
        <v>0.80087661648555541</v>
      </c>
      <c r="CZ433">
        <v>6.4652591994358518E-4</v>
      </c>
      <c r="DA433">
        <v>0.16666033334297425</v>
      </c>
      <c r="DB433">
        <v>0.29308023670491268</v>
      </c>
      <c r="DC433">
        <v>0.34338361291086228</v>
      </c>
      <c r="DD433">
        <v>0.2263590458715363</v>
      </c>
      <c r="DE433">
        <v>0.52148508762008317</v>
      </c>
    </row>
    <row r="434" spans="1:109">
      <c r="A434">
        <v>426</v>
      </c>
      <c r="B434" t="s">
        <v>149</v>
      </c>
      <c r="C434">
        <v>263809.77315654123</v>
      </c>
      <c r="D434">
        <v>339342.05170685315</v>
      </c>
      <c r="E434">
        <v>2386757.6159863584</v>
      </c>
      <c r="F434">
        <v>180520.26938508582</v>
      </c>
      <c r="G434">
        <v>165488.96054788496</v>
      </c>
      <c r="H434">
        <v>612509.30104429799</v>
      </c>
      <c r="I434">
        <v>3383927.7455408275</v>
      </c>
      <c r="J434">
        <v>559788.7023186821</v>
      </c>
      <c r="K434">
        <v>50433.711093907965</v>
      </c>
      <c r="L434">
        <v>6384121264484.4922</v>
      </c>
      <c r="M434">
        <v>2140.7208988450238</v>
      </c>
      <c r="N434">
        <v>21612.766047429344</v>
      </c>
      <c r="O434">
        <v>6811281.5931845745</v>
      </c>
      <c r="P434">
        <v>14656.524241763642</v>
      </c>
      <c r="Q434">
        <v>9999999</v>
      </c>
      <c r="R434">
        <v>3544.7708947430388</v>
      </c>
      <c r="S434">
        <v>539.97524898492475</v>
      </c>
      <c r="T434">
        <v>1807.8215650860323</v>
      </c>
      <c r="U434">
        <v>568.39304362641985</v>
      </c>
      <c r="V434">
        <v>1264.0122137421461</v>
      </c>
      <c r="W434">
        <v>1.0937280566985474</v>
      </c>
      <c r="X434">
        <v>273.7927219123614</v>
      </c>
      <c r="Y434">
        <v>419.77564809150539</v>
      </c>
      <c r="Z434">
        <v>481.44315169779208</v>
      </c>
      <c r="AA434">
        <v>342.03795409944314</v>
      </c>
      <c r="AB434">
        <v>899.8194751848971</v>
      </c>
      <c r="AC434" t="s">
        <v>150</v>
      </c>
      <c r="AD434">
        <v>69.946350890812155</v>
      </c>
      <c r="AE434">
        <v>105380.4165621915</v>
      </c>
      <c r="AF434">
        <v>236046.92198179744</v>
      </c>
      <c r="AG434">
        <v>24626.258493004429</v>
      </c>
      <c r="AH434">
        <v>55440.804743274239</v>
      </c>
      <c r="AI434">
        <v>83475.740959126895</v>
      </c>
      <c r="AJ434">
        <v>263134.33347058814</v>
      </c>
      <c r="AK434">
        <v>37484.617579713005</v>
      </c>
      <c r="AL434">
        <v>15026.996281891232</v>
      </c>
      <c r="AM434">
        <v>12004042.884651829</v>
      </c>
      <c r="AN434">
        <v>125.57528539357072</v>
      </c>
      <c r="AO434">
        <v>10435.686656895226</v>
      </c>
      <c r="AP434">
        <v>4246254.4843225665</v>
      </c>
      <c r="AQ434">
        <v>2456.7811954390818</v>
      </c>
      <c r="AR434">
        <v>9999999</v>
      </c>
      <c r="AS434">
        <v>169.0339820606556</v>
      </c>
      <c r="AT434">
        <v>56.20861586793955</v>
      </c>
      <c r="AU434">
        <v>95.929402532676832</v>
      </c>
      <c r="AV434">
        <v>59.307748571989329</v>
      </c>
      <c r="AW434">
        <v>98.812332889380372</v>
      </c>
      <c r="AX434">
        <v>0.33096233359080807</v>
      </c>
      <c r="AY434">
        <v>26.890048756600109</v>
      </c>
      <c r="AZ434">
        <v>43.090521591314193</v>
      </c>
      <c r="BA434">
        <v>47.265510878250481</v>
      </c>
      <c r="BB434">
        <v>34.332220363935889</v>
      </c>
      <c r="BC434">
        <v>90.675070817780792</v>
      </c>
      <c r="BD434" t="s">
        <v>151</v>
      </c>
      <c r="BE434">
        <v>0.8037301966635334</v>
      </c>
      <c r="BF434">
        <v>555.93891209911362</v>
      </c>
      <c r="BG434">
        <v>2647.112565555065</v>
      </c>
      <c r="BH434">
        <v>158.97076399152837</v>
      </c>
      <c r="BI434">
        <v>287.22282183055836</v>
      </c>
      <c r="BJ434">
        <v>747.46793279491271</v>
      </c>
      <c r="BK434">
        <v>1566.9895629564569</v>
      </c>
      <c r="BL434">
        <v>266.34053730226401</v>
      </c>
      <c r="BM434">
        <v>81.780741495261907</v>
      </c>
      <c r="BN434">
        <v>974321.00352919276</v>
      </c>
      <c r="BO434">
        <v>1.2409802562038825</v>
      </c>
      <c r="BP434">
        <v>43.036296873112924</v>
      </c>
      <c r="BQ434">
        <v>25478.732999180673</v>
      </c>
      <c r="BR434">
        <v>90.863013549770727</v>
      </c>
      <c r="BS434">
        <v>9999999</v>
      </c>
      <c r="BT434">
        <v>2.3132660212116494</v>
      </c>
      <c r="BU434">
        <v>0.25349638696279719</v>
      </c>
      <c r="BV434">
        <v>0.92062034092791911</v>
      </c>
      <c r="BW434">
        <v>0.25529057489389484</v>
      </c>
      <c r="BX434">
        <v>0.47731845859732192</v>
      </c>
      <c r="BY434">
        <v>6.6360905637272312E-4</v>
      </c>
      <c r="BZ434">
        <v>0.18898228058429861</v>
      </c>
      <c r="CA434">
        <v>0.24722238796810561</v>
      </c>
      <c r="CB434">
        <v>0.23142085556874301</v>
      </c>
      <c r="CC434">
        <v>0.22868083457728389</v>
      </c>
      <c r="CD434">
        <v>0.24322141282925114</v>
      </c>
      <c r="CE434" t="s">
        <v>152</v>
      </c>
      <c r="CF434">
        <v>1.8488244557665114</v>
      </c>
      <c r="CG434">
        <v>343.90579622642554</v>
      </c>
      <c r="CH434">
        <v>1767.7270015551258</v>
      </c>
      <c r="CI434">
        <v>95.491830785450801</v>
      </c>
      <c r="CJ434">
        <v>193.57004023957055</v>
      </c>
      <c r="CK434">
        <v>473.73419451326305</v>
      </c>
      <c r="CL434">
        <v>964.40752800199243</v>
      </c>
      <c r="CM434">
        <v>156.24725986744292</v>
      </c>
      <c r="CN434">
        <v>51.768569465135549</v>
      </c>
      <c r="CO434">
        <v>302273.18177697167</v>
      </c>
      <c r="CP434">
        <v>1.8947612662059559</v>
      </c>
      <c r="CQ434">
        <v>36.505946645666008</v>
      </c>
      <c r="CR434">
        <v>22100.911510106402</v>
      </c>
      <c r="CS434">
        <v>71.445061225854644</v>
      </c>
      <c r="CT434">
        <v>9999999</v>
      </c>
      <c r="CU434">
        <v>5.4454045287259571</v>
      </c>
      <c r="CV434">
        <v>0.70249409781224992</v>
      </c>
      <c r="CW434">
        <v>2.4926292791632112</v>
      </c>
      <c r="CX434">
        <v>0.73817254439521829</v>
      </c>
      <c r="CY434">
        <v>1.5475669626606352</v>
      </c>
      <c r="CZ434">
        <v>2.5381414326028561E-3</v>
      </c>
      <c r="DA434">
        <v>0.30497253282304171</v>
      </c>
      <c r="DB434">
        <v>0.53022566732647403</v>
      </c>
      <c r="DC434">
        <v>0.62377455706142226</v>
      </c>
      <c r="DD434">
        <v>0.41154854483604802</v>
      </c>
      <c r="DE434">
        <v>1.049868602589769</v>
      </c>
    </row>
    <row r="435" spans="1:109">
      <c r="A435">
        <v>427</v>
      </c>
      <c r="B435" t="s">
        <v>149</v>
      </c>
      <c r="C435">
        <v>381098.47078855464</v>
      </c>
      <c r="D435">
        <v>283039.64999734011</v>
      </c>
      <c r="E435">
        <v>1652208.7742855872</v>
      </c>
      <c r="F435">
        <v>104023.54180654739</v>
      </c>
      <c r="G435">
        <v>132315.40615937664</v>
      </c>
      <c r="H435">
        <v>383359.57505327364</v>
      </c>
      <c r="I435">
        <v>1931916.9015185388</v>
      </c>
      <c r="J435">
        <v>264125.93055834691</v>
      </c>
      <c r="K435">
        <v>38346.475675620997</v>
      </c>
      <c r="L435">
        <v>47786332902.654976</v>
      </c>
      <c r="M435">
        <v>7161.3171381850461</v>
      </c>
      <c r="N435">
        <v>29958.637305592827</v>
      </c>
      <c r="O435">
        <v>7806885.8305622898</v>
      </c>
      <c r="P435">
        <v>25965.096585477932</v>
      </c>
      <c r="Q435">
        <v>9999999</v>
      </c>
      <c r="R435">
        <v>11234.741870423082</v>
      </c>
      <c r="S435">
        <v>554.95781181931329</v>
      </c>
      <c r="T435">
        <v>3709.9457722525631</v>
      </c>
      <c r="U435">
        <v>585.90863654125837</v>
      </c>
      <c r="V435">
        <v>2200.11802063813</v>
      </c>
      <c r="W435">
        <v>6.9127806680367891</v>
      </c>
      <c r="X435">
        <v>232.4245565861128</v>
      </c>
      <c r="Y435">
        <v>418.47270755987256</v>
      </c>
      <c r="Z435">
        <v>489.84480101393854</v>
      </c>
      <c r="AA435">
        <v>321.60114607473133</v>
      </c>
      <c r="AB435">
        <v>898.16947586782646</v>
      </c>
      <c r="AC435" t="s">
        <v>150</v>
      </c>
      <c r="AD435">
        <v>785.56880817814658</v>
      </c>
      <c r="AE435">
        <v>30304.256422746737</v>
      </c>
      <c r="AF435">
        <v>273902.75840567832</v>
      </c>
      <c r="AG435">
        <v>8747.6624284243317</v>
      </c>
      <c r="AH435">
        <v>17655.59632049314</v>
      </c>
      <c r="AI435">
        <v>63903.358468979473</v>
      </c>
      <c r="AJ435">
        <v>58250.890663345737</v>
      </c>
      <c r="AK435">
        <v>12567.53522817038</v>
      </c>
      <c r="AL435">
        <v>5397.7516492847153</v>
      </c>
      <c r="AM435">
        <v>15133619.917682346</v>
      </c>
      <c r="AN435">
        <v>1034.7886800481858</v>
      </c>
      <c r="AO435">
        <v>5458.3591809643249</v>
      </c>
      <c r="AP435">
        <v>5248647.8073956361</v>
      </c>
      <c r="AQ435">
        <v>875.82569231698574</v>
      </c>
      <c r="AR435">
        <v>9999999</v>
      </c>
      <c r="AS435">
        <v>1237.389409909551</v>
      </c>
      <c r="AT435">
        <v>36.037077993939718</v>
      </c>
      <c r="AU435">
        <v>270.01681892779442</v>
      </c>
      <c r="AV435">
        <v>38.249022265230565</v>
      </c>
      <c r="AW435">
        <v>140.54919080929596</v>
      </c>
      <c r="AX435">
        <v>0.39676240074248292</v>
      </c>
      <c r="AY435">
        <v>15.209099833050168</v>
      </c>
      <c r="AZ435">
        <v>27.251430338239405</v>
      </c>
      <c r="BA435">
        <v>30.70079267729523</v>
      </c>
      <c r="BB435">
        <v>20.825601843887632</v>
      </c>
      <c r="BC435">
        <v>65.488098717511249</v>
      </c>
      <c r="BD435" t="s">
        <v>151</v>
      </c>
      <c r="BE435">
        <v>2.3614348009175439</v>
      </c>
      <c r="BF435">
        <v>833.87467114804554</v>
      </c>
      <c r="BG435">
        <v>3524.4740252692291</v>
      </c>
      <c r="BH435">
        <v>242.56499812955008</v>
      </c>
      <c r="BI435">
        <v>465.31567708611959</v>
      </c>
      <c r="BJ435">
        <v>928.25448388844427</v>
      </c>
      <c r="BK435">
        <v>3319.4264327626202</v>
      </c>
      <c r="BL435">
        <v>434.07745048997691</v>
      </c>
      <c r="BM435">
        <v>121.35205007815043</v>
      </c>
      <c r="BN435">
        <v>2478636.0608354942</v>
      </c>
      <c r="BO435">
        <v>1.5496914538400588</v>
      </c>
      <c r="BP435">
        <v>75.073935672813448</v>
      </c>
      <c r="BQ435">
        <v>29790.829894689574</v>
      </c>
      <c r="BR435">
        <v>70.384180875669458</v>
      </c>
      <c r="BS435">
        <v>9999999</v>
      </c>
      <c r="BT435">
        <v>6.5718385587084942</v>
      </c>
      <c r="BU435">
        <v>1.1741882508612744</v>
      </c>
      <c r="BV435">
        <v>5.0415400766272329</v>
      </c>
      <c r="BW435">
        <v>1.2168825626559416</v>
      </c>
      <c r="BX435">
        <v>3.8280708833760948</v>
      </c>
      <c r="BY435">
        <v>4.7297350434599896E-3</v>
      </c>
      <c r="BZ435">
        <v>0.65919328416765277</v>
      </c>
      <c r="CA435">
        <v>0.98247113194031421</v>
      </c>
      <c r="CB435">
        <v>1.0806639582924384</v>
      </c>
      <c r="CC435">
        <v>0.82558049695453106</v>
      </c>
      <c r="CD435">
        <v>1.770143841580623</v>
      </c>
      <c r="CE435" t="s">
        <v>152</v>
      </c>
      <c r="CF435">
        <v>7.3044781006394111E-2</v>
      </c>
      <c r="CG435">
        <v>273.27904368830048</v>
      </c>
      <c r="CH435">
        <v>602.51393448833471</v>
      </c>
      <c r="CI435">
        <v>41.772004015285255</v>
      </c>
      <c r="CJ435">
        <v>116.15392909137933</v>
      </c>
      <c r="CK435">
        <v>199.00532562703381</v>
      </c>
      <c r="CL435">
        <v>312.01692104415434</v>
      </c>
      <c r="CM435">
        <v>54.062488227052114</v>
      </c>
      <c r="CN435">
        <v>29.482347834526806</v>
      </c>
      <c r="CO435">
        <v>7703.6316658582427</v>
      </c>
      <c r="CP435">
        <v>7.4441505144072231E-2</v>
      </c>
      <c r="CQ435">
        <v>23.267708237268543</v>
      </c>
      <c r="CR435">
        <v>23250.033461401614</v>
      </c>
      <c r="CS435">
        <v>120.71698470197624</v>
      </c>
      <c r="CT435">
        <v>9999999</v>
      </c>
      <c r="CU435">
        <v>1.0400089319491008</v>
      </c>
      <c r="CV435">
        <v>0.14953105399253072</v>
      </c>
      <c r="CW435">
        <v>0.60562398609118284</v>
      </c>
      <c r="CX435">
        <v>0.15474683684957255</v>
      </c>
      <c r="CY435">
        <v>0.46967843423315153</v>
      </c>
      <c r="CZ435">
        <v>9.1081912495843118E-4</v>
      </c>
      <c r="DA435">
        <v>0.10459748951455476</v>
      </c>
      <c r="DB435">
        <v>0.12863125699278422</v>
      </c>
      <c r="DC435">
        <v>0.13800559732867287</v>
      </c>
      <c r="DD435">
        <v>0.11627954516572907</v>
      </c>
      <c r="DE435">
        <v>0.23396893988316675</v>
      </c>
    </row>
    <row r="436" spans="1:109">
      <c r="A436">
        <v>428</v>
      </c>
      <c r="B436" t="s">
        <v>149</v>
      </c>
      <c r="C436">
        <v>389451.90960888827</v>
      </c>
      <c r="D436">
        <v>573511.03046189155</v>
      </c>
      <c r="E436">
        <v>1464778.5905870239</v>
      </c>
      <c r="F436">
        <v>216571.43457605521</v>
      </c>
      <c r="G436">
        <v>303671.70120320487</v>
      </c>
      <c r="H436">
        <v>549238.61681115848</v>
      </c>
      <c r="I436">
        <v>6884314.6519689457</v>
      </c>
      <c r="J436">
        <v>577153.94291288045</v>
      </c>
      <c r="K436">
        <v>80710.474216293558</v>
      </c>
      <c r="L436">
        <v>8055895878.1493998</v>
      </c>
      <c r="M436">
        <v>484.38659886480787</v>
      </c>
      <c r="N436">
        <v>57614.401762271867</v>
      </c>
      <c r="O436">
        <v>7953385.4435091363</v>
      </c>
      <c r="P436">
        <v>28723.887425559114</v>
      </c>
      <c r="Q436">
        <v>9999999</v>
      </c>
      <c r="R436">
        <v>1836.6965830382296</v>
      </c>
      <c r="S436">
        <v>335.58296041628381</v>
      </c>
      <c r="T436">
        <v>1055.3836383849728</v>
      </c>
      <c r="U436">
        <v>348.65053653233105</v>
      </c>
      <c r="V436">
        <v>938.94499347216038</v>
      </c>
      <c r="W436">
        <v>1.0978025015750879</v>
      </c>
      <c r="X436">
        <v>207.45318010908522</v>
      </c>
      <c r="Y436">
        <v>285.37987353065699</v>
      </c>
      <c r="Z436">
        <v>303.36601204628727</v>
      </c>
      <c r="AA436">
        <v>248.07285208971604</v>
      </c>
      <c r="AB436">
        <v>514.88694088756642</v>
      </c>
      <c r="AC436" t="s">
        <v>150</v>
      </c>
      <c r="AD436">
        <v>98.170373958350439</v>
      </c>
      <c r="AE436">
        <v>48994.686578962617</v>
      </c>
      <c r="AF436">
        <v>142645.12799668196</v>
      </c>
      <c r="AG436">
        <v>9341.7481433748217</v>
      </c>
      <c r="AH436">
        <v>23914.305372794959</v>
      </c>
      <c r="AI436">
        <v>53706.971285853688</v>
      </c>
      <c r="AJ436">
        <v>68535.890476037195</v>
      </c>
      <c r="AK436">
        <v>12421.106990683331</v>
      </c>
      <c r="AL436">
        <v>6296.8225757684704</v>
      </c>
      <c r="AM436">
        <v>1996737.3586793276</v>
      </c>
      <c r="AN436">
        <v>130.6867023052931</v>
      </c>
      <c r="AO436">
        <v>4511.341842120426</v>
      </c>
      <c r="AP436">
        <v>5213471.0007433547</v>
      </c>
      <c r="AQ436">
        <v>493.24705899459246</v>
      </c>
      <c r="AR436">
        <v>9999999</v>
      </c>
      <c r="AS436">
        <v>388.21677312035951</v>
      </c>
      <c r="AT436">
        <v>62.543497528305849</v>
      </c>
      <c r="AU436">
        <v>276.76287417865137</v>
      </c>
      <c r="AV436">
        <v>64.442366129970466</v>
      </c>
      <c r="AW436">
        <v>180.01679727792921</v>
      </c>
      <c r="AX436">
        <v>3.3551286066484887E-2</v>
      </c>
      <c r="AY436">
        <v>34.466723076707417</v>
      </c>
      <c r="AZ436">
        <v>53.18147877261633</v>
      </c>
      <c r="BA436">
        <v>57.912878615616464</v>
      </c>
      <c r="BB436">
        <v>44.692314646966921</v>
      </c>
      <c r="BC436">
        <v>88.360390944823294</v>
      </c>
      <c r="BD436" t="s">
        <v>151</v>
      </c>
      <c r="BE436">
        <v>0.83884628040112907</v>
      </c>
      <c r="BF436">
        <v>925.26923399435941</v>
      </c>
      <c r="BG436">
        <v>4064.0187998447368</v>
      </c>
      <c r="BH436">
        <v>350.9711028688946</v>
      </c>
      <c r="BI436">
        <v>496.13623481748374</v>
      </c>
      <c r="BJ436">
        <v>1279.5552881145529</v>
      </c>
      <c r="BK436">
        <v>5553.6754435553876</v>
      </c>
      <c r="BL436">
        <v>751.3708699915519</v>
      </c>
      <c r="BM436">
        <v>144.01814264731757</v>
      </c>
      <c r="BN436">
        <v>16896598.200324755</v>
      </c>
      <c r="BO436">
        <v>2.5102762905625573</v>
      </c>
      <c r="BP436">
        <v>72.627020040203433</v>
      </c>
      <c r="BQ436">
        <v>23393.047405213743</v>
      </c>
      <c r="BR436">
        <v>80.640962452781665</v>
      </c>
      <c r="BS436">
        <v>9999999</v>
      </c>
      <c r="BT436">
        <v>2.0446323133132136</v>
      </c>
      <c r="BU436">
        <v>0.45806947991903013</v>
      </c>
      <c r="BV436">
        <v>0.98160681650849124</v>
      </c>
      <c r="BW436">
        <v>0.47551940511835639</v>
      </c>
      <c r="BX436">
        <v>0.62174168581558586</v>
      </c>
      <c r="BY436">
        <v>4.3562354060946631E-3</v>
      </c>
      <c r="BZ436">
        <v>0.2559067321375661</v>
      </c>
      <c r="CA436">
        <v>0.38746685509731499</v>
      </c>
      <c r="CB436">
        <v>0.39443646877440292</v>
      </c>
      <c r="CC436">
        <v>0.32263308783792621</v>
      </c>
      <c r="CD436">
        <v>0.58663266136607206</v>
      </c>
      <c r="CE436" t="s">
        <v>152</v>
      </c>
      <c r="CF436">
        <v>8.4080857732063322E-2</v>
      </c>
      <c r="CG436">
        <v>205.13109541346392</v>
      </c>
      <c r="CH436">
        <v>817.01542210716229</v>
      </c>
      <c r="CI436">
        <v>43.339721023710219</v>
      </c>
      <c r="CJ436">
        <v>107.83318682597249</v>
      </c>
      <c r="CK436">
        <v>252.77605689469004</v>
      </c>
      <c r="CL436">
        <v>288.23492788404911</v>
      </c>
      <c r="CM436">
        <v>56.509109935399863</v>
      </c>
      <c r="CN436">
        <v>29.437435936862876</v>
      </c>
      <c r="CO436">
        <v>14506.958420134464</v>
      </c>
      <c r="CP436">
        <v>0.18582554436911822</v>
      </c>
      <c r="CQ436">
        <v>17.411133150482399</v>
      </c>
      <c r="CR436">
        <v>24841.711993523466</v>
      </c>
      <c r="CS436">
        <v>132.95766344734059</v>
      </c>
      <c r="CT436">
        <v>9999999</v>
      </c>
      <c r="CU436">
        <v>0.65802086067436028</v>
      </c>
      <c r="CV436">
        <v>0.12562951849090292</v>
      </c>
      <c r="CW436">
        <v>0.40082042381371291</v>
      </c>
      <c r="CX436">
        <v>0.12999123584616443</v>
      </c>
      <c r="CY436">
        <v>0.29049029876939586</v>
      </c>
      <c r="CZ436">
        <v>9.225808836629141E-4</v>
      </c>
      <c r="DA436">
        <v>8.7476216573549079E-2</v>
      </c>
      <c r="DB436">
        <v>0.10893050349981753</v>
      </c>
      <c r="DC436">
        <v>0.11555331328865853</v>
      </c>
      <c r="DD436">
        <v>9.8207217802404198E-2</v>
      </c>
      <c r="DE436">
        <v>0.18907310807719971</v>
      </c>
    </row>
    <row r="437" spans="1:109">
      <c r="A437">
        <v>429</v>
      </c>
      <c r="B437" t="s">
        <v>149</v>
      </c>
      <c r="C437">
        <v>291276.00103903603</v>
      </c>
      <c r="D437">
        <v>727376.04030806583</v>
      </c>
      <c r="E437">
        <v>5474877.4287802279</v>
      </c>
      <c r="H437">
        <v>1413022.6657209275</v>
      </c>
      <c r="K437">
        <v>117372.79128515697</v>
      </c>
      <c r="M437">
        <v>2464.7375598067078</v>
      </c>
      <c r="Q437">
        <v>9999999</v>
      </c>
      <c r="R437">
        <v>6700.4402861886138</v>
      </c>
      <c r="S437">
        <v>619.8936158175859</v>
      </c>
      <c r="T437">
        <v>2611.7167840696916</v>
      </c>
      <c r="U437">
        <v>647.58174561676242</v>
      </c>
      <c r="V437">
        <v>1536.2911385509776</v>
      </c>
      <c r="W437">
        <v>8.1421258637713052</v>
      </c>
      <c r="X437">
        <v>348.65594362593123</v>
      </c>
      <c r="Y437">
        <v>508.08284115832089</v>
      </c>
      <c r="Z437">
        <v>545.40247986372071</v>
      </c>
      <c r="AA437">
        <v>430.37825829887703</v>
      </c>
      <c r="AB437">
        <v>924.81255644326689</v>
      </c>
      <c r="AC437" t="s">
        <v>150</v>
      </c>
      <c r="AD437">
        <v>41.474748139641918</v>
      </c>
      <c r="AE437">
        <v>22595.610572390851</v>
      </c>
      <c r="AF437">
        <v>85832.053810680241</v>
      </c>
      <c r="AG437">
        <v>4533.5074498376807</v>
      </c>
      <c r="AH437">
        <v>13495.054825945548</v>
      </c>
      <c r="AI437">
        <v>23933.179642476651</v>
      </c>
      <c r="AJ437">
        <v>25568.294121698669</v>
      </c>
      <c r="AK437">
        <v>5316.534234582371</v>
      </c>
      <c r="AL437">
        <v>3572.2920833303219</v>
      </c>
      <c r="AM437">
        <v>559025.44185367913</v>
      </c>
      <c r="AN437">
        <v>51.360479257344714</v>
      </c>
      <c r="AO437">
        <v>3088.8692801791417</v>
      </c>
      <c r="AP437">
        <v>5536146.1042836457</v>
      </c>
      <c r="AQ437">
        <v>514.17440129473573</v>
      </c>
      <c r="AR437">
        <v>9999999</v>
      </c>
      <c r="AS437">
        <v>125.96124335770105</v>
      </c>
      <c r="AT437">
        <v>21.78412329298223</v>
      </c>
      <c r="AU437">
        <v>91.821036178427747</v>
      </c>
      <c r="AV437">
        <v>22.798334048535853</v>
      </c>
      <c r="AW437">
        <v>77.143118504893621</v>
      </c>
      <c r="AX437">
        <v>7.5449672961559563E-2</v>
      </c>
      <c r="AY437">
        <v>11.203101564235773</v>
      </c>
      <c r="AZ437">
        <v>17.438837250242354</v>
      </c>
      <c r="BA437">
        <v>19.624069285489153</v>
      </c>
      <c r="BB437">
        <v>14.379701270656847</v>
      </c>
      <c r="BC437">
        <v>36.111296691943735</v>
      </c>
      <c r="BD437" t="s">
        <v>151</v>
      </c>
      <c r="BE437">
        <v>0.8808432118104238</v>
      </c>
      <c r="BF437">
        <v>876.46991653088162</v>
      </c>
      <c r="BG437">
        <v>1956.5923356255089</v>
      </c>
      <c r="BH437">
        <v>232.50484840216103</v>
      </c>
      <c r="BI437">
        <v>470.4027387743584</v>
      </c>
      <c r="BJ437">
        <v>748.41061231763376</v>
      </c>
      <c r="BK437">
        <v>3314.881763824229</v>
      </c>
      <c r="BL437">
        <v>408.97949010803057</v>
      </c>
      <c r="BM437">
        <v>126.53123982789057</v>
      </c>
      <c r="BN437">
        <v>216193.36243171318</v>
      </c>
      <c r="BO437">
        <v>1.9018392775503323</v>
      </c>
      <c r="BP437">
        <v>90.772303715983767</v>
      </c>
      <c r="BQ437">
        <v>27329.183282094211</v>
      </c>
      <c r="BR437">
        <v>58.292762855014537</v>
      </c>
      <c r="BS437">
        <v>9999999</v>
      </c>
      <c r="BT437">
        <v>4.6159850602161558</v>
      </c>
      <c r="BU437">
        <v>0.70895192205140145</v>
      </c>
      <c r="BV437">
        <v>2.1876298601895443</v>
      </c>
      <c r="BW437">
        <v>0.72674275996196103</v>
      </c>
      <c r="BX437">
        <v>1.2488062308365258</v>
      </c>
      <c r="BY437">
        <v>3.9068068840459654E-3</v>
      </c>
      <c r="BZ437">
        <v>0.45865025358662381</v>
      </c>
      <c r="CA437">
        <v>0.63472760186664257</v>
      </c>
      <c r="CB437">
        <v>0.64431326167973446</v>
      </c>
      <c r="CC437">
        <v>0.55995571998075089</v>
      </c>
      <c r="CD437">
        <v>0.89020752259430658</v>
      </c>
      <c r="CE437" t="s">
        <v>152</v>
      </c>
      <c r="CF437">
        <v>0.76626273495042729</v>
      </c>
      <c r="CG437">
        <v>485.17146830503611</v>
      </c>
      <c r="CH437">
        <v>2402.8063839805268</v>
      </c>
      <c r="CI437">
        <v>123.37742157651098</v>
      </c>
      <c r="CJ437">
        <v>234.92713546793172</v>
      </c>
      <c r="CK437">
        <v>658.17323163766048</v>
      </c>
      <c r="CL437">
        <v>1161.3404378229393</v>
      </c>
      <c r="CM437">
        <v>200.00696994116242</v>
      </c>
      <c r="CN437">
        <v>63.95441987953069</v>
      </c>
      <c r="CO437">
        <v>636574.96202858724</v>
      </c>
      <c r="CP437">
        <v>0.75160568079731038</v>
      </c>
      <c r="CQ437">
        <v>27.805206279864841</v>
      </c>
      <c r="CR437">
        <v>25134.581739134723</v>
      </c>
      <c r="CS437">
        <v>99.727489148520206</v>
      </c>
      <c r="CT437">
        <v>9999999</v>
      </c>
      <c r="CU437">
        <v>3.2552081916618252</v>
      </c>
      <c r="CV437">
        <v>0.5380799714988006</v>
      </c>
      <c r="CW437">
        <v>2.0281425634535037</v>
      </c>
      <c r="CX437">
        <v>0.55598634250689283</v>
      </c>
      <c r="CY437">
        <v>1.5138040566000397</v>
      </c>
      <c r="CZ437">
        <v>1.4028477199609962E-3</v>
      </c>
      <c r="DA437">
        <v>0.31631475792976987</v>
      </c>
      <c r="DB437">
        <v>0.45699436226653867</v>
      </c>
      <c r="DC437">
        <v>0.49637341797537676</v>
      </c>
      <c r="DD437">
        <v>0.39025735033770692</v>
      </c>
      <c r="DE437">
        <v>0.79069940924648829</v>
      </c>
    </row>
    <row r="438" spans="1:109">
      <c r="A438">
        <v>430</v>
      </c>
      <c r="B438" t="s">
        <v>149</v>
      </c>
      <c r="C438">
        <v>337535.54630803678</v>
      </c>
      <c r="D438">
        <v>433674.91135582415</v>
      </c>
      <c r="E438">
        <v>2471843.6762265819</v>
      </c>
      <c r="F438">
        <v>208564.1764482029</v>
      </c>
      <c r="G438">
        <v>218666.1255255139</v>
      </c>
      <c r="H438">
        <v>642920.22895035963</v>
      </c>
      <c r="I438">
        <v>4866684.3999028374</v>
      </c>
      <c r="J438">
        <v>638691.5428586374</v>
      </c>
      <c r="K438">
        <v>61993.430240585265</v>
      </c>
      <c r="L438">
        <v>2552938804088.2222</v>
      </c>
      <c r="M438">
        <v>1427.4052153638374</v>
      </c>
      <c r="N438">
        <v>36502.285908294223</v>
      </c>
      <c r="O438">
        <v>7634954.2593009491</v>
      </c>
      <c r="P438">
        <v>23452.779665945542</v>
      </c>
      <c r="Q438">
        <v>9999999</v>
      </c>
      <c r="R438">
        <v>2987.1091899931248</v>
      </c>
      <c r="S438">
        <v>472.28946732993575</v>
      </c>
      <c r="T438">
        <v>1427.9093973022602</v>
      </c>
      <c r="U438">
        <v>492.69308471895386</v>
      </c>
      <c r="V438">
        <v>945.12105001011525</v>
      </c>
      <c r="W438">
        <v>3.4637642954187235</v>
      </c>
      <c r="X438">
        <v>232.64108393054278</v>
      </c>
      <c r="Y438">
        <v>385.92941017439171</v>
      </c>
      <c r="Z438">
        <v>416.00745626296958</v>
      </c>
      <c r="AA438">
        <v>310.03582847255711</v>
      </c>
      <c r="AB438">
        <v>664.25518577595494</v>
      </c>
      <c r="AC438" t="s">
        <v>150</v>
      </c>
      <c r="AD438">
        <v>18.70782561476237</v>
      </c>
      <c r="AE438">
        <v>56244.888975583279</v>
      </c>
      <c r="AF438">
        <v>130788.88745983802</v>
      </c>
      <c r="AG438">
        <v>11165.025060759623</v>
      </c>
      <c r="AH438">
        <v>29539.097977678161</v>
      </c>
      <c r="AI438">
        <v>48479.143636401292</v>
      </c>
      <c r="AJ438">
        <v>83562.760376667706</v>
      </c>
      <c r="AK438">
        <v>14596.413282267638</v>
      </c>
      <c r="AL438">
        <v>7834.1394815738431</v>
      </c>
      <c r="AM438">
        <v>1686344.8118015418</v>
      </c>
      <c r="AN438">
        <v>41.706179708650787</v>
      </c>
      <c r="AO438">
        <v>5869.9405860891529</v>
      </c>
      <c r="AP438">
        <v>4898690.8788713943</v>
      </c>
      <c r="AQ438">
        <v>798.53166911421658</v>
      </c>
      <c r="AR438">
        <v>9999999</v>
      </c>
      <c r="AS438">
        <v>97.531961159148167</v>
      </c>
      <c r="AT438">
        <v>17.042900217582876</v>
      </c>
      <c r="AU438">
        <v>44.618976076064669</v>
      </c>
      <c r="AV438">
        <v>18.128348344012487</v>
      </c>
      <c r="AW438">
        <v>40.870080652390484</v>
      </c>
      <c r="AX438">
        <v>0.15721050214962295</v>
      </c>
      <c r="AY438">
        <v>9.2263352164699803</v>
      </c>
      <c r="AZ438">
        <v>13.182541038188749</v>
      </c>
      <c r="BA438">
        <v>14.574005829781626</v>
      </c>
      <c r="BB438">
        <v>10.961563543002685</v>
      </c>
      <c r="BC438">
        <v>32.574451915403081</v>
      </c>
      <c r="BD438" t="s">
        <v>151</v>
      </c>
      <c r="BE438">
        <v>1.9579758245887515</v>
      </c>
      <c r="BF438">
        <v>426.81764260869937</v>
      </c>
      <c r="BG438">
        <v>3095.2609000372399</v>
      </c>
      <c r="BH438">
        <v>121.80032432356111</v>
      </c>
      <c r="BI438">
        <v>217.19622676965088</v>
      </c>
      <c r="BJ438">
        <v>769.36720077500308</v>
      </c>
      <c r="BK438">
        <v>951.41958189393733</v>
      </c>
      <c r="BL438">
        <v>197.03200876391352</v>
      </c>
      <c r="BM438">
        <v>62.138695482943433</v>
      </c>
      <c r="BN438">
        <v>963593.75923162047</v>
      </c>
      <c r="BO438">
        <v>1.7955593605367923</v>
      </c>
      <c r="BP438">
        <v>29.293274648970861</v>
      </c>
      <c r="BQ438">
        <v>31782.804859710748</v>
      </c>
      <c r="BR438">
        <v>99.48505440600168</v>
      </c>
      <c r="BS438">
        <v>9999999</v>
      </c>
      <c r="BT438">
        <v>4.9200187139720155</v>
      </c>
      <c r="BU438">
        <v>0.46843715605073999</v>
      </c>
      <c r="BV438">
        <v>1.7510595994298488</v>
      </c>
      <c r="BW438">
        <v>0.48774913660010366</v>
      </c>
      <c r="BX438">
        <v>1.0057958479616316</v>
      </c>
      <c r="BY438">
        <v>3.4843865276470622E-3</v>
      </c>
      <c r="BZ438">
        <v>0.23784953537399176</v>
      </c>
      <c r="CA438">
        <v>0.38696280846371905</v>
      </c>
      <c r="CB438">
        <v>0.41334630611213413</v>
      </c>
      <c r="CC438">
        <v>0.31722454862084992</v>
      </c>
      <c r="CD438">
        <v>0.67686025624883051</v>
      </c>
      <c r="CE438" t="s">
        <v>152</v>
      </c>
      <c r="CF438">
        <v>0.7452579995551093</v>
      </c>
      <c r="CG438">
        <v>332.76515183785318</v>
      </c>
      <c r="CH438">
        <v>1465.6187369376373</v>
      </c>
      <c r="CI438">
        <v>69.717013934218414</v>
      </c>
      <c r="CJ438">
        <v>152.38374203053004</v>
      </c>
      <c r="CK438">
        <v>386.34432362449752</v>
      </c>
      <c r="CL438">
        <v>550.17539462630725</v>
      </c>
      <c r="CM438">
        <v>101.30512494275948</v>
      </c>
      <c r="CN438">
        <v>41.492433916506172</v>
      </c>
      <c r="CO438">
        <v>123383.86231677381</v>
      </c>
      <c r="CP438">
        <v>0.94301650790937142</v>
      </c>
      <c r="CQ438">
        <v>22.639310954429995</v>
      </c>
      <c r="CR438">
        <v>21863.075166963219</v>
      </c>
      <c r="CS438">
        <v>106.42502037614116</v>
      </c>
      <c r="CT438">
        <v>9999999</v>
      </c>
      <c r="CU438">
        <v>2.3937401688096838</v>
      </c>
      <c r="CV438">
        <v>0.3695071976792268</v>
      </c>
      <c r="CW438">
        <v>1.4133944741154241</v>
      </c>
      <c r="CX438">
        <v>0.38156470666285569</v>
      </c>
      <c r="CY438">
        <v>0.90928606563147329</v>
      </c>
      <c r="CZ438">
        <v>1.4855600220900346E-3</v>
      </c>
      <c r="DA438">
        <v>0.17858184683504427</v>
      </c>
      <c r="DB438">
        <v>0.30197495261345225</v>
      </c>
      <c r="DC438">
        <v>0.34154779738404939</v>
      </c>
      <c r="DD438">
        <v>0.24034846710051905</v>
      </c>
      <c r="DE438">
        <v>0.49708896919845774</v>
      </c>
    </row>
    <row r="439" spans="1:109">
      <c r="A439">
        <v>431</v>
      </c>
      <c r="B439" t="s">
        <v>149</v>
      </c>
      <c r="C439">
        <v>400458.40432218427</v>
      </c>
      <c r="D439">
        <v>370909.17789129342</v>
      </c>
      <c r="E439">
        <v>901085.41639420588</v>
      </c>
      <c r="F439">
        <v>92415.003581439407</v>
      </c>
      <c r="G439">
        <v>179890.7057521627</v>
      </c>
      <c r="H439">
        <v>284725.83237169526</v>
      </c>
      <c r="I439">
        <v>1345557.2564121513</v>
      </c>
      <c r="J439">
        <v>164072.93951950429</v>
      </c>
      <c r="K439">
        <v>48971.944571780688</v>
      </c>
      <c r="L439">
        <v>255776661.16684118</v>
      </c>
      <c r="M439">
        <v>477.09735105576493</v>
      </c>
      <c r="N439">
        <v>33856.554702506684</v>
      </c>
      <c r="O439">
        <v>9242406.5744390693</v>
      </c>
      <c r="P439">
        <v>14449.983045723289</v>
      </c>
      <c r="Q439">
        <v>9999999</v>
      </c>
      <c r="R439">
        <v>1470.6417777335805</v>
      </c>
      <c r="S439">
        <v>310.76493328522378</v>
      </c>
      <c r="T439">
        <v>700.38469329624911</v>
      </c>
      <c r="U439">
        <v>323.14998859527316</v>
      </c>
      <c r="V439">
        <v>565.94236758442128</v>
      </c>
      <c r="W439">
        <v>1.3819538825546021</v>
      </c>
      <c r="X439">
        <v>156.19707595293377</v>
      </c>
      <c r="Y439">
        <v>257.08632255821271</v>
      </c>
      <c r="Z439">
        <v>276.11958650902403</v>
      </c>
      <c r="AA439">
        <v>207.65102081055238</v>
      </c>
      <c r="AB439">
        <v>435.73231744974538</v>
      </c>
      <c r="AC439" t="s">
        <v>150</v>
      </c>
      <c r="AD439">
        <v>62.069398793150128</v>
      </c>
      <c r="AE439">
        <v>84094.399939030176</v>
      </c>
      <c r="AF439">
        <v>172129.29034250238</v>
      </c>
      <c r="AG439">
        <v>20419.373498603738</v>
      </c>
      <c r="AH439">
        <v>48414.527616475658</v>
      </c>
      <c r="AI439">
        <v>63464.525782214347</v>
      </c>
      <c r="AJ439">
        <v>204877.56202659197</v>
      </c>
      <c r="AK439">
        <v>29931.364353569741</v>
      </c>
      <c r="AL439">
        <v>13155.311045699003</v>
      </c>
      <c r="AM439">
        <v>5219657.7167194197</v>
      </c>
      <c r="AN439">
        <v>96.195458452739757</v>
      </c>
      <c r="AO439">
        <v>9828.4502592744811</v>
      </c>
      <c r="AP439">
        <v>3940524.6188586215</v>
      </c>
      <c r="AQ439">
        <v>2031.3861073897888</v>
      </c>
      <c r="AR439">
        <v>9999999</v>
      </c>
      <c r="AS439">
        <v>164.60686057763556</v>
      </c>
      <c r="AT439">
        <v>34.966214438956122</v>
      </c>
      <c r="AU439">
        <v>89.039146599098132</v>
      </c>
      <c r="AV439">
        <v>37.373403678976445</v>
      </c>
      <c r="AW439">
        <v>85.923078905730947</v>
      </c>
      <c r="AX439">
        <v>0.53197032345103146</v>
      </c>
      <c r="AY439">
        <v>16.837064440116183</v>
      </c>
      <c r="AZ439">
        <v>25.961388415304295</v>
      </c>
      <c r="BA439">
        <v>30.033929521226362</v>
      </c>
      <c r="BB439">
        <v>20.759414643015599</v>
      </c>
      <c r="BC439">
        <v>64.838984603908216</v>
      </c>
      <c r="BD439" t="s">
        <v>151</v>
      </c>
      <c r="BE439">
        <v>3.5291086413314039</v>
      </c>
      <c r="BF439">
        <v>215.27964958943022</v>
      </c>
      <c r="BG439">
        <v>894.94078015078719</v>
      </c>
      <c r="BH439">
        <v>47.880546170941216</v>
      </c>
      <c r="BI439">
        <v>114.26029145991403</v>
      </c>
      <c r="BJ439">
        <v>210.8965823652216</v>
      </c>
      <c r="BK439">
        <v>326.60067990685292</v>
      </c>
      <c r="BL439">
        <v>63.643063680732553</v>
      </c>
      <c r="BM439">
        <v>36.105826033082948</v>
      </c>
      <c r="BN439">
        <v>18134.764394048234</v>
      </c>
      <c r="BO439">
        <v>7.9214128735683129</v>
      </c>
      <c r="BP439">
        <v>50.825136132612279</v>
      </c>
      <c r="BQ439">
        <v>30439.140511069418</v>
      </c>
      <c r="BR439">
        <v>83.959235619353933</v>
      </c>
      <c r="BS439">
        <v>9999999</v>
      </c>
      <c r="BT439">
        <v>8.2821810980684418</v>
      </c>
      <c r="BU439">
        <v>0.33588016422714506</v>
      </c>
      <c r="BV439">
        <v>2.1591485453505914</v>
      </c>
      <c r="BW439">
        <v>0.35321335201968707</v>
      </c>
      <c r="BX439">
        <v>1.3000680864736569</v>
      </c>
      <c r="BY439">
        <v>1.3613733518194351E-3</v>
      </c>
      <c r="BZ439">
        <v>0.16199513933298901</v>
      </c>
      <c r="CA439">
        <v>0.26860883743276692</v>
      </c>
      <c r="CB439">
        <v>0.29203245515320841</v>
      </c>
      <c r="CC439">
        <v>0.21786915947960525</v>
      </c>
      <c r="CD439">
        <v>0.54577211782176249</v>
      </c>
      <c r="CE439" t="s">
        <v>152</v>
      </c>
      <c r="CF439">
        <v>0.30302713323600838</v>
      </c>
      <c r="CG439">
        <v>221.95635460937021</v>
      </c>
      <c r="CH439">
        <v>404.5171486444508</v>
      </c>
      <c r="CI439">
        <v>39.146648615630845</v>
      </c>
      <c r="CJ439">
        <v>110.17700581566267</v>
      </c>
      <c r="CK439">
        <v>150.7024259387232</v>
      </c>
      <c r="CL439">
        <v>266.67303950687239</v>
      </c>
      <c r="CM439">
        <v>48.777695427237227</v>
      </c>
      <c r="CN439">
        <v>30.426817504367314</v>
      </c>
      <c r="CO439">
        <v>2966.746104149905</v>
      </c>
      <c r="CP439">
        <v>1.5493080932513579</v>
      </c>
      <c r="CQ439">
        <v>36.601713532284279</v>
      </c>
      <c r="CR439">
        <v>28260.947672692233</v>
      </c>
      <c r="CS439">
        <v>120.66326376539523</v>
      </c>
      <c r="CT439">
        <v>9999999</v>
      </c>
      <c r="CU439">
        <v>2.2596424025319477</v>
      </c>
      <c r="CV439">
        <v>0.2982949891020133</v>
      </c>
      <c r="CW439">
        <v>1.0694899922554855</v>
      </c>
      <c r="CX439">
        <v>0.30562725880070851</v>
      </c>
      <c r="CY439">
        <v>0.59725249251898427</v>
      </c>
      <c r="CZ439">
        <v>9.9485808940485304E-4</v>
      </c>
      <c r="DA439">
        <v>0.16106282423332152</v>
      </c>
      <c r="DB439">
        <v>0.25991693905094582</v>
      </c>
      <c r="DC439">
        <v>0.27384322911098524</v>
      </c>
      <c r="DD439">
        <v>0.21515299533361551</v>
      </c>
      <c r="DE439">
        <v>0.35827901311336724</v>
      </c>
    </row>
    <row r="440" spans="1:109">
      <c r="A440">
        <v>432</v>
      </c>
      <c r="B440" t="s">
        <v>149</v>
      </c>
      <c r="C440">
        <v>355172.57250577118</v>
      </c>
      <c r="D440">
        <v>456815.42302096653</v>
      </c>
      <c r="E440">
        <v>1285610.8630864811</v>
      </c>
      <c r="F440">
        <v>165598.0233858827</v>
      </c>
      <c r="G440">
        <v>246789.85016556646</v>
      </c>
      <c r="H440">
        <v>454624.22975499905</v>
      </c>
      <c r="I440">
        <v>4334099.1100014513</v>
      </c>
      <c r="J440">
        <v>395878.00725088781</v>
      </c>
      <c r="K440">
        <v>66571.994520953231</v>
      </c>
      <c r="L440">
        <v>4308433126.4215775</v>
      </c>
      <c r="M440">
        <v>356.80282373482294</v>
      </c>
      <c r="N440">
        <v>44716.008177097945</v>
      </c>
      <c r="O440">
        <v>7610417.8878127486</v>
      </c>
      <c r="P440">
        <v>22027.919284931024</v>
      </c>
      <c r="Q440">
        <v>9999999</v>
      </c>
      <c r="R440">
        <v>1006.4454840782664</v>
      </c>
      <c r="S440">
        <v>181.11767155197589</v>
      </c>
      <c r="T440">
        <v>411.24211311053415</v>
      </c>
      <c r="U440">
        <v>188.44335492627636</v>
      </c>
      <c r="V440">
        <v>334.36878321913053</v>
      </c>
      <c r="W440">
        <v>1.442319073593854</v>
      </c>
      <c r="X440">
        <v>122.25428309646198</v>
      </c>
      <c r="Y440">
        <v>155.62854904485562</v>
      </c>
      <c r="Z440">
        <v>160.97877803477559</v>
      </c>
      <c r="AA440">
        <v>139.09604887905107</v>
      </c>
      <c r="AB440">
        <v>276.77039661000248</v>
      </c>
      <c r="AC440" t="s">
        <v>150</v>
      </c>
      <c r="AD440">
        <v>241.89137359241826</v>
      </c>
      <c r="AE440">
        <v>63126.951563335802</v>
      </c>
      <c r="AF440">
        <v>266317.50842553546</v>
      </c>
      <c r="AG440">
        <v>14704.577139396568</v>
      </c>
      <c r="AH440">
        <v>32254.424087022122</v>
      </c>
      <c r="AI440">
        <v>79176.309448325119</v>
      </c>
      <c r="AJ440">
        <v>136658.8740784305</v>
      </c>
      <c r="AK440">
        <v>22469.872323713156</v>
      </c>
      <c r="AL440">
        <v>8511.583790393237</v>
      </c>
      <c r="AM440">
        <v>17738708.21600439</v>
      </c>
      <c r="AN440">
        <v>291.90287877757021</v>
      </c>
      <c r="AO440">
        <v>6061.6741156807939</v>
      </c>
      <c r="AP440">
        <v>4577786.9667201675</v>
      </c>
      <c r="AQ440">
        <v>1495.3889732321061</v>
      </c>
      <c r="AR440">
        <v>9999999</v>
      </c>
      <c r="AS440">
        <v>823.99274803051526</v>
      </c>
      <c r="AT440">
        <v>84.260492551490429</v>
      </c>
      <c r="AU440">
        <v>381.9431868133143</v>
      </c>
      <c r="AV440">
        <v>88.922023748213959</v>
      </c>
      <c r="AW440">
        <v>217.49545741504463</v>
      </c>
      <c r="AX440">
        <v>0.31815089784695871</v>
      </c>
      <c r="AY440">
        <v>36.074644671936639</v>
      </c>
      <c r="AZ440">
        <v>62.903570744613248</v>
      </c>
      <c r="BA440">
        <v>73.725842922493356</v>
      </c>
      <c r="BB440">
        <v>48.459429066745855</v>
      </c>
      <c r="BC440">
        <v>123.31813794389623</v>
      </c>
      <c r="BD440" t="s">
        <v>151</v>
      </c>
      <c r="BE440">
        <v>11.233687396309653</v>
      </c>
      <c r="BF440">
        <v>563.88070152495834</v>
      </c>
      <c r="BG440">
        <v>8631.026999153315</v>
      </c>
      <c r="BH440">
        <v>401.56096071796912</v>
      </c>
      <c r="BI440">
        <v>332.84527479288545</v>
      </c>
      <c r="BJ440">
        <v>2080.6479028172348</v>
      </c>
      <c r="BK440">
        <v>2792.10151774831</v>
      </c>
      <c r="BL440">
        <v>953.14842060966566</v>
      </c>
      <c r="BM440">
        <v>130.99478808398013</v>
      </c>
      <c r="BN440">
        <v>1254553735.5813339</v>
      </c>
      <c r="BO440">
        <v>15.387555570384963</v>
      </c>
      <c r="BP440">
        <v>34.086305801062444</v>
      </c>
      <c r="BQ440">
        <v>32270.134089927753</v>
      </c>
      <c r="BR440">
        <v>92.370304040706259</v>
      </c>
      <c r="BS440">
        <v>9999999</v>
      </c>
      <c r="BT440">
        <v>16.057561979635835</v>
      </c>
      <c r="BU440">
        <v>0.72697985742271498</v>
      </c>
      <c r="BV440">
        <v>4.8744580126507504</v>
      </c>
      <c r="BW440">
        <v>0.7603799796956987</v>
      </c>
      <c r="BX440">
        <v>2.9028078181074113</v>
      </c>
      <c r="BY440">
        <v>2.0530008822894309E-3</v>
      </c>
      <c r="BZ440">
        <v>0.40313544403769136</v>
      </c>
      <c r="CA440">
        <v>0.59487131873587695</v>
      </c>
      <c r="CB440">
        <v>0.64990277134314833</v>
      </c>
      <c r="CC440">
        <v>0.49969232264077323</v>
      </c>
      <c r="CD440">
        <v>1.1737167018998083</v>
      </c>
      <c r="CE440" t="s">
        <v>152</v>
      </c>
      <c r="CF440">
        <v>0.32233002994515847</v>
      </c>
      <c r="CG440">
        <v>317.20777128116396</v>
      </c>
      <c r="CH440">
        <v>1092.0779331374256</v>
      </c>
      <c r="CI440">
        <v>68.450879234969776</v>
      </c>
      <c r="CJ440">
        <v>163.2704479031824</v>
      </c>
      <c r="CK440">
        <v>323.49941637602313</v>
      </c>
      <c r="CL440">
        <v>494.82700909420782</v>
      </c>
      <c r="CM440">
        <v>92.868504010575748</v>
      </c>
      <c r="CN440">
        <v>45.362657402840902</v>
      </c>
      <c r="CO440">
        <v>32324.672350270179</v>
      </c>
      <c r="CP440">
        <v>0.66081894264598251</v>
      </c>
      <c r="CQ440">
        <v>30.856433767904189</v>
      </c>
      <c r="CR440">
        <v>24905.078215084159</v>
      </c>
      <c r="CS440">
        <v>125.18510341110543</v>
      </c>
      <c r="CT440">
        <v>9999999</v>
      </c>
      <c r="CU440">
        <v>0.8335435249284564</v>
      </c>
      <c r="CV440">
        <v>0.11896637248423556</v>
      </c>
      <c r="CW440">
        <v>0.49210773777816874</v>
      </c>
      <c r="CX440">
        <v>0.12648493737463584</v>
      </c>
      <c r="CY440">
        <v>0.38347118257108187</v>
      </c>
      <c r="CZ440">
        <v>8.2750469861988575E-4</v>
      </c>
      <c r="DA440">
        <v>6.4735321413212671E-2</v>
      </c>
      <c r="DB440">
        <v>9.1627857767803814E-2</v>
      </c>
      <c r="DC440">
        <v>0.1012108825930772</v>
      </c>
      <c r="DD440">
        <v>7.6543825902633436E-2</v>
      </c>
      <c r="DE440">
        <v>0.22781691630688644</v>
      </c>
    </row>
    <row r="441" spans="1:109">
      <c r="A441">
        <v>433</v>
      </c>
      <c r="B441" t="s">
        <v>149</v>
      </c>
      <c r="C441">
        <v>241027.51466230283</v>
      </c>
      <c r="D441">
        <v>275751.89889041253</v>
      </c>
      <c r="E441">
        <v>2756110.028577873</v>
      </c>
      <c r="F441">
        <v>402609.27332158131</v>
      </c>
      <c r="G441">
        <v>183050.15573831272</v>
      </c>
      <c r="H441">
        <v>667341.35046651086</v>
      </c>
      <c r="I441">
        <v>29103438.757691614</v>
      </c>
      <c r="J441">
        <v>3995860.4160620105</v>
      </c>
      <c r="K441">
        <v>56861.920867984474</v>
      </c>
      <c r="L441">
        <v>7.1702137148025805E+18</v>
      </c>
      <c r="M441">
        <v>3279.9058062565427</v>
      </c>
      <c r="N441">
        <v>64726.510647313844</v>
      </c>
      <c r="O441">
        <v>4265042.6926456448</v>
      </c>
      <c r="P441">
        <v>32897.498910493414</v>
      </c>
      <c r="Q441">
        <v>9999999</v>
      </c>
      <c r="R441">
        <v>2935.4961340164327</v>
      </c>
      <c r="S441">
        <v>84.080235438843175</v>
      </c>
      <c r="T441">
        <v>490.46875250341435</v>
      </c>
      <c r="U441">
        <v>89.387038911792729</v>
      </c>
      <c r="V441">
        <v>302.54915655357775</v>
      </c>
      <c r="W441">
        <v>0.87524500274853501</v>
      </c>
      <c r="X441">
        <v>34.340702232142974</v>
      </c>
      <c r="Y441">
        <v>62.78100226819469</v>
      </c>
      <c r="Z441">
        <v>71.89783725732714</v>
      </c>
      <c r="AA441">
        <v>47.038770459366887</v>
      </c>
      <c r="AB441">
        <v>160.47398256969322</v>
      </c>
      <c r="AC441" t="s">
        <v>150</v>
      </c>
      <c r="AD441">
        <v>547.1540182511128</v>
      </c>
      <c r="AE441">
        <v>72551.027798881783</v>
      </c>
      <c r="AF441">
        <v>540925.11156023503</v>
      </c>
      <c r="AG441">
        <v>21339.487560486225</v>
      </c>
      <c r="AH441">
        <v>35697.581471587</v>
      </c>
      <c r="AI441">
        <v>130504.77730426184</v>
      </c>
      <c r="AJ441">
        <v>157921.32640117707</v>
      </c>
      <c r="AK441">
        <v>35069.492419016249</v>
      </c>
      <c r="AL441">
        <v>10742.503572508607</v>
      </c>
      <c r="AM441">
        <v>312586490.67858315</v>
      </c>
      <c r="AN441">
        <v>651.84091322810298</v>
      </c>
      <c r="AO441">
        <v>4956.7651817179776</v>
      </c>
      <c r="AP441">
        <v>4700237.1209324831</v>
      </c>
      <c r="AQ441">
        <v>2055.4397577931131</v>
      </c>
      <c r="AR441">
        <v>9999999</v>
      </c>
      <c r="AS441">
        <v>1072.5829713664414</v>
      </c>
      <c r="AT441">
        <v>61.751457944254845</v>
      </c>
      <c r="AU441">
        <v>390.1696155439389</v>
      </c>
      <c r="AV441">
        <v>65.648222037680767</v>
      </c>
      <c r="AW441">
        <v>238.24945302022496</v>
      </c>
      <c r="AX441">
        <v>0.37382470428485925</v>
      </c>
      <c r="AY441">
        <v>24.912597335548345</v>
      </c>
      <c r="AZ441">
        <v>45.342319402181666</v>
      </c>
      <c r="BA441">
        <v>53.256283502129001</v>
      </c>
      <c r="BB441">
        <v>34.349451038254415</v>
      </c>
      <c r="BC441">
        <v>107.0317319637868</v>
      </c>
      <c r="BD441" t="s">
        <v>151</v>
      </c>
      <c r="BE441">
        <v>1.1400608436125415</v>
      </c>
      <c r="BF441">
        <v>1595.9640194939907</v>
      </c>
      <c r="BG441">
        <v>5212.72183179473</v>
      </c>
      <c r="BH441">
        <v>501.44011600137242</v>
      </c>
      <c r="BI441">
        <v>769.5996866724746</v>
      </c>
      <c r="BJ441">
        <v>1583.3356266760418</v>
      </c>
      <c r="BK441">
        <v>10196.109933473472</v>
      </c>
      <c r="BL441">
        <v>1102.3268215887988</v>
      </c>
      <c r="BM441">
        <v>208.15004812564925</v>
      </c>
      <c r="BN441">
        <v>25698986.506154716</v>
      </c>
      <c r="BO441">
        <v>2.0274548162988113</v>
      </c>
      <c r="BP441">
        <v>124.26666982517064</v>
      </c>
      <c r="BQ441">
        <v>29050.681175471891</v>
      </c>
      <c r="BR441">
        <v>68.779396429008727</v>
      </c>
      <c r="BS441">
        <v>9999999</v>
      </c>
      <c r="BT441">
        <v>4.3267575559427547</v>
      </c>
      <c r="BU441">
        <v>0.50585550344258057</v>
      </c>
      <c r="BV441">
        <v>2.2710280192502017</v>
      </c>
      <c r="BW441">
        <v>0.51995264149776232</v>
      </c>
      <c r="BX441">
        <v>1.5825757937685128</v>
      </c>
      <c r="BY441">
        <v>3.1559889288538512E-3</v>
      </c>
      <c r="BZ441">
        <v>0.38597641448627695</v>
      </c>
      <c r="CA441">
        <v>0.44965244089639733</v>
      </c>
      <c r="CB441">
        <v>0.46899093656987401</v>
      </c>
      <c r="CC441">
        <v>0.41986410821628728</v>
      </c>
      <c r="CD441">
        <v>0.75339218373498695</v>
      </c>
      <c r="CE441" t="s">
        <v>152</v>
      </c>
      <c r="CF441">
        <v>0.72996754452469081</v>
      </c>
      <c r="CG441">
        <v>252.30456521788508</v>
      </c>
      <c r="CH441">
        <v>654.46982154394743</v>
      </c>
      <c r="CI441">
        <v>45.103295716958193</v>
      </c>
      <c r="CJ441">
        <v>119.07817516889308</v>
      </c>
      <c r="CK441">
        <v>209.79250058380606</v>
      </c>
      <c r="CL441">
        <v>358.95832592065437</v>
      </c>
      <c r="CM441">
        <v>60.630855496072499</v>
      </c>
      <c r="CN441">
        <v>31.678210616360271</v>
      </c>
      <c r="CO441">
        <v>10395.448859425596</v>
      </c>
      <c r="CP441">
        <v>2.0127110072280088</v>
      </c>
      <c r="CQ441">
        <v>33.00978580631385</v>
      </c>
      <c r="CR441">
        <v>24240.751427073068</v>
      </c>
      <c r="CS441">
        <v>96.035428113527701</v>
      </c>
      <c r="CT441">
        <v>9999999</v>
      </c>
      <c r="CU441">
        <v>3.506180473281312</v>
      </c>
      <c r="CV441">
        <v>0.4249081000460605</v>
      </c>
      <c r="CW441">
        <v>1.647539090110977</v>
      </c>
      <c r="CX441">
        <v>0.44147644738931763</v>
      </c>
      <c r="CY441">
        <v>0.9317776078773633</v>
      </c>
      <c r="CZ441">
        <v>1.414146662083603E-3</v>
      </c>
      <c r="DA441">
        <v>0.21796963905204036</v>
      </c>
      <c r="DB441">
        <v>0.35054620864106334</v>
      </c>
      <c r="DC441">
        <v>0.37670774222017778</v>
      </c>
      <c r="DD441">
        <v>0.28463030023665226</v>
      </c>
      <c r="DE441">
        <v>0.54047003143974681</v>
      </c>
    </row>
    <row r="442" spans="1:109">
      <c r="A442">
        <v>434</v>
      </c>
      <c r="B442" t="s">
        <v>149</v>
      </c>
      <c r="C442">
        <v>426725.32678014849</v>
      </c>
      <c r="D442">
        <v>374040.97356871818</v>
      </c>
      <c r="E442">
        <v>732509.02665350912</v>
      </c>
      <c r="F442">
        <v>106982.72454220135</v>
      </c>
      <c r="G442">
        <v>199149.69985768487</v>
      </c>
      <c r="H442">
        <v>250429.50035892561</v>
      </c>
      <c r="I442">
        <v>1849370.9319922894</v>
      </c>
      <c r="J442">
        <v>206378.32219510191</v>
      </c>
      <c r="K442">
        <v>57631.528852341413</v>
      </c>
      <c r="L442">
        <v>167412380.34470004</v>
      </c>
      <c r="M442">
        <v>1726.9421869908306</v>
      </c>
      <c r="N442">
        <v>46976.302211769449</v>
      </c>
      <c r="O442">
        <v>8331729.5644030487</v>
      </c>
      <c r="P442">
        <v>24867.133157535009</v>
      </c>
      <c r="Q442">
        <v>9999999</v>
      </c>
      <c r="R442">
        <v>2620.1603396016681</v>
      </c>
      <c r="S442">
        <v>358.38268931424932</v>
      </c>
      <c r="T442">
        <v>1058.4918369650977</v>
      </c>
      <c r="U442">
        <v>373.10665569120243</v>
      </c>
      <c r="V442">
        <v>622.80561369563122</v>
      </c>
      <c r="W442">
        <v>2.1605177714848542</v>
      </c>
      <c r="X442">
        <v>221.10717928938988</v>
      </c>
      <c r="Y442">
        <v>300.72138859838554</v>
      </c>
      <c r="Z442">
        <v>316.89436844563829</v>
      </c>
      <c r="AA442">
        <v>260.76146999587377</v>
      </c>
      <c r="AB442">
        <v>456.9574211846359</v>
      </c>
      <c r="AC442" t="s">
        <v>150</v>
      </c>
      <c r="AD442">
        <v>253.25652139797455</v>
      </c>
      <c r="AE442">
        <v>120770.79505321055</v>
      </c>
      <c r="AF442">
        <v>568401.57027891499</v>
      </c>
      <c r="AG442">
        <v>38128.071374916122</v>
      </c>
      <c r="AH442">
        <v>63697.891390486169</v>
      </c>
      <c r="AI442">
        <v>181260.54006924032</v>
      </c>
      <c r="AJ442">
        <v>435759.21517657087</v>
      </c>
      <c r="AK442">
        <v>68808.653585426306</v>
      </c>
      <c r="AL442">
        <v>17831.223774988219</v>
      </c>
      <c r="AM442">
        <v>253633108.16091096</v>
      </c>
      <c r="AN442">
        <v>154.02407000259137</v>
      </c>
      <c r="AO442">
        <v>7805.9846139129086</v>
      </c>
      <c r="AP442">
        <v>5180153.9131839918</v>
      </c>
      <c r="AQ442">
        <v>3487.4437844239733</v>
      </c>
      <c r="AR442">
        <v>9999999</v>
      </c>
      <c r="AS442">
        <v>815.53157831191504</v>
      </c>
      <c r="AT442">
        <v>155.74989058365122</v>
      </c>
      <c r="AU442">
        <v>573.63351804923514</v>
      </c>
      <c r="AV442">
        <v>159.37748490105108</v>
      </c>
      <c r="AW442">
        <v>476.1182613486834</v>
      </c>
      <c r="AX442">
        <v>0.39443601822873192</v>
      </c>
      <c r="AY442">
        <v>109.46449382817346</v>
      </c>
      <c r="AZ442">
        <v>139.80629098105501</v>
      </c>
      <c r="BA442">
        <v>147.098352563075</v>
      </c>
      <c r="BB442">
        <v>126.58655241360776</v>
      </c>
      <c r="BC442">
        <v>206.13463946571005</v>
      </c>
      <c r="BD442" t="s">
        <v>151</v>
      </c>
      <c r="BE442">
        <v>0.53393136957821385</v>
      </c>
      <c r="BF442">
        <v>401.2500345784394</v>
      </c>
      <c r="BG442">
        <v>961.17141227657953</v>
      </c>
      <c r="BH442">
        <v>72.610891320739384</v>
      </c>
      <c r="BI442">
        <v>183.55137091758414</v>
      </c>
      <c r="BJ442">
        <v>344.90971291872023</v>
      </c>
      <c r="BK442">
        <v>625.71514269964302</v>
      </c>
      <c r="BL442">
        <v>101.7739249635183</v>
      </c>
      <c r="BM442">
        <v>47.046932849511791</v>
      </c>
      <c r="BN442">
        <v>21415.5530526572</v>
      </c>
      <c r="BO442">
        <v>0.71049087952370116</v>
      </c>
      <c r="BP442">
        <v>34.793004054153741</v>
      </c>
      <c r="BQ442">
        <v>27017.825632838911</v>
      </c>
      <c r="BR442">
        <v>103.17297435750289</v>
      </c>
      <c r="BS442">
        <v>9999999</v>
      </c>
      <c r="BT442">
        <v>2.5577341276234646</v>
      </c>
      <c r="BU442">
        <v>0.45791667694426141</v>
      </c>
      <c r="BV442">
        <v>1.8255505309956099</v>
      </c>
      <c r="BW442">
        <v>0.47008797047738093</v>
      </c>
      <c r="BX442">
        <v>1.1943300692040146</v>
      </c>
      <c r="BY442">
        <v>1.6986807326295342E-3</v>
      </c>
      <c r="BZ442">
        <v>0.27347044637430656</v>
      </c>
      <c r="CA442">
        <v>0.39967006971589281</v>
      </c>
      <c r="CB442">
        <v>0.42829898853561843</v>
      </c>
      <c r="CC442">
        <v>0.34587619423057481</v>
      </c>
      <c r="CD442">
        <v>0.61501213056038084</v>
      </c>
      <c r="CE442" t="s">
        <v>152</v>
      </c>
      <c r="CF442">
        <v>0.75439620806212482</v>
      </c>
      <c r="CG442">
        <v>488.70696351321664</v>
      </c>
      <c r="CH442">
        <v>2809.3090153394273</v>
      </c>
      <c r="CI442">
        <v>137.59520364108101</v>
      </c>
      <c r="CJ442">
        <v>229.39218285474647</v>
      </c>
      <c r="CK442">
        <v>767.30056925597125</v>
      </c>
      <c r="CL442">
        <v>1027.9582696203611</v>
      </c>
      <c r="CM442">
        <v>218.85693787837894</v>
      </c>
      <c r="CN442">
        <v>71.923862639230222</v>
      </c>
      <c r="CO442">
        <v>1038589.9719845819</v>
      </c>
      <c r="CP442">
        <v>2.9729334404100238</v>
      </c>
      <c r="CQ442">
        <v>23.753574762604572</v>
      </c>
      <c r="CR442">
        <v>26150.635706787361</v>
      </c>
      <c r="CS442">
        <v>119.40662805928838</v>
      </c>
      <c r="CT442">
        <v>9999999</v>
      </c>
      <c r="CU442">
        <v>2.2377483801592595</v>
      </c>
      <c r="CV442">
        <v>0.29300769489720924</v>
      </c>
      <c r="CW442">
        <v>0.96722888489781134</v>
      </c>
      <c r="CX442">
        <v>0.30231142447719184</v>
      </c>
      <c r="CY442">
        <v>0.54563786771864287</v>
      </c>
      <c r="CZ442">
        <v>3.3143645251968233E-3</v>
      </c>
      <c r="DA442">
        <v>0.15549544651071778</v>
      </c>
      <c r="DB442">
        <v>0.25115309477092684</v>
      </c>
      <c r="DC442">
        <v>0.26118693916695279</v>
      </c>
      <c r="DD442">
        <v>0.20650042484492187</v>
      </c>
      <c r="DE442">
        <v>0.34741917592451049</v>
      </c>
    </row>
    <row r="443" spans="1:109">
      <c r="A443">
        <v>435</v>
      </c>
      <c r="B443" t="s">
        <v>149</v>
      </c>
      <c r="C443">
        <v>464006.54742623027</v>
      </c>
      <c r="D443">
        <v>880341.02784645208</v>
      </c>
      <c r="E443">
        <v>1475174.4571526966</v>
      </c>
      <c r="F443">
        <v>309740.80369457416</v>
      </c>
      <c r="G443">
        <v>385013.74094382417</v>
      </c>
      <c r="H443">
        <v>580095.53086710291</v>
      </c>
      <c r="I443">
        <v>20187342.369708311</v>
      </c>
      <c r="J443">
        <v>1086252.0366415745</v>
      </c>
      <c r="K443">
        <v>102723.04907278459</v>
      </c>
      <c r="L443">
        <v>19588162341.237011</v>
      </c>
      <c r="M443">
        <v>6893.8325400234253</v>
      </c>
      <c r="N443">
        <v>101418.01599082844</v>
      </c>
      <c r="O443">
        <v>7185238.4185060114</v>
      </c>
      <c r="P443">
        <v>58424.284548950018</v>
      </c>
      <c r="Q443">
        <v>9999999</v>
      </c>
      <c r="R443">
        <v>9998.9451395605211</v>
      </c>
      <c r="S443">
        <v>1147.6663422978859</v>
      </c>
      <c r="T443">
        <v>4535.6190880856284</v>
      </c>
      <c r="U443">
        <v>1188.5516627247093</v>
      </c>
      <c r="V443">
        <v>2476.779137403134</v>
      </c>
      <c r="W443">
        <v>6.9778384168270238</v>
      </c>
      <c r="X443">
        <v>566.26984727150409</v>
      </c>
      <c r="Y443">
        <v>958.21064270740737</v>
      </c>
      <c r="Z443">
        <v>1021.8584177167905</v>
      </c>
      <c r="AA443">
        <v>769.65671880836271</v>
      </c>
      <c r="AB443">
        <v>1385.4641593301797</v>
      </c>
      <c r="AC443" t="s">
        <v>150</v>
      </c>
      <c r="AD443">
        <v>871.48280352994266</v>
      </c>
      <c r="AE443">
        <v>228191.76589626318</v>
      </c>
      <c r="AF443">
        <v>385219.61364097503</v>
      </c>
      <c r="AG443">
        <v>54221.539975468651</v>
      </c>
      <c r="AH443">
        <v>107347.14065762663</v>
      </c>
      <c r="AI443">
        <v>168770.40072981032</v>
      </c>
      <c r="AJ443">
        <v>964128.09069538326</v>
      </c>
      <c r="AK443">
        <v>102548.99667110911</v>
      </c>
      <c r="AL443">
        <v>28557.673543603825</v>
      </c>
      <c r="AM443">
        <v>38236780.707248904</v>
      </c>
      <c r="AN443">
        <v>2085.8049625892049</v>
      </c>
      <c r="AO443">
        <v>21614.523701804013</v>
      </c>
      <c r="AP443">
        <v>5809709.2309548976</v>
      </c>
      <c r="AQ443">
        <v>10014.656744150354</v>
      </c>
      <c r="AR443">
        <v>9999999</v>
      </c>
      <c r="AS443">
        <v>2924.3691327816168</v>
      </c>
      <c r="AT443">
        <v>397.26964228881081</v>
      </c>
      <c r="AU443">
        <v>1527.5978388744538</v>
      </c>
      <c r="AV443">
        <v>416.03938131629849</v>
      </c>
      <c r="AW443">
        <v>896.7566213917496</v>
      </c>
      <c r="AX443">
        <v>0.53183112074518224</v>
      </c>
      <c r="AY443">
        <v>161.92427959787818</v>
      </c>
      <c r="AZ443">
        <v>300.85585033159782</v>
      </c>
      <c r="BA443">
        <v>355.32296867421422</v>
      </c>
      <c r="BB443">
        <v>227.05347500291288</v>
      </c>
      <c r="BC443">
        <v>551.96715169044364</v>
      </c>
      <c r="BD443" t="s">
        <v>151</v>
      </c>
      <c r="BE443">
        <v>8.5439273686989505</v>
      </c>
      <c r="BF443">
        <v>1025.7844257233094</v>
      </c>
      <c r="BG443">
        <v>5657.5588349685349</v>
      </c>
      <c r="BH443">
        <v>471.20780095133716</v>
      </c>
      <c r="BI443">
        <v>613.87307786335941</v>
      </c>
      <c r="BJ443">
        <v>1441.1325527197905</v>
      </c>
      <c r="BK443">
        <v>10799.361907165408</v>
      </c>
      <c r="BL443">
        <v>1239.0237285480819</v>
      </c>
      <c r="BM443">
        <v>171.95157932717015</v>
      </c>
      <c r="BN443">
        <v>206775436.87393075</v>
      </c>
      <c r="BO443">
        <v>8.1727393423966106</v>
      </c>
      <c r="BP443">
        <v>130.0345503935321</v>
      </c>
      <c r="BQ443">
        <v>25162.654013171948</v>
      </c>
      <c r="BR443">
        <v>24.590158122533133</v>
      </c>
      <c r="BS443">
        <v>9999999</v>
      </c>
      <c r="BT443">
        <v>15.479728368779277</v>
      </c>
      <c r="BU443">
        <v>1.6142134965671098</v>
      </c>
      <c r="BV443">
        <v>5.1619751423145983</v>
      </c>
      <c r="BW443">
        <v>1.6890892029465927</v>
      </c>
      <c r="BX443">
        <v>3.1559297345474433</v>
      </c>
      <c r="BY443">
        <v>8.5235768913534491E-3</v>
      </c>
      <c r="BZ443">
        <v>0.72127843428066196</v>
      </c>
      <c r="CA443">
        <v>1.2863785910413574</v>
      </c>
      <c r="CB443">
        <v>1.4056289527853576</v>
      </c>
      <c r="CC443">
        <v>1.0031761234957641</v>
      </c>
      <c r="CD443">
        <v>2.2235290282603319</v>
      </c>
      <c r="CE443" t="s">
        <v>152</v>
      </c>
      <c r="CF443">
        <v>0.98502644565147568</v>
      </c>
      <c r="CG443">
        <v>459.81629420277807</v>
      </c>
      <c r="CH443">
        <v>1904.3696634130574</v>
      </c>
      <c r="CI443">
        <v>117.67400860153607</v>
      </c>
      <c r="CJ443">
        <v>221.61365425398017</v>
      </c>
      <c r="CK443">
        <v>577.41113180327011</v>
      </c>
      <c r="CL443">
        <v>1301.8091742384067</v>
      </c>
      <c r="CM443">
        <v>199.39546566802309</v>
      </c>
      <c r="CN443">
        <v>59.039527948200714</v>
      </c>
      <c r="CO443">
        <v>470221.80591538909</v>
      </c>
      <c r="CP443">
        <v>0.57732247192178232</v>
      </c>
      <c r="CQ443">
        <v>27.956923917472913</v>
      </c>
      <c r="CR443">
        <v>20553.799368866465</v>
      </c>
      <c r="CS443">
        <v>82.194781016612581</v>
      </c>
      <c r="CT443">
        <v>9999999</v>
      </c>
      <c r="CU443">
        <v>3.6342962913638375</v>
      </c>
      <c r="CV443">
        <v>0.5941638172786593</v>
      </c>
      <c r="CW443">
        <v>2.6588784484692431</v>
      </c>
      <c r="CX443">
        <v>0.61464131539586286</v>
      </c>
      <c r="CY443">
        <v>1.991752248792189</v>
      </c>
      <c r="CZ443">
        <v>1.6836503624084321E-3</v>
      </c>
      <c r="DA443">
        <v>0.36898423984754813</v>
      </c>
      <c r="DB443">
        <v>0.50686831109436448</v>
      </c>
      <c r="DC443">
        <v>0.5460911988786088</v>
      </c>
      <c r="DD443">
        <v>0.44345155834866162</v>
      </c>
      <c r="DE443">
        <v>0.88879409764459105</v>
      </c>
    </row>
    <row r="444" spans="1:109">
      <c r="A444">
        <v>436</v>
      </c>
      <c r="B444" t="s">
        <v>149</v>
      </c>
      <c r="C444">
        <v>216749.96663697204</v>
      </c>
      <c r="D444">
        <v>152949.70762412471</v>
      </c>
      <c r="E444">
        <v>531108.14381679869</v>
      </c>
      <c r="F444">
        <v>46848.27539816581</v>
      </c>
      <c r="G444">
        <v>80491.87102215823</v>
      </c>
      <c r="H444">
        <v>147012.29691483159</v>
      </c>
      <c r="I444">
        <v>673367.25822084269</v>
      </c>
      <c r="J444">
        <v>89636.912022720498</v>
      </c>
      <c r="K444">
        <v>23963.330192865877</v>
      </c>
      <c r="L444">
        <v>360723179.81087077</v>
      </c>
      <c r="M444">
        <v>1239.4991769817282</v>
      </c>
      <c r="N444">
        <v>18844.333883224775</v>
      </c>
      <c r="O444">
        <v>4628309.38922711</v>
      </c>
      <c r="P444">
        <v>9713.8699242873845</v>
      </c>
      <c r="Q444">
        <v>9999999</v>
      </c>
      <c r="R444">
        <v>1641.7954357712247</v>
      </c>
      <c r="S444">
        <v>114.79249786922348</v>
      </c>
      <c r="T444">
        <v>633.43675735356851</v>
      </c>
      <c r="U444">
        <v>118.78101811106426</v>
      </c>
      <c r="V444">
        <v>407.37275937897067</v>
      </c>
      <c r="W444">
        <v>0.93066282772350162</v>
      </c>
      <c r="X444">
        <v>70.347299776186389</v>
      </c>
      <c r="Y444">
        <v>98.268241572185232</v>
      </c>
      <c r="Z444">
        <v>103.86724668552156</v>
      </c>
      <c r="AA444">
        <v>85.543543414844692</v>
      </c>
      <c r="AB444">
        <v>168.81595033318953</v>
      </c>
      <c r="AC444" t="s">
        <v>150</v>
      </c>
      <c r="AD444">
        <v>986.73647107065028</v>
      </c>
      <c r="AE444">
        <v>173945.30589795785</v>
      </c>
      <c r="AF444">
        <v>1013230.0743623688</v>
      </c>
      <c r="AG444">
        <v>63396.977402587065</v>
      </c>
      <c r="AH444">
        <v>92419.430968076602</v>
      </c>
      <c r="AI444">
        <v>248436.72665662805</v>
      </c>
      <c r="AJ444">
        <v>1019862.596480072</v>
      </c>
      <c r="AK444">
        <v>143172.61052840465</v>
      </c>
      <c r="AL444">
        <v>24549.225009635975</v>
      </c>
      <c r="AM444">
        <v>13138835800.563061</v>
      </c>
      <c r="AN444">
        <v>603.50867396752938</v>
      </c>
      <c r="AO444">
        <v>14925.059886558083</v>
      </c>
      <c r="AP444">
        <v>5163051.7430424765</v>
      </c>
      <c r="AQ444">
        <v>9836.757801115984</v>
      </c>
      <c r="AR444">
        <v>9999999</v>
      </c>
      <c r="AS444">
        <v>2335.5914065636643</v>
      </c>
      <c r="AT444">
        <v>267.94596698237626</v>
      </c>
      <c r="AU444">
        <v>1068.2332490276572</v>
      </c>
      <c r="AV444">
        <v>277.54272927790913</v>
      </c>
      <c r="AW444">
        <v>594.48967789006701</v>
      </c>
      <c r="AX444">
        <v>0.67942554137203004</v>
      </c>
      <c r="AY444">
        <v>141.63677405894646</v>
      </c>
      <c r="AZ444">
        <v>226.39978999930798</v>
      </c>
      <c r="BA444">
        <v>238.81396202152675</v>
      </c>
      <c r="BB444">
        <v>187.43419804074784</v>
      </c>
      <c r="BC444">
        <v>329.7749340998372</v>
      </c>
      <c r="BD444" t="s">
        <v>151</v>
      </c>
      <c r="BE444">
        <v>2.6832210876727296</v>
      </c>
      <c r="BF444">
        <v>201.94443616915092</v>
      </c>
      <c r="BG444">
        <v>1174.0140265253829</v>
      </c>
      <c r="BH444">
        <v>51.436426887518472</v>
      </c>
      <c r="BI444">
        <v>121.88861641298109</v>
      </c>
      <c r="BJ444">
        <v>262.9190177800312</v>
      </c>
      <c r="BK444">
        <v>361.32942692966935</v>
      </c>
      <c r="BL444">
        <v>70.457276960173502</v>
      </c>
      <c r="BM444">
        <v>35.649008348977844</v>
      </c>
      <c r="BN444">
        <v>39679.686575324733</v>
      </c>
      <c r="BO444">
        <v>4.0766867493732244</v>
      </c>
      <c r="BP444">
        <v>41.368738072461547</v>
      </c>
      <c r="BQ444">
        <v>28605.453042375619</v>
      </c>
      <c r="BR444">
        <v>89.758242814318308</v>
      </c>
      <c r="BS444">
        <v>9999999</v>
      </c>
      <c r="BT444">
        <v>6.4509330058260144</v>
      </c>
      <c r="BU444">
        <v>0.46421983358407409</v>
      </c>
      <c r="BV444">
        <v>2.2497483854672309</v>
      </c>
      <c r="BW444">
        <v>0.49147904972561057</v>
      </c>
      <c r="BX444">
        <v>1.4772477418337333</v>
      </c>
      <c r="BY444">
        <v>1.8355309398630352E-3</v>
      </c>
      <c r="BZ444">
        <v>0.18499509550084758</v>
      </c>
      <c r="CA444">
        <v>0.34257987964824144</v>
      </c>
      <c r="CB444">
        <v>0.40288994630705888</v>
      </c>
      <c r="CC444">
        <v>0.25884756750336618</v>
      </c>
      <c r="CD444">
        <v>0.81486330649420846</v>
      </c>
      <c r="CE444" t="s">
        <v>152</v>
      </c>
      <c r="CF444">
        <v>2.1512033010839104</v>
      </c>
      <c r="CG444">
        <v>131.02773780868333</v>
      </c>
      <c r="CH444">
        <v>1395.353806863214</v>
      </c>
      <c r="CI444">
        <v>40.24209254840801</v>
      </c>
      <c r="CJ444">
        <v>72.684629601020902</v>
      </c>
      <c r="CK444">
        <v>318.53023531446325</v>
      </c>
      <c r="CL444">
        <v>232.69438257916892</v>
      </c>
      <c r="CM444">
        <v>59.451716270694085</v>
      </c>
      <c r="CN444">
        <v>22.822903011925177</v>
      </c>
      <c r="CO444">
        <v>163545.42798010458</v>
      </c>
      <c r="CP444">
        <v>2.1703787242089816</v>
      </c>
      <c r="CQ444">
        <v>14.575498176648905</v>
      </c>
      <c r="CR444">
        <v>19233.916378189646</v>
      </c>
      <c r="CS444">
        <v>98.214713396523805</v>
      </c>
      <c r="CT444">
        <v>9999999</v>
      </c>
      <c r="CU444">
        <v>3.5407282354887823</v>
      </c>
      <c r="CV444">
        <v>0.14452314976266878</v>
      </c>
      <c r="CW444">
        <v>0.94965766508106575</v>
      </c>
      <c r="CX444">
        <v>0.15443206567824988</v>
      </c>
      <c r="CY444">
        <v>0.56037650624411783</v>
      </c>
      <c r="CZ444">
        <v>1.7005239888178837E-3</v>
      </c>
      <c r="DA444">
        <v>5.568315292670669E-2</v>
      </c>
      <c r="DB444">
        <v>0.1041324842563509</v>
      </c>
      <c r="DC444">
        <v>0.12314519735440738</v>
      </c>
      <c r="DD444">
        <v>7.8374362604268694E-2</v>
      </c>
      <c r="DE444">
        <v>0.2781314730865535</v>
      </c>
    </row>
    <row r="445" spans="1:109">
      <c r="A445">
        <v>437</v>
      </c>
      <c r="B445" t="s">
        <v>149</v>
      </c>
      <c r="C445">
        <v>365517.49072043155</v>
      </c>
      <c r="D445">
        <v>116478.52872808273</v>
      </c>
      <c r="E445">
        <v>210361.28285188082</v>
      </c>
      <c r="F445">
        <v>22509.955416241966</v>
      </c>
      <c r="G445">
        <v>57566.266012979257</v>
      </c>
      <c r="H445">
        <v>79592.227264685309</v>
      </c>
      <c r="I445">
        <v>194699.15890823945</v>
      </c>
      <c r="J445">
        <v>31083.313840131563</v>
      </c>
      <c r="K445">
        <v>16396.320554175389</v>
      </c>
      <c r="L445">
        <v>2966547.2405765946</v>
      </c>
      <c r="M445">
        <v>2147.4685637964344</v>
      </c>
      <c r="N445">
        <v>18599.394419806085</v>
      </c>
      <c r="O445">
        <v>9039122.8699748553</v>
      </c>
      <c r="P445">
        <v>4660.690010730661</v>
      </c>
      <c r="Q445">
        <v>9999999</v>
      </c>
      <c r="R445">
        <v>2599.7392923036937</v>
      </c>
      <c r="S445">
        <v>183.56835926935597</v>
      </c>
      <c r="T445">
        <v>963.60466822655894</v>
      </c>
      <c r="U445">
        <v>195.54817147124371</v>
      </c>
      <c r="V445">
        <v>572.40809322565508</v>
      </c>
      <c r="W445">
        <v>0.40391556990373034</v>
      </c>
      <c r="X445">
        <v>78.759037176730331</v>
      </c>
      <c r="Y445">
        <v>136.60558057898456</v>
      </c>
      <c r="Z445">
        <v>156.82280830296733</v>
      </c>
      <c r="AA445">
        <v>105.99790685107399</v>
      </c>
      <c r="AB445">
        <v>350.1785293379138</v>
      </c>
      <c r="AC445" t="s">
        <v>150</v>
      </c>
      <c r="AD445">
        <v>741.55642783848748</v>
      </c>
      <c r="AE445">
        <v>98495.570240151646</v>
      </c>
      <c r="AF445">
        <v>551664.55830683454</v>
      </c>
      <c r="AG445">
        <v>32699.009568518504</v>
      </c>
      <c r="AH445">
        <v>54496.980953800638</v>
      </c>
      <c r="AI445">
        <v>173179.55812038301</v>
      </c>
      <c r="AJ445">
        <v>330526.1980166696</v>
      </c>
      <c r="AK445">
        <v>58152.125036352387</v>
      </c>
      <c r="AL445">
        <v>15651.690106015729</v>
      </c>
      <c r="AM445">
        <v>159075462.94334459</v>
      </c>
      <c r="AN445">
        <v>651.43329801821767</v>
      </c>
      <c r="AO445">
        <v>8690.2790247488992</v>
      </c>
      <c r="AP445">
        <v>5827068.0692853034</v>
      </c>
      <c r="AQ445">
        <v>4161.8634197827214</v>
      </c>
      <c r="AR445">
        <v>9999999</v>
      </c>
      <c r="AS445">
        <v>1388.4753918406257</v>
      </c>
      <c r="AT445">
        <v>73.207515232562002</v>
      </c>
      <c r="AU445">
        <v>429.82264443922509</v>
      </c>
      <c r="AV445">
        <v>77.628516082725071</v>
      </c>
      <c r="AW445">
        <v>263.02161129915521</v>
      </c>
      <c r="AX445">
        <v>0.50286461140220606</v>
      </c>
      <c r="AY445">
        <v>31.733140360347978</v>
      </c>
      <c r="AZ445">
        <v>55.066731382649031</v>
      </c>
      <c r="BA445">
        <v>62.499575722448874</v>
      </c>
      <c r="BB445">
        <v>42.969736852873602</v>
      </c>
      <c r="BC445">
        <v>135.90594019423392</v>
      </c>
      <c r="BD445" t="s">
        <v>151</v>
      </c>
      <c r="BE445">
        <v>2.5206060678022446</v>
      </c>
      <c r="BF445">
        <v>353.84662038835467</v>
      </c>
      <c r="BG445">
        <v>2971.2343414888073</v>
      </c>
      <c r="BH445">
        <v>96.253348294130362</v>
      </c>
      <c r="BI445">
        <v>173.26339059190033</v>
      </c>
      <c r="BJ445">
        <v>725.59029556968255</v>
      </c>
      <c r="BK445">
        <v>605.52994172888941</v>
      </c>
      <c r="BL445">
        <v>144.79052180541382</v>
      </c>
      <c r="BM445">
        <v>52.306874305333501</v>
      </c>
      <c r="BN445">
        <v>451139.84260841965</v>
      </c>
      <c r="BO445">
        <v>2.7942009039734135</v>
      </c>
      <c r="BP445">
        <v>20.225165088751197</v>
      </c>
      <c r="BQ445">
        <v>37067.534157318325</v>
      </c>
      <c r="BR445">
        <v>126.76471633214059</v>
      </c>
      <c r="BS445">
        <v>9999999</v>
      </c>
      <c r="BT445">
        <v>6.6424077875242373</v>
      </c>
      <c r="BU445">
        <v>0.63404293190559224</v>
      </c>
      <c r="BV445">
        <v>3.2092731588462806</v>
      </c>
      <c r="BW445">
        <v>0.6603269784755027</v>
      </c>
      <c r="BX445">
        <v>1.9985190731424487</v>
      </c>
      <c r="BY445">
        <v>2.7844478753331816E-3</v>
      </c>
      <c r="BZ445">
        <v>0.31042734760960222</v>
      </c>
      <c r="CA445">
        <v>0.51223944800379873</v>
      </c>
      <c r="CB445">
        <v>0.57083288612181926</v>
      </c>
      <c r="CC445">
        <v>0.41449896946502912</v>
      </c>
      <c r="CD445">
        <v>0.95751693369303215</v>
      </c>
      <c r="CE445" t="s">
        <v>152</v>
      </c>
      <c r="CF445">
        <v>0.22046165863774275</v>
      </c>
      <c r="CG445">
        <v>535.99941237988116</v>
      </c>
      <c r="CH445">
        <v>1329.6467324793718</v>
      </c>
      <c r="CI445">
        <v>116.57661558449715</v>
      </c>
      <c r="CJ445">
        <v>248.30182604940094</v>
      </c>
      <c r="CK445">
        <v>454.93933150188906</v>
      </c>
      <c r="CL445">
        <v>1399.5798835961389</v>
      </c>
      <c r="CM445">
        <v>190.16759525855707</v>
      </c>
      <c r="CN445">
        <v>64.958588227797947</v>
      </c>
      <c r="CO445">
        <v>127296.1514190547</v>
      </c>
      <c r="CP445">
        <v>0.29817262782321224</v>
      </c>
      <c r="CQ445">
        <v>41.987032910692889</v>
      </c>
      <c r="CR445">
        <v>19134.972089301227</v>
      </c>
      <c r="CS445">
        <v>73.645730883953391</v>
      </c>
      <c r="CT445">
        <v>9999999</v>
      </c>
      <c r="CU445">
        <v>1.920005709670999</v>
      </c>
      <c r="CV445">
        <v>0.2612996575384976</v>
      </c>
      <c r="CW445">
        <v>1.0011046176629479</v>
      </c>
      <c r="CX445">
        <v>0.26701525013420319</v>
      </c>
      <c r="CY445">
        <v>0.71355784389688248</v>
      </c>
      <c r="CZ445">
        <v>1.2672168397227573E-3</v>
      </c>
      <c r="DA445">
        <v>0.20615774488511829</v>
      </c>
      <c r="DB445">
        <v>0.2396214920174751</v>
      </c>
      <c r="DC445">
        <v>0.24267314442280136</v>
      </c>
      <c r="DD445">
        <v>0.22581739032125664</v>
      </c>
      <c r="DE445">
        <v>0.36754078655298511</v>
      </c>
    </row>
    <row r="446" spans="1:109">
      <c r="A446">
        <v>438</v>
      </c>
      <c r="B446" t="s">
        <v>149</v>
      </c>
      <c r="C446">
        <v>320059.11313635868</v>
      </c>
      <c r="D446">
        <v>213666.12439245664</v>
      </c>
      <c r="E446">
        <v>580710.81633895996</v>
      </c>
      <c r="F446">
        <v>54451.40243653005</v>
      </c>
      <c r="G446">
        <v>105652.04236665199</v>
      </c>
      <c r="H446">
        <v>188337.50684173798</v>
      </c>
      <c r="I446">
        <v>830613.62263633998</v>
      </c>
      <c r="J446">
        <v>101670.60025189683</v>
      </c>
      <c r="K446">
        <v>28502.345671793082</v>
      </c>
      <c r="L446">
        <v>124110431.76851888</v>
      </c>
      <c r="M446">
        <v>2431.2612777441482</v>
      </c>
      <c r="N446">
        <v>22475.154453573818</v>
      </c>
      <c r="O446">
        <v>7002556.9219320761</v>
      </c>
      <c r="P446">
        <v>12547.188632993159</v>
      </c>
      <c r="Q446">
        <v>9999999</v>
      </c>
      <c r="R446">
        <v>3765.2232754343072</v>
      </c>
      <c r="S446">
        <v>311.94841375342372</v>
      </c>
      <c r="T446">
        <v>1358.8796082429699</v>
      </c>
      <c r="U446">
        <v>331.04215569061472</v>
      </c>
      <c r="V446">
        <v>818.01718768162948</v>
      </c>
      <c r="W446">
        <v>0.35560944286894342</v>
      </c>
      <c r="X446">
        <v>137.19131649513287</v>
      </c>
      <c r="Y446">
        <v>237.88579901285232</v>
      </c>
      <c r="Z446">
        <v>267.89316512607331</v>
      </c>
      <c r="AA446">
        <v>186.51249568510619</v>
      </c>
      <c r="AB446">
        <v>563.67640473156609</v>
      </c>
      <c r="AC446" t="s">
        <v>150</v>
      </c>
      <c r="AD446">
        <v>1230.2775725278714</v>
      </c>
      <c r="AE446">
        <v>207357.53882477118</v>
      </c>
      <c r="AF446">
        <v>1253007.4643322078</v>
      </c>
      <c r="AG446">
        <v>87654.182993973605</v>
      </c>
      <c r="AH446">
        <v>103174.56191487936</v>
      </c>
      <c r="AI446">
        <v>315756.23822468839</v>
      </c>
      <c r="AJ446">
        <v>1393001.9376026527</v>
      </c>
      <c r="AK446">
        <v>222531.90028085915</v>
      </c>
      <c r="AL446">
        <v>30205.182200464162</v>
      </c>
      <c r="AM446">
        <v>263985365032.91113</v>
      </c>
      <c r="AN446">
        <v>1774.2899837834616</v>
      </c>
      <c r="AO446">
        <v>15465.51565134412</v>
      </c>
      <c r="AP446">
        <v>4453704.1820373377</v>
      </c>
      <c r="AQ446">
        <v>8017.5886452229297</v>
      </c>
      <c r="AR446">
        <v>9999999</v>
      </c>
      <c r="AS446">
        <v>2125.2937238267659</v>
      </c>
      <c r="AT446">
        <v>218.50993973539335</v>
      </c>
      <c r="AU446">
        <v>1166.9140513344023</v>
      </c>
      <c r="AV446">
        <v>230.2072060568116</v>
      </c>
      <c r="AW446">
        <v>739.11922750199267</v>
      </c>
      <c r="AX446">
        <v>0.10449204635304783</v>
      </c>
      <c r="AY446">
        <v>86.876210890799982</v>
      </c>
      <c r="AZ446">
        <v>159.73511418115743</v>
      </c>
      <c r="BA446">
        <v>196.42820500601857</v>
      </c>
      <c r="BB446">
        <v>120.66240530090401</v>
      </c>
      <c r="BC446">
        <v>370.75042286190558</v>
      </c>
      <c r="BD446" t="s">
        <v>151</v>
      </c>
      <c r="BE446">
        <v>6.7065164446331677E-2</v>
      </c>
      <c r="BF446">
        <v>334.50316538800655</v>
      </c>
      <c r="BG446">
        <v>815.66242186225304</v>
      </c>
      <c r="BH446">
        <v>62.632031555291185</v>
      </c>
      <c r="BI446">
        <v>157.09062088561481</v>
      </c>
      <c r="BJ446">
        <v>318.95646841858178</v>
      </c>
      <c r="BK446">
        <v>448.14637350216606</v>
      </c>
      <c r="BL446">
        <v>82.431215638284783</v>
      </c>
      <c r="BM446">
        <v>42.773587100568079</v>
      </c>
      <c r="BN446">
        <v>11240.169232555039</v>
      </c>
      <c r="BO446">
        <v>0.31185041582821671</v>
      </c>
      <c r="BP446">
        <v>27.239650037472824</v>
      </c>
      <c r="BQ446">
        <v>28959.850509422053</v>
      </c>
      <c r="BR446">
        <v>136.75903206185973</v>
      </c>
      <c r="BS446">
        <v>9999999</v>
      </c>
      <c r="BT446">
        <v>0.43974945921488107</v>
      </c>
      <c r="BU446">
        <v>2.1113790999577806E-2</v>
      </c>
      <c r="BV446">
        <v>0.10336039199645471</v>
      </c>
      <c r="BW446">
        <v>2.1981209691609462E-2</v>
      </c>
      <c r="BX446">
        <v>5.5783246569304126E-2</v>
      </c>
      <c r="BY446">
        <v>1.6959900591010841E-3</v>
      </c>
      <c r="BZ446">
        <v>1.9712452113402536E-2</v>
      </c>
      <c r="CA446">
        <v>1.9068735159155702E-2</v>
      </c>
      <c r="CB446">
        <v>1.9279751927027241E-2</v>
      </c>
      <c r="CC446">
        <v>1.9053589442376107E-2</v>
      </c>
      <c r="CD446">
        <v>3.6333356239318458E-2</v>
      </c>
      <c r="CE446" t="s">
        <v>152</v>
      </c>
      <c r="CF446">
        <v>2.703724369356395</v>
      </c>
      <c r="CG446">
        <v>206.15556430083245</v>
      </c>
      <c r="CH446">
        <v>437.95853821158181</v>
      </c>
      <c r="CI446">
        <v>36.011554600918465</v>
      </c>
      <c r="CJ446">
        <v>94.41359384211006</v>
      </c>
      <c r="CK446">
        <v>149.58318306011876</v>
      </c>
      <c r="CL446">
        <v>257.57256723576938</v>
      </c>
      <c r="CM446">
        <v>46.036536528310144</v>
      </c>
      <c r="CN446">
        <v>28.295041394426399</v>
      </c>
      <c r="CO446">
        <v>4256.5904885276595</v>
      </c>
      <c r="CP446">
        <v>6.7479771944819786</v>
      </c>
      <c r="CQ446">
        <v>40.836340598299785</v>
      </c>
      <c r="CR446">
        <v>25662.15163130733</v>
      </c>
      <c r="CS446">
        <v>104.37309281734802</v>
      </c>
      <c r="CT446">
        <v>9999999</v>
      </c>
      <c r="CU446">
        <v>7.7233587738122464</v>
      </c>
      <c r="CV446">
        <v>0.42011333908398008</v>
      </c>
      <c r="CW446">
        <v>2.8583217438734185</v>
      </c>
      <c r="CX446">
        <v>0.44258641864745318</v>
      </c>
      <c r="CY446">
        <v>1.7038899958461746</v>
      </c>
      <c r="CZ446">
        <v>2.1762847277513427E-4</v>
      </c>
      <c r="DA446">
        <v>0.19266975008934656</v>
      </c>
      <c r="DB446">
        <v>0.32234992263513212</v>
      </c>
      <c r="DC446">
        <v>0.36547788706196149</v>
      </c>
      <c r="DD446">
        <v>0.25415833185255882</v>
      </c>
      <c r="DE446">
        <v>0.73365894802956699</v>
      </c>
    </row>
    <row r="447" spans="1:109">
      <c r="A447">
        <v>439</v>
      </c>
      <c r="B447" t="s">
        <v>149</v>
      </c>
      <c r="C447">
        <v>347877.41097663011</v>
      </c>
      <c r="D447">
        <v>504819.16562462866</v>
      </c>
      <c r="E447">
        <v>4586155.3216808578</v>
      </c>
      <c r="F447">
        <v>556498.50421063078</v>
      </c>
      <c r="G447">
        <v>266245.47235445335</v>
      </c>
      <c r="H447">
        <v>1111470.0254231377</v>
      </c>
      <c r="I447">
        <v>22554826.989954803</v>
      </c>
      <c r="J447">
        <v>4420586.613822897</v>
      </c>
      <c r="K447">
        <v>84033.740286135202</v>
      </c>
      <c r="L447">
        <v>2.582840961425664E+18</v>
      </c>
      <c r="M447">
        <v>5566.4905877199253</v>
      </c>
      <c r="N447">
        <v>66100.818358766308</v>
      </c>
      <c r="O447">
        <v>7388167.3249904281</v>
      </c>
      <c r="P447">
        <v>37792.286343094078</v>
      </c>
      <c r="Q447">
        <v>9999999</v>
      </c>
      <c r="R447">
        <v>9301.5244175919033</v>
      </c>
      <c r="S447">
        <v>678.44396945747474</v>
      </c>
      <c r="T447">
        <v>3471.2003997023958</v>
      </c>
      <c r="U447">
        <v>710.88074195653962</v>
      </c>
      <c r="V447">
        <v>2186.2422892385175</v>
      </c>
      <c r="W447">
        <v>4.5204929413636004</v>
      </c>
      <c r="X447">
        <v>299.9780247248421</v>
      </c>
      <c r="Y447">
        <v>522.17741645690944</v>
      </c>
      <c r="Z447">
        <v>606.23268779756006</v>
      </c>
      <c r="AA447">
        <v>406.1280951396048</v>
      </c>
      <c r="AB447">
        <v>1061.7385311496955</v>
      </c>
      <c r="AC447" t="s">
        <v>150</v>
      </c>
      <c r="AD447">
        <v>102.47917590544108</v>
      </c>
      <c r="AE447">
        <v>45269.995521387675</v>
      </c>
      <c r="AF447">
        <v>159650.16356049172</v>
      </c>
      <c r="AG447">
        <v>10399.79938215384</v>
      </c>
      <c r="AH447">
        <v>26173.611138621178</v>
      </c>
      <c r="AI447">
        <v>43968.805612634525</v>
      </c>
      <c r="AJ447">
        <v>74693.68967528973</v>
      </c>
      <c r="AK447">
        <v>13797.518046133764</v>
      </c>
      <c r="AL447">
        <v>7274.5303202802916</v>
      </c>
      <c r="AM447">
        <v>3455801.3561287993</v>
      </c>
      <c r="AN447">
        <v>90.698638337977869</v>
      </c>
      <c r="AO447">
        <v>6347.6160017431312</v>
      </c>
      <c r="AP447">
        <v>4545239.4236435024</v>
      </c>
      <c r="AQ447">
        <v>950.3864495213669</v>
      </c>
      <c r="AR447">
        <v>9999999</v>
      </c>
      <c r="AS447">
        <v>294.73974055661893</v>
      </c>
      <c r="AT447">
        <v>44.860951472918316</v>
      </c>
      <c r="AU447">
        <v>194.99009653758461</v>
      </c>
      <c r="AV447">
        <v>46.371475019783936</v>
      </c>
      <c r="AW447">
        <v>168.46056349189152</v>
      </c>
      <c r="AX447">
        <v>0.42844501793695622</v>
      </c>
      <c r="AY447">
        <v>30.668605097029005</v>
      </c>
      <c r="AZ447">
        <v>38.863025806830528</v>
      </c>
      <c r="BA447">
        <v>41.550499127624313</v>
      </c>
      <c r="BB447">
        <v>34.911279273581009</v>
      </c>
      <c r="BC447">
        <v>69.980946183384589</v>
      </c>
      <c r="BD447" t="s">
        <v>151</v>
      </c>
      <c r="BE447">
        <v>0.73887360448337447</v>
      </c>
      <c r="BF447">
        <v>896.91352572915685</v>
      </c>
      <c r="BG447">
        <v>2285.2268699595088</v>
      </c>
      <c r="BH447">
        <v>179.70862935660477</v>
      </c>
      <c r="BI447">
        <v>403.55178652665631</v>
      </c>
      <c r="BJ447">
        <v>718.78758844810875</v>
      </c>
      <c r="BK447">
        <v>2171.6674863171429</v>
      </c>
      <c r="BL447">
        <v>284.51037820306846</v>
      </c>
      <c r="BM447">
        <v>103.43454562257853</v>
      </c>
      <c r="BN447">
        <v>189077.77579569057</v>
      </c>
      <c r="BO447">
        <v>0.70441956465081068</v>
      </c>
      <c r="BP447">
        <v>70.674982467001342</v>
      </c>
      <c r="BQ447">
        <v>35968.817513908398</v>
      </c>
      <c r="BR447">
        <v>84.571774281052541</v>
      </c>
      <c r="BS447">
        <v>9999999</v>
      </c>
      <c r="BT447">
        <v>4.709663821874412</v>
      </c>
      <c r="BU447">
        <v>0.88378827544682825</v>
      </c>
      <c r="BV447">
        <v>3.2281454561679594</v>
      </c>
      <c r="BW447">
        <v>0.91011307270558361</v>
      </c>
      <c r="BX447">
        <v>2.1787412020818957</v>
      </c>
      <c r="BY447">
        <v>3.1814503041520683E-3</v>
      </c>
      <c r="BZ447">
        <v>0.57347949834780143</v>
      </c>
      <c r="CA447">
        <v>0.77238525684849335</v>
      </c>
      <c r="CB447">
        <v>0.81510409119326377</v>
      </c>
      <c r="CC447">
        <v>0.68203198301046053</v>
      </c>
      <c r="CD447">
        <v>1.2207196026399225</v>
      </c>
      <c r="CE447" t="s">
        <v>152</v>
      </c>
      <c r="CF447">
        <v>0.6682775839784636</v>
      </c>
      <c r="CG447">
        <v>106.61638833674469</v>
      </c>
      <c r="CH447">
        <v>637.38805389922197</v>
      </c>
      <c r="CI447">
        <v>19.571281879804598</v>
      </c>
      <c r="CJ447">
        <v>51.735648619813674</v>
      </c>
      <c r="CK447">
        <v>150.47948448193799</v>
      </c>
      <c r="CL447">
        <v>117.49523701609351</v>
      </c>
      <c r="CM447">
        <v>24.679281377315263</v>
      </c>
      <c r="CN447">
        <v>13.930419314623371</v>
      </c>
      <c r="CO447">
        <v>9197.607788895255</v>
      </c>
      <c r="CP447">
        <v>0.92493125873307247</v>
      </c>
      <c r="CQ447">
        <v>14.383786091514526</v>
      </c>
      <c r="CR447">
        <v>23306.591110041583</v>
      </c>
      <c r="CS447">
        <v>125.59437071800859</v>
      </c>
      <c r="CT447">
        <v>9999999</v>
      </c>
      <c r="CU447">
        <v>2.3898734139570239</v>
      </c>
      <c r="CV447">
        <v>0.24883487130563559</v>
      </c>
      <c r="CW447">
        <v>1.1372480567487924</v>
      </c>
      <c r="CX447">
        <v>0.26370806969226818</v>
      </c>
      <c r="CY447">
        <v>0.66306558088807366</v>
      </c>
      <c r="CZ447">
        <v>7.8274926366725384E-4</v>
      </c>
      <c r="DA447">
        <v>0.10480074266987567</v>
      </c>
      <c r="DB447">
        <v>0.18496613257436414</v>
      </c>
      <c r="DC447">
        <v>0.21847191360789447</v>
      </c>
      <c r="DD447">
        <v>0.14251029699875176</v>
      </c>
      <c r="DE447">
        <v>0.40158954613088471</v>
      </c>
    </row>
    <row r="448" spans="1:109">
      <c r="A448">
        <v>440</v>
      </c>
      <c r="B448" t="s">
        <v>149</v>
      </c>
      <c r="C448">
        <v>264562.95916539256</v>
      </c>
      <c r="D448">
        <v>181736.46904787337</v>
      </c>
      <c r="E448">
        <v>1422836.3977316266</v>
      </c>
      <c r="F448">
        <v>121930.60901449728</v>
      </c>
      <c r="G448">
        <v>113253.36880045271</v>
      </c>
      <c r="H448">
        <v>303108.24684361013</v>
      </c>
      <c r="I448">
        <v>3565100.0369535438</v>
      </c>
      <c r="J448">
        <v>454612.09644425684</v>
      </c>
      <c r="K448">
        <v>36419.399496484177</v>
      </c>
      <c r="L448">
        <v>4942790806833.0889</v>
      </c>
      <c r="M448">
        <v>8142.3779423672404</v>
      </c>
      <c r="N448">
        <v>37680.39892454756</v>
      </c>
      <c r="O448">
        <v>4208048.2671874249</v>
      </c>
      <c r="P448">
        <v>30890.458590574566</v>
      </c>
      <c r="Q448">
        <v>9999999</v>
      </c>
      <c r="R448">
        <v>8207.5339078568304</v>
      </c>
      <c r="S448">
        <v>279.62464560117752</v>
      </c>
      <c r="T448">
        <v>1808.5890246178287</v>
      </c>
      <c r="U448">
        <v>298.46656812197989</v>
      </c>
      <c r="V448">
        <v>1117.032227685007</v>
      </c>
      <c r="W448">
        <v>4.7218698954592</v>
      </c>
      <c r="X448">
        <v>112.72704688387897</v>
      </c>
      <c r="Y448">
        <v>205.52120693714963</v>
      </c>
      <c r="Z448">
        <v>235.55937834852216</v>
      </c>
      <c r="AA448">
        <v>155.70326354821344</v>
      </c>
      <c r="AB448">
        <v>530.96390337473838</v>
      </c>
      <c r="AC448" t="s">
        <v>150</v>
      </c>
      <c r="AD448">
        <v>2874.9030685767207</v>
      </c>
      <c r="AE448">
        <v>77536.047005112006</v>
      </c>
      <c r="AF448">
        <v>446859.74074208038</v>
      </c>
      <c r="AG448">
        <v>23061.212519463974</v>
      </c>
      <c r="AH448">
        <v>39431.383105211062</v>
      </c>
      <c r="AI448">
        <v>97461.555941660292</v>
      </c>
      <c r="AJ448">
        <v>235339.50045253511</v>
      </c>
      <c r="AK448">
        <v>40287.547016295204</v>
      </c>
      <c r="AL448">
        <v>13545.678945394593</v>
      </c>
      <c r="AM448">
        <v>149263396.83895177</v>
      </c>
      <c r="AN448">
        <v>4578.7693525741024</v>
      </c>
      <c r="AO448">
        <v>14210.222817044661</v>
      </c>
      <c r="AP448">
        <v>5037283.4152784375</v>
      </c>
      <c r="AQ448">
        <v>7709.2845927226708</v>
      </c>
      <c r="AR448">
        <v>9999999</v>
      </c>
      <c r="AS448">
        <v>4181.4244167666729</v>
      </c>
      <c r="AT448">
        <v>113.8411023027051</v>
      </c>
      <c r="AU448">
        <v>895.68205477398124</v>
      </c>
      <c r="AV448">
        <v>120.85602744103936</v>
      </c>
      <c r="AW448">
        <v>441.65058949970967</v>
      </c>
      <c r="AX448">
        <v>1.0250105635785114</v>
      </c>
      <c r="AY448">
        <v>48.255073253675782</v>
      </c>
      <c r="AZ448">
        <v>86.144172990682449</v>
      </c>
      <c r="BA448">
        <v>96.899656950343939</v>
      </c>
      <c r="BB448">
        <v>66.825741622800479</v>
      </c>
      <c r="BC448">
        <v>198.32007378620608</v>
      </c>
      <c r="BD448" t="s">
        <v>151</v>
      </c>
      <c r="BE448">
        <v>1.0489058987838327</v>
      </c>
      <c r="BF448">
        <v>261.36607788633233</v>
      </c>
      <c r="BG448">
        <v>1761.1433190107994</v>
      </c>
      <c r="BH448">
        <v>96.699525473949919</v>
      </c>
      <c r="BI448">
        <v>172.73108831073864</v>
      </c>
      <c r="BJ448">
        <v>503.87322654540407</v>
      </c>
      <c r="BK448">
        <v>828.64166972673195</v>
      </c>
      <c r="BL448">
        <v>157.3162483752339</v>
      </c>
      <c r="BM448">
        <v>50.759657712712418</v>
      </c>
      <c r="BN448">
        <v>427921.43099321472</v>
      </c>
      <c r="BO448">
        <v>1.1134260551158648</v>
      </c>
      <c r="BP448">
        <v>25.984891629954632</v>
      </c>
      <c r="BQ448">
        <v>18587.327288009696</v>
      </c>
      <c r="BR448">
        <v>85.379069420523166</v>
      </c>
      <c r="BS448">
        <v>9999999</v>
      </c>
      <c r="BT448">
        <v>1.7860629762320006</v>
      </c>
      <c r="BU448">
        <v>0.17243248240068482</v>
      </c>
      <c r="BV448">
        <v>0.83076786949698123</v>
      </c>
      <c r="BW448">
        <v>0.1794205374870923</v>
      </c>
      <c r="BX448">
        <v>0.62624884787174218</v>
      </c>
      <c r="BY448">
        <v>2.696170166802046E-3</v>
      </c>
      <c r="BZ448">
        <v>9.8607504604991611E-2</v>
      </c>
      <c r="CA448">
        <v>0.14135223547765371</v>
      </c>
      <c r="CB448">
        <v>0.15613746205831855</v>
      </c>
      <c r="CC448">
        <v>0.1199773740662316</v>
      </c>
      <c r="CD448">
        <v>0.27075392090527639</v>
      </c>
      <c r="CE448" t="s">
        <v>152</v>
      </c>
      <c r="CF448">
        <v>1.4807064741583027</v>
      </c>
      <c r="CG448">
        <v>483.41299491273855</v>
      </c>
      <c r="CH448">
        <v>1193.5675360752259</v>
      </c>
      <c r="CI448">
        <v>98.069853606124497</v>
      </c>
      <c r="CJ448">
        <v>233.86320915962227</v>
      </c>
      <c r="CK448">
        <v>442.20447201377561</v>
      </c>
      <c r="CL448">
        <v>956.17820612043579</v>
      </c>
      <c r="CM448">
        <v>146.43741018354893</v>
      </c>
      <c r="CN448">
        <v>60.827620547269305</v>
      </c>
      <c r="CO448">
        <v>37216.24856863165</v>
      </c>
      <c r="CP448">
        <v>3.0446816203345195</v>
      </c>
      <c r="CQ448">
        <v>49.116118588176299</v>
      </c>
      <c r="CR448">
        <v>29205.296544340901</v>
      </c>
      <c r="CS448">
        <v>82.554538430443316</v>
      </c>
      <c r="CT448">
        <v>9999999</v>
      </c>
      <c r="CU448">
        <v>5.8476819707214833</v>
      </c>
      <c r="CV448">
        <v>0.67783994288389782</v>
      </c>
      <c r="CW448">
        <v>3.127160681098514</v>
      </c>
      <c r="CX448">
        <v>0.70312288225847108</v>
      </c>
      <c r="CY448">
        <v>1.8101484806774284</v>
      </c>
      <c r="CZ448">
        <v>3.2684990139520914E-3</v>
      </c>
      <c r="DA448">
        <v>0.32733359933838668</v>
      </c>
      <c r="DB448">
        <v>0.55512465785513099</v>
      </c>
      <c r="DC448">
        <v>0.60380157687536595</v>
      </c>
      <c r="DD448">
        <v>0.44070351101009408</v>
      </c>
      <c r="DE448">
        <v>0.83816465018803654</v>
      </c>
    </row>
    <row r="449" spans="1:109">
      <c r="A449">
        <v>441</v>
      </c>
      <c r="B449" t="s">
        <v>149</v>
      </c>
      <c r="C449">
        <v>195319.23097273981</v>
      </c>
      <c r="D449">
        <v>182028.15429600884</v>
      </c>
      <c r="E449">
        <v>2430848.6806747215</v>
      </c>
      <c r="F449">
        <v>232887.00299531262</v>
      </c>
      <c r="G449">
        <v>118438.70577185573</v>
      </c>
      <c r="H449">
        <v>584228.56470407126</v>
      </c>
      <c r="I449">
        <v>5268183.9460461307</v>
      </c>
      <c r="J449">
        <v>1326030.044107029</v>
      </c>
      <c r="K449">
        <v>41896.855697967381</v>
      </c>
      <c r="L449">
        <v>2.7348639026557756E+16</v>
      </c>
      <c r="M449">
        <v>3617.7155378955108</v>
      </c>
      <c r="N449">
        <v>26381.721328668584</v>
      </c>
      <c r="O449">
        <v>4466140.1154210679</v>
      </c>
      <c r="P449">
        <v>16936.966795850814</v>
      </c>
      <c r="Q449">
        <v>9999999</v>
      </c>
      <c r="R449">
        <v>3480.6692824755719</v>
      </c>
      <c r="S449">
        <v>83.780504135196239</v>
      </c>
      <c r="T449">
        <v>777.00600563041291</v>
      </c>
      <c r="U449">
        <v>89.343189856024097</v>
      </c>
      <c r="V449">
        <v>471.08403926233046</v>
      </c>
      <c r="W449">
        <v>1.6864330668653524</v>
      </c>
      <c r="X449">
        <v>32.244961831060692</v>
      </c>
      <c r="Y449">
        <v>60.503979341307875</v>
      </c>
      <c r="Z449">
        <v>71.42700649645397</v>
      </c>
      <c r="AA449">
        <v>45.050340296189077</v>
      </c>
      <c r="AB449">
        <v>156.64097883637965</v>
      </c>
      <c r="AC449" t="s">
        <v>150</v>
      </c>
      <c r="AD449">
        <v>191.34987491118429</v>
      </c>
      <c r="AE449">
        <v>79086.543066224127</v>
      </c>
      <c r="AF449">
        <v>273333.33648967074</v>
      </c>
      <c r="AG449">
        <v>20815.340856730174</v>
      </c>
      <c r="AH449">
        <v>45775.69527114759</v>
      </c>
      <c r="AI449">
        <v>79852.472874216342</v>
      </c>
      <c r="AJ449">
        <v>184050.91186857517</v>
      </c>
      <c r="AK449">
        <v>30688.797927968844</v>
      </c>
      <c r="AL449">
        <v>13008.589369094401</v>
      </c>
      <c r="AM449">
        <v>17189453.197632674</v>
      </c>
      <c r="AN449">
        <v>203.37522142129222</v>
      </c>
      <c r="AO449">
        <v>9604.0905919383804</v>
      </c>
      <c r="AP449">
        <v>4611333.5027106237</v>
      </c>
      <c r="AQ449">
        <v>2491.9055586508789</v>
      </c>
      <c r="AR449">
        <v>9999999</v>
      </c>
      <c r="AS449">
        <v>382.27750666681669</v>
      </c>
      <c r="AT449">
        <v>43.761955639783999</v>
      </c>
      <c r="AU449">
        <v>209.60812295067626</v>
      </c>
      <c r="AV449">
        <v>46.094207471518217</v>
      </c>
      <c r="AW449">
        <v>182.17776868138301</v>
      </c>
      <c r="AX449">
        <v>0.33040470992158888</v>
      </c>
      <c r="AY449">
        <v>26.032920708913387</v>
      </c>
      <c r="AZ449">
        <v>34.786872670877031</v>
      </c>
      <c r="BA449">
        <v>38.875379829417781</v>
      </c>
      <c r="BB449">
        <v>30.002944858765122</v>
      </c>
      <c r="BC449">
        <v>82.776095572639903</v>
      </c>
      <c r="BD449" t="s">
        <v>151</v>
      </c>
      <c r="BE449">
        <v>1.3111914374973466</v>
      </c>
      <c r="BF449">
        <v>777.05123339697673</v>
      </c>
      <c r="BG449">
        <v>2000.8657969921019</v>
      </c>
      <c r="BH449">
        <v>177.69631641573667</v>
      </c>
      <c r="BI449">
        <v>384.80652456987912</v>
      </c>
      <c r="BJ449">
        <v>611.97565492995602</v>
      </c>
      <c r="BK449">
        <v>1964.5781489159426</v>
      </c>
      <c r="BL449">
        <v>283.08518547689266</v>
      </c>
      <c r="BM449">
        <v>106.94803854678604</v>
      </c>
      <c r="BN449">
        <v>155055.19406363045</v>
      </c>
      <c r="BO449">
        <v>2.5934746847472048</v>
      </c>
      <c r="BP449">
        <v>86.693665808130277</v>
      </c>
      <c r="BQ449">
        <v>32767.102219278346</v>
      </c>
      <c r="BR449">
        <v>64.611034306551062</v>
      </c>
      <c r="BS449">
        <v>9999999</v>
      </c>
      <c r="BT449">
        <v>5.3052966712010399</v>
      </c>
      <c r="BU449">
        <v>0.55338227875998958</v>
      </c>
      <c r="BV449">
        <v>2.0159311391889414</v>
      </c>
      <c r="BW449">
        <v>0.56907460676754018</v>
      </c>
      <c r="BX449">
        <v>1.1831138269244703</v>
      </c>
      <c r="BY449">
        <v>6.6147699325720278E-3</v>
      </c>
      <c r="BZ449">
        <v>0.38307469107349962</v>
      </c>
      <c r="CA449">
        <v>0.49349813690318678</v>
      </c>
      <c r="CB449">
        <v>0.49367486670656907</v>
      </c>
      <c r="CC449">
        <v>0.4440617132888835</v>
      </c>
      <c r="CD449">
        <v>0.65313662057467181</v>
      </c>
      <c r="CE449" t="s">
        <v>152</v>
      </c>
      <c r="CF449">
        <v>0.13318067420487065</v>
      </c>
      <c r="CG449">
        <v>495.81418790709267</v>
      </c>
      <c r="CH449">
        <v>1205.2951914916969</v>
      </c>
      <c r="CI449">
        <v>109.52619163536829</v>
      </c>
      <c r="CJ449">
        <v>251.64278703050442</v>
      </c>
      <c r="CK449">
        <v>473.40749435101384</v>
      </c>
      <c r="CL449">
        <v>1052.39022378653</v>
      </c>
      <c r="CM449">
        <v>162.81091103328092</v>
      </c>
      <c r="CN449">
        <v>67.208455992375889</v>
      </c>
      <c r="CO449">
        <v>38610.528330277215</v>
      </c>
      <c r="CP449">
        <v>0.56564129250233697</v>
      </c>
      <c r="CQ449">
        <v>46.793071662418278</v>
      </c>
      <c r="CR449">
        <v>27829.42285157385</v>
      </c>
      <c r="CS449">
        <v>98.575354980621071</v>
      </c>
      <c r="CT449">
        <v>9999999</v>
      </c>
      <c r="CU449">
        <v>1.6627075916658387</v>
      </c>
      <c r="CV449">
        <v>0.17715216443681681</v>
      </c>
      <c r="CW449">
        <v>0.85890161783016772</v>
      </c>
      <c r="CX449">
        <v>0.18144048030864027</v>
      </c>
      <c r="CY449">
        <v>0.52326267612703947</v>
      </c>
      <c r="CZ449">
        <v>1.0488684955240837E-3</v>
      </c>
      <c r="DA449">
        <v>0.14197136568934129</v>
      </c>
      <c r="DB449">
        <v>0.16050481397286923</v>
      </c>
      <c r="DC449">
        <v>0.16323907714680941</v>
      </c>
      <c r="DD449">
        <v>0.15154710292382673</v>
      </c>
      <c r="DE449">
        <v>0.2531908044903855</v>
      </c>
    </row>
    <row r="450" spans="1:109">
      <c r="A450">
        <v>442</v>
      </c>
      <c r="B450" t="s">
        <v>149</v>
      </c>
      <c r="C450">
        <v>230727.31244135712</v>
      </c>
      <c r="D450">
        <v>559878.13600938465</v>
      </c>
      <c r="E450">
        <v>3088711.7586833104</v>
      </c>
      <c r="F450">
        <v>534664.7684848184</v>
      </c>
      <c r="G450">
        <v>260779.82955726158</v>
      </c>
      <c r="H450">
        <v>812723.33674462105</v>
      </c>
      <c r="I450">
        <v>68181351.601114675</v>
      </c>
      <c r="J450">
        <v>5903808.0651449962</v>
      </c>
      <c r="K450">
        <v>72068.777393232231</v>
      </c>
      <c r="L450">
        <v>2.4524923452063695E+19</v>
      </c>
      <c r="M450">
        <v>1679.8023366196476</v>
      </c>
      <c r="N450">
        <v>78503.401447712109</v>
      </c>
      <c r="O450">
        <v>4606338.2090139613</v>
      </c>
      <c r="P450">
        <v>29033.450452610803</v>
      </c>
      <c r="Q450">
        <v>9999999</v>
      </c>
      <c r="R450">
        <v>5788.5045447093071</v>
      </c>
      <c r="S450">
        <v>1079.9975252490021</v>
      </c>
      <c r="T450">
        <v>3836.2966029181757</v>
      </c>
      <c r="U450">
        <v>1115.5967976215618</v>
      </c>
      <c r="V450">
        <v>3017.6529175802839</v>
      </c>
      <c r="W450">
        <v>3.6820451529273694</v>
      </c>
      <c r="X450">
        <v>613.73750090949432</v>
      </c>
      <c r="Y450">
        <v>913.94158255227251</v>
      </c>
      <c r="Z450">
        <v>997.96586942509111</v>
      </c>
      <c r="AA450">
        <v>770.95017470750815</v>
      </c>
      <c r="AB450">
        <v>1514.313261020608</v>
      </c>
      <c r="AC450" t="s">
        <v>150</v>
      </c>
      <c r="AD450">
        <v>893.28755289215439</v>
      </c>
      <c r="AE450">
        <v>73747.144921062601</v>
      </c>
      <c r="AF450">
        <v>625432.92019389465</v>
      </c>
      <c r="AG450">
        <v>26433.611057751838</v>
      </c>
      <c r="AH450">
        <v>40282.91726638651</v>
      </c>
      <c r="AI450">
        <v>150263.735951257</v>
      </c>
      <c r="AJ450">
        <v>254196.5067172735</v>
      </c>
      <c r="AK450">
        <v>49519.690599633934</v>
      </c>
      <c r="AL450">
        <v>11640.916247844751</v>
      </c>
      <c r="AM450">
        <v>899628837.79704714</v>
      </c>
      <c r="AN450">
        <v>749.76489521784629</v>
      </c>
      <c r="AO450">
        <v>6529.547455625665</v>
      </c>
      <c r="AP450">
        <v>4639369.7374294084</v>
      </c>
      <c r="AQ450">
        <v>3619.4901549356587</v>
      </c>
      <c r="AR450">
        <v>9999999</v>
      </c>
      <c r="AS450">
        <v>1489.1152910997712</v>
      </c>
      <c r="AT450">
        <v>81.107884174601111</v>
      </c>
      <c r="AU450">
        <v>366.27592575300031</v>
      </c>
      <c r="AV450">
        <v>86.639980450368668</v>
      </c>
      <c r="AW450">
        <v>244.19331532835108</v>
      </c>
      <c r="AX450">
        <v>0.62518533847386015</v>
      </c>
      <c r="AY450">
        <v>32.495958870717814</v>
      </c>
      <c r="AZ450">
        <v>59.589852633464595</v>
      </c>
      <c r="BA450">
        <v>68.275778917477552</v>
      </c>
      <c r="BB450">
        <v>45.263234973548187</v>
      </c>
      <c r="BC450">
        <v>152.04840203340524</v>
      </c>
      <c r="BD450" t="s">
        <v>151</v>
      </c>
      <c r="BE450">
        <v>2.8708786008824716</v>
      </c>
      <c r="BF450">
        <v>576.07338491218798</v>
      </c>
      <c r="BG450">
        <v>4288.4991840918265</v>
      </c>
      <c r="BH450">
        <v>191.62247962462894</v>
      </c>
      <c r="BI450">
        <v>310.84473883872664</v>
      </c>
      <c r="BJ450">
        <v>1053.4423339643331</v>
      </c>
      <c r="BK450">
        <v>1720.9338906940097</v>
      </c>
      <c r="BL450">
        <v>338.69698493518217</v>
      </c>
      <c r="BM450">
        <v>89.900214420424561</v>
      </c>
      <c r="BN450">
        <v>4692661.5802221345</v>
      </c>
      <c r="BO450">
        <v>2.6610715923382302</v>
      </c>
      <c r="BP450">
        <v>43.628141431781401</v>
      </c>
      <c r="BQ450">
        <v>32936.808316480521</v>
      </c>
      <c r="BR450">
        <v>88.392083617926318</v>
      </c>
      <c r="BS450">
        <v>9999999</v>
      </c>
      <c r="BT450">
        <v>6.5353757927402363</v>
      </c>
      <c r="BU450">
        <v>0.48551013304897084</v>
      </c>
      <c r="BV450">
        <v>2.3710502440163364</v>
      </c>
      <c r="BW450">
        <v>0.50671265404958954</v>
      </c>
      <c r="BX450">
        <v>1.2834948810280933</v>
      </c>
      <c r="BY450">
        <v>2.0939831235306803E-3</v>
      </c>
      <c r="BZ450">
        <v>0.26717599002504239</v>
      </c>
      <c r="CA450">
        <v>0.40156003810312563</v>
      </c>
      <c r="CB450">
        <v>0.42436894841115247</v>
      </c>
      <c r="CC450">
        <v>0.33681812436084324</v>
      </c>
      <c r="CD450">
        <v>0.74322264904604862</v>
      </c>
      <c r="CE450" t="s">
        <v>152</v>
      </c>
      <c r="CF450">
        <v>0.56331709663795382</v>
      </c>
      <c r="CG450">
        <v>386.13858332454186</v>
      </c>
      <c r="CH450">
        <v>1673.6761904410266</v>
      </c>
      <c r="CI450">
        <v>110.88304042808008</v>
      </c>
      <c r="CJ450">
        <v>218.76712167127195</v>
      </c>
      <c r="CK450">
        <v>576.69687516405543</v>
      </c>
      <c r="CL450">
        <v>992.42587579155509</v>
      </c>
      <c r="CM450">
        <v>173.77502607547294</v>
      </c>
      <c r="CN450">
        <v>61.406499369047992</v>
      </c>
      <c r="CO450">
        <v>134740.06318166669</v>
      </c>
      <c r="CP450">
        <v>0.43440230182656103</v>
      </c>
      <c r="CQ450">
        <v>33.669325404828278</v>
      </c>
      <c r="CR450">
        <v>25870.709941435718</v>
      </c>
      <c r="CS450">
        <v>106.18069779451039</v>
      </c>
      <c r="CT450">
        <v>9999999</v>
      </c>
      <c r="CU450">
        <v>1.8154527318317044</v>
      </c>
      <c r="CV450">
        <v>0.22444009824758579</v>
      </c>
      <c r="CW450">
        <v>0.82596618532373234</v>
      </c>
      <c r="CX450">
        <v>0.23198563524284213</v>
      </c>
      <c r="CY450">
        <v>0.45994535405472353</v>
      </c>
      <c r="CZ450">
        <v>1.5048884935891594E-3</v>
      </c>
      <c r="DA450">
        <v>0.13252049056943924</v>
      </c>
      <c r="DB450">
        <v>0.19384906100813237</v>
      </c>
      <c r="DC450">
        <v>0.19947528565052783</v>
      </c>
      <c r="DD450">
        <v>0.16567797624434802</v>
      </c>
      <c r="DE450">
        <v>0.30418155305565797</v>
      </c>
    </row>
    <row r="451" spans="1:109">
      <c r="A451">
        <v>443</v>
      </c>
      <c r="B451" t="s">
        <v>149</v>
      </c>
      <c r="C451">
        <v>425804.90419548377</v>
      </c>
      <c r="D451">
        <v>247778.48292990928</v>
      </c>
      <c r="E451">
        <v>1250806.7176032995</v>
      </c>
      <c r="F451">
        <v>82477.779632933467</v>
      </c>
      <c r="G451">
        <v>136873.03914950826</v>
      </c>
      <c r="H451">
        <v>338438.40100436209</v>
      </c>
      <c r="I451">
        <v>1153615.4834282531</v>
      </c>
      <c r="J451">
        <v>163650.89904714312</v>
      </c>
      <c r="K451">
        <v>37491.407172345527</v>
      </c>
      <c r="L451">
        <v>1451136766.1049476</v>
      </c>
      <c r="M451">
        <v>1554.0295864005302</v>
      </c>
      <c r="N451">
        <v>25459.758490663949</v>
      </c>
      <c r="O451">
        <v>9737157.8648575451</v>
      </c>
      <c r="P451">
        <v>17832.549340782942</v>
      </c>
      <c r="Q451">
        <v>9999999</v>
      </c>
      <c r="R451">
        <v>3332.2753112190508</v>
      </c>
      <c r="S451">
        <v>307.95938287079906</v>
      </c>
      <c r="T451">
        <v>970.6008954221362</v>
      </c>
      <c r="U451">
        <v>325.71658554734574</v>
      </c>
      <c r="V451">
        <v>619.36908475207611</v>
      </c>
      <c r="W451">
        <v>4.4645779031981334</v>
      </c>
      <c r="X451">
        <v>137.97209654789515</v>
      </c>
      <c r="Y451">
        <v>237.23224313424211</v>
      </c>
      <c r="Z451">
        <v>263.43389582661797</v>
      </c>
      <c r="AA451">
        <v>186.73029829398928</v>
      </c>
      <c r="AB451">
        <v>509.28276535539936</v>
      </c>
      <c r="AC451" t="s">
        <v>150</v>
      </c>
      <c r="AD451">
        <v>813.23499624549936</v>
      </c>
      <c r="AE451">
        <v>105753.87302852159</v>
      </c>
      <c r="AF451">
        <v>355337.27765164123</v>
      </c>
      <c r="AG451">
        <v>26681.755219665523</v>
      </c>
      <c r="AH451">
        <v>51738.929950947917</v>
      </c>
      <c r="AI451">
        <v>108920.32840338149</v>
      </c>
      <c r="AJ451">
        <v>373640.37521651265</v>
      </c>
      <c r="AK451">
        <v>48476.444029500948</v>
      </c>
      <c r="AL451">
        <v>13593.086963808077</v>
      </c>
      <c r="AM451">
        <v>86906067.061115399</v>
      </c>
      <c r="AN451">
        <v>1170.5935457774297</v>
      </c>
      <c r="AO451">
        <v>9930.8140446795514</v>
      </c>
      <c r="AP451">
        <v>4066144.2647661641</v>
      </c>
      <c r="AQ451">
        <v>4184.9247565383985</v>
      </c>
      <c r="AR451">
        <v>9999999</v>
      </c>
      <c r="AS451">
        <v>2204.9409849145522</v>
      </c>
      <c r="AT451">
        <v>263.38000438052097</v>
      </c>
      <c r="AU451">
        <v>1148.811685938643</v>
      </c>
      <c r="AV451">
        <v>276.53828774381532</v>
      </c>
      <c r="AW451">
        <v>705.95926729615053</v>
      </c>
      <c r="AX451">
        <v>1.4918061432466641</v>
      </c>
      <c r="AY451">
        <v>118.51175699169622</v>
      </c>
      <c r="AZ451">
        <v>201.06350607768184</v>
      </c>
      <c r="BA451">
        <v>237.01755449833564</v>
      </c>
      <c r="BB451">
        <v>158.39257479362902</v>
      </c>
      <c r="BC451">
        <v>422.05526857201403</v>
      </c>
      <c r="BD451" t="s">
        <v>151</v>
      </c>
      <c r="BE451">
        <v>0.68045023390424275</v>
      </c>
      <c r="BF451">
        <v>977.53030780106815</v>
      </c>
      <c r="BG451">
        <v>2849.3725806211742</v>
      </c>
      <c r="BH451">
        <v>226.22147526407196</v>
      </c>
      <c r="BI451">
        <v>438.46674810874163</v>
      </c>
      <c r="BJ451">
        <v>870.95075995534955</v>
      </c>
      <c r="BK451">
        <v>2983.7286045247511</v>
      </c>
      <c r="BL451">
        <v>396.72745820185042</v>
      </c>
      <c r="BM451">
        <v>115.70323614151053</v>
      </c>
      <c r="BN451">
        <v>885553.13122534123</v>
      </c>
      <c r="BO451">
        <v>0.38715892746709751</v>
      </c>
      <c r="BP451">
        <v>70.309948128138487</v>
      </c>
      <c r="BQ451">
        <v>28700.484138928092</v>
      </c>
      <c r="BR451">
        <v>72.943862147839184</v>
      </c>
      <c r="BS451">
        <v>9999999</v>
      </c>
      <c r="BT451">
        <v>3.5811881540748014</v>
      </c>
      <c r="BU451">
        <v>0.40116456703771952</v>
      </c>
      <c r="BV451">
        <v>1.6941480341070498</v>
      </c>
      <c r="BW451">
        <v>0.40961239663821347</v>
      </c>
      <c r="BX451">
        <v>1.154430881799182</v>
      </c>
      <c r="BY451">
        <v>2.9444038360401477E-3</v>
      </c>
      <c r="BZ451">
        <v>0.27949526916011397</v>
      </c>
      <c r="CA451">
        <v>0.36141657872618099</v>
      </c>
      <c r="CB451">
        <v>0.37127459205778446</v>
      </c>
      <c r="CC451">
        <v>0.32566297403616429</v>
      </c>
      <c r="CD451">
        <v>0.49990967257085389</v>
      </c>
      <c r="CE451" t="s">
        <v>152</v>
      </c>
      <c r="CF451">
        <v>2.6447801608868233</v>
      </c>
      <c r="CG451">
        <v>196.56777721307503</v>
      </c>
      <c r="CH451">
        <v>1476.6647009087917</v>
      </c>
      <c r="CI451">
        <v>41.94030774146421</v>
      </c>
      <c r="CJ451">
        <v>86.759434121306668</v>
      </c>
      <c r="CK451">
        <v>341.8606141220838</v>
      </c>
      <c r="CL451">
        <v>255.11229682686294</v>
      </c>
      <c r="CM451">
        <v>59.269747672965437</v>
      </c>
      <c r="CN451">
        <v>25.10450916089064</v>
      </c>
      <c r="CO451">
        <v>93638.426949492365</v>
      </c>
      <c r="CP451">
        <v>2.819051857633434</v>
      </c>
      <c r="CQ451">
        <v>16.427922204954701</v>
      </c>
      <c r="CR451">
        <v>25280.320151224209</v>
      </c>
      <c r="CS451">
        <v>114.44962414216702</v>
      </c>
      <c r="CT451">
        <v>9999999</v>
      </c>
      <c r="CU451">
        <v>6.0154936404774917</v>
      </c>
      <c r="CV451">
        <v>0.48883369371999019</v>
      </c>
      <c r="CW451">
        <v>2.9019713622582515</v>
      </c>
      <c r="CX451">
        <v>0.51641212248036605</v>
      </c>
      <c r="CY451">
        <v>1.8424579059396393</v>
      </c>
      <c r="CZ451">
        <v>1.7018800707337091E-3</v>
      </c>
      <c r="DA451">
        <v>0.20233712137608828</v>
      </c>
      <c r="DB451">
        <v>0.36173263312338716</v>
      </c>
      <c r="DC451">
        <v>0.44040452880229586</v>
      </c>
      <c r="DD451">
        <v>0.27633767466380377</v>
      </c>
      <c r="DE451">
        <v>0.84250418070333299</v>
      </c>
    </row>
    <row r="452" spans="1:109">
      <c r="A452">
        <v>444</v>
      </c>
      <c r="B452" t="s">
        <v>149</v>
      </c>
      <c r="C452">
        <v>296145.71581587673</v>
      </c>
      <c r="D452">
        <v>333699.7732489449</v>
      </c>
      <c r="E452">
        <v>1909193.9654089506</v>
      </c>
      <c r="F452">
        <v>156927.98490462542</v>
      </c>
      <c r="G452">
        <v>180247.70867179858</v>
      </c>
      <c r="H452">
        <v>576024.81957509439</v>
      </c>
      <c r="I452">
        <v>2517075.4662519726</v>
      </c>
      <c r="J452">
        <v>369570.05312186416</v>
      </c>
      <c r="K452">
        <v>57012.387975205813</v>
      </c>
      <c r="L452">
        <v>52237511263.057236</v>
      </c>
      <c r="M452">
        <v>1344.0140526746789</v>
      </c>
      <c r="N452">
        <v>21657.481684871997</v>
      </c>
      <c r="O452">
        <v>8278068.6337107001</v>
      </c>
      <c r="P452">
        <v>12617.666835801281</v>
      </c>
      <c r="Q452">
        <v>9999999</v>
      </c>
      <c r="R452">
        <v>967.92074986953253</v>
      </c>
      <c r="S452">
        <v>110.87458462547286</v>
      </c>
      <c r="T452">
        <v>496.63319623458585</v>
      </c>
      <c r="U452">
        <v>112.11877385883972</v>
      </c>
      <c r="V452">
        <v>300.29634301595917</v>
      </c>
      <c r="W452">
        <v>1.1256973195091371</v>
      </c>
      <c r="X452">
        <v>91.876720021705765</v>
      </c>
      <c r="Y452">
        <v>106.76666484534347</v>
      </c>
      <c r="Z452">
        <v>103.85203742381854</v>
      </c>
      <c r="AA452">
        <v>102.51193705925915</v>
      </c>
      <c r="AB452">
        <v>136.0022813618576</v>
      </c>
      <c r="AC452" t="s">
        <v>150</v>
      </c>
      <c r="AD452">
        <v>355.67703860304897</v>
      </c>
      <c r="AE452">
        <v>257775.91781612401</v>
      </c>
      <c r="AF452">
        <v>702336.96810374677</v>
      </c>
      <c r="AG452">
        <v>83719.909787842407</v>
      </c>
      <c r="AH452">
        <v>125337.47070340082</v>
      </c>
      <c r="AI452">
        <v>264758.74602501502</v>
      </c>
      <c r="AJ452">
        <v>2048386.7137172646</v>
      </c>
      <c r="AK452">
        <v>196406.29182862604</v>
      </c>
      <c r="AL452">
        <v>32854.703684183369</v>
      </c>
      <c r="AM452">
        <v>1320210313.9964685</v>
      </c>
      <c r="AN452">
        <v>327.82565016595822</v>
      </c>
      <c r="AO452">
        <v>18951.342906786587</v>
      </c>
      <c r="AP452">
        <v>4647115.4468039423</v>
      </c>
      <c r="AQ452">
        <v>9063.2550007961017</v>
      </c>
      <c r="AR452">
        <v>9999999</v>
      </c>
      <c r="AS452">
        <v>1371.3749764139479</v>
      </c>
      <c r="AT452">
        <v>207.55012748073281</v>
      </c>
      <c r="AU452">
        <v>778.69224755927519</v>
      </c>
      <c r="AV452">
        <v>212.16265975387674</v>
      </c>
      <c r="AW452">
        <v>561.01188417338415</v>
      </c>
      <c r="AX452">
        <v>0.93699074473815169</v>
      </c>
      <c r="AY452">
        <v>146.28396452694804</v>
      </c>
      <c r="AZ452">
        <v>186.87970213804661</v>
      </c>
      <c r="BA452">
        <v>194.58946779674497</v>
      </c>
      <c r="BB452">
        <v>169.70274179508255</v>
      </c>
      <c r="BC452">
        <v>264.86215829784868</v>
      </c>
      <c r="BD452" t="s">
        <v>151</v>
      </c>
      <c r="BE452">
        <v>17.004488551501044</v>
      </c>
      <c r="BF452">
        <v>789.769450324996</v>
      </c>
      <c r="BG452">
        <v>1460.4445880768346</v>
      </c>
      <c r="BH452">
        <v>213.57094437642601</v>
      </c>
      <c r="BI452">
        <v>370.02606660343451</v>
      </c>
      <c r="BJ452">
        <v>535.67133702443198</v>
      </c>
      <c r="BK452">
        <v>4083.9422066207139</v>
      </c>
      <c r="BL452">
        <v>440.40536692037051</v>
      </c>
      <c r="BM452">
        <v>121.61687655208939</v>
      </c>
      <c r="BN452">
        <v>266227.12204141147</v>
      </c>
      <c r="BO452">
        <v>36.137071001102385</v>
      </c>
      <c r="BP452">
        <v>113.63718636325099</v>
      </c>
      <c r="BQ452">
        <v>20246.017083886858</v>
      </c>
      <c r="BR452">
        <v>14.50851789904112</v>
      </c>
      <c r="BS452">
        <v>9999999</v>
      </c>
      <c r="BT452">
        <v>38.063444304076171</v>
      </c>
      <c r="BU452">
        <v>1.377581662716169</v>
      </c>
      <c r="BV452">
        <v>12.878774228741586</v>
      </c>
      <c r="BW452">
        <v>1.464212130070345</v>
      </c>
      <c r="BX452">
        <v>7.4794541492423869</v>
      </c>
      <c r="BY452">
        <v>6.5861021770147491E-3</v>
      </c>
      <c r="BZ452">
        <v>0.54401181687322031</v>
      </c>
      <c r="CA452">
        <v>1.0055581465973578</v>
      </c>
      <c r="CB452">
        <v>1.1982230540094541</v>
      </c>
      <c r="CC452">
        <v>0.75789313037681683</v>
      </c>
      <c r="CD452">
        <v>2.5549120297348469</v>
      </c>
      <c r="CE452" t="s">
        <v>152</v>
      </c>
      <c r="CF452">
        <v>4.2844497138010933</v>
      </c>
      <c r="CG452">
        <v>172.69505402320249</v>
      </c>
      <c r="CH452">
        <v>1193.4386005788629</v>
      </c>
      <c r="CI452">
        <v>42.152158341155101</v>
      </c>
      <c r="CJ452">
        <v>87.367332162503203</v>
      </c>
      <c r="CK452">
        <v>265.35777394603423</v>
      </c>
      <c r="CL452">
        <v>322.02033204212131</v>
      </c>
      <c r="CM452">
        <v>62.265746370022285</v>
      </c>
      <c r="CN452">
        <v>26.114301039283244</v>
      </c>
      <c r="CO452">
        <v>92956.814402472985</v>
      </c>
      <c r="CP452">
        <v>5.7469519987611344</v>
      </c>
      <c r="CQ452">
        <v>27.950507445984062</v>
      </c>
      <c r="CR452">
        <v>20365.175806975072</v>
      </c>
      <c r="CS452">
        <v>75.541867225776627</v>
      </c>
      <c r="CT452">
        <v>9999999</v>
      </c>
      <c r="CU452">
        <v>9.0342117003461198</v>
      </c>
      <c r="CV452">
        <v>0.37544054411731642</v>
      </c>
      <c r="CW452">
        <v>3.1315343998877725</v>
      </c>
      <c r="CX452">
        <v>0.39808667465846925</v>
      </c>
      <c r="CY452">
        <v>1.8604364275529828</v>
      </c>
      <c r="CZ452">
        <v>1.1663490042208961E-3</v>
      </c>
      <c r="DA452">
        <v>0.14707196526650157</v>
      </c>
      <c r="DB452">
        <v>0.2736456662783065</v>
      </c>
      <c r="DC452">
        <v>0.32906667503334336</v>
      </c>
      <c r="DD452">
        <v>0.20567128141616531</v>
      </c>
      <c r="DE452">
        <v>0.67902551223011864</v>
      </c>
    </row>
    <row r="453" spans="1:109">
      <c r="A453">
        <v>445</v>
      </c>
      <c r="B453" t="s">
        <v>149</v>
      </c>
      <c r="C453">
        <v>340020.49766209017</v>
      </c>
      <c r="D453">
        <v>587573.96667951648</v>
      </c>
      <c r="E453">
        <v>2020375.0306820259</v>
      </c>
      <c r="F453">
        <v>246786.75303577175</v>
      </c>
      <c r="G453">
        <v>285479.87824848125</v>
      </c>
      <c r="H453">
        <v>609796.13005611254</v>
      </c>
      <c r="I453">
        <v>10100318.486840473</v>
      </c>
      <c r="J453">
        <v>800790.96496639715</v>
      </c>
      <c r="K453">
        <v>75014.872633518811</v>
      </c>
      <c r="L453">
        <v>573397194812.49915</v>
      </c>
      <c r="M453">
        <v>43.117325361001804</v>
      </c>
      <c r="N453">
        <v>54426.272130863326</v>
      </c>
      <c r="O453">
        <v>6889295.16887662</v>
      </c>
      <c r="P453">
        <v>29242.728586376183</v>
      </c>
      <c r="Q453">
        <v>9999999</v>
      </c>
      <c r="R453">
        <v>2153.333351057694</v>
      </c>
      <c r="S453">
        <v>196.1550795392113</v>
      </c>
      <c r="T453">
        <v>1154.6586788385302</v>
      </c>
      <c r="U453">
        <v>199.44374459890844</v>
      </c>
      <c r="V453">
        <v>833.73899395708293</v>
      </c>
      <c r="W453">
        <v>4.5360173415400871</v>
      </c>
      <c r="X453">
        <v>173.91033981578045</v>
      </c>
      <c r="Y453">
        <v>182.28323973044951</v>
      </c>
      <c r="Z453">
        <v>187.74871186705499</v>
      </c>
      <c r="AA453">
        <v>176.71742422252697</v>
      </c>
      <c r="AB453">
        <v>265.18876464711281</v>
      </c>
      <c r="AC453" t="s">
        <v>150</v>
      </c>
      <c r="AD453">
        <v>45.623948915901181</v>
      </c>
      <c r="AE453">
        <v>136930.5273742805</v>
      </c>
      <c r="AF453">
        <v>343313.07911622804</v>
      </c>
      <c r="AG453">
        <v>29291.004550824007</v>
      </c>
      <c r="AH453">
        <v>67116.391315568384</v>
      </c>
      <c r="AI453">
        <v>120503.16312484979</v>
      </c>
      <c r="AJ453">
        <v>303336.94603373844</v>
      </c>
      <c r="AK453">
        <v>44250.250961294769</v>
      </c>
      <c r="AL453">
        <v>17458.395017273866</v>
      </c>
      <c r="AM453">
        <v>17232526.899036728</v>
      </c>
      <c r="AN453">
        <v>58.251131958038677</v>
      </c>
      <c r="AO453">
        <v>10823.192147634671</v>
      </c>
      <c r="AP453">
        <v>6243548.6501402175</v>
      </c>
      <c r="AQ453">
        <v>2745.0597050848583</v>
      </c>
      <c r="AR453">
        <v>9999999</v>
      </c>
      <c r="AS453">
        <v>334.95871830101117</v>
      </c>
      <c r="AT453">
        <v>69.382381486769745</v>
      </c>
      <c r="AU453">
        <v>208.67694849524301</v>
      </c>
      <c r="AV453">
        <v>73.016740861640216</v>
      </c>
      <c r="AW453">
        <v>198.50315723530505</v>
      </c>
      <c r="AX453">
        <v>0.67724357395768831</v>
      </c>
      <c r="AY453">
        <v>40.659942388548814</v>
      </c>
      <c r="AZ453">
        <v>55.332005353707395</v>
      </c>
      <c r="BA453">
        <v>62.051210156863789</v>
      </c>
      <c r="BB453">
        <v>47.179129098596064</v>
      </c>
      <c r="BC453">
        <v>126.67028356027927</v>
      </c>
      <c r="BD453" t="s">
        <v>151</v>
      </c>
      <c r="BE453">
        <v>7.9824768133605506</v>
      </c>
      <c r="BF453">
        <v>730.86181638565984</v>
      </c>
      <c r="BG453">
        <v>1054.5055141062599</v>
      </c>
      <c r="BH453">
        <v>214.53190997042688</v>
      </c>
      <c r="BI453">
        <v>396.21529659615152</v>
      </c>
      <c r="BJ453">
        <v>410.66515116436318</v>
      </c>
      <c r="BK453">
        <v>2050.1452294669471</v>
      </c>
      <c r="BL453">
        <v>348.10643500119755</v>
      </c>
      <c r="BM453">
        <v>149.37175238132755</v>
      </c>
      <c r="BN453">
        <v>35759.654840627074</v>
      </c>
      <c r="BO453">
        <v>20.622372727771875</v>
      </c>
      <c r="BP453">
        <v>142.87613124744578</v>
      </c>
      <c r="BQ453">
        <v>26754.524446305295</v>
      </c>
      <c r="BR453">
        <v>45.241528460405313</v>
      </c>
      <c r="BS453">
        <v>9999999</v>
      </c>
      <c r="BT453">
        <v>11.281932725551449</v>
      </c>
      <c r="BU453">
        <v>0.59200374683432566</v>
      </c>
      <c r="BV453">
        <v>2.668890852703115</v>
      </c>
      <c r="BW453">
        <v>0.63124136222907001</v>
      </c>
      <c r="BX453">
        <v>1.5950157749540861</v>
      </c>
      <c r="BY453">
        <v>4.5621883714776247E-3</v>
      </c>
      <c r="BZ453">
        <v>0.23355756401470418</v>
      </c>
      <c r="CA453">
        <v>0.43198896216745386</v>
      </c>
      <c r="CB453">
        <v>0.50011257706445966</v>
      </c>
      <c r="CC453">
        <v>0.32619709488817072</v>
      </c>
      <c r="CD453">
        <v>1.0058656422486831</v>
      </c>
      <c r="CE453" t="s">
        <v>152</v>
      </c>
      <c r="CF453">
        <v>0.16121977478436547</v>
      </c>
      <c r="CG453">
        <v>223.55905700665963</v>
      </c>
      <c r="CH453">
        <v>795.97988556880966</v>
      </c>
      <c r="CI453">
        <v>56.317011932959147</v>
      </c>
      <c r="CJ453">
        <v>120.35087708452524</v>
      </c>
      <c r="CK453">
        <v>313.67465891685544</v>
      </c>
      <c r="CL453">
        <v>347.73569864769991</v>
      </c>
      <c r="CM453">
        <v>74.756668205950476</v>
      </c>
      <c r="CN453">
        <v>37.187974911596449</v>
      </c>
      <c r="CO453">
        <v>14958.041143919358</v>
      </c>
      <c r="CP453">
        <v>0.79393898874817193</v>
      </c>
      <c r="CQ453">
        <v>14.53093999021872</v>
      </c>
      <c r="CR453">
        <v>21295.828646465212</v>
      </c>
      <c r="CS453">
        <v>140.83408111530042</v>
      </c>
      <c r="CT453">
        <v>9999999</v>
      </c>
      <c r="CU453">
        <v>0.17935485549675279</v>
      </c>
      <c r="CV453">
        <v>3.401360649739367E-2</v>
      </c>
      <c r="CW453">
        <v>5.2202855087144388E-2</v>
      </c>
      <c r="CX453">
        <v>3.5553059223558579E-2</v>
      </c>
      <c r="CY453">
        <v>3.6522640885984392E-2</v>
      </c>
      <c r="CZ453">
        <v>1.8705489934214503E-4</v>
      </c>
      <c r="DA453">
        <v>1.6256639750815198E-2</v>
      </c>
      <c r="DB453">
        <v>2.799128671038589E-2</v>
      </c>
      <c r="DC453">
        <v>2.7795044567089089E-2</v>
      </c>
      <c r="DD453">
        <v>2.2366231537482024E-2</v>
      </c>
      <c r="DE453">
        <v>4.4189108668951219E-2</v>
      </c>
    </row>
    <row r="454" spans="1:109">
      <c r="A454">
        <v>446</v>
      </c>
      <c r="B454" t="s">
        <v>149</v>
      </c>
      <c r="C454">
        <v>381047.43030936905</v>
      </c>
      <c r="D454">
        <v>342656.27786012291</v>
      </c>
      <c r="E454">
        <v>580895.9004213115</v>
      </c>
      <c r="F454">
        <v>136339.59788168641</v>
      </c>
      <c r="G454">
        <v>206683.74152010318</v>
      </c>
      <c r="H454">
        <v>217905.07568583742</v>
      </c>
      <c r="I454">
        <v>3041304.309095386</v>
      </c>
      <c r="J454">
        <v>319910.04399713455</v>
      </c>
      <c r="K454">
        <v>71271.076798061607</v>
      </c>
      <c r="L454">
        <v>239567605.51256478</v>
      </c>
      <c r="M454">
        <v>8039.1417359689749</v>
      </c>
      <c r="N454">
        <v>69057.159024254448</v>
      </c>
      <c r="O454">
        <v>5760733.0289728241</v>
      </c>
      <c r="P454">
        <v>42356.575847315537</v>
      </c>
      <c r="Q454">
        <v>9999999</v>
      </c>
      <c r="R454">
        <v>5454.3609375202168</v>
      </c>
      <c r="S454">
        <v>530.33302712719046</v>
      </c>
      <c r="T454">
        <v>1421.1286298799064</v>
      </c>
      <c r="U454">
        <v>558.6923123052868</v>
      </c>
      <c r="V454">
        <v>925.28346804110811</v>
      </c>
      <c r="W454">
        <v>1.8551793027656787</v>
      </c>
      <c r="X454">
        <v>223.43900116353765</v>
      </c>
      <c r="Y454">
        <v>406.91681080137619</v>
      </c>
      <c r="Z454">
        <v>452.38364339680061</v>
      </c>
      <c r="AA454">
        <v>311.57290962353454</v>
      </c>
      <c r="AB454">
        <v>785.36876939133901</v>
      </c>
      <c r="AC454" t="s">
        <v>150</v>
      </c>
      <c r="AD454">
        <v>125.60988383163433</v>
      </c>
      <c r="AE454">
        <v>93290.237423609491</v>
      </c>
      <c r="AF454">
        <v>452338.13690719171</v>
      </c>
      <c r="AG454">
        <v>27300.673803561873</v>
      </c>
      <c r="AH454">
        <v>48059.464832786398</v>
      </c>
      <c r="AI454">
        <v>143658.63060633608</v>
      </c>
      <c r="AJ454">
        <v>232075.91276311854</v>
      </c>
      <c r="AK454">
        <v>44064.313662626198</v>
      </c>
      <c r="AL454">
        <v>14299.265895296592</v>
      </c>
      <c r="AM454">
        <v>81934317.32262218</v>
      </c>
      <c r="AN454">
        <v>221.60434290242861</v>
      </c>
      <c r="AO454">
        <v>6006.7340880823067</v>
      </c>
      <c r="AP454">
        <v>5158684.0757263582</v>
      </c>
      <c r="AQ454">
        <v>2311.9063899727989</v>
      </c>
      <c r="AR454">
        <v>9999999</v>
      </c>
      <c r="AS454">
        <v>324.7114448785286</v>
      </c>
      <c r="AT454">
        <v>50.488211942640056</v>
      </c>
      <c r="AU454">
        <v>142.85873934039594</v>
      </c>
      <c r="AV454">
        <v>53.177418468173954</v>
      </c>
      <c r="AW454">
        <v>101.72832851979911</v>
      </c>
      <c r="AX454">
        <v>0.18243512442718268</v>
      </c>
      <c r="AY454">
        <v>25.867867164687201</v>
      </c>
      <c r="AZ454">
        <v>40.014904501780016</v>
      </c>
      <c r="BA454">
        <v>43.734411240321428</v>
      </c>
      <c r="BB454">
        <v>32.737207105581561</v>
      </c>
      <c r="BC454">
        <v>84.016016321326532</v>
      </c>
      <c r="BD454" t="s">
        <v>151</v>
      </c>
      <c r="BE454">
        <v>2.2540734061747671</v>
      </c>
      <c r="BF454">
        <v>508.40494099420329</v>
      </c>
      <c r="BG454">
        <v>2904.6784501942307</v>
      </c>
      <c r="BH454">
        <v>146.67796036810006</v>
      </c>
      <c r="BI454">
        <v>253.94920973469738</v>
      </c>
      <c r="BJ454">
        <v>782.37915223253071</v>
      </c>
      <c r="BK454">
        <v>1532.4542300114765</v>
      </c>
      <c r="BL454">
        <v>259.79270604810347</v>
      </c>
      <c r="BM454">
        <v>69.055957658759326</v>
      </c>
      <c r="BN454">
        <v>1613141.4060610076</v>
      </c>
      <c r="BO454">
        <v>1.5578223622496832</v>
      </c>
      <c r="BP454">
        <v>34.050269392052506</v>
      </c>
      <c r="BQ454">
        <v>25825.155380950269</v>
      </c>
      <c r="BR454">
        <v>78.872850765023472</v>
      </c>
      <c r="BS454">
        <v>9999999</v>
      </c>
      <c r="BT454">
        <v>5.8861567931410894</v>
      </c>
      <c r="BU454">
        <v>0.68423233293433039</v>
      </c>
      <c r="BV454">
        <v>2.6376032591448704</v>
      </c>
      <c r="BW454">
        <v>0.71662102722038812</v>
      </c>
      <c r="BX454">
        <v>1.5405802681374405</v>
      </c>
      <c r="BY454">
        <v>1.3576866004436641E-3</v>
      </c>
      <c r="BZ454">
        <v>0.31484720587614917</v>
      </c>
      <c r="CA454">
        <v>0.5414304624801568</v>
      </c>
      <c r="CB454">
        <v>0.59777403592770273</v>
      </c>
      <c r="CC454">
        <v>0.42708888550318025</v>
      </c>
      <c r="CD454">
        <v>0.92432068038519255</v>
      </c>
      <c r="CE454" t="s">
        <v>152</v>
      </c>
      <c r="CF454">
        <v>0.66086224976151364</v>
      </c>
      <c r="CG454">
        <v>341.82758155262434</v>
      </c>
      <c r="CH454">
        <v>1404.6567617952242</v>
      </c>
      <c r="CI454">
        <v>67.361955473047459</v>
      </c>
      <c r="CJ454">
        <v>149.13025281699214</v>
      </c>
      <c r="CK454">
        <v>387.28521075024082</v>
      </c>
      <c r="CL454">
        <v>568.63605706939438</v>
      </c>
      <c r="CM454">
        <v>99.727827699176871</v>
      </c>
      <c r="CN454">
        <v>38.993455365366593</v>
      </c>
      <c r="CO454">
        <v>109136.30129165035</v>
      </c>
      <c r="CP454">
        <v>0.49220238736125393</v>
      </c>
      <c r="CQ454">
        <v>20.423467123249733</v>
      </c>
      <c r="CR454">
        <v>21935.629896854316</v>
      </c>
      <c r="CS454">
        <v>100.56555009352554</v>
      </c>
      <c r="CT454">
        <v>9999999</v>
      </c>
      <c r="CU454">
        <v>2.6337726480430077</v>
      </c>
      <c r="CV454">
        <v>0.41467986125657524</v>
      </c>
      <c r="CW454">
        <v>1.8308907300884429</v>
      </c>
      <c r="CX454">
        <v>0.42710908013112159</v>
      </c>
      <c r="CY454">
        <v>1.2714304472779678</v>
      </c>
      <c r="CZ454">
        <v>1.3149275482610321E-3</v>
      </c>
      <c r="DA454">
        <v>0.25343561243253249</v>
      </c>
      <c r="DB454">
        <v>0.35818816509663454</v>
      </c>
      <c r="DC454">
        <v>0.38234581200648132</v>
      </c>
      <c r="DD454">
        <v>0.31237538941852516</v>
      </c>
      <c r="DE454">
        <v>0.58899521370101737</v>
      </c>
    </row>
    <row r="455" spans="1:109">
      <c r="A455">
        <v>447</v>
      </c>
      <c r="B455" t="s">
        <v>149</v>
      </c>
      <c r="C455">
        <v>240469.57419145305</v>
      </c>
      <c r="D455">
        <v>353596.53095943661</v>
      </c>
      <c r="E455">
        <v>3168522.0808642139</v>
      </c>
      <c r="F455">
        <v>406483.56457503303</v>
      </c>
      <c r="G455">
        <v>197968.69396621562</v>
      </c>
      <c r="H455">
        <v>806019.50021530839</v>
      </c>
      <c r="I455">
        <v>20665211.047825027</v>
      </c>
      <c r="J455">
        <v>3135704.1217829064</v>
      </c>
      <c r="K455">
        <v>61741.385642122565</v>
      </c>
      <c r="L455">
        <v>6.3108226827591091E+17</v>
      </c>
      <c r="M455">
        <v>2303.3507017403967</v>
      </c>
      <c r="N455">
        <v>46407.344248268913</v>
      </c>
      <c r="O455">
        <v>5241451.650028727</v>
      </c>
      <c r="P455">
        <v>25503.07402343483</v>
      </c>
      <c r="Q455">
        <v>9999999</v>
      </c>
      <c r="R455">
        <v>4202.9792407239338</v>
      </c>
      <c r="S455">
        <v>541.46247954370165</v>
      </c>
      <c r="T455">
        <v>1813.669980387989</v>
      </c>
      <c r="U455">
        <v>566.57014154559351</v>
      </c>
      <c r="V455">
        <v>1159.442047830491</v>
      </c>
      <c r="W455">
        <v>4.2857146959379184</v>
      </c>
      <c r="X455">
        <v>290.70225928336379</v>
      </c>
      <c r="Y455">
        <v>441.36739883786487</v>
      </c>
      <c r="Z455">
        <v>482.19852474355395</v>
      </c>
      <c r="AA455">
        <v>367.43498478884953</v>
      </c>
      <c r="AB455">
        <v>853.49507512082437</v>
      </c>
      <c r="AC455" t="s">
        <v>150</v>
      </c>
      <c r="AD455">
        <v>42.291431195853463</v>
      </c>
      <c r="AE455">
        <v>181465.33099693933</v>
      </c>
      <c r="AF455">
        <v>516823.65960448812</v>
      </c>
      <c r="AG455">
        <v>38934.135056353087</v>
      </c>
      <c r="AH455">
        <v>82454.539163465699</v>
      </c>
      <c r="AI455">
        <v>160873.44418261605</v>
      </c>
      <c r="AJ455">
        <v>446438.19255727646</v>
      </c>
      <c r="AK455">
        <v>62906.301735822024</v>
      </c>
      <c r="AL455">
        <v>21442.511968461928</v>
      </c>
      <c r="AM455">
        <v>67967185.869518727</v>
      </c>
      <c r="AN455">
        <v>22.674180583733062</v>
      </c>
      <c r="AO455">
        <v>12706.500926786244</v>
      </c>
      <c r="AP455">
        <v>6656549.1310589882</v>
      </c>
      <c r="AQ455">
        <v>4382.0930697671065</v>
      </c>
      <c r="AR455">
        <v>9999999</v>
      </c>
      <c r="AS455">
        <v>528.32482067194007</v>
      </c>
      <c r="AT455">
        <v>61.82692047932904</v>
      </c>
      <c r="AU455">
        <v>295.02353065013881</v>
      </c>
      <c r="AV455">
        <v>63.622842569557683</v>
      </c>
      <c r="AW455">
        <v>249.14052366850476</v>
      </c>
      <c r="AX455">
        <v>7.2916044436162189E-2</v>
      </c>
      <c r="AY455">
        <v>47.681582575707537</v>
      </c>
      <c r="AZ455">
        <v>54.774510565346702</v>
      </c>
      <c r="BA455">
        <v>58.183670435138644</v>
      </c>
      <c r="BB455">
        <v>50.716829165556021</v>
      </c>
      <c r="BC455">
        <v>92.776991801908451</v>
      </c>
      <c r="BD455" t="s">
        <v>151</v>
      </c>
      <c r="BE455">
        <v>0.38074695784399343</v>
      </c>
      <c r="BF455">
        <v>718.22508264786529</v>
      </c>
      <c r="BG455">
        <v>1320.2185627593719</v>
      </c>
      <c r="BH455">
        <v>141.81053198454867</v>
      </c>
      <c r="BI455">
        <v>324.08335856046421</v>
      </c>
      <c r="BJ455">
        <v>534.76403591617111</v>
      </c>
      <c r="BK455">
        <v>1633.8870959705127</v>
      </c>
      <c r="BL455">
        <v>213.59114919275905</v>
      </c>
      <c r="BM455">
        <v>85.693755119637672</v>
      </c>
      <c r="BN455">
        <v>49902.932114064359</v>
      </c>
      <c r="BO455">
        <v>0.71718823535316856</v>
      </c>
      <c r="BP455">
        <v>52.819376738342577</v>
      </c>
      <c r="BQ455">
        <v>26511.709288321334</v>
      </c>
      <c r="BR455">
        <v>103.45644442240052</v>
      </c>
      <c r="BS455">
        <v>9999999</v>
      </c>
      <c r="BT455">
        <v>0.95757155097072633</v>
      </c>
      <c r="BU455">
        <v>0.36108822983577415</v>
      </c>
      <c r="BV455">
        <v>0.57954174246130641</v>
      </c>
      <c r="BW455">
        <v>0.38360954986050866</v>
      </c>
      <c r="BX455">
        <v>0.5843431296702235</v>
      </c>
      <c r="BY455">
        <v>4.0936797669297326E-3</v>
      </c>
      <c r="BZ455">
        <v>0.17845238964639498</v>
      </c>
      <c r="CA455">
        <v>0.27725302958598774</v>
      </c>
      <c r="CB455">
        <v>0.31109484588083308</v>
      </c>
      <c r="CC455">
        <v>0.22385489104829043</v>
      </c>
      <c r="CD455">
        <v>0.52200933510899161</v>
      </c>
      <c r="CE455" t="s">
        <v>152</v>
      </c>
      <c r="CF455">
        <v>0.72619934478218273</v>
      </c>
      <c r="CG455">
        <v>170.94330059811784</v>
      </c>
      <c r="CH455">
        <v>520.19331022276333</v>
      </c>
      <c r="CI455">
        <v>26.465174382267804</v>
      </c>
      <c r="CJ455">
        <v>76.03552942285026</v>
      </c>
      <c r="CK455">
        <v>155.45752324923484</v>
      </c>
      <c r="CL455">
        <v>187.60119777929199</v>
      </c>
      <c r="CM455">
        <v>33.236372485739302</v>
      </c>
      <c r="CN455">
        <v>19.437905905347531</v>
      </c>
      <c r="CO455">
        <v>5212.1994670028062</v>
      </c>
      <c r="CP455">
        <v>1.3680696631954532</v>
      </c>
      <c r="CQ455">
        <v>21.103782848888532</v>
      </c>
      <c r="CR455">
        <v>26045.950354467353</v>
      </c>
      <c r="CS455">
        <v>126.44048956700955</v>
      </c>
      <c r="CT455">
        <v>9999999</v>
      </c>
      <c r="CU455">
        <v>2.9060204889287853</v>
      </c>
      <c r="CV455">
        <v>0.31859309082416742</v>
      </c>
      <c r="CW455">
        <v>1.6409640648071278</v>
      </c>
      <c r="CX455">
        <v>0.33592944686244969</v>
      </c>
      <c r="CY455">
        <v>1.0497353970858947</v>
      </c>
      <c r="CZ455">
        <v>7.6734960991821127E-4</v>
      </c>
      <c r="DA455">
        <v>0.13725596480338259</v>
      </c>
      <c r="DB455">
        <v>0.23705216287234249</v>
      </c>
      <c r="DC455">
        <v>0.28335620946748913</v>
      </c>
      <c r="DD455">
        <v>0.18309478952872357</v>
      </c>
      <c r="DE455">
        <v>0.50441501310010217</v>
      </c>
    </row>
    <row r="456" spans="1:109">
      <c r="A456">
        <v>448</v>
      </c>
      <c r="B456" t="s">
        <v>149</v>
      </c>
      <c r="C456">
        <v>396131.02768106252</v>
      </c>
      <c r="D456">
        <v>1178696.2805959098</v>
      </c>
      <c r="E456">
        <v>4748449.2473215172</v>
      </c>
      <c r="F456">
        <v>1392076.3481633244</v>
      </c>
      <c r="G456">
        <v>554883.74560673616</v>
      </c>
      <c r="H456">
        <v>1242892.611629108</v>
      </c>
      <c r="I456">
        <v>730248562.74958277</v>
      </c>
      <c r="J456">
        <v>41947875.27365806</v>
      </c>
      <c r="K456">
        <v>148437.73909035584</v>
      </c>
      <c r="L456">
        <v>3.9270719765293245E+24</v>
      </c>
      <c r="M456">
        <v>2209.1712939937493</v>
      </c>
      <c r="N456">
        <v>334673.2489437685</v>
      </c>
      <c r="O456">
        <v>5813260.6141768033</v>
      </c>
      <c r="P456">
        <v>73367.214425085447</v>
      </c>
      <c r="Q456">
        <v>9999999</v>
      </c>
      <c r="R456">
        <v>7617.2978879989223</v>
      </c>
      <c r="S456">
        <v>1321.9812443819703</v>
      </c>
      <c r="T456">
        <v>5219.4303414940896</v>
      </c>
      <c r="U456">
        <v>1376.0262646248564</v>
      </c>
      <c r="V456">
        <v>3621.0421200680807</v>
      </c>
      <c r="W456">
        <v>10.884461679939669</v>
      </c>
      <c r="X456">
        <v>659.88738174105708</v>
      </c>
      <c r="Y456">
        <v>1076.9019597508659</v>
      </c>
      <c r="Z456">
        <v>1191.437673197561</v>
      </c>
      <c r="AA456">
        <v>868.06988629721047</v>
      </c>
      <c r="AB456">
        <v>1995.5220240449678</v>
      </c>
      <c r="AC456" t="s">
        <v>150</v>
      </c>
      <c r="AD456">
        <v>287.21567080457459</v>
      </c>
      <c r="AE456">
        <v>37043.219019699623</v>
      </c>
      <c r="AF456">
        <v>136030.35823350181</v>
      </c>
      <c r="AG456">
        <v>10094.965503316638</v>
      </c>
      <c r="AH456">
        <v>22894.344817070345</v>
      </c>
      <c r="AI456">
        <v>41494.340733700257</v>
      </c>
      <c r="AJ456">
        <v>73779.324386305976</v>
      </c>
      <c r="AK456">
        <v>13851.404789605904</v>
      </c>
      <c r="AL456">
        <v>7007.3202496881804</v>
      </c>
      <c r="AM456">
        <v>3264928.7537601078</v>
      </c>
      <c r="AN456">
        <v>409.55079994327451</v>
      </c>
      <c r="AO456">
        <v>6799.7606185012373</v>
      </c>
      <c r="AP456">
        <v>3814686.185160575</v>
      </c>
      <c r="AQ456">
        <v>1288.3003538154944</v>
      </c>
      <c r="AR456">
        <v>9999999</v>
      </c>
      <c r="AS456">
        <v>424.95070730391916</v>
      </c>
      <c r="AT456">
        <v>19.669442768180044</v>
      </c>
      <c r="AU456">
        <v>153.75285409672694</v>
      </c>
      <c r="AV456">
        <v>20.42936504183406</v>
      </c>
      <c r="AW456">
        <v>95.604753905907714</v>
      </c>
      <c r="AX456">
        <v>0.30203783847148619</v>
      </c>
      <c r="AY456">
        <v>12.866166758413694</v>
      </c>
      <c r="AZ456">
        <v>16.691988015312756</v>
      </c>
      <c r="BA456">
        <v>17.609456873943049</v>
      </c>
      <c r="BB456">
        <v>14.828263713755241</v>
      </c>
      <c r="BC456">
        <v>30.630293902757231</v>
      </c>
      <c r="BD456" t="s">
        <v>151</v>
      </c>
      <c r="BE456">
        <v>5.744767080537871</v>
      </c>
      <c r="BF456">
        <v>500.39787496007477</v>
      </c>
      <c r="BG456">
        <v>1935.4673086524501</v>
      </c>
      <c r="BH456">
        <v>108.27156738552931</v>
      </c>
      <c r="BI456">
        <v>237.4755044737864</v>
      </c>
      <c r="BJ456">
        <v>541.56987117275526</v>
      </c>
      <c r="BK456">
        <v>1128.1704894211036</v>
      </c>
      <c r="BL456">
        <v>170.5636858075882</v>
      </c>
      <c r="BM456">
        <v>62.531255784252167</v>
      </c>
      <c r="BN456">
        <v>167819.74284371294</v>
      </c>
      <c r="BO456">
        <v>8.0538650330076678</v>
      </c>
      <c r="BP456">
        <v>51.276475656190641</v>
      </c>
      <c r="BQ456">
        <v>31168.914081774012</v>
      </c>
      <c r="BR456">
        <v>72.224880127795871</v>
      </c>
      <c r="BS456">
        <v>9999999</v>
      </c>
      <c r="BT456">
        <v>13.811879031324818</v>
      </c>
      <c r="BU456">
        <v>1.0096916029484595</v>
      </c>
      <c r="BV456">
        <v>6.9466883743959524</v>
      </c>
      <c r="BW456">
        <v>1.0671351554855795</v>
      </c>
      <c r="BX456">
        <v>4.4162154267812186</v>
      </c>
      <c r="BY456">
        <v>1.547724913491551E-3</v>
      </c>
      <c r="BZ456">
        <v>0.46527521387292364</v>
      </c>
      <c r="CA456">
        <v>0.76936548668031302</v>
      </c>
      <c r="CB456">
        <v>0.89325428988752265</v>
      </c>
      <c r="CC456">
        <v>0.60872359346980065</v>
      </c>
      <c r="CD456">
        <v>1.8037647109594015</v>
      </c>
      <c r="CE456" t="s">
        <v>152</v>
      </c>
      <c r="CF456">
        <v>2.9757215521047784</v>
      </c>
      <c r="CG456">
        <v>334.07783453379028</v>
      </c>
      <c r="CH456">
        <v>1316.7549036253529</v>
      </c>
      <c r="CI456">
        <v>93.245664515524908</v>
      </c>
      <c r="CJ456">
        <v>196.27819274851848</v>
      </c>
      <c r="CK456">
        <v>364.74660092356072</v>
      </c>
      <c r="CL456">
        <v>851.12714955855756</v>
      </c>
      <c r="CM456">
        <v>142.69721369788729</v>
      </c>
      <c r="CN456">
        <v>59.291065026778057</v>
      </c>
      <c r="CO456">
        <v>83058.892085365311</v>
      </c>
      <c r="CP456">
        <v>5.5714317152970443</v>
      </c>
      <c r="CQ456">
        <v>55.926144379192948</v>
      </c>
      <c r="CR456">
        <v>24187.265704625999</v>
      </c>
      <c r="CS456">
        <v>64.303651815021098</v>
      </c>
      <c r="CT456">
        <v>9999999</v>
      </c>
      <c r="CU456">
        <v>5.4219485266497065</v>
      </c>
      <c r="CV456">
        <v>0.35320293527394003</v>
      </c>
      <c r="CW456">
        <v>1.4642651110339739</v>
      </c>
      <c r="CX456">
        <v>0.37506336062852708</v>
      </c>
      <c r="CY456">
        <v>0.97336215313677088</v>
      </c>
      <c r="CZ456">
        <v>2.8333425325567574E-3</v>
      </c>
      <c r="DA456">
        <v>0.16399692134651297</v>
      </c>
      <c r="DB456">
        <v>0.27200916237309686</v>
      </c>
      <c r="DC456">
        <v>0.30161222779598912</v>
      </c>
      <c r="DD456">
        <v>0.21714972449311806</v>
      </c>
      <c r="DE456">
        <v>0.63543657195537995</v>
      </c>
    </row>
    <row r="457" spans="1:109">
      <c r="A457">
        <v>449</v>
      </c>
      <c r="B457" t="s">
        <v>149</v>
      </c>
      <c r="C457">
        <v>276790.04163272918</v>
      </c>
      <c r="D457">
        <v>219097.58377996949</v>
      </c>
      <c r="E457">
        <v>1027498.5831544248</v>
      </c>
      <c r="F457">
        <v>87913.332228492654</v>
      </c>
      <c r="G457">
        <v>129139.50904200754</v>
      </c>
      <c r="H457">
        <v>263654.17280273733</v>
      </c>
      <c r="I457">
        <v>1609446.3025303332</v>
      </c>
      <c r="J457">
        <v>197428.48117903486</v>
      </c>
      <c r="K457">
        <v>38081.880288273205</v>
      </c>
      <c r="L457">
        <v>7878697554.8847303</v>
      </c>
      <c r="M457">
        <v>1423.7053592005893</v>
      </c>
      <c r="N457">
        <v>29342.112854505725</v>
      </c>
      <c r="O457">
        <v>5641857.3934886102</v>
      </c>
      <c r="P457">
        <v>17290.578268918063</v>
      </c>
      <c r="Q457">
        <v>9999999</v>
      </c>
      <c r="R457">
        <v>2613.7619463167043</v>
      </c>
      <c r="S457">
        <v>264.88981053454177</v>
      </c>
      <c r="T457">
        <v>1130.5378690411935</v>
      </c>
      <c r="U457">
        <v>277.8074549930073</v>
      </c>
      <c r="V457">
        <v>739.89919282856408</v>
      </c>
      <c r="W457">
        <v>2.8102708939089402</v>
      </c>
      <c r="X457">
        <v>120.45185805718222</v>
      </c>
      <c r="Y457">
        <v>205.94876647609959</v>
      </c>
      <c r="Z457">
        <v>235.17737550573983</v>
      </c>
      <c r="AA457">
        <v>161.39302907662025</v>
      </c>
      <c r="AB457">
        <v>407.36985035105744</v>
      </c>
      <c r="AC457" t="s">
        <v>150</v>
      </c>
      <c r="AD457">
        <v>1405.3202002542689</v>
      </c>
      <c r="AE457">
        <v>102598.5593860745</v>
      </c>
      <c r="AF457">
        <v>990989.31694670382</v>
      </c>
      <c r="AG457">
        <v>43579.687104185097</v>
      </c>
      <c r="AH457">
        <v>57082.477865923705</v>
      </c>
      <c r="AI457">
        <v>232112.92743544118</v>
      </c>
      <c r="AJ457">
        <v>398516.41761400789</v>
      </c>
      <c r="AK457">
        <v>88680.139910203536</v>
      </c>
      <c r="AL457">
        <v>17412.262245613343</v>
      </c>
      <c r="AM457">
        <v>8746882474.2140942</v>
      </c>
      <c r="AN457">
        <v>1280.6375398926361</v>
      </c>
      <c r="AO457">
        <v>8190.3705998681298</v>
      </c>
      <c r="AP457">
        <v>5300716.3144334303</v>
      </c>
      <c r="AQ457">
        <v>5410.0621842883911</v>
      </c>
      <c r="AR457">
        <v>9999999</v>
      </c>
      <c r="AS457">
        <v>2495.8831662534449</v>
      </c>
      <c r="AT457">
        <v>152.63119407730838</v>
      </c>
      <c r="AU457">
        <v>1030.585960515014</v>
      </c>
      <c r="AV457">
        <v>158.41777376358155</v>
      </c>
      <c r="AW457">
        <v>606.41828412477287</v>
      </c>
      <c r="AX457">
        <v>1.0356086246689584</v>
      </c>
      <c r="AY457">
        <v>83.025147650002381</v>
      </c>
      <c r="AZ457">
        <v>125.38199140753929</v>
      </c>
      <c r="BA457">
        <v>138.85300488222001</v>
      </c>
      <c r="BB457">
        <v>104.74825030374679</v>
      </c>
      <c r="BC457">
        <v>224.74768193228869</v>
      </c>
      <c r="BD457" t="s">
        <v>151</v>
      </c>
      <c r="BE457">
        <v>1.7158785190228267</v>
      </c>
      <c r="BF457">
        <v>833.04840567624967</v>
      </c>
      <c r="BG457">
        <v>3432.0266865575491</v>
      </c>
      <c r="BH457">
        <v>260.73920014642835</v>
      </c>
      <c r="BI457">
        <v>436.67997157682083</v>
      </c>
      <c r="BJ457">
        <v>1105.1306520220776</v>
      </c>
      <c r="BK457">
        <v>3291.1525120026818</v>
      </c>
      <c r="BL457">
        <v>488.84662339876439</v>
      </c>
      <c r="BM457">
        <v>122.43079644966386</v>
      </c>
      <c r="BN457">
        <v>1773180.8136884151</v>
      </c>
      <c r="BO457">
        <v>1.2030704741524685</v>
      </c>
      <c r="BP457">
        <v>70.194420952784284</v>
      </c>
      <c r="BQ457">
        <v>30782.180235161763</v>
      </c>
      <c r="BR457">
        <v>74.419574513625363</v>
      </c>
      <c r="BS457">
        <v>9999999</v>
      </c>
      <c r="BT457">
        <v>3.9612134365302918</v>
      </c>
      <c r="BU457">
        <v>0.3516982847360981</v>
      </c>
      <c r="BV457">
        <v>1.493379310173121</v>
      </c>
      <c r="BW457">
        <v>0.36802925553386007</v>
      </c>
      <c r="BX457">
        <v>0.87892669994569816</v>
      </c>
      <c r="BY457">
        <v>5.4977619033194022E-3</v>
      </c>
      <c r="BZ457">
        <v>0.22080504051174774</v>
      </c>
      <c r="CA457">
        <v>0.29727053483392213</v>
      </c>
      <c r="CB457">
        <v>0.3026157967894787</v>
      </c>
      <c r="CC457">
        <v>0.26010630465114204</v>
      </c>
      <c r="CD457">
        <v>0.5446833841238341</v>
      </c>
      <c r="CE457" t="s">
        <v>152</v>
      </c>
      <c r="CF457">
        <v>0.10450813997665516</v>
      </c>
      <c r="CG457">
        <v>303.57109184701693</v>
      </c>
      <c r="CH457">
        <v>946.71925914431222</v>
      </c>
      <c r="CI457">
        <v>64.113072239314945</v>
      </c>
      <c r="CJ457">
        <v>144.06583396614928</v>
      </c>
      <c r="CK457">
        <v>338.51309156882581</v>
      </c>
      <c r="CL457">
        <v>457.2162847736256</v>
      </c>
      <c r="CM457">
        <v>87.472838768313977</v>
      </c>
      <c r="CN457">
        <v>41.231089141660497</v>
      </c>
      <c r="CO457">
        <v>23983.310702636896</v>
      </c>
      <c r="CP457">
        <v>0.64709811690049668</v>
      </c>
      <c r="CQ457">
        <v>19.58702417178414</v>
      </c>
      <c r="CR457">
        <v>22595.627511495641</v>
      </c>
      <c r="CS457">
        <v>126.74187157631631</v>
      </c>
      <c r="CT457">
        <v>9999999</v>
      </c>
      <c r="CU457">
        <v>0.21737334755325532</v>
      </c>
      <c r="CV457">
        <v>1.977286346890304E-2</v>
      </c>
      <c r="CW457">
        <v>9.264555982475503E-2</v>
      </c>
      <c r="CX457">
        <v>2.0413809239678553E-2</v>
      </c>
      <c r="CY457">
        <v>6.7760488341184352E-2</v>
      </c>
      <c r="CZ457">
        <v>4.9908244778253943E-4</v>
      </c>
      <c r="DA457">
        <v>1.6433298849499681E-2</v>
      </c>
      <c r="DB457">
        <v>1.7782469296222132E-2</v>
      </c>
      <c r="DC457">
        <v>1.8237388586798273E-2</v>
      </c>
      <c r="DD457">
        <v>1.6930004819060009E-2</v>
      </c>
      <c r="DE457">
        <v>3.4141383818506767E-2</v>
      </c>
    </row>
    <row r="458" spans="1:109">
      <c r="A458">
        <v>450</v>
      </c>
      <c r="B458" t="s">
        <v>149</v>
      </c>
      <c r="C458">
        <v>380934.08396922494</v>
      </c>
      <c r="D458">
        <v>264998.93718780717</v>
      </c>
      <c r="E458">
        <v>508879.99084385944</v>
      </c>
      <c r="F458">
        <v>69020.085223034344</v>
      </c>
      <c r="G458">
        <v>129226.12108226752</v>
      </c>
      <c r="H458">
        <v>162057.18770499446</v>
      </c>
      <c r="I458">
        <v>1134488.8716038386</v>
      </c>
      <c r="J458">
        <v>132775.95875540329</v>
      </c>
      <c r="K458">
        <v>40582.544720899663</v>
      </c>
      <c r="L458">
        <v>82207746.337098628</v>
      </c>
      <c r="M458">
        <v>7103.8678006530336</v>
      </c>
      <c r="N458">
        <v>37252.519738082381</v>
      </c>
      <c r="O458">
        <v>7090456.3171904003</v>
      </c>
      <c r="P458">
        <v>23960.246834966052</v>
      </c>
      <c r="Q458">
        <v>9999999</v>
      </c>
      <c r="R458">
        <v>7375.751397129965</v>
      </c>
      <c r="S458">
        <v>495.27048988309895</v>
      </c>
      <c r="T458">
        <v>2124.4108601386938</v>
      </c>
      <c r="U458">
        <v>525.27207065809853</v>
      </c>
      <c r="V458">
        <v>1289.0073156720866</v>
      </c>
      <c r="W458">
        <v>1.5381724193421589</v>
      </c>
      <c r="X458">
        <v>215.29014638713659</v>
      </c>
      <c r="Y458">
        <v>373.92038266666816</v>
      </c>
      <c r="Z458">
        <v>424.59194164098318</v>
      </c>
      <c r="AA458">
        <v>291.5718687875306</v>
      </c>
      <c r="AB458">
        <v>877.54947682956617</v>
      </c>
      <c r="AC458" t="s">
        <v>150</v>
      </c>
      <c r="AD458">
        <v>959.72411888388638</v>
      </c>
      <c r="AE458">
        <v>210405.94165099465</v>
      </c>
      <c r="AF458">
        <v>876633.15849470964</v>
      </c>
      <c r="AG458">
        <v>60556.160569247608</v>
      </c>
      <c r="AH458">
        <v>95105.703921791413</v>
      </c>
      <c r="AI458">
        <v>240863.44100697953</v>
      </c>
      <c r="AJ458">
        <v>1018708.0197707781</v>
      </c>
      <c r="AK458">
        <v>129579.17461613227</v>
      </c>
      <c r="AL458">
        <v>24569.549712246269</v>
      </c>
      <c r="AM458">
        <v>3178254736.0736403</v>
      </c>
      <c r="AN458">
        <v>676.41552083167721</v>
      </c>
      <c r="AO458">
        <v>13681.945562338047</v>
      </c>
      <c r="AP458">
        <v>5389329.570050545</v>
      </c>
      <c r="AQ458">
        <v>7966.0063461891814</v>
      </c>
      <c r="AR458">
        <v>9999999</v>
      </c>
      <c r="AS458">
        <v>2527.9094673931477</v>
      </c>
      <c r="AT458">
        <v>386.65860474186604</v>
      </c>
      <c r="AU458">
        <v>1695.0913852719659</v>
      </c>
      <c r="AV458">
        <v>398.68858357532622</v>
      </c>
      <c r="AW458">
        <v>1046.2393653949437</v>
      </c>
      <c r="AX458">
        <v>0.1163595311876742</v>
      </c>
      <c r="AY458">
        <v>195.58776179690105</v>
      </c>
      <c r="AZ458">
        <v>319.44313166469607</v>
      </c>
      <c r="BA458">
        <v>357.83748655503109</v>
      </c>
      <c r="BB458">
        <v>257.87197255589405</v>
      </c>
      <c r="BC458">
        <v>515.19482045043776</v>
      </c>
      <c r="BD458" t="s">
        <v>151</v>
      </c>
      <c r="BE458">
        <v>1.1923713862914094</v>
      </c>
      <c r="BF458">
        <v>282.8891958059836</v>
      </c>
      <c r="BG458">
        <v>1875.9993975857178</v>
      </c>
      <c r="BH458">
        <v>78.296680483675374</v>
      </c>
      <c r="BI458">
        <v>155.14342091115984</v>
      </c>
      <c r="BJ458">
        <v>479.08005151819401</v>
      </c>
      <c r="BK458">
        <v>578.8138661346934</v>
      </c>
      <c r="BL458">
        <v>117.57615581375251</v>
      </c>
      <c r="BM458">
        <v>44.62412264663282</v>
      </c>
      <c r="BN458">
        <v>212942.7275274811</v>
      </c>
      <c r="BO458">
        <v>0.96625242725869609</v>
      </c>
      <c r="BP458">
        <v>26.572339654347438</v>
      </c>
      <c r="BQ458">
        <v>25737.137612484355</v>
      </c>
      <c r="BR458">
        <v>97.383541906300678</v>
      </c>
      <c r="BS458">
        <v>9999999</v>
      </c>
      <c r="BT458">
        <v>2.5673406690985674</v>
      </c>
      <c r="BU458">
        <v>0.19756899063684985</v>
      </c>
      <c r="BV458">
        <v>0.77558451364622649</v>
      </c>
      <c r="BW458">
        <v>0.2086754051973275</v>
      </c>
      <c r="BX458">
        <v>0.49845609232945209</v>
      </c>
      <c r="BY458">
        <v>4.4477062761612892E-3</v>
      </c>
      <c r="BZ458">
        <v>0.1021211640680327</v>
      </c>
      <c r="CA458">
        <v>0.15615718647823959</v>
      </c>
      <c r="CB458">
        <v>0.16910468654140604</v>
      </c>
      <c r="CC458">
        <v>0.12870003322938214</v>
      </c>
      <c r="CD458">
        <v>0.34066949448872225</v>
      </c>
      <c r="CE458" t="s">
        <v>152</v>
      </c>
      <c r="CF458">
        <v>0.45234474437374078</v>
      </c>
      <c r="CG458">
        <v>180.97196556959918</v>
      </c>
      <c r="CH458">
        <v>567.17920767546059</v>
      </c>
      <c r="CI458">
        <v>36.860761857078202</v>
      </c>
      <c r="CJ458">
        <v>100.20420821127874</v>
      </c>
      <c r="CK458">
        <v>158.67976506700282</v>
      </c>
      <c r="CL458">
        <v>220.13956957314795</v>
      </c>
      <c r="CM458">
        <v>45.038981736797048</v>
      </c>
      <c r="CN458">
        <v>28.227505134813327</v>
      </c>
      <c r="CO458">
        <v>5423.785351899297</v>
      </c>
      <c r="CP458">
        <v>0.41221093346730875</v>
      </c>
      <c r="CQ458">
        <v>27.835188698279822</v>
      </c>
      <c r="CR458">
        <v>27577.49121311721</v>
      </c>
      <c r="CS458">
        <v>143.95373843588669</v>
      </c>
      <c r="CT458">
        <v>9999999</v>
      </c>
      <c r="CU458">
        <v>1.0509274502233477</v>
      </c>
      <c r="CV458">
        <v>0.17754367191961948</v>
      </c>
      <c r="CW458">
        <v>0.70064539772083179</v>
      </c>
      <c r="CX458">
        <v>0.18659916575096339</v>
      </c>
      <c r="CY458">
        <v>0.66535088106600881</v>
      </c>
      <c r="CZ458">
        <v>8.2772486810031326E-4</v>
      </c>
      <c r="DA458">
        <v>9.6486877340015376E-2</v>
      </c>
      <c r="DB458">
        <v>0.14108337202879717</v>
      </c>
      <c r="DC458">
        <v>0.15926506875764138</v>
      </c>
      <c r="DD458">
        <v>0.11796744723222524</v>
      </c>
      <c r="DE458">
        <v>0.32440943009264356</v>
      </c>
    </row>
    <row r="459" spans="1:109">
      <c r="A459">
        <v>451</v>
      </c>
      <c r="B459" t="s">
        <v>149</v>
      </c>
      <c r="C459">
        <v>354197.63460841565</v>
      </c>
      <c r="D459">
        <v>139565.4037572805</v>
      </c>
      <c r="E459">
        <v>453366.32002648752</v>
      </c>
      <c r="F459">
        <v>36467.505895449023</v>
      </c>
      <c r="G459">
        <v>73110.603874712295</v>
      </c>
      <c r="H459">
        <v>134847.2743934106</v>
      </c>
      <c r="I459">
        <v>396068.94493046211</v>
      </c>
      <c r="J459">
        <v>59870.338537131131</v>
      </c>
      <c r="K459">
        <v>22737.609271205562</v>
      </c>
      <c r="L459">
        <v>36234837.982468396</v>
      </c>
      <c r="M459">
        <v>4730.8626893625124</v>
      </c>
      <c r="N459">
        <v>22461.262423320015</v>
      </c>
      <c r="O459">
        <v>8009591.8038230892</v>
      </c>
      <c r="P459">
        <v>11323.864336117413</v>
      </c>
      <c r="Q459">
        <v>9999999</v>
      </c>
      <c r="R459">
        <v>3759.337751488114</v>
      </c>
      <c r="S459">
        <v>160.09653582717567</v>
      </c>
      <c r="T459">
        <v>903.92571412931193</v>
      </c>
      <c r="U459">
        <v>170.56446735017681</v>
      </c>
      <c r="V459">
        <v>622.04733314089049</v>
      </c>
      <c r="W459">
        <v>2.8927589110449392</v>
      </c>
      <c r="X459">
        <v>63.859019269188586</v>
      </c>
      <c r="Y459">
        <v>117.03222914190992</v>
      </c>
      <c r="Z459">
        <v>136.04206899403033</v>
      </c>
      <c r="AA459">
        <v>88.45870430875479</v>
      </c>
      <c r="AB459">
        <v>305.69721774869572</v>
      </c>
      <c r="AC459" t="s">
        <v>150</v>
      </c>
      <c r="AD459">
        <v>25.528790633418801</v>
      </c>
      <c r="AE459">
        <v>29571.214518131641</v>
      </c>
      <c r="AF459">
        <v>55335.575984803829</v>
      </c>
      <c r="AG459">
        <v>4697.7627749579005</v>
      </c>
      <c r="AH459">
        <v>14107.093580593175</v>
      </c>
      <c r="AI459">
        <v>20396.833699806888</v>
      </c>
      <c r="AJ459">
        <v>28417.383033662172</v>
      </c>
      <c r="AK459">
        <v>5545.2127552454131</v>
      </c>
      <c r="AL459">
        <v>3815.7148608577995</v>
      </c>
      <c r="AM459">
        <v>276085.7215516264</v>
      </c>
      <c r="AN459">
        <v>158.69864761806491</v>
      </c>
      <c r="AO459">
        <v>5045.8495057204063</v>
      </c>
      <c r="AP459">
        <v>5538868.0603285953</v>
      </c>
      <c r="AQ459">
        <v>276.68536717247872</v>
      </c>
      <c r="AR459">
        <v>9999999</v>
      </c>
      <c r="AS459">
        <v>260.84347257782588</v>
      </c>
      <c r="AT459">
        <v>34.01137014785877</v>
      </c>
      <c r="AU459">
        <v>117.81443098590586</v>
      </c>
      <c r="AV459">
        <v>34.492399789430898</v>
      </c>
      <c r="AW459">
        <v>61.818499052141419</v>
      </c>
      <c r="AX459">
        <v>0.10091959104801516</v>
      </c>
      <c r="AY459">
        <v>21.577960721650452</v>
      </c>
      <c r="AZ459">
        <v>31.309883732389011</v>
      </c>
      <c r="BA459">
        <v>31.124434915018362</v>
      </c>
      <c r="BB459">
        <v>27.427329760775642</v>
      </c>
      <c r="BC459">
        <v>35.75232419712291</v>
      </c>
      <c r="BD459" t="s">
        <v>151</v>
      </c>
      <c r="BE459">
        <v>18.895466323686936</v>
      </c>
      <c r="BF459">
        <v>179.9097793328246</v>
      </c>
      <c r="BG459">
        <v>548.20969799658064</v>
      </c>
      <c r="BH459">
        <v>56.38664358774794</v>
      </c>
      <c r="BI459">
        <v>86.322088237496331</v>
      </c>
      <c r="BJ459">
        <v>131.8213103487505</v>
      </c>
      <c r="BK459">
        <v>261.91623949912622</v>
      </c>
      <c r="BL459">
        <v>72.902652065953788</v>
      </c>
      <c r="BM459">
        <v>53.674388451283278</v>
      </c>
      <c r="BN459">
        <v>10151.259468432969</v>
      </c>
      <c r="BO459">
        <v>39.388473072929997</v>
      </c>
      <c r="BP459">
        <v>82.969476042546077</v>
      </c>
      <c r="BQ459">
        <v>24597.313204665432</v>
      </c>
      <c r="BR459">
        <v>53.449435874686237</v>
      </c>
      <c r="BS459">
        <v>9999999</v>
      </c>
      <c r="BT459">
        <v>25.523515246483804</v>
      </c>
      <c r="BU459">
        <v>0.19593645451069872</v>
      </c>
      <c r="BV459">
        <v>3.5119667656855871</v>
      </c>
      <c r="BW459">
        <v>0.20842259081916095</v>
      </c>
      <c r="BX459">
        <v>1.3391771531893664</v>
      </c>
      <c r="BY459">
        <v>8.6407527862226424E-3</v>
      </c>
      <c r="BZ459">
        <v>8.3585844004857995E-2</v>
      </c>
      <c r="CA459">
        <v>0.14765355891187285</v>
      </c>
      <c r="CB459">
        <v>0.17205059004160878</v>
      </c>
      <c r="CC459">
        <v>0.11125789440967389</v>
      </c>
      <c r="CD459">
        <v>0.35165528684094377</v>
      </c>
      <c r="CE459" t="s">
        <v>152</v>
      </c>
      <c r="CF459">
        <v>5.3060944784343568E-2</v>
      </c>
      <c r="CG459">
        <v>184.5941692736389</v>
      </c>
      <c r="CH459">
        <v>443.52683662075788</v>
      </c>
      <c r="CI459">
        <v>33.766581457534997</v>
      </c>
      <c r="CJ459">
        <v>95.406277234349389</v>
      </c>
      <c r="CK459">
        <v>168.92492277372523</v>
      </c>
      <c r="CL459">
        <v>226.63181318616222</v>
      </c>
      <c r="CM459">
        <v>41.531992996632596</v>
      </c>
      <c r="CN459">
        <v>25.46924765173959</v>
      </c>
      <c r="CO459">
        <v>3193.0983666125476</v>
      </c>
      <c r="CP459">
        <v>0.23772690158531806</v>
      </c>
      <c r="CQ459">
        <v>23.94431273646099</v>
      </c>
      <c r="CR459">
        <v>27589.903292258408</v>
      </c>
      <c r="CS459">
        <v>145.95192176367399</v>
      </c>
      <c r="CT459">
        <v>9999999</v>
      </c>
      <c r="CU459">
        <v>0.73214655669176631</v>
      </c>
      <c r="CV459">
        <v>6.0888315714614082E-2</v>
      </c>
      <c r="CW459">
        <v>0.32435195275279527</v>
      </c>
      <c r="CX459">
        <v>6.1174597323312603E-2</v>
      </c>
      <c r="CY459">
        <v>0.16637441260818811</v>
      </c>
      <c r="CZ459">
        <v>1.3800027328919578E-3</v>
      </c>
      <c r="DA459">
        <v>5.1793026264684051E-2</v>
      </c>
      <c r="DB459">
        <v>5.9281597907938265E-2</v>
      </c>
      <c r="DC459">
        <v>5.7711318667177366E-2</v>
      </c>
      <c r="DD459">
        <v>5.6909688096088248E-2</v>
      </c>
      <c r="DE459">
        <v>6.6809596009463859E-2</v>
      </c>
    </row>
    <row r="460" spans="1:109">
      <c r="A460">
        <v>452</v>
      </c>
      <c r="B460" t="s">
        <v>149</v>
      </c>
      <c r="C460">
        <v>337653.00510466873</v>
      </c>
      <c r="D460">
        <v>192994.44384724836</v>
      </c>
      <c r="E460">
        <v>495384.09982013976</v>
      </c>
      <c r="F460">
        <v>47756.564303458304</v>
      </c>
      <c r="G460">
        <v>100255.06426115611</v>
      </c>
      <c r="H460">
        <v>190330.82349291522</v>
      </c>
      <c r="I460">
        <v>517414.51293045009</v>
      </c>
      <c r="J460">
        <v>74556.243479958706</v>
      </c>
      <c r="K460">
        <v>27989.606384675724</v>
      </c>
      <c r="L460">
        <v>27583110.318666708</v>
      </c>
      <c r="M460">
        <v>325.68187666719325</v>
      </c>
      <c r="N460">
        <v>18821.255714518393</v>
      </c>
      <c r="O460">
        <v>8661764.7893632632</v>
      </c>
      <c r="P460">
        <v>6573.9619074540215</v>
      </c>
      <c r="Q460">
        <v>9999999</v>
      </c>
      <c r="R460">
        <v>565.49015385106225</v>
      </c>
      <c r="S460">
        <v>56.481614299409713</v>
      </c>
      <c r="T460">
        <v>172.55502926324672</v>
      </c>
      <c r="U460">
        <v>57.711278480951989</v>
      </c>
      <c r="V460">
        <v>99.854870639825791</v>
      </c>
      <c r="W460">
        <v>1.236426583222423</v>
      </c>
      <c r="X460">
        <v>34.480350120347367</v>
      </c>
      <c r="Y460">
        <v>52.81154795669687</v>
      </c>
      <c r="Z460">
        <v>49.016299642608878</v>
      </c>
      <c r="AA460">
        <v>45.893424053613714</v>
      </c>
      <c r="AB460">
        <v>59.180501559521375</v>
      </c>
      <c r="AC460" t="s">
        <v>150</v>
      </c>
      <c r="AD460">
        <v>313.84437462273178</v>
      </c>
      <c r="AE460">
        <v>120824.08437209716</v>
      </c>
      <c r="AF460">
        <v>308796.60346545832</v>
      </c>
      <c r="AG460">
        <v>24355.648214169909</v>
      </c>
      <c r="AH460">
        <v>54577.961975596969</v>
      </c>
      <c r="AI460">
        <v>95350.644935123884</v>
      </c>
      <c r="AJ460">
        <v>299250.76623311557</v>
      </c>
      <c r="AK460">
        <v>39674.670140637027</v>
      </c>
      <c r="AL460">
        <v>13829.191852607315</v>
      </c>
      <c r="AM460">
        <v>29358016.751487546</v>
      </c>
      <c r="AN460">
        <v>421.48758474970953</v>
      </c>
      <c r="AO460">
        <v>10101.008480433031</v>
      </c>
      <c r="AP460">
        <v>4682215.2541747503</v>
      </c>
      <c r="AQ460">
        <v>3113.5986646342717</v>
      </c>
      <c r="AR460">
        <v>9999999</v>
      </c>
      <c r="AS460">
        <v>1227.8893702402845</v>
      </c>
      <c r="AT460">
        <v>230.5896967449207</v>
      </c>
      <c r="AU460">
        <v>777.62944751968826</v>
      </c>
      <c r="AV460">
        <v>238.39078932528142</v>
      </c>
      <c r="AW460">
        <v>520.73851508913754</v>
      </c>
      <c r="AX460">
        <v>0.86662907851756799</v>
      </c>
      <c r="AY460">
        <v>121.22957518438284</v>
      </c>
      <c r="AZ460">
        <v>193.00892468450812</v>
      </c>
      <c r="BA460">
        <v>212.6351468553062</v>
      </c>
      <c r="BB460">
        <v>158.22776731784165</v>
      </c>
      <c r="BC460">
        <v>319.56727527026652</v>
      </c>
      <c r="BD460" t="s">
        <v>151</v>
      </c>
      <c r="BE460">
        <v>5.8590479077288515</v>
      </c>
      <c r="BF460">
        <v>277.99736662905832</v>
      </c>
      <c r="BG460">
        <v>1313.0368930867785</v>
      </c>
      <c r="BH460">
        <v>69.72578803049295</v>
      </c>
      <c r="BI460">
        <v>153.57347938842145</v>
      </c>
      <c r="BJ460">
        <v>296.4197418737815</v>
      </c>
      <c r="BK460">
        <v>491.52413306688987</v>
      </c>
      <c r="BL460">
        <v>96.71103382268636</v>
      </c>
      <c r="BM460">
        <v>50.865819355744605</v>
      </c>
      <c r="BN460">
        <v>42639.093207496255</v>
      </c>
      <c r="BO460">
        <v>11.932453362457288</v>
      </c>
      <c r="BP460">
        <v>66.50423093363446</v>
      </c>
      <c r="BQ460">
        <v>34694.269671314411</v>
      </c>
      <c r="BR460">
        <v>68.589772229156452</v>
      </c>
      <c r="BS460">
        <v>9999999</v>
      </c>
      <c r="BT460">
        <v>9.5671210135857319</v>
      </c>
      <c r="BU460">
        <v>0.38128884637693877</v>
      </c>
      <c r="BV460">
        <v>2.102748802906127</v>
      </c>
      <c r="BW460">
        <v>0.40650108965137155</v>
      </c>
      <c r="BX460">
        <v>1.4072294179103091</v>
      </c>
      <c r="BY460">
        <v>2.1428575660746908E-3</v>
      </c>
      <c r="BZ460">
        <v>0.14882651482588716</v>
      </c>
      <c r="CA460">
        <v>0.27650723323415494</v>
      </c>
      <c r="CB460">
        <v>0.32234284822693798</v>
      </c>
      <c r="CC460">
        <v>0.20866975446247199</v>
      </c>
      <c r="CD460">
        <v>0.70543670351224874</v>
      </c>
      <c r="CE460" t="s">
        <v>152</v>
      </c>
      <c r="CF460">
        <v>0.907510779491838</v>
      </c>
      <c r="CG460">
        <v>191.2696507359222</v>
      </c>
      <c r="CH460">
        <v>1634.2119180819207</v>
      </c>
      <c r="CI460">
        <v>49.028248926554262</v>
      </c>
      <c r="CJ460">
        <v>95.72743214401936</v>
      </c>
      <c r="CK460">
        <v>400.97744243848518</v>
      </c>
      <c r="CL460">
        <v>267.67699412034847</v>
      </c>
      <c r="CM460">
        <v>68.11788626027527</v>
      </c>
      <c r="CN460">
        <v>29.413190641849376</v>
      </c>
      <c r="CO460">
        <v>98463.369432413921</v>
      </c>
      <c r="CP460">
        <v>1.4586910749534656</v>
      </c>
      <c r="CQ460">
        <v>10.997440449766254</v>
      </c>
      <c r="CR460">
        <v>27510.836296434671</v>
      </c>
      <c r="CS460">
        <v>130.23977890871936</v>
      </c>
      <c r="CT460">
        <v>9999999</v>
      </c>
      <c r="CU460">
        <v>2.8407974584972706</v>
      </c>
      <c r="CV460">
        <v>0.1853258289247891</v>
      </c>
      <c r="CW460">
        <v>1.166648240246124</v>
      </c>
      <c r="CX460">
        <v>0.19424626803174841</v>
      </c>
      <c r="CY460">
        <v>0.71288846929972649</v>
      </c>
      <c r="CZ460">
        <v>2.5808718517459115E-4</v>
      </c>
      <c r="DA460">
        <v>0.10525929320385251</v>
      </c>
      <c r="DB460">
        <v>0.15060733166067758</v>
      </c>
      <c r="DC460">
        <v>0.16566755170992331</v>
      </c>
      <c r="DD460">
        <v>0.12789937311285385</v>
      </c>
      <c r="DE460">
        <v>0.3153660770494881</v>
      </c>
    </row>
    <row r="461" spans="1:109">
      <c r="A461">
        <v>453</v>
      </c>
      <c r="B461" t="s">
        <v>149</v>
      </c>
      <c r="C461">
        <v>361040.90791358269</v>
      </c>
      <c r="D461">
        <v>1242764.600847468</v>
      </c>
      <c r="E461">
        <v>2252434.9864231041</v>
      </c>
      <c r="F461">
        <v>741007.81213333202</v>
      </c>
      <c r="G461">
        <v>573361.54015414941</v>
      </c>
      <c r="H461">
        <v>934536.54295808333</v>
      </c>
      <c r="I461">
        <v>229042637.809616</v>
      </c>
      <c r="J461">
        <v>5541222.2890013009</v>
      </c>
      <c r="K461">
        <v>152436.52108221344</v>
      </c>
      <c r="L461">
        <v>34194976640575.309</v>
      </c>
      <c r="M461">
        <v>1030.0427468377409</v>
      </c>
      <c r="N461">
        <v>239472.61199199976</v>
      </c>
      <c r="O461">
        <v>5229507.464425737</v>
      </c>
      <c r="P461">
        <v>61382.338133355814</v>
      </c>
      <c r="Q461">
        <v>9999999</v>
      </c>
      <c r="R461">
        <v>1892.7870050299316</v>
      </c>
      <c r="S461">
        <v>408.51739685980397</v>
      </c>
      <c r="T461">
        <v>1016.9078869974388</v>
      </c>
      <c r="U461">
        <v>428.32467758002821</v>
      </c>
      <c r="V461">
        <v>937.72405101019058</v>
      </c>
      <c r="W461">
        <v>2.0351740198614814</v>
      </c>
      <c r="X461">
        <v>237.18314017123126</v>
      </c>
      <c r="Y461">
        <v>334.97944352581032</v>
      </c>
      <c r="Z461">
        <v>357.50071641124617</v>
      </c>
      <c r="AA461">
        <v>283.13048979276579</v>
      </c>
      <c r="AB461">
        <v>659.23360989085711</v>
      </c>
      <c r="AC461" t="s">
        <v>150</v>
      </c>
      <c r="AD461">
        <v>956.70218592789411</v>
      </c>
      <c r="AE461">
        <v>81339.423456626027</v>
      </c>
      <c r="AF461">
        <v>396508.48381735076</v>
      </c>
      <c r="AG461">
        <v>20880.097745064671</v>
      </c>
      <c r="AH461">
        <v>41255.698894272362</v>
      </c>
      <c r="AI461">
        <v>96312.209907197321</v>
      </c>
      <c r="AJ461">
        <v>210657.87342960693</v>
      </c>
      <c r="AK461">
        <v>34312.294891587189</v>
      </c>
      <c r="AL461">
        <v>11922.445382635962</v>
      </c>
      <c r="AM461">
        <v>70144106.423890024</v>
      </c>
      <c r="AN461">
        <v>1417.8621256412109</v>
      </c>
      <c r="AO461">
        <v>10601.27901422747</v>
      </c>
      <c r="AP461">
        <v>5124872.6963522928</v>
      </c>
      <c r="AQ461">
        <v>4451.0726950786238</v>
      </c>
      <c r="AR461">
        <v>9999999</v>
      </c>
      <c r="AS461">
        <v>1700.8630845899245</v>
      </c>
      <c r="AT461">
        <v>100.8291110248893</v>
      </c>
      <c r="AU461">
        <v>444.29643899206906</v>
      </c>
      <c r="AV461">
        <v>107.31059612272659</v>
      </c>
      <c r="AW461">
        <v>307.62870094573458</v>
      </c>
      <c r="AX461">
        <v>0.36625871094953494</v>
      </c>
      <c r="AY461">
        <v>39.991346000359542</v>
      </c>
      <c r="AZ461">
        <v>74.424026263372511</v>
      </c>
      <c r="BA461">
        <v>85.886039566684957</v>
      </c>
      <c r="BB461">
        <v>56.407116395537457</v>
      </c>
      <c r="BC461">
        <v>180.05210522453712</v>
      </c>
      <c r="BD461" t="s">
        <v>151</v>
      </c>
      <c r="BE461">
        <v>2.9863264516674048</v>
      </c>
      <c r="BF461">
        <v>1032.0208645109983</v>
      </c>
      <c r="BG461">
        <v>4966.0305552968721</v>
      </c>
      <c r="BH461">
        <v>372.47388910671685</v>
      </c>
      <c r="BI461">
        <v>530.10096673075304</v>
      </c>
      <c r="BJ461">
        <v>1335.9861047578415</v>
      </c>
      <c r="BK461">
        <v>7202.4267348809972</v>
      </c>
      <c r="BL461">
        <v>874.86698751477832</v>
      </c>
      <c r="BM461">
        <v>139.41561405564866</v>
      </c>
      <c r="BN461">
        <v>75482563.400210053</v>
      </c>
      <c r="BO461">
        <v>1.4562210340823465</v>
      </c>
      <c r="BP461">
        <v>78.843529854900112</v>
      </c>
      <c r="BQ461">
        <v>24578.749244294206</v>
      </c>
      <c r="BR461">
        <v>44.972302769907827</v>
      </c>
      <c r="BS461">
        <v>9999999</v>
      </c>
      <c r="BT461">
        <v>9.03260949485475</v>
      </c>
      <c r="BU461">
        <v>1.7843155696646602</v>
      </c>
      <c r="BV461">
        <v>6.7098038705764012</v>
      </c>
      <c r="BW461">
        <v>1.8297008031776398</v>
      </c>
      <c r="BX461">
        <v>4.1884697078220805</v>
      </c>
      <c r="BY461">
        <v>6.8354463644108264E-3</v>
      </c>
      <c r="BZ461">
        <v>1.1580813456479937</v>
      </c>
      <c r="CA461">
        <v>1.5849259736210415</v>
      </c>
      <c r="CB461">
        <v>1.6597566008333857</v>
      </c>
      <c r="CC461">
        <v>1.4030218419033453</v>
      </c>
      <c r="CD461">
        <v>2.3305017879608321</v>
      </c>
      <c r="CE461" t="s">
        <v>152</v>
      </c>
      <c r="CF461">
        <v>0.57096430771408047</v>
      </c>
      <c r="CG461">
        <v>230.03674226933066</v>
      </c>
      <c r="CH461">
        <v>485.55337077318615</v>
      </c>
      <c r="CI461">
        <v>41.857156353779821</v>
      </c>
      <c r="CJ461">
        <v>113.86717369578388</v>
      </c>
      <c r="CK461">
        <v>155.55622796529033</v>
      </c>
      <c r="CL461">
        <v>306.9979697358628</v>
      </c>
      <c r="CM461">
        <v>53.99384414735249</v>
      </c>
      <c r="CN461">
        <v>31.725897158799818</v>
      </c>
      <c r="CO461">
        <v>5196.4982503172414</v>
      </c>
      <c r="CP461">
        <v>2.1624569224902226</v>
      </c>
      <c r="CQ461">
        <v>37.919368318232777</v>
      </c>
      <c r="CR461">
        <v>24683.309518323938</v>
      </c>
      <c r="CS461">
        <v>104.59638149348028</v>
      </c>
      <c r="CT461">
        <v>9999999</v>
      </c>
      <c r="CU461">
        <v>3.1298342040464431</v>
      </c>
      <c r="CV461">
        <v>0.38837088788027707</v>
      </c>
      <c r="CW461">
        <v>1.1470672067384484</v>
      </c>
      <c r="CX461">
        <v>0.40725157505083248</v>
      </c>
      <c r="CY461">
        <v>0.67808493353322419</v>
      </c>
      <c r="CZ461">
        <v>4.205604705547583E-4</v>
      </c>
      <c r="DA461">
        <v>0.17253027828269024</v>
      </c>
      <c r="DB461">
        <v>0.3056560747653369</v>
      </c>
      <c r="DC461">
        <v>0.33901075658973917</v>
      </c>
      <c r="DD461">
        <v>0.23744370220484692</v>
      </c>
      <c r="DE461">
        <v>0.53486994943284427</v>
      </c>
    </row>
    <row r="462" spans="1:109">
      <c r="A462">
        <v>454</v>
      </c>
      <c r="B462" t="s">
        <v>149</v>
      </c>
      <c r="C462">
        <v>235021.88958912477</v>
      </c>
      <c r="D462">
        <v>402114.88301788707</v>
      </c>
      <c r="E462">
        <v>3446870.1530945795</v>
      </c>
      <c r="F462">
        <v>795815.66225559113</v>
      </c>
      <c r="G462">
        <v>217481.15373631427</v>
      </c>
      <c r="H462">
        <v>890377.5011802346</v>
      </c>
      <c r="I462">
        <v>200318502.86792117</v>
      </c>
      <c r="J462">
        <v>21357868.12755046</v>
      </c>
      <c r="K462">
        <v>66295.772884521182</v>
      </c>
      <c r="L462">
        <v>5.3338593781695064E+23</v>
      </c>
      <c r="M462">
        <v>3391.6312749456038</v>
      </c>
      <c r="N462">
        <v>103714.64971500896</v>
      </c>
      <c r="O462">
        <v>4324141.099407535</v>
      </c>
      <c r="P462">
        <v>35789.693182763789</v>
      </c>
      <c r="Q462">
        <v>9999999</v>
      </c>
      <c r="R462">
        <v>7474.315427429412</v>
      </c>
      <c r="S462">
        <v>463.31369676503903</v>
      </c>
      <c r="T462">
        <v>2556.4528648134897</v>
      </c>
      <c r="U462">
        <v>492.62164856396294</v>
      </c>
      <c r="V462">
        <v>1635.8837043840717</v>
      </c>
      <c r="W462">
        <v>1.2958570382964247</v>
      </c>
      <c r="X462">
        <v>185.97799961861651</v>
      </c>
      <c r="Y462">
        <v>341.76441094936848</v>
      </c>
      <c r="Z462">
        <v>404.50679426483055</v>
      </c>
      <c r="AA462">
        <v>260.06386660070632</v>
      </c>
      <c r="AB462">
        <v>835.03253445845803</v>
      </c>
      <c r="AC462" t="s">
        <v>150</v>
      </c>
      <c r="AD462">
        <v>66.422473483352277</v>
      </c>
      <c r="AE462">
        <v>70723.575194672419</v>
      </c>
      <c r="AF462">
        <v>243903.06768855837</v>
      </c>
      <c r="AG462">
        <v>17235.202318734857</v>
      </c>
      <c r="AH462">
        <v>37797.975823245084</v>
      </c>
      <c r="AI462">
        <v>77482.509459203065</v>
      </c>
      <c r="AJ462">
        <v>146110.06514634792</v>
      </c>
      <c r="AK462">
        <v>25250.941815223276</v>
      </c>
      <c r="AL462">
        <v>10560.01536532116</v>
      </c>
      <c r="AM462">
        <v>12994789.82561302</v>
      </c>
      <c r="AN462">
        <v>106.68956765196087</v>
      </c>
      <c r="AO462">
        <v>6979.5915808407972</v>
      </c>
      <c r="AP462">
        <v>4334351.1426139958</v>
      </c>
      <c r="AQ462">
        <v>1713.9572469739733</v>
      </c>
      <c r="AR462">
        <v>9999999</v>
      </c>
      <c r="AS462">
        <v>218.89336849374129</v>
      </c>
      <c r="AT462">
        <v>18.880819011915047</v>
      </c>
      <c r="AU462">
        <v>78.966209988897234</v>
      </c>
      <c r="AV462">
        <v>18.924926191217452</v>
      </c>
      <c r="AW462">
        <v>49.056655009087251</v>
      </c>
      <c r="AX462">
        <v>0.24375059080760825</v>
      </c>
      <c r="AY462">
        <v>15.015123762724468</v>
      </c>
      <c r="AZ462">
        <v>18.822837281751333</v>
      </c>
      <c r="BA462">
        <v>17.431824929927107</v>
      </c>
      <c r="BB462">
        <v>17.759370199123815</v>
      </c>
      <c r="BC462">
        <v>19.006625645141888</v>
      </c>
      <c r="BD462" t="s">
        <v>151</v>
      </c>
      <c r="BE462">
        <v>9.494724854742131</v>
      </c>
      <c r="BF462">
        <v>1010.5368886163722</v>
      </c>
      <c r="BG462">
        <v>8291.6381673188789</v>
      </c>
      <c r="BH462">
        <v>493.07521138203282</v>
      </c>
      <c r="BI462">
        <v>514.14198582477582</v>
      </c>
      <c r="BJ462">
        <v>2007.7209319572223</v>
      </c>
      <c r="BK462">
        <v>7309.5670899558872</v>
      </c>
      <c r="BL462">
        <v>1330.1050370363575</v>
      </c>
      <c r="BM462">
        <v>150.77411174890256</v>
      </c>
      <c r="BN462">
        <v>2268178313.8721089</v>
      </c>
      <c r="BO462">
        <v>6.6935906628837021</v>
      </c>
      <c r="BP462">
        <v>70.312802922794134</v>
      </c>
      <c r="BQ462">
        <v>29582.23140528884</v>
      </c>
      <c r="BR462">
        <v>49.459776527514499</v>
      </c>
      <c r="BS462">
        <v>9999999</v>
      </c>
      <c r="BT462">
        <v>17.168749772983848</v>
      </c>
      <c r="BU462">
        <v>1.384352271229836</v>
      </c>
      <c r="BV462">
        <v>6.6100656906108108</v>
      </c>
      <c r="BW462">
        <v>1.4386185694410982</v>
      </c>
      <c r="BX462">
        <v>3.9680729901798584</v>
      </c>
      <c r="BY462">
        <v>1.0537265270112086E-2</v>
      </c>
      <c r="BZ462">
        <v>0.68184820327581208</v>
      </c>
      <c r="CA462">
        <v>1.1310171886515206</v>
      </c>
      <c r="CB462">
        <v>1.2369186527048237</v>
      </c>
      <c r="CC462">
        <v>0.91860541298080578</v>
      </c>
      <c r="CD462">
        <v>2.0100102380670286</v>
      </c>
      <c r="CE462" t="s">
        <v>152</v>
      </c>
      <c r="CF462">
        <v>0.29584291212661201</v>
      </c>
      <c r="CG462">
        <v>253.20097267693262</v>
      </c>
      <c r="CH462">
        <v>790.25893879754676</v>
      </c>
      <c r="CI462">
        <v>41.21048188603362</v>
      </c>
      <c r="CJ462">
        <v>107.95424269098635</v>
      </c>
      <c r="CK462">
        <v>229.90214804926109</v>
      </c>
      <c r="CL462">
        <v>305.12834681978967</v>
      </c>
      <c r="CM462">
        <v>54.564211535594538</v>
      </c>
      <c r="CN462">
        <v>27.589108200145837</v>
      </c>
      <c r="CO462">
        <v>16779.648607485389</v>
      </c>
      <c r="CP462">
        <v>0.25517729871870432</v>
      </c>
      <c r="CQ462">
        <v>17.041137687639466</v>
      </c>
      <c r="CR462">
        <v>21716.027535677727</v>
      </c>
      <c r="CS462">
        <v>122.86366078932529</v>
      </c>
      <c r="CT462">
        <v>9999999</v>
      </c>
      <c r="CU462">
        <v>1.3403019554306379</v>
      </c>
      <c r="CV462">
        <v>0.30299278086462378</v>
      </c>
      <c r="CW462">
        <v>1.0279897388440704</v>
      </c>
      <c r="CX462">
        <v>0.31289050549359004</v>
      </c>
      <c r="CY462">
        <v>0.88773045804465722</v>
      </c>
      <c r="CZ462">
        <v>6.7929451615903922E-4</v>
      </c>
      <c r="DA462">
        <v>0.19926596359453749</v>
      </c>
      <c r="DB462">
        <v>0.26032350896356765</v>
      </c>
      <c r="DC462">
        <v>0.28267875448847901</v>
      </c>
      <c r="DD462">
        <v>0.23110268090501315</v>
      </c>
      <c r="DE462">
        <v>0.45889487328070594</v>
      </c>
    </row>
    <row r="463" spans="1:109">
      <c r="A463">
        <v>455</v>
      </c>
      <c r="B463" t="s">
        <v>149</v>
      </c>
      <c r="C463">
        <v>333927.39393658889</v>
      </c>
      <c r="D463">
        <v>1211973.0020430679</v>
      </c>
      <c r="E463">
        <v>11774424.336622221</v>
      </c>
      <c r="H463">
        <v>2926612.0541772121</v>
      </c>
      <c r="K463">
        <v>216801.69155612678</v>
      </c>
      <c r="M463">
        <v>16621.922126273093</v>
      </c>
      <c r="Q463">
        <v>9999999</v>
      </c>
      <c r="R463">
        <v>19893.498875576668</v>
      </c>
      <c r="S463">
        <v>1282.1804994819724</v>
      </c>
      <c r="T463">
        <v>7261.7590447174825</v>
      </c>
      <c r="U463">
        <v>1353.6492686932056</v>
      </c>
      <c r="V463">
        <v>4521.1663441074315</v>
      </c>
      <c r="W463">
        <v>2.5494328790249416</v>
      </c>
      <c r="X463">
        <v>555.59026268881109</v>
      </c>
      <c r="Y463">
        <v>953.85185751632275</v>
      </c>
      <c r="Z463">
        <v>1138.6843164551424</v>
      </c>
      <c r="AA463">
        <v>741.12182849425517</v>
      </c>
      <c r="AB463">
        <v>2233.7562954520713</v>
      </c>
      <c r="AC463" t="s">
        <v>150</v>
      </c>
      <c r="AD463">
        <v>61.61542348211924</v>
      </c>
      <c r="AE463">
        <v>62829.328006325559</v>
      </c>
      <c r="AF463">
        <v>220056.94611939843</v>
      </c>
      <c r="AG463">
        <v>14320.256948682627</v>
      </c>
      <c r="AH463">
        <v>31367.857304578247</v>
      </c>
      <c r="AI463">
        <v>81081.42937247736</v>
      </c>
      <c r="AJ463">
        <v>112583.25100554524</v>
      </c>
      <c r="AK463">
        <v>20577.126600973032</v>
      </c>
      <c r="AL463">
        <v>8662.4095001793066</v>
      </c>
      <c r="AM463">
        <v>7073521.8535870118</v>
      </c>
      <c r="AN463">
        <v>50.965388425014851</v>
      </c>
      <c r="AO463">
        <v>4471.5047451056389</v>
      </c>
      <c r="AP463">
        <v>4852446.6595195644</v>
      </c>
      <c r="AQ463">
        <v>931.37056441735467</v>
      </c>
      <c r="AR463">
        <v>9999999</v>
      </c>
      <c r="AS463">
        <v>288.27558684469636</v>
      </c>
      <c r="AT463">
        <v>37.344245946115912</v>
      </c>
      <c r="AU463">
        <v>167.15957803963511</v>
      </c>
      <c r="AV463">
        <v>38.426843419510163</v>
      </c>
      <c r="AW463">
        <v>139.79618530147079</v>
      </c>
      <c r="AX463">
        <v>0.26754321926667501</v>
      </c>
      <c r="AY463">
        <v>25.612710122768739</v>
      </c>
      <c r="AZ463">
        <v>33.003121930705795</v>
      </c>
      <c r="BA463">
        <v>34.210615098770745</v>
      </c>
      <c r="BB463">
        <v>29.52588876687021</v>
      </c>
      <c r="BC463">
        <v>51.046938295863534</v>
      </c>
      <c r="BD463" t="s">
        <v>151</v>
      </c>
      <c r="BE463">
        <v>1.1168389206405835</v>
      </c>
      <c r="BF463">
        <v>2618.4285862160245</v>
      </c>
      <c r="BG463">
        <v>5529.6371883153242</v>
      </c>
      <c r="BH463">
        <v>946.34356174693391</v>
      </c>
      <c r="BI463">
        <v>1297.764800515597</v>
      </c>
      <c r="BJ463">
        <v>2098.1815225710393</v>
      </c>
      <c r="BK463">
        <v>36694.392339462087</v>
      </c>
      <c r="BL463">
        <v>2607.2596660477134</v>
      </c>
      <c r="BM463">
        <v>355.3031558853512</v>
      </c>
      <c r="BN463">
        <v>41573556.645413764</v>
      </c>
      <c r="BO463">
        <v>3.3677613230451282</v>
      </c>
      <c r="BP463">
        <v>281.1600368164697</v>
      </c>
      <c r="BQ463">
        <v>28685.060821197243</v>
      </c>
      <c r="BR463">
        <v>56.020301024286852</v>
      </c>
      <c r="BS463">
        <v>9999999</v>
      </c>
      <c r="BT463">
        <v>4.0488653883522474</v>
      </c>
      <c r="BU463">
        <v>0.72562659131563811</v>
      </c>
      <c r="BV463">
        <v>1.3301775713388604</v>
      </c>
      <c r="BW463">
        <v>0.75678704038644951</v>
      </c>
      <c r="BX463">
        <v>1.0125646504219701</v>
      </c>
      <c r="BY463">
        <v>1.5599984469173264E-2</v>
      </c>
      <c r="BZ463">
        <v>0.49941020353332793</v>
      </c>
      <c r="CA463">
        <v>0.6238604562872101</v>
      </c>
      <c r="CB463">
        <v>0.63870936343558382</v>
      </c>
      <c r="CC463">
        <v>0.56340782122645627</v>
      </c>
      <c r="CD463">
        <v>0.9668596867790592</v>
      </c>
      <c r="CE463" t="s">
        <v>152</v>
      </c>
      <c r="CF463">
        <v>0.25254914611917073</v>
      </c>
      <c r="CG463">
        <v>181.86727166356616</v>
      </c>
      <c r="CH463">
        <v>869.09078562959087</v>
      </c>
      <c r="CI463">
        <v>46.405984309077155</v>
      </c>
      <c r="CJ463">
        <v>102.45397649874313</v>
      </c>
      <c r="CK463">
        <v>304.23699129200725</v>
      </c>
      <c r="CL463">
        <v>268.3545206726298</v>
      </c>
      <c r="CM463">
        <v>60.932025842152967</v>
      </c>
      <c r="CN463">
        <v>30.893315424015363</v>
      </c>
      <c r="CO463">
        <v>14939.654735160324</v>
      </c>
      <c r="CP463">
        <v>0.42802547855317341</v>
      </c>
      <c r="CQ463">
        <v>15.059059757456835</v>
      </c>
      <c r="CR463">
        <v>25813.424910631231</v>
      </c>
      <c r="CS463">
        <v>141.75226527125946</v>
      </c>
      <c r="CT463">
        <v>9999999</v>
      </c>
      <c r="CU463">
        <v>0.58168533515295362</v>
      </c>
      <c r="CV463">
        <v>6.0935646276202952E-2</v>
      </c>
      <c r="CW463">
        <v>0.20511270628813316</v>
      </c>
      <c r="CX463">
        <v>6.3249535250547662E-2</v>
      </c>
      <c r="CY463">
        <v>0.13748913175057945</v>
      </c>
      <c r="CZ463">
        <v>1.2033531702381236E-3</v>
      </c>
      <c r="DA463">
        <v>3.4511291743072887E-2</v>
      </c>
      <c r="DB463">
        <v>5.2518793507482099E-2</v>
      </c>
      <c r="DC463">
        <v>5.3073679330698523E-2</v>
      </c>
      <c r="DD463">
        <v>4.4664397733636264E-2</v>
      </c>
      <c r="DE463">
        <v>8.5716287852547438E-2</v>
      </c>
    </row>
    <row r="464" spans="1:109">
      <c r="A464">
        <v>456</v>
      </c>
      <c r="B464" t="s">
        <v>149</v>
      </c>
      <c r="C464">
        <v>330129.28236083727</v>
      </c>
      <c r="D464">
        <v>299485.26576933346</v>
      </c>
      <c r="E464">
        <v>1517484.8720551345</v>
      </c>
      <c r="F464">
        <v>111825.63452857535</v>
      </c>
      <c r="G464">
        <v>152703.47516797658</v>
      </c>
      <c r="H464">
        <v>463096.63397594157</v>
      </c>
      <c r="I464">
        <v>1438860.1528827711</v>
      </c>
      <c r="J464">
        <v>230858.8458469715</v>
      </c>
      <c r="K464">
        <v>45895.494691124892</v>
      </c>
      <c r="L464">
        <v>5649960632.6410704</v>
      </c>
      <c r="M464">
        <v>991.25469280899244</v>
      </c>
      <c r="N464">
        <v>19138.857322186563</v>
      </c>
      <c r="O464">
        <v>8868936.5255962256</v>
      </c>
      <c r="P464">
        <v>11325.300702552386</v>
      </c>
      <c r="Q464">
        <v>9999999</v>
      </c>
      <c r="R464">
        <v>1078.0075248286014</v>
      </c>
      <c r="S464">
        <v>133.91532888843895</v>
      </c>
      <c r="T464">
        <v>422.00685050662963</v>
      </c>
      <c r="U464">
        <v>139.17737531936186</v>
      </c>
      <c r="V464">
        <v>278.34077599423057</v>
      </c>
      <c r="W464">
        <v>3.1895395623902014</v>
      </c>
      <c r="X464">
        <v>84.947364035822588</v>
      </c>
      <c r="Y464">
        <v>113.06013666850123</v>
      </c>
      <c r="Z464">
        <v>119.74933875162326</v>
      </c>
      <c r="AA464">
        <v>99.174909499584388</v>
      </c>
      <c r="AB464">
        <v>198.58979787283477</v>
      </c>
      <c r="AC464" t="s">
        <v>150</v>
      </c>
      <c r="AD464">
        <v>435.69122117239834</v>
      </c>
      <c r="AE464">
        <v>23616.402325359606</v>
      </c>
      <c r="AF464">
        <v>74933.514363470531</v>
      </c>
      <c r="AG464">
        <v>5691.5416424403065</v>
      </c>
      <c r="AH464">
        <v>13658.370273580003</v>
      </c>
      <c r="AI464">
        <v>21498.034280519529</v>
      </c>
      <c r="AJ464">
        <v>31510.568124128684</v>
      </c>
      <c r="AK464">
        <v>6984.0732443204688</v>
      </c>
      <c r="AL464">
        <v>4779.9949122236376</v>
      </c>
      <c r="AM464">
        <v>642584.9133643246</v>
      </c>
      <c r="AN464">
        <v>1261.0374557558773</v>
      </c>
      <c r="AO464">
        <v>8056.5155462962293</v>
      </c>
      <c r="AP464">
        <v>5039854.7965493109</v>
      </c>
      <c r="AQ464">
        <v>779.47486627806768</v>
      </c>
      <c r="AR464">
        <v>9999999</v>
      </c>
      <c r="AS464">
        <v>806.42308418013022</v>
      </c>
      <c r="AT464">
        <v>24.126378964304607</v>
      </c>
      <c r="AU464">
        <v>144.71687222852768</v>
      </c>
      <c r="AV464">
        <v>25.793839445925091</v>
      </c>
      <c r="AW464">
        <v>95.89222533643661</v>
      </c>
      <c r="AX464">
        <v>0.21499205553286921</v>
      </c>
      <c r="AY464">
        <v>9.5240090037291854</v>
      </c>
      <c r="AZ464">
        <v>17.491763027763621</v>
      </c>
      <c r="BA464">
        <v>20.271555038965808</v>
      </c>
      <c r="BB464">
        <v>13.25265564305232</v>
      </c>
      <c r="BC464">
        <v>47.281676823802712</v>
      </c>
      <c r="BD464" t="s">
        <v>151</v>
      </c>
      <c r="BE464">
        <v>13.174987683812052</v>
      </c>
      <c r="BF464">
        <v>699.67403230244201</v>
      </c>
      <c r="BG464">
        <v>9726.2067394802034</v>
      </c>
      <c r="BH464">
        <v>535.27161770651082</v>
      </c>
      <c r="BI464">
        <v>383.18009684542295</v>
      </c>
      <c r="BJ464">
        <v>2337.1108289398462</v>
      </c>
      <c r="BK464">
        <v>4945.3552120356435</v>
      </c>
      <c r="BL464">
        <v>1560.1107959811081</v>
      </c>
      <c r="BM464">
        <v>144.51511887132048</v>
      </c>
      <c r="BN464">
        <v>19101992743.488113</v>
      </c>
      <c r="BO464">
        <v>14.522278538422306</v>
      </c>
      <c r="BP464">
        <v>43.31635426265634</v>
      </c>
      <c r="BQ464">
        <v>28840.582938492564</v>
      </c>
      <c r="BR464">
        <v>74.201943736147669</v>
      </c>
      <c r="BS464">
        <v>9999999</v>
      </c>
      <c r="BT464">
        <v>16.505494926797251</v>
      </c>
      <c r="BU464">
        <v>0.72350139595122365</v>
      </c>
      <c r="BV464">
        <v>4.7287833798068837</v>
      </c>
      <c r="BW464">
        <v>0.75274095862052326</v>
      </c>
      <c r="BX464">
        <v>2.5563350058445051</v>
      </c>
      <c r="BY464">
        <v>1.301748549879749E-2</v>
      </c>
      <c r="BZ464">
        <v>0.35899408918232933</v>
      </c>
      <c r="CA464">
        <v>0.59141020744807304</v>
      </c>
      <c r="CB464">
        <v>0.64483173862013454</v>
      </c>
      <c r="CC464">
        <v>0.48052843161956876</v>
      </c>
      <c r="CD464">
        <v>1.0863741899944792</v>
      </c>
      <c r="CE464" t="s">
        <v>152</v>
      </c>
      <c r="CF464">
        <v>0.43580768818847665</v>
      </c>
      <c r="CG464">
        <v>155.22629258526334</v>
      </c>
      <c r="CH464">
        <v>636.76532040235088</v>
      </c>
      <c r="CI464">
        <v>34.689010804833444</v>
      </c>
      <c r="CJ464">
        <v>83.099550109122248</v>
      </c>
      <c r="CK464">
        <v>224.78250146220867</v>
      </c>
      <c r="CL464">
        <v>218.81022403648296</v>
      </c>
      <c r="CM464">
        <v>45.492420878169185</v>
      </c>
      <c r="CN464">
        <v>23.537216050169597</v>
      </c>
      <c r="CO464">
        <v>9093.9705784995076</v>
      </c>
      <c r="CP464">
        <v>0.46375191787014886</v>
      </c>
      <c r="CQ464">
        <v>16.851767618115847</v>
      </c>
      <c r="CR464">
        <v>22396.131530253639</v>
      </c>
      <c r="CS464">
        <v>116.87966962688323</v>
      </c>
      <c r="CT464">
        <v>9999999</v>
      </c>
      <c r="CU464">
        <v>1.0284491699911011</v>
      </c>
      <c r="CV464">
        <v>0.1234824221040613</v>
      </c>
      <c r="CW464">
        <v>0.41220697831924541</v>
      </c>
      <c r="CX464">
        <v>0.12881016741646284</v>
      </c>
      <c r="CY464">
        <v>0.28047609767666509</v>
      </c>
      <c r="CZ464">
        <v>2.8053324255918917E-4</v>
      </c>
      <c r="DA464">
        <v>6.367940252748748E-2</v>
      </c>
      <c r="DB464">
        <v>0.10072212899543484</v>
      </c>
      <c r="DC464">
        <v>0.10964626895117477</v>
      </c>
      <c r="DD464">
        <v>8.3153439329856638E-2</v>
      </c>
      <c r="DE464">
        <v>0.18869906280120322</v>
      </c>
    </row>
    <row r="465" spans="1:109">
      <c r="A465">
        <v>457</v>
      </c>
      <c r="B465" t="s">
        <v>149</v>
      </c>
      <c r="C465">
        <v>207193.83450736193</v>
      </c>
      <c r="D465">
        <v>132243.16170193197</v>
      </c>
      <c r="E465">
        <v>1060026.0792965742</v>
      </c>
      <c r="F465">
        <v>53787.136702684882</v>
      </c>
      <c r="G465">
        <v>67139.005389985934</v>
      </c>
      <c r="H465">
        <v>279132.84518730652</v>
      </c>
      <c r="I465">
        <v>442073.9826464394</v>
      </c>
      <c r="J465">
        <v>102699.18484043959</v>
      </c>
      <c r="K465">
        <v>22764.906815984883</v>
      </c>
      <c r="L465">
        <v>4982884887.5041351</v>
      </c>
      <c r="M465">
        <v>1252.5535037978955</v>
      </c>
      <c r="N465">
        <v>6802.7963932300336</v>
      </c>
      <c r="O465">
        <v>6007754.63880926</v>
      </c>
      <c r="P465">
        <v>4681.6741772303294</v>
      </c>
      <c r="Q465">
        <v>9999999</v>
      </c>
      <c r="R465">
        <v>999.7465301022188</v>
      </c>
      <c r="S465">
        <v>77.889423117078607</v>
      </c>
      <c r="T465">
        <v>265.23748228713418</v>
      </c>
      <c r="U465">
        <v>83.165454261572052</v>
      </c>
      <c r="V465">
        <v>173.60194124097336</v>
      </c>
      <c r="W465">
        <v>0.4189912701298617</v>
      </c>
      <c r="X465">
        <v>30.440113200782953</v>
      </c>
      <c r="Y465">
        <v>55.99606534241687</v>
      </c>
      <c r="Z465">
        <v>65.743143211270649</v>
      </c>
      <c r="AA465">
        <v>42.174467602143139</v>
      </c>
      <c r="AB465">
        <v>150.60843211651982</v>
      </c>
      <c r="AC465" t="s">
        <v>150</v>
      </c>
      <c r="AD465">
        <v>20.986746745159493</v>
      </c>
      <c r="AE465">
        <v>82461.696264806669</v>
      </c>
      <c r="AF465">
        <v>201469.28692948673</v>
      </c>
      <c r="AG465">
        <v>15811.163257381097</v>
      </c>
      <c r="AH465">
        <v>38531.405841853775</v>
      </c>
      <c r="AI465">
        <v>73888.188419083599</v>
      </c>
      <c r="AJ465">
        <v>131870.03607485609</v>
      </c>
      <c r="AK465">
        <v>21812.565108289866</v>
      </c>
      <c r="AL465">
        <v>10231.078123676185</v>
      </c>
      <c r="AM465">
        <v>4560156.2530854549</v>
      </c>
      <c r="AN465">
        <v>58.891380660117882</v>
      </c>
      <c r="AO465">
        <v>5993.2435966023859</v>
      </c>
      <c r="AP465">
        <v>5216049.8278182913</v>
      </c>
      <c r="AQ465">
        <v>1037.4833726393645</v>
      </c>
      <c r="AR465">
        <v>9999999</v>
      </c>
      <c r="AS465">
        <v>154.79509883307833</v>
      </c>
      <c r="AT465">
        <v>26.709259830583186</v>
      </c>
      <c r="AU465">
        <v>72.010810503983336</v>
      </c>
      <c r="AV465">
        <v>27.969272829501723</v>
      </c>
      <c r="AW465">
        <v>61.045022483734598</v>
      </c>
      <c r="AX465">
        <v>0.30519256089316904</v>
      </c>
      <c r="AY465">
        <v>16.595252489023828</v>
      </c>
      <c r="AZ465">
        <v>21.928476023759316</v>
      </c>
      <c r="BA465">
        <v>24.052970110984862</v>
      </c>
      <c r="BB465">
        <v>19.039937477194297</v>
      </c>
      <c r="BC465">
        <v>46.253944148055666</v>
      </c>
      <c r="BD465" t="s">
        <v>151</v>
      </c>
      <c r="BE465">
        <v>3.7905224938303115</v>
      </c>
      <c r="BF465">
        <v>1445.9204468873379</v>
      </c>
      <c r="BG465">
        <v>7265.8835293392949</v>
      </c>
      <c r="BH465">
        <v>760.20385807962202</v>
      </c>
      <c r="BI465">
        <v>752.1206941319806</v>
      </c>
      <c r="BJ465">
        <v>2310.0621707629334</v>
      </c>
      <c r="BK465">
        <v>18817.218453054542</v>
      </c>
      <c r="BL465">
        <v>2332.8046401124402</v>
      </c>
      <c r="BM465">
        <v>226.11932682773224</v>
      </c>
      <c r="BN465">
        <v>1284183085.6661234</v>
      </c>
      <c r="BO465">
        <v>4.1557451901435876</v>
      </c>
      <c r="BP465">
        <v>120.07232865974557</v>
      </c>
      <c r="BQ465">
        <v>25964.786346516183</v>
      </c>
      <c r="BR465">
        <v>61.178944718848022</v>
      </c>
      <c r="BS465">
        <v>9999999</v>
      </c>
      <c r="BT465">
        <v>5.4522480896093546</v>
      </c>
      <c r="BU465">
        <v>0.44208196605335831</v>
      </c>
      <c r="BV465">
        <v>2.0891631269837956</v>
      </c>
      <c r="BW465">
        <v>0.45938983297099306</v>
      </c>
      <c r="BX465">
        <v>1.4636783418540034</v>
      </c>
      <c r="BY465">
        <v>2.4099226475780642E-3</v>
      </c>
      <c r="BZ465">
        <v>0.24629422144594001</v>
      </c>
      <c r="CA465">
        <v>0.36614173879873579</v>
      </c>
      <c r="CB465">
        <v>0.40115168878168717</v>
      </c>
      <c r="CC465">
        <v>0.30680157975351413</v>
      </c>
      <c r="CD465">
        <v>0.63361386783467966</v>
      </c>
      <c r="CE465" t="s">
        <v>152</v>
      </c>
      <c r="CF465">
        <v>1.6297181133230025</v>
      </c>
      <c r="CG465">
        <v>123.71154223263393</v>
      </c>
      <c r="CH465">
        <v>370.36481621450105</v>
      </c>
      <c r="CI465">
        <v>20.813721483370621</v>
      </c>
      <c r="CJ465">
        <v>55.978506955221228</v>
      </c>
      <c r="CK465">
        <v>96.704990076272878</v>
      </c>
      <c r="CL465">
        <v>120.42431011048586</v>
      </c>
      <c r="CM465">
        <v>24.954623124905247</v>
      </c>
      <c r="CN465">
        <v>17.249640597773485</v>
      </c>
      <c r="CO465">
        <v>2796.0446817088628</v>
      </c>
      <c r="CP465">
        <v>4.2240598126285223</v>
      </c>
      <c r="CQ465">
        <v>30.757608996704409</v>
      </c>
      <c r="CR465">
        <v>26425.846170598463</v>
      </c>
      <c r="CS465">
        <v>117.79601577648485</v>
      </c>
      <c r="CT465">
        <v>9999999</v>
      </c>
      <c r="CU465">
        <v>5.0069808360536348</v>
      </c>
      <c r="CV465">
        <v>0.21505290702247506</v>
      </c>
      <c r="CW465">
        <v>1.6146945234715682</v>
      </c>
      <c r="CX465">
        <v>0.22721325323556837</v>
      </c>
      <c r="CY465">
        <v>0.9869137934397062</v>
      </c>
      <c r="CZ465">
        <v>8.8888605487034056E-4</v>
      </c>
      <c r="DA465">
        <v>0.10254188497808724</v>
      </c>
      <c r="DB465">
        <v>0.1651738842992575</v>
      </c>
      <c r="DC465">
        <v>0.18890929094772504</v>
      </c>
      <c r="DD465">
        <v>0.13251490171428154</v>
      </c>
      <c r="DE465">
        <v>0.38564441336268107</v>
      </c>
    </row>
    <row r="466" spans="1:109">
      <c r="A466">
        <v>458</v>
      </c>
      <c r="B466" t="s">
        <v>149</v>
      </c>
      <c r="C466">
        <v>345493.44785155752</v>
      </c>
      <c r="D466">
        <v>279165.19962119963</v>
      </c>
      <c r="E466">
        <v>653792.8388463622</v>
      </c>
      <c r="F466">
        <v>64189.290966332686</v>
      </c>
      <c r="G466">
        <v>130406.8844452815</v>
      </c>
      <c r="H466">
        <v>216918.30413881692</v>
      </c>
      <c r="I466">
        <v>836903.35142681957</v>
      </c>
      <c r="J466">
        <v>108692.13950207944</v>
      </c>
      <c r="K466">
        <v>35381.963680405235</v>
      </c>
      <c r="L466">
        <v>95134377.554291591</v>
      </c>
      <c r="M466">
        <v>323.09459576961837</v>
      </c>
      <c r="N466">
        <v>24532.181120192952</v>
      </c>
      <c r="O466">
        <v>8226726.8517022356</v>
      </c>
      <c r="P466">
        <v>10040.776625204517</v>
      </c>
      <c r="Q466">
        <v>9999999</v>
      </c>
      <c r="R466">
        <v>1088.0633366644943</v>
      </c>
      <c r="S466">
        <v>167.21274026052464</v>
      </c>
      <c r="T466">
        <v>444.90050481328967</v>
      </c>
      <c r="U466">
        <v>175.92678782583084</v>
      </c>
      <c r="V466">
        <v>312.92762650214462</v>
      </c>
      <c r="W466">
        <v>1.0877596969278316</v>
      </c>
      <c r="X466">
        <v>71.846802046891654</v>
      </c>
      <c r="Y466">
        <v>127.48107891627566</v>
      </c>
      <c r="Z466">
        <v>145.69792936399278</v>
      </c>
      <c r="AA466">
        <v>97.717505698735579</v>
      </c>
      <c r="AB466">
        <v>239.11509885343744</v>
      </c>
      <c r="AC466" t="s">
        <v>150</v>
      </c>
      <c r="AD466">
        <v>682.74808235728085</v>
      </c>
      <c r="AE466">
        <v>106781.89064173409</v>
      </c>
      <c r="AF466">
        <v>800965.63138396968</v>
      </c>
      <c r="AG466">
        <v>42152.759478903281</v>
      </c>
      <c r="AH466">
        <v>59895.162085358832</v>
      </c>
      <c r="AI466">
        <v>206906.15977679493</v>
      </c>
      <c r="AJ466">
        <v>475220.51025124104</v>
      </c>
      <c r="AK466">
        <v>85096.390274899459</v>
      </c>
      <c r="AL466">
        <v>17227.339452546403</v>
      </c>
      <c r="AM466">
        <v>2824477020.4046507</v>
      </c>
      <c r="AN466">
        <v>472.08894869817891</v>
      </c>
      <c r="AO466">
        <v>8213.4097891524361</v>
      </c>
      <c r="AP466">
        <v>4938772.1455160752</v>
      </c>
      <c r="AQ466">
        <v>5198.8040629594452</v>
      </c>
      <c r="AR466">
        <v>9999999</v>
      </c>
      <c r="AS466">
        <v>1190.8297305665978</v>
      </c>
      <c r="AT466">
        <v>116.00831905322397</v>
      </c>
      <c r="AU466">
        <v>350.513528585426</v>
      </c>
      <c r="AV466">
        <v>122.79452141421793</v>
      </c>
      <c r="AW466">
        <v>233.95697163980276</v>
      </c>
      <c r="AX466">
        <v>2.2051845465203579</v>
      </c>
      <c r="AY466">
        <v>48.004060203385734</v>
      </c>
      <c r="AZ466">
        <v>87.518820603694238</v>
      </c>
      <c r="BA466">
        <v>99.438774878503949</v>
      </c>
      <c r="BB466">
        <v>67.046592504936015</v>
      </c>
      <c r="BC466">
        <v>182.88795713100453</v>
      </c>
      <c r="BD466" t="s">
        <v>151</v>
      </c>
      <c r="BE466">
        <v>0.5781625329561253</v>
      </c>
      <c r="BF466">
        <v>1200.5941260321833</v>
      </c>
      <c r="BG466">
        <v>2276.7357993995797</v>
      </c>
      <c r="BH466">
        <v>328.19873290002329</v>
      </c>
      <c r="BI466">
        <v>622.10220807844519</v>
      </c>
      <c r="BJ466">
        <v>959.52922237115422</v>
      </c>
      <c r="BK466">
        <v>5159.7532158883459</v>
      </c>
      <c r="BL466">
        <v>596.14707505835031</v>
      </c>
      <c r="BM466">
        <v>172.95936954872261</v>
      </c>
      <c r="BN466">
        <v>308161.04255952412</v>
      </c>
      <c r="BO466">
        <v>2.1663518834620676</v>
      </c>
      <c r="BP466">
        <v>118.22102146111101</v>
      </c>
      <c r="BQ466">
        <v>27984.072545996973</v>
      </c>
      <c r="BR466">
        <v>75.466917047574015</v>
      </c>
      <c r="BS466">
        <v>9999999</v>
      </c>
      <c r="BT466">
        <v>1.2593438103136914</v>
      </c>
      <c r="BU466">
        <v>0.20128053433865736</v>
      </c>
      <c r="BV466">
        <v>0.40994355116514186</v>
      </c>
      <c r="BW466">
        <v>0.21929848497616108</v>
      </c>
      <c r="BX466">
        <v>0.40909431496902532</v>
      </c>
      <c r="BY466">
        <v>6.3736146255628442E-3</v>
      </c>
      <c r="BZ466">
        <v>7.308028353523606E-2</v>
      </c>
      <c r="CA466">
        <v>0.13698272043064189</v>
      </c>
      <c r="CB466">
        <v>0.15728139841742111</v>
      </c>
      <c r="CC466">
        <v>0.10035069716490645</v>
      </c>
      <c r="CD466">
        <v>0.45182822158829333</v>
      </c>
      <c r="CE466" t="s">
        <v>152</v>
      </c>
      <c r="CF466">
        <v>0.54747248085235578</v>
      </c>
      <c r="CG466">
        <v>229.34333517760834</v>
      </c>
      <c r="CH466">
        <v>1247.2950064750542</v>
      </c>
      <c r="CI466">
        <v>57.533301335429513</v>
      </c>
      <c r="CJ466">
        <v>122.94072611701706</v>
      </c>
      <c r="CK466">
        <v>370.62207332412919</v>
      </c>
      <c r="CL466">
        <v>422.52264940785602</v>
      </c>
      <c r="CM466">
        <v>82.760950219344736</v>
      </c>
      <c r="CN466">
        <v>34.125868912059289</v>
      </c>
      <c r="CO466">
        <v>58215.962431180182</v>
      </c>
      <c r="CP466">
        <v>0.39698450437623023</v>
      </c>
      <c r="CQ466">
        <v>17.536816471736916</v>
      </c>
      <c r="CR466">
        <v>23797.087662340389</v>
      </c>
      <c r="CS466">
        <v>117.81297215406683</v>
      </c>
      <c r="CT466">
        <v>9999999</v>
      </c>
      <c r="CU466">
        <v>2.0766531253765605</v>
      </c>
      <c r="CV466">
        <v>0.2411429684012012</v>
      </c>
      <c r="CW466">
        <v>1.1736844646719011</v>
      </c>
      <c r="CX466">
        <v>0.24688020240549083</v>
      </c>
      <c r="CY466">
        <v>0.67831972493996429</v>
      </c>
      <c r="CZ466">
        <v>1.8742491611767151E-3</v>
      </c>
      <c r="DA466">
        <v>0.14423659566797054</v>
      </c>
      <c r="DB466">
        <v>0.21467109996861589</v>
      </c>
      <c r="DC466">
        <v>0.21924377833459635</v>
      </c>
      <c r="DD466">
        <v>0.18393685686286676</v>
      </c>
      <c r="DE466">
        <v>0.28062259252772875</v>
      </c>
    </row>
    <row r="467" spans="1:109">
      <c r="A467">
        <v>459</v>
      </c>
      <c r="B467" t="s">
        <v>149</v>
      </c>
      <c r="C467">
        <v>319720.81194000819</v>
      </c>
      <c r="D467">
        <v>494063.67371067952</v>
      </c>
      <c r="E467">
        <v>787569.00658180949</v>
      </c>
      <c r="F467">
        <v>132346.41940088331</v>
      </c>
      <c r="G467">
        <v>209738.7331833218</v>
      </c>
      <c r="H467">
        <v>326952.98161095422</v>
      </c>
      <c r="I467">
        <v>4323358.6562622814</v>
      </c>
      <c r="J467">
        <v>331935.98543274216</v>
      </c>
      <c r="K467">
        <v>54398.61932016378</v>
      </c>
      <c r="L467">
        <v>754519326.82078373</v>
      </c>
      <c r="M467">
        <v>2290.4425745910726</v>
      </c>
      <c r="N467">
        <v>41326.781556087124</v>
      </c>
      <c r="O467">
        <v>6098552.6333380882</v>
      </c>
      <c r="P467">
        <v>22967.892667503937</v>
      </c>
      <c r="Q467">
        <v>9999999</v>
      </c>
      <c r="R467">
        <v>3947.7002103248419</v>
      </c>
      <c r="S467">
        <v>477.40616901535032</v>
      </c>
      <c r="T467">
        <v>2037.331311231404</v>
      </c>
      <c r="U467">
        <v>488.86052856475288</v>
      </c>
      <c r="V467">
        <v>1145.5266858796024</v>
      </c>
      <c r="W467">
        <v>1.1496515962567697</v>
      </c>
      <c r="X467">
        <v>286.1168920352647</v>
      </c>
      <c r="Y467">
        <v>427.77324987243225</v>
      </c>
      <c r="Z467">
        <v>434.60593026370168</v>
      </c>
      <c r="AA467">
        <v>369.27594020189684</v>
      </c>
      <c r="AB467">
        <v>560.82475617718694</v>
      </c>
      <c r="AC467" t="s">
        <v>150</v>
      </c>
      <c r="AD467">
        <v>327.34809727716663</v>
      </c>
      <c r="AE467">
        <v>95685.107543844657</v>
      </c>
      <c r="AF467">
        <v>299617.47682040889</v>
      </c>
      <c r="AG467">
        <v>26002.09283033845</v>
      </c>
      <c r="AH467">
        <v>56513.67571993405</v>
      </c>
      <c r="AI467">
        <v>84558.388982115124</v>
      </c>
      <c r="AJ467">
        <v>242955.69967709895</v>
      </c>
      <c r="AK467">
        <v>39118.808913421388</v>
      </c>
      <c r="AL467">
        <v>16534.09307882037</v>
      </c>
      <c r="AM467">
        <v>19758604.609647434</v>
      </c>
      <c r="AN467">
        <v>310.32639539751563</v>
      </c>
      <c r="AO467">
        <v>13677.475039692217</v>
      </c>
      <c r="AP467">
        <v>5120302.4318182422</v>
      </c>
      <c r="AQ467">
        <v>4183.2702050230537</v>
      </c>
      <c r="AR467">
        <v>9999999</v>
      </c>
      <c r="AS467">
        <v>645.14072492897844</v>
      </c>
      <c r="AT467">
        <v>88.031771397068226</v>
      </c>
      <c r="AU467">
        <v>321.73500213504457</v>
      </c>
      <c r="AV467">
        <v>92.618639874121016</v>
      </c>
      <c r="AW467">
        <v>256.30122796802476</v>
      </c>
      <c r="AX467">
        <v>0.10449578979649959</v>
      </c>
      <c r="AY467">
        <v>45.28168358065421</v>
      </c>
      <c r="AZ467">
        <v>69.957188431223685</v>
      </c>
      <c r="BA467">
        <v>76.253528734354646</v>
      </c>
      <c r="BB467">
        <v>57.691985731647868</v>
      </c>
      <c r="BC467">
        <v>140.03659218911943</v>
      </c>
      <c r="BD467" t="s">
        <v>151</v>
      </c>
      <c r="BE467">
        <v>9.1905255953837823</v>
      </c>
      <c r="BF467">
        <v>341.87996332660083</v>
      </c>
      <c r="BG467">
        <v>2224.010097026116</v>
      </c>
      <c r="BH467">
        <v>115.19236319102326</v>
      </c>
      <c r="BI467">
        <v>207.02747256456882</v>
      </c>
      <c r="BJ467">
        <v>535.79190606239627</v>
      </c>
      <c r="BK467">
        <v>1176.4869565397441</v>
      </c>
      <c r="BL467">
        <v>197.10012705127426</v>
      </c>
      <c r="BM467">
        <v>65.03252414578381</v>
      </c>
      <c r="BN467">
        <v>522424.95321455703</v>
      </c>
      <c r="BO467">
        <v>14.34004391087336</v>
      </c>
      <c r="BP467">
        <v>62.562560391833401</v>
      </c>
      <c r="BQ467">
        <v>27231.02417324917</v>
      </c>
      <c r="BR467">
        <v>40.890192206064242</v>
      </c>
      <c r="BS467">
        <v>9999999</v>
      </c>
      <c r="BT467">
        <v>11.929237712889481</v>
      </c>
      <c r="BU467">
        <v>0.33885714502416531</v>
      </c>
      <c r="BV467">
        <v>2.0256655237081329</v>
      </c>
      <c r="BW467">
        <v>0.3615019388384631</v>
      </c>
      <c r="BX467">
        <v>1.2183602633684045</v>
      </c>
      <c r="BY467">
        <v>3.3688814740216928E-3</v>
      </c>
      <c r="BZ467">
        <v>0.1375018474646689</v>
      </c>
      <c r="CA467">
        <v>0.25057070667829673</v>
      </c>
      <c r="CB467">
        <v>0.28546073224239504</v>
      </c>
      <c r="CC467">
        <v>0.18804800731388319</v>
      </c>
      <c r="CD467">
        <v>0.61737937997487191</v>
      </c>
      <c r="CE467" t="s">
        <v>152</v>
      </c>
      <c r="CF467">
        <v>1.4366310587734543</v>
      </c>
      <c r="CG467">
        <v>64.599586082159206</v>
      </c>
      <c r="CH467">
        <v>260.94485956470288</v>
      </c>
      <c r="CI467">
        <v>11.932098491199676</v>
      </c>
      <c r="CJ467">
        <v>31.065777785719593</v>
      </c>
      <c r="CK467">
        <v>71.059338691227708</v>
      </c>
      <c r="CL467">
        <v>59.648106011407954</v>
      </c>
      <c r="CM467">
        <v>13.800160237105629</v>
      </c>
      <c r="CN467">
        <v>10.093483539682794</v>
      </c>
      <c r="CO467">
        <v>1463.7984076201494</v>
      </c>
      <c r="CP467">
        <v>3.287759232732292</v>
      </c>
      <c r="CQ467">
        <v>20.594629278434656</v>
      </c>
      <c r="CR467">
        <v>24841.546302132258</v>
      </c>
      <c r="CS467">
        <v>131.18124677525597</v>
      </c>
      <c r="CT467">
        <v>9999999</v>
      </c>
      <c r="CU467">
        <v>3.23394967912493</v>
      </c>
      <c r="CV467">
        <v>7.2582058372017685E-2</v>
      </c>
      <c r="CW467">
        <v>0.87320263670525489</v>
      </c>
      <c r="CX467">
        <v>7.6681125234450684E-2</v>
      </c>
      <c r="CY467">
        <v>0.42995290841369393</v>
      </c>
      <c r="CZ467">
        <v>6.9332849614608776E-4</v>
      </c>
      <c r="DA467">
        <v>3.403380279473503E-2</v>
      </c>
      <c r="DB467">
        <v>5.5814045910495678E-2</v>
      </c>
      <c r="DC467">
        <v>6.2557079764670481E-2</v>
      </c>
      <c r="DD467">
        <v>4.4440249444765378E-2</v>
      </c>
      <c r="DE467">
        <v>0.12954120345089931</v>
      </c>
    </row>
    <row r="468" spans="1:109">
      <c r="A468">
        <v>460</v>
      </c>
      <c r="B468" t="s">
        <v>149</v>
      </c>
      <c r="C468">
        <v>430567.20658826944</v>
      </c>
      <c r="D468">
        <v>377564.40016454854</v>
      </c>
      <c r="E468">
        <v>1255933.6578635694</v>
      </c>
      <c r="F468">
        <v>135792.11253889932</v>
      </c>
      <c r="G468">
        <v>222918.64356301285</v>
      </c>
      <c r="H468">
        <v>360155.7961488716</v>
      </c>
      <c r="I468">
        <v>2768564.5484580458</v>
      </c>
      <c r="J468">
        <v>297270.04998296197</v>
      </c>
      <c r="K468">
        <v>61791.424518143715</v>
      </c>
      <c r="L468">
        <v>2717705810.4642987</v>
      </c>
      <c r="M468">
        <v>1074.7658919135931</v>
      </c>
      <c r="N468">
        <v>47905.805463672164</v>
      </c>
      <c r="O468">
        <v>8479360.2841965016</v>
      </c>
      <c r="P468">
        <v>29027.953347551382</v>
      </c>
      <c r="Q468">
        <v>9999999</v>
      </c>
      <c r="R468">
        <v>2985.6963618168388</v>
      </c>
      <c r="S468">
        <v>304.5915143832238</v>
      </c>
      <c r="T468">
        <v>1471.9186789050057</v>
      </c>
      <c r="U468">
        <v>308.51152571015575</v>
      </c>
      <c r="V468">
        <v>957.58717600870204</v>
      </c>
      <c r="W468">
        <v>6.61150732947611</v>
      </c>
      <c r="X468">
        <v>252.62097590379335</v>
      </c>
      <c r="Y468">
        <v>289.06155604627145</v>
      </c>
      <c r="Z468">
        <v>283.84499407325632</v>
      </c>
      <c r="AA468">
        <v>275.88649706882802</v>
      </c>
      <c r="AB468">
        <v>357.97255521990274</v>
      </c>
      <c r="AC468" t="s">
        <v>150</v>
      </c>
      <c r="AD468">
        <v>914.88476914413422</v>
      </c>
      <c r="AE468">
        <v>67256.882958478542</v>
      </c>
      <c r="AF468">
        <v>233145.037141518</v>
      </c>
      <c r="AG468">
        <v>14846.603408440666</v>
      </c>
      <c r="AH468">
        <v>33447.076291879312</v>
      </c>
      <c r="AI468">
        <v>63686.774115569569</v>
      </c>
      <c r="AJ468">
        <v>144272.16134954721</v>
      </c>
      <c r="AK468">
        <v>22485.675695670609</v>
      </c>
      <c r="AL468">
        <v>9612.1236165075807</v>
      </c>
      <c r="AM468">
        <v>11889038.137781812</v>
      </c>
      <c r="AN468">
        <v>1755.3847887103243</v>
      </c>
      <c r="AO468">
        <v>10059.289036420698</v>
      </c>
      <c r="AP468">
        <v>4865132.0998858167</v>
      </c>
      <c r="AQ468">
        <v>2920.4996085524485</v>
      </c>
      <c r="AR468">
        <v>9999999</v>
      </c>
      <c r="AS468">
        <v>2457.4417610706619</v>
      </c>
      <c r="AT468">
        <v>173.44894429321315</v>
      </c>
      <c r="AU468">
        <v>1008.7966515144105</v>
      </c>
      <c r="AV468">
        <v>183.03923511532187</v>
      </c>
      <c r="AW468">
        <v>621.28661655019653</v>
      </c>
      <c r="AX468">
        <v>0.38958744308817889</v>
      </c>
      <c r="AY468">
        <v>75.308041032139045</v>
      </c>
      <c r="AZ468">
        <v>130.96801595144402</v>
      </c>
      <c r="BA468">
        <v>154.68238181858956</v>
      </c>
      <c r="BB468">
        <v>101.65578130298297</v>
      </c>
      <c r="BC468">
        <v>294.31190895647416</v>
      </c>
      <c r="BD468" t="s">
        <v>151</v>
      </c>
      <c r="BE468">
        <v>17.118992623231801</v>
      </c>
      <c r="BF468">
        <v>810.99076484066541</v>
      </c>
      <c r="BG468">
        <v>2224.5232887402217</v>
      </c>
      <c r="BH468">
        <v>206.50451222519987</v>
      </c>
      <c r="BI468">
        <v>385.83783486540528</v>
      </c>
      <c r="BJ468">
        <v>736.64374579001867</v>
      </c>
      <c r="BK468">
        <v>3066.6157413391124</v>
      </c>
      <c r="BL468">
        <v>381.60896508402908</v>
      </c>
      <c r="BM468">
        <v>115.110415002096</v>
      </c>
      <c r="BN468">
        <v>350403.5072626436</v>
      </c>
      <c r="BO468">
        <v>30.212297379022949</v>
      </c>
      <c r="BP468">
        <v>103.80395318522407</v>
      </c>
      <c r="BQ468">
        <v>30764.453130538328</v>
      </c>
      <c r="BR468">
        <v>29.667585044190133</v>
      </c>
      <c r="BS468">
        <v>9999999</v>
      </c>
      <c r="BT468">
        <v>35.40508602351894</v>
      </c>
      <c r="BU468">
        <v>1.1747865582831922</v>
      </c>
      <c r="BV468">
        <v>12.403338177612561</v>
      </c>
      <c r="BW468">
        <v>1.2452807016764855</v>
      </c>
      <c r="BX468">
        <v>7.3096211145169212</v>
      </c>
      <c r="BY468">
        <v>8.5456737346781067E-3</v>
      </c>
      <c r="BZ468">
        <v>0.49678520647099528</v>
      </c>
      <c r="CA468">
        <v>0.86811364232117971</v>
      </c>
      <c r="CB468">
        <v>1.0236633998053271</v>
      </c>
      <c r="CC468">
        <v>0.66889918701061646</v>
      </c>
      <c r="CD468">
        <v>2.1716313465876849</v>
      </c>
      <c r="CE468" t="s">
        <v>152</v>
      </c>
      <c r="CF468">
        <v>1.7294456948934167</v>
      </c>
      <c r="CG468">
        <v>373.18308363120656</v>
      </c>
      <c r="CH468">
        <v>1422.0894626513987</v>
      </c>
      <c r="CI468">
        <v>68.791450434552246</v>
      </c>
      <c r="CJ468">
        <v>156.12889166047887</v>
      </c>
      <c r="CK468">
        <v>373.44507759293737</v>
      </c>
      <c r="CL468">
        <v>650.0580536789081</v>
      </c>
      <c r="CM468">
        <v>104.92530710107967</v>
      </c>
      <c r="CN468">
        <v>39.421355902000137</v>
      </c>
      <c r="CO468">
        <v>132687.90516904282</v>
      </c>
      <c r="CP468">
        <v>1.6867851442804926</v>
      </c>
      <c r="CQ468">
        <v>26.388706564741003</v>
      </c>
      <c r="CR468">
        <v>21367.619765772713</v>
      </c>
      <c r="CS468">
        <v>84.795926596847636</v>
      </c>
      <c r="CT468">
        <v>9999999</v>
      </c>
      <c r="CU468">
        <v>5.2488905219616093</v>
      </c>
      <c r="CV468">
        <v>0.71636647746383897</v>
      </c>
      <c r="CW468">
        <v>3.4037285384064151</v>
      </c>
      <c r="CX468">
        <v>0.74721485170923208</v>
      </c>
      <c r="CY468">
        <v>2.1536580475478271</v>
      </c>
      <c r="CZ468">
        <v>1.1715996272298205E-3</v>
      </c>
      <c r="DA468">
        <v>0.319561498912452</v>
      </c>
      <c r="DB468">
        <v>0.55625621493442123</v>
      </c>
      <c r="DC468">
        <v>0.64632376996464813</v>
      </c>
      <c r="DD468">
        <v>0.43308095423786525</v>
      </c>
      <c r="DE468">
        <v>1.0275038430358518</v>
      </c>
    </row>
    <row r="469" spans="1:109">
      <c r="A469">
        <v>461</v>
      </c>
      <c r="B469" t="s">
        <v>149</v>
      </c>
      <c r="C469">
        <v>352675.13181805261</v>
      </c>
      <c r="D469">
        <v>694845.85969207354</v>
      </c>
      <c r="E469">
        <v>1696221.5092504616</v>
      </c>
      <c r="F469">
        <v>519145.01786121668</v>
      </c>
      <c r="G469">
        <v>383491.86243677797</v>
      </c>
      <c r="H469">
        <v>614864.94885405933</v>
      </c>
      <c r="I469">
        <v>139993990.52804616</v>
      </c>
      <c r="J469">
        <v>3957254.1657053507</v>
      </c>
      <c r="K469">
        <v>110494.31642691816</v>
      </c>
      <c r="L469">
        <v>36680696506481.437</v>
      </c>
      <c r="M469">
        <v>8470.7267390189318</v>
      </c>
      <c r="N469">
        <v>197471.923711218</v>
      </c>
      <c r="O469">
        <v>4027698.8376169042</v>
      </c>
      <c r="P469">
        <v>73433.765417931063</v>
      </c>
      <c r="Q469">
        <v>9999999</v>
      </c>
      <c r="R469">
        <v>9540.4239994077561</v>
      </c>
      <c r="S469">
        <v>1266.4383062602114</v>
      </c>
      <c r="T469">
        <v>3323.6890587182693</v>
      </c>
      <c r="U469">
        <v>1326.7573748566638</v>
      </c>
      <c r="V469">
        <v>2058.8173154918345</v>
      </c>
      <c r="W469">
        <v>3.3766491747371337</v>
      </c>
      <c r="X469">
        <v>563.71011061517811</v>
      </c>
      <c r="Y469">
        <v>1008.950874079521</v>
      </c>
      <c r="Z469">
        <v>1104.5162626132478</v>
      </c>
      <c r="AA469">
        <v>788.54512482550967</v>
      </c>
      <c r="AB469">
        <v>1811.199166951475</v>
      </c>
      <c r="AC469" t="s">
        <v>150</v>
      </c>
      <c r="AD469">
        <v>40.137182407686211</v>
      </c>
      <c r="AE469">
        <v>40612.614382349384</v>
      </c>
      <c r="AF469">
        <v>176939.64201281252</v>
      </c>
      <c r="AG469">
        <v>7819.6424837382365</v>
      </c>
      <c r="AH469">
        <v>19309.704972262498</v>
      </c>
      <c r="AI469">
        <v>53522.692639613822</v>
      </c>
      <c r="AJ469">
        <v>47990.725313516406</v>
      </c>
      <c r="AK469">
        <v>10111.892918371226</v>
      </c>
      <c r="AL469">
        <v>5318.0772647869017</v>
      </c>
      <c r="AM469">
        <v>2795533.0689174128</v>
      </c>
      <c r="AN469">
        <v>35.308773015951417</v>
      </c>
      <c r="AO469">
        <v>3231.6429971577891</v>
      </c>
      <c r="AP469">
        <v>5801589.1123209149</v>
      </c>
      <c r="AQ469">
        <v>477.22093613360192</v>
      </c>
      <c r="AR469">
        <v>9999999</v>
      </c>
      <c r="AS469">
        <v>205.70245000643001</v>
      </c>
      <c r="AT469">
        <v>20.95995134852766</v>
      </c>
      <c r="AU469">
        <v>106.62682777725992</v>
      </c>
      <c r="AV469">
        <v>21.382739438960161</v>
      </c>
      <c r="AW469">
        <v>59.873086864578205</v>
      </c>
      <c r="AX469">
        <v>0.22629432036338987</v>
      </c>
      <c r="AY469">
        <v>15.787417719286156</v>
      </c>
      <c r="AZ469">
        <v>19.143070540736939</v>
      </c>
      <c r="BA469">
        <v>19.383435566058996</v>
      </c>
      <c r="BB469">
        <v>17.792607492226281</v>
      </c>
      <c r="BC469">
        <v>27.722831296379422</v>
      </c>
      <c r="BD469" t="s">
        <v>151</v>
      </c>
      <c r="BE469">
        <v>0.6181858010673934</v>
      </c>
      <c r="BF469">
        <v>481.44476408980898</v>
      </c>
      <c r="BG469">
        <v>1318.9680557355211</v>
      </c>
      <c r="BH469">
        <v>82.952924937296117</v>
      </c>
      <c r="BI469">
        <v>215.79656183686896</v>
      </c>
      <c r="BJ469">
        <v>374.30845994322817</v>
      </c>
      <c r="BK469">
        <v>693.6139712228096</v>
      </c>
      <c r="BL469">
        <v>113.98444002694475</v>
      </c>
      <c r="BM469">
        <v>55.794497692716263</v>
      </c>
      <c r="BN469">
        <v>32870.669065174559</v>
      </c>
      <c r="BO469">
        <v>0.93501083535354923</v>
      </c>
      <c r="BP469">
        <v>49.016446103941675</v>
      </c>
      <c r="BQ469">
        <v>36245.538907345013</v>
      </c>
      <c r="BR469">
        <v>111.90068010883002</v>
      </c>
      <c r="BS469">
        <v>9999999</v>
      </c>
      <c r="BT469">
        <v>3.8669641584801169</v>
      </c>
      <c r="BU469">
        <v>0.54052978036205757</v>
      </c>
      <c r="BV469">
        <v>2.2339443220313497</v>
      </c>
      <c r="BW469">
        <v>0.55131058289177559</v>
      </c>
      <c r="BX469">
        <v>1.4865511646156668</v>
      </c>
      <c r="BY469">
        <v>1.7671188535606144E-3</v>
      </c>
      <c r="BZ469">
        <v>0.38475868475769975</v>
      </c>
      <c r="CA469">
        <v>0.49448512156701735</v>
      </c>
      <c r="CB469">
        <v>0.50227957869327622</v>
      </c>
      <c r="CC469">
        <v>0.45168400778276047</v>
      </c>
      <c r="CD469">
        <v>0.69175167632113632</v>
      </c>
      <c r="CE469" t="s">
        <v>152</v>
      </c>
      <c r="CF469">
        <v>0.6055596532693629</v>
      </c>
      <c r="CG469">
        <v>71.846294648209309</v>
      </c>
      <c r="CH469">
        <v>163.05957944419163</v>
      </c>
      <c r="CI469">
        <v>15.617620492349138</v>
      </c>
      <c r="CJ469">
        <v>42.888367439211976</v>
      </c>
      <c r="CK469">
        <v>53.196163374329466</v>
      </c>
      <c r="CL469">
        <v>76.53900518798973</v>
      </c>
      <c r="CM469">
        <v>17.708412750320534</v>
      </c>
      <c r="CN469">
        <v>13.863857604682048</v>
      </c>
      <c r="CO469">
        <v>666.20995431651113</v>
      </c>
      <c r="CP469">
        <v>2.531749755788018</v>
      </c>
      <c r="CQ469">
        <v>26.765763316288922</v>
      </c>
      <c r="CR469">
        <v>24742.846090303803</v>
      </c>
      <c r="CS469">
        <v>126.56903541819207</v>
      </c>
      <c r="CT469">
        <v>9999999</v>
      </c>
      <c r="CU469">
        <v>2.4967560260098449</v>
      </c>
      <c r="CV469">
        <v>0.16959128003349463</v>
      </c>
      <c r="CW469">
        <v>0.78049078076174316</v>
      </c>
      <c r="CX469">
        <v>0.18016130212560472</v>
      </c>
      <c r="CY469">
        <v>0.49705029138739099</v>
      </c>
      <c r="CZ469">
        <v>1.3040915999984499E-3</v>
      </c>
      <c r="DA469">
        <v>7.3394284557724024E-2</v>
      </c>
      <c r="DB469">
        <v>0.12714341711664129</v>
      </c>
      <c r="DC469">
        <v>0.1456327440863433</v>
      </c>
      <c r="DD469">
        <v>9.907345196618568E-2</v>
      </c>
      <c r="DE469">
        <v>0.30673671985583406</v>
      </c>
    </row>
    <row r="470" spans="1:109">
      <c r="A470">
        <v>462</v>
      </c>
      <c r="B470" t="s">
        <v>149</v>
      </c>
      <c r="C470">
        <v>271089.06896195287</v>
      </c>
      <c r="D470">
        <v>359698.35950082529</v>
      </c>
      <c r="E470">
        <v>488850.65689665056</v>
      </c>
      <c r="F470">
        <v>90257.560874055256</v>
      </c>
      <c r="G470">
        <v>149389.30906328338</v>
      </c>
      <c r="H470">
        <v>209955.91146880208</v>
      </c>
      <c r="I470">
        <v>2754639.70823773</v>
      </c>
      <c r="J470">
        <v>218935.28263015862</v>
      </c>
      <c r="K470">
        <v>41241.744416710993</v>
      </c>
      <c r="L470">
        <v>203748371.85646471</v>
      </c>
      <c r="M470">
        <v>5339.1344031946337</v>
      </c>
      <c r="N470">
        <v>34639.983751181448</v>
      </c>
      <c r="O470">
        <v>4829657.5960328802</v>
      </c>
      <c r="P470">
        <v>20605.840075397118</v>
      </c>
      <c r="Q470">
        <v>9999999</v>
      </c>
      <c r="R470">
        <v>6300.2412482151203</v>
      </c>
      <c r="S470">
        <v>462.26144165896335</v>
      </c>
      <c r="T470">
        <v>2442.6034545238858</v>
      </c>
      <c r="U470">
        <v>492.33980325993207</v>
      </c>
      <c r="V470">
        <v>1446.5030629277394</v>
      </c>
      <c r="W470">
        <v>1.6911828473713615</v>
      </c>
      <c r="X470">
        <v>197.66484068376053</v>
      </c>
      <c r="Y470">
        <v>343.94428575478167</v>
      </c>
      <c r="Z470">
        <v>395.40216937817183</v>
      </c>
      <c r="AA470">
        <v>266.7854956888454</v>
      </c>
      <c r="AB470">
        <v>886.27086354019275</v>
      </c>
      <c r="AC470" t="s">
        <v>150</v>
      </c>
      <c r="AD470">
        <v>36.093764195970103</v>
      </c>
      <c r="AE470">
        <v>60226.155493938313</v>
      </c>
      <c r="AF470">
        <v>199956.25182045135</v>
      </c>
      <c r="AG470">
        <v>11565.270744311247</v>
      </c>
      <c r="AH470">
        <v>27864.641063075593</v>
      </c>
      <c r="AI470">
        <v>68341.656620016132</v>
      </c>
      <c r="AJ470">
        <v>81321.419144334242</v>
      </c>
      <c r="AK470">
        <v>15561.717316584831</v>
      </c>
      <c r="AL470">
        <v>7573.076160832291</v>
      </c>
      <c r="AM470">
        <v>3954531.4505815059</v>
      </c>
      <c r="AN470">
        <v>30.597943496676752</v>
      </c>
      <c r="AO470">
        <v>4468.0407873729964</v>
      </c>
      <c r="AP470">
        <v>5713326.9254141692</v>
      </c>
      <c r="AQ470">
        <v>759.05226351533156</v>
      </c>
      <c r="AR470">
        <v>9999999</v>
      </c>
      <c r="AS470">
        <v>221.68327566417528</v>
      </c>
      <c r="AT470">
        <v>27.329119472297684</v>
      </c>
      <c r="AU470">
        <v>111.75914370918071</v>
      </c>
      <c r="AV470">
        <v>28.05936381854556</v>
      </c>
      <c r="AW470">
        <v>79.383969540322155</v>
      </c>
      <c r="AX470">
        <v>0.52061093129468206</v>
      </c>
      <c r="AY470">
        <v>18.651557336348436</v>
      </c>
      <c r="AZ470">
        <v>24.227764513163041</v>
      </c>
      <c r="BA470">
        <v>24.979737052348117</v>
      </c>
      <c r="BB470">
        <v>21.627062691010721</v>
      </c>
      <c r="BC470">
        <v>34.431668745382218</v>
      </c>
      <c r="BD470" t="s">
        <v>151</v>
      </c>
      <c r="BE470">
        <v>0.42040212833137797</v>
      </c>
      <c r="BF470">
        <v>503.27191229173661</v>
      </c>
      <c r="BG470">
        <v>1872.7323046988824</v>
      </c>
      <c r="BH470">
        <v>123.1227102330551</v>
      </c>
      <c r="BI470">
        <v>254.10176588084499</v>
      </c>
      <c r="BJ470">
        <v>595.40599086501857</v>
      </c>
      <c r="BK470">
        <v>1120.596073225604</v>
      </c>
      <c r="BL470">
        <v>189.74684695900834</v>
      </c>
      <c r="BM470">
        <v>70.093306553444421</v>
      </c>
      <c r="BN470">
        <v>164654.41300890347</v>
      </c>
      <c r="BO470">
        <v>0.46022031646430372</v>
      </c>
      <c r="BP470">
        <v>40.42965090480746</v>
      </c>
      <c r="BQ470">
        <v>27427.490197641615</v>
      </c>
      <c r="BR470">
        <v>103.11037951289526</v>
      </c>
      <c r="BS470">
        <v>9999999</v>
      </c>
      <c r="BT470">
        <v>1.7013828992035482</v>
      </c>
      <c r="BU470">
        <v>0.23751143882416234</v>
      </c>
      <c r="BV470">
        <v>0.81696590578666994</v>
      </c>
      <c r="BW470">
        <v>0.25000210215757784</v>
      </c>
      <c r="BX470">
        <v>0.60148483410034737</v>
      </c>
      <c r="BY470">
        <v>2.0361277608916413E-3</v>
      </c>
      <c r="BZ470">
        <v>0.11843950631118651</v>
      </c>
      <c r="CA470">
        <v>0.18523977585544774</v>
      </c>
      <c r="CB470">
        <v>0.20761144129156328</v>
      </c>
      <c r="CC470">
        <v>0.14845040497380962</v>
      </c>
      <c r="CD470">
        <v>0.39304578604651313</v>
      </c>
      <c r="CE470" t="s">
        <v>152</v>
      </c>
      <c r="CF470">
        <v>0.19847746967082805</v>
      </c>
      <c r="CG470">
        <v>503.36314385830701</v>
      </c>
      <c r="CH470">
        <v>1086.8163625282334</v>
      </c>
      <c r="CI470">
        <v>89.881442411114861</v>
      </c>
      <c r="CJ470">
        <v>215.29955884172392</v>
      </c>
      <c r="CK470">
        <v>414.20829270298668</v>
      </c>
      <c r="CL470">
        <v>744.88953408074542</v>
      </c>
      <c r="CM470">
        <v>124.87145961635382</v>
      </c>
      <c r="CN470">
        <v>57.854410182699773</v>
      </c>
      <c r="CO470">
        <v>25616.879802988715</v>
      </c>
      <c r="CP470">
        <v>0.530575441399465</v>
      </c>
      <c r="CQ470">
        <v>33.960716711252651</v>
      </c>
      <c r="CR470">
        <v>27680.876432028992</v>
      </c>
      <c r="CS470">
        <v>132.73729337245322</v>
      </c>
      <c r="CT470">
        <v>9999999</v>
      </c>
      <c r="CU470">
        <v>0.91464301959328442</v>
      </c>
      <c r="CV470">
        <v>0.15172214637428763</v>
      </c>
      <c r="CW470">
        <v>0.36194556271863304</v>
      </c>
      <c r="CX470">
        <v>0.15578638855061394</v>
      </c>
      <c r="CY470">
        <v>0.25858575342251255</v>
      </c>
      <c r="CZ470">
        <v>2.5181152904407418E-3</v>
      </c>
      <c r="DA470">
        <v>0.1002622403169179</v>
      </c>
      <c r="DB470">
        <v>0.13596939457129814</v>
      </c>
      <c r="DC470">
        <v>0.13905778227909327</v>
      </c>
      <c r="DD470">
        <v>0.121255847958767</v>
      </c>
      <c r="DE470">
        <v>0.20059960733993457</v>
      </c>
    </row>
    <row r="471" spans="1:109">
      <c r="A471">
        <v>463</v>
      </c>
      <c r="B471" t="s">
        <v>149</v>
      </c>
      <c r="C471">
        <v>194422.46802841561</v>
      </c>
      <c r="D471">
        <v>128411.61350742387</v>
      </c>
      <c r="E471">
        <v>376006.2934559618</v>
      </c>
      <c r="F471">
        <v>38672.595754552982</v>
      </c>
      <c r="G471">
        <v>67603.132075218804</v>
      </c>
      <c r="H471">
        <v>109068.23371423112</v>
      </c>
      <c r="I471">
        <v>682684.45628407632</v>
      </c>
      <c r="J471">
        <v>79488.381190132335</v>
      </c>
      <c r="K471">
        <v>20118.077767244598</v>
      </c>
      <c r="L471">
        <v>185941197.91045812</v>
      </c>
      <c r="M471">
        <v>3306.1864332300256</v>
      </c>
      <c r="N471">
        <v>17671.601621161921</v>
      </c>
      <c r="O471">
        <v>3738154.8083896367</v>
      </c>
      <c r="P471">
        <v>10743.269254924302</v>
      </c>
      <c r="Q471">
        <v>9999999</v>
      </c>
      <c r="R471">
        <v>4143.6649791623377</v>
      </c>
      <c r="S471">
        <v>204.64292439475332</v>
      </c>
      <c r="T471">
        <v>1267.401220288722</v>
      </c>
      <c r="U471">
        <v>216.16850471671705</v>
      </c>
      <c r="V471">
        <v>820.96225177083272</v>
      </c>
      <c r="W471">
        <v>0.64897338209859556</v>
      </c>
      <c r="X471">
        <v>87.357167956523782</v>
      </c>
      <c r="Y471">
        <v>153.11433647107819</v>
      </c>
      <c r="Z471">
        <v>179.51079239728841</v>
      </c>
      <c r="AA471">
        <v>118.32032290629385</v>
      </c>
      <c r="AB471">
        <v>365.04728743989574</v>
      </c>
      <c r="AC471" t="s">
        <v>150</v>
      </c>
      <c r="AD471">
        <v>87.153012192396318</v>
      </c>
      <c r="AE471">
        <v>52651.22459015913</v>
      </c>
      <c r="AF471">
        <v>165371.63699413676</v>
      </c>
      <c r="AG471">
        <v>9307.9765200855636</v>
      </c>
      <c r="AH471">
        <v>25089.00457931593</v>
      </c>
      <c r="AI471">
        <v>45733.727451616971</v>
      </c>
      <c r="AJ471">
        <v>69814.634675245514</v>
      </c>
      <c r="AK471">
        <v>12140.021513635427</v>
      </c>
      <c r="AL471">
        <v>6537.6454540141067</v>
      </c>
      <c r="AM471">
        <v>2860475.1406651246</v>
      </c>
      <c r="AN471">
        <v>80.8330207287473</v>
      </c>
      <c r="AO471">
        <v>5682.4513144478287</v>
      </c>
      <c r="AP471">
        <v>5392553.6949276095</v>
      </c>
      <c r="AQ471">
        <v>601.9632735372918</v>
      </c>
      <c r="AR471">
        <v>9999999</v>
      </c>
      <c r="AS471">
        <v>394.85832272182074</v>
      </c>
      <c r="AT471">
        <v>94.397520485113446</v>
      </c>
      <c r="AU471">
        <v>304.5486291329085</v>
      </c>
      <c r="AV471">
        <v>97.553860804856882</v>
      </c>
      <c r="AW471">
        <v>229.2090430956361</v>
      </c>
      <c r="AX471">
        <v>0.14186458172449937</v>
      </c>
      <c r="AY471">
        <v>58.447741780979371</v>
      </c>
      <c r="AZ471">
        <v>80.88867236298465</v>
      </c>
      <c r="BA471">
        <v>87.028512549458611</v>
      </c>
      <c r="BB471">
        <v>70.527751063282068</v>
      </c>
      <c r="BC471">
        <v>134.61480642558178</v>
      </c>
      <c r="BD471" t="s">
        <v>151</v>
      </c>
      <c r="BE471">
        <v>6.1596747524671702</v>
      </c>
      <c r="BF471">
        <v>1572.4846996600706</v>
      </c>
      <c r="BG471">
        <v>4056.2815127805438</v>
      </c>
      <c r="BH471">
        <v>395.65068518520462</v>
      </c>
      <c r="BI471">
        <v>680.56148172161681</v>
      </c>
      <c r="BJ471">
        <v>1221.755785413078</v>
      </c>
      <c r="BK471">
        <v>9521.4964019106283</v>
      </c>
      <c r="BL471">
        <v>870.14394589874792</v>
      </c>
      <c r="BM471">
        <v>171.47221253452551</v>
      </c>
      <c r="BN471">
        <v>6553041.449140097</v>
      </c>
      <c r="BO471">
        <v>7.4913465109076842</v>
      </c>
      <c r="BP471">
        <v>120.26905519398777</v>
      </c>
      <c r="BQ471">
        <v>29485.110798146208</v>
      </c>
      <c r="BR471">
        <v>30.915575112260044</v>
      </c>
      <c r="BS471">
        <v>9999999</v>
      </c>
      <c r="BT471">
        <v>19.158142018091539</v>
      </c>
      <c r="BU471">
        <v>2.4383848512121453</v>
      </c>
      <c r="BV471">
        <v>10.996994229498581</v>
      </c>
      <c r="BW471">
        <v>2.5454931619306684</v>
      </c>
      <c r="BX471">
        <v>7.0429796529884365</v>
      </c>
      <c r="BY471">
        <v>1.2894835633929357E-2</v>
      </c>
      <c r="BZ471">
        <v>1.0766442716829041</v>
      </c>
      <c r="CA471">
        <v>1.8843413461927621</v>
      </c>
      <c r="CB471">
        <v>2.1929503617639146</v>
      </c>
      <c r="CC471">
        <v>1.4526611846240194</v>
      </c>
      <c r="CD471">
        <v>3.450627071520981</v>
      </c>
      <c r="CE471" t="s">
        <v>152</v>
      </c>
      <c r="CF471">
        <v>0.11145218552383636</v>
      </c>
      <c r="CG471">
        <v>305.8152775079439</v>
      </c>
      <c r="CH471">
        <v>810.53913740284213</v>
      </c>
      <c r="CI471">
        <v>55.629630656845869</v>
      </c>
      <c r="CJ471">
        <v>140.29818593806698</v>
      </c>
      <c r="CK471">
        <v>268.55481144222045</v>
      </c>
      <c r="CL471">
        <v>471.77481815237832</v>
      </c>
      <c r="CM471">
        <v>75.834174598963131</v>
      </c>
      <c r="CN471">
        <v>36.881313123905109</v>
      </c>
      <c r="CO471">
        <v>17300.652460739515</v>
      </c>
      <c r="CP471">
        <v>0.13920006164159382</v>
      </c>
      <c r="CQ471">
        <v>26.696307801792678</v>
      </c>
      <c r="CR471">
        <v>22529.048577358055</v>
      </c>
      <c r="CS471">
        <v>113.48750742954481</v>
      </c>
      <c r="CT471">
        <v>9999999</v>
      </c>
      <c r="CU471">
        <v>1.1094435337542581</v>
      </c>
      <c r="CV471">
        <v>0.13691275953540186</v>
      </c>
      <c r="CW471">
        <v>0.53715197512010959</v>
      </c>
      <c r="CX471">
        <v>0.14083105358015205</v>
      </c>
      <c r="CY471">
        <v>0.39722442188086404</v>
      </c>
      <c r="CZ471">
        <v>1.2298320218266869E-3</v>
      </c>
      <c r="DA471">
        <v>9.1653775133808235E-2</v>
      </c>
      <c r="DB471">
        <v>0.12039201941122009</v>
      </c>
      <c r="DC471">
        <v>0.12566415626359295</v>
      </c>
      <c r="DD471">
        <v>0.10717862592222474</v>
      </c>
      <c r="DE471">
        <v>0.19130418652089504</v>
      </c>
    </row>
    <row r="472" spans="1:109">
      <c r="A472">
        <v>464</v>
      </c>
      <c r="B472" t="s">
        <v>149</v>
      </c>
      <c r="C472">
        <v>237966.46280395868</v>
      </c>
      <c r="D472">
        <v>253211.49409195012</v>
      </c>
      <c r="E472">
        <v>1065535.0381929998</v>
      </c>
      <c r="F472">
        <v>97295.989737055177</v>
      </c>
      <c r="G472">
        <v>131769.02853036451</v>
      </c>
      <c r="H472">
        <v>350752.05149136664</v>
      </c>
      <c r="I472">
        <v>1725671.7237954708</v>
      </c>
      <c r="J472">
        <v>223053.32762990359</v>
      </c>
      <c r="K472">
        <v>37249.31204095365</v>
      </c>
      <c r="L472">
        <v>5565526307.06392</v>
      </c>
      <c r="M472">
        <v>356.56826181330206</v>
      </c>
      <c r="N472">
        <v>18429.776385799752</v>
      </c>
      <c r="O472">
        <v>5903321.7338825548</v>
      </c>
      <c r="P472">
        <v>9969.2638323291285</v>
      </c>
      <c r="Q472">
        <v>9999999</v>
      </c>
      <c r="R472">
        <v>953.67461529463958</v>
      </c>
      <c r="S472">
        <v>141.5631170099775</v>
      </c>
      <c r="T472">
        <v>451.17920861019888</v>
      </c>
      <c r="U472">
        <v>148.19925525769008</v>
      </c>
      <c r="V472">
        <v>338.52812862627491</v>
      </c>
      <c r="W472">
        <v>0.92419493076931436</v>
      </c>
      <c r="X472">
        <v>81.968501662632022</v>
      </c>
      <c r="Y472">
        <v>115.28048447090784</v>
      </c>
      <c r="Z472">
        <v>126.04684048425142</v>
      </c>
      <c r="AA472">
        <v>97.689653000613632</v>
      </c>
      <c r="AB472">
        <v>225.35590337960818</v>
      </c>
      <c r="AC472" t="s">
        <v>150</v>
      </c>
      <c r="AD472">
        <v>48.739549695863431</v>
      </c>
      <c r="AE472">
        <v>11996.244602008366</v>
      </c>
      <c r="AF472">
        <v>66782.844135070118</v>
      </c>
      <c r="AG472">
        <v>2875.8823101619314</v>
      </c>
      <c r="AH472">
        <v>7021.0851157908073</v>
      </c>
      <c r="AI472">
        <v>22329.865200127762</v>
      </c>
      <c r="AJ472">
        <v>13204.741907112468</v>
      </c>
      <c r="AK472">
        <v>3420.8928417323259</v>
      </c>
      <c r="AL472">
        <v>2180.6799836116652</v>
      </c>
      <c r="AM472">
        <v>438100.0104148098</v>
      </c>
      <c r="AN472">
        <v>48.682000541799958</v>
      </c>
      <c r="AO472">
        <v>1463.2584467408062</v>
      </c>
      <c r="AP472">
        <v>4194224.0054095392</v>
      </c>
      <c r="AQ472">
        <v>576.73338114583703</v>
      </c>
      <c r="AR472">
        <v>9999999</v>
      </c>
      <c r="AS472">
        <v>63.848317233079008</v>
      </c>
      <c r="AT472">
        <v>2.1942688683495928</v>
      </c>
      <c r="AU472">
        <v>22.136041352535134</v>
      </c>
      <c r="AV472">
        <v>2.3393851411820874</v>
      </c>
      <c r="AW472">
        <v>14.641329980975115</v>
      </c>
      <c r="AX472">
        <v>8.6575983173112742E-2</v>
      </c>
      <c r="AY472">
        <v>0.90428943691015007</v>
      </c>
      <c r="AZ472">
        <v>1.5705148467797483</v>
      </c>
      <c r="BA472">
        <v>1.8735494297350437</v>
      </c>
      <c r="BB472">
        <v>1.1908310449399291</v>
      </c>
      <c r="BC472">
        <v>4.3082612121325603</v>
      </c>
      <c r="BD472" t="s">
        <v>151</v>
      </c>
      <c r="BE472">
        <v>12.846850472882238</v>
      </c>
      <c r="BF472">
        <v>319.98426489326289</v>
      </c>
      <c r="BG472">
        <v>960.31339439333533</v>
      </c>
      <c r="BH472">
        <v>81.835652874700344</v>
      </c>
      <c r="BI472">
        <v>155.96554384298074</v>
      </c>
      <c r="BJ472">
        <v>245.49858130652964</v>
      </c>
      <c r="BK472">
        <v>764.09051100809609</v>
      </c>
      <c r="BL472">
        <v>127.11895387089297</v>
      </c>
      <c r="BM472">
        <v>60.491484174445773</v>
      </c>
      <c r="BN472">
        <v>54653.627435715316</v>
      </c>
      <c r="BO472">
        <v>26.446146425971335</v>
      </c>
      <c r="BP472">
        <v>72.310299503097312</v>
      </c>
      <c r="BQ472">
        <v>21557.100862562736</v>
      </c>
      <c r="BR472">
        <v>37.13827050191744</v>
      </c>
      <c r="BS472">
        <v>9999999</v>
      </c>
      <c r="BT472">
        <v>24.5723388234635</v>
      </c>
      <c r="BU472">
        <v>0.75704133038297883</v>
      </c>
      <c r="BV472">
        <v>7.1229997466218613</v>
      </c>
      <c r="BW472">
        <v>0.79679920002621329</v>
      </c>
      <c r="BX472">
        <v>3.9016694734692994</v>
      </c>
      <c r="BY472">
        <v>5.2313164208983211E-3</v>
      </c>
      <c r="BZ472">
        <v>0.34990496876544125</v>
      </c>
      <c r="CA472">
        <v>0.57872299479667522</v>
      </c>
      <c r="CB472">
        <v>0.67562503934885176</v>
      </c>
      <c r="CC472">
        <v>0.45695747937794745</v>
      </c>
      <c r="CD472">
        <v>1.311965257913325</v>
      </c>
      <c r="CE472" t="s">
        <v>152</v>
      </c>
      <c r="CF472">
        <v>0.33921338502027815</v>
      </c>
      <c r="CG472">
        <v>362.56514982476739</v>
      </c>
      <c r="CH472">
        <v>1056.8699358710653</v>
      </c>
      <c r="CI472">
        <v>77.39473438347585</v>
      </c>
      <c r="CJ472">
        <v>182.96686804393281</v>
      </c>
      <c r="CK472">
        <v>393.53639379080823</v>
      </c>
      <c r="CL472">
        <v>667.00806730420913</v>
      </c>
      <c r="CM472">
        <v>110.88730806148901</v>
      </c>
      <c r="CN472">
        <v>48.280969374575896</v>
      </c>
      <c r="CO472">
        <v>28577.720217957896</v>
      </c>
      <c r="CP472">
        <v>0.44923334002250703</v>
      </c>
      <c r="CQ472">
        <v>32.139816487258116</v>
      </c>
      <c r="CR472">
        <v>26070.175913461931</v>
      </c>
      <c r="CS472">
        <v>111.96531797329139</v>
      </c>
      <c r="CT472">
        <v>9999999</v>
      </c>
      <c r="CU472">
        <v>1.9597517662997985</v>
      </c>
      <c r="CV472">
        <v>0.25924995930842715</v>
      </c>
      <c r="CW472">
        <v>1.0862632311976466</v>
      </c>
      <c r="CX472">
        <v>0.26270995171387168</v>
      </c>
      <c r="CY472">
        <v>0.63049328537024396</v>
      </c>
      <c r="CZ472">
        <v>6.8985000367283926E-4</v>
      </c>
      <c r="DA472">
        <v>0.19454657060585212</v>
      </c>
      <c r="DB472">
        <v>0.24600933942572573</v>
      </c>
      <c r="DC472">
        <v>0.24004683884728725</v>
      </c>
      <c r="DD472">
        <v>0.22752458542958617</v>
      </c>
      <c r="DE472">
        <v>0.2886375981826611</v>
      </c>
    </row>
    <row r="473" spans="1:109">
      <c r="A473">
        <v>465</v>
      </c>
      <c r="B473" t="s">
        <v>149</v>
      </c>
      <c r="C473">
        <v>374065.25950787956</v>
      </c>
      <c r="D473">
        <v>695342.76159099769</v>
      </c>
      <c r="E473">
        <v>2941118.5926394854</v>
      </c>
      <c r="F473">
        <v>492654.6681972025</v>
      </c>
      <c r="G473">
        <v>358109.80653849692</v>
      </c>
      <c r="H473">
        <v>772017.31064464303</v>
      </c>
      <c r="I473">
        <v>62328674.117959447</v>
      </c>
      <c r="J473">
        <v>3477301.1895577144</v>
      </c>
      <c r="K473">
        <v>92930.300375386199</v>
      </c>
      <c r="L473">
        <v>1.242742873643939E+16</v>
      </c>
      <c r="M473">
        <v>3590.4066339636761</v>
      </c>
      <c r="N473">
        <v>122659.45114139729</v>
      </c>
      <c r="O473">
        <v>5586731.3808420859</v>
      </c>
      <c r="P473">
        <v>58819.335182951436</v>
      </c>
      <c r="Q473">
        <v>9999999</v>
      </c>
      <c r="R473">
        <v>10925.208210932669</v>
      </c>
      <c r="S473">
        <v>1734.7842955123365</v>
      </c>
      <c r="T473">
        <v>6638.9056748944049</v>
      </c>
      <c r="U473">
        <v>1794.3663055780532</v>
      </c>
      <c r="V473">
        <v>4053.7067223137774</v>
      </c>
      <c r="W473">
        <v>0.81118315998370849</v>
      </c>
      <c r="X473">
        <v>849.36516130280381</v>
      </c>
      <c r="Y473">
        <v>1426.319713326136</v>
      </c>
      <c r="Z473">
        <v>1586.1606648893653</v>
      </c>
      <c r="AA473">
        <v>1141.9555715578817</v>
      </c>
      <c r="AB473">
        <v>2326.8879026057057</v>
      </c>
      <c r="AC473" t="s">
        <v>150</v>
      </c>
      <c r="AD473">
        <v>34.02897506289581</v>
      </c>
      <c r="AE473">
        <v>138102.05246091555</v>
      </c>
      <c r="AF473">
        <v>246567.9737806161</v>
      </c>
      <c r="AG473">
        <v>29282.392655984968</v>
      </c>
      <c r="AH473">
        <v>64956.693367347252</v>
      </c>
      <c r="AI473">
        <v>92430.966113497052</v>
      </c>
      <c r="AJ473">
        <v>372306.83825902495</v>
      </c>
      <c r="AK473">
        <v>47386.181429041069</v>
      </c>
      <c r="AL473">
        <v>17202.957166695916</v>
      </c>
      <c r="AM473">
        <v>14663766.70996719</v>
      </c>
      <c r="AN473">
        <v>104.22544959319107</v>
      </c>
      <c r="AO473">
        <v>12481.600097137105</v>
      </c>
      <c r="AP473">
        <v>4295762.3757588826</v>
      </c>
      <c r="AQ473">
        <v>3617.8015715144038</v>
      </c>
      <c r="AR473">
        <v>9999999</v>
      </c>
      <c r="AS473">
        <v>422.17449755067173</v>
      </c>
      <c r="AT473">
        <v>62.657534842141956</v>
      </c>
      <c r="AU473">
        <v>206.89505435783045</v>
      </c>
      <c r="AV473">
        <v>65.075148471717498</v>
      </c>
      <c r="AW473">
        <v>135.23817558407217</v>
      </c>
      <c r="AX473">
        <v>4.1783248447265699E-2</v>
      </c>
      <c r="AY473">
        <v>40.990919506159635</v>
      </c>
      <c r="AZ473">
        <v>53.368652250027111</v>
      </c>
      <c r="BA473">
        <v>56.47016429987444</v>
      </c>
      <c r="BB473">
        <v>47.289482414717007</v>
      </c>
      <c r="BC473">
        <v>77.617442378512848</v>
      </c>
      <c r="BD473" t="s">
        <v>151</v>
      </c>
      <c r="BE473">
        <v>2.938430783863101</v>
      </c>
      <c r="BF473">
        <v>334.73602838766089</v>
      </c>
      <c r="BG473">
        <v>2749.7239900289146</v>
      </c>
      <c r="BH473">
        <v>108.59850581224222</v>
      </c>
      <c r="BI473">
        <v>187.50344144800189</v>
      </c>
      <c r="BJ473">
        <v>700.07113854215947</v>
      </c>
      <c r="BK473">
        <v>870.80469971509217</v>
      </c>
      <c r="BL473">
        <v>177.36166277353576</v>
      </c>
      <c r="BM473">
        <v>54.265821264496864</v>
      </c>
      <c r="BN473">
        <v>871786.51233204128</v>
      </c>
      <c r="BO473">
        <v>2.4474051706470421</v>
      </c>
      <c r="BP473">
        <v>22.80664716746314</v>
      </c>
      <c r="BQ473">
        <v>27929.975947262708</v>
      </c>
      <c r="BR473">
        <v>96.545774265107383</v>
      </c>
      <c r="BS473">
        <v>9999999</v>
      </c>
      <c r="BT473">
        <v>7.1792587017237954</v>
      </c>
      <c r="BU473">
        <v>0.90230404758002425</v>
      </c>
      <c r="BV473">
        <v>4.2318165565542634</v>
      </c>
      <c r="BW473">
        <v>0.95212364189597631</v>
      </c>
      <c r="BX473">
        <v>2.7208055980241252</v>
      </c>
      <c r="BY473">
        <v>4.714310937068031E-3</v>
      </c>
      <c r="BZ473">
        <v>0.35175436087655898</v>
      </c>
      <c r="CA473">
        <v>0.66057684947723716</v>
      </c>
      <c r="CB473">
        <v>0.80090763671496268</v>
      </c>
      <c r="CC473">
        <v>0.49295131004891635</v>
      </c>
      <c r="CD473">
        <v>1.4017022902595142</v>
      </c>
      <c r="CE473" t="s">
        <v>152</v>
      </c>
      <c r="CF473">
        <v>0.1470557981712764</v>
      </c>
      <c r="CG473">
        <v>539.68889980191443</v>
      </c>
      <c r="CH473">
        <v>912.9770763125772</v>
      </c>
      <c r="CI473">
        <v>92.165675539398791</v>
      </c>
      <c r="CJ473">
        <v>231.81213922596729</v>
      </c>
      <c r="CK473">
        <v>373.35151858766704</v>
      </c>
      <c r="CL473">
        <v>900.56923052678417</v>
      </c>
      <c r="CM473">
        <v>127.59791941050989</v>
      </c>
      <c r="CN473">
        <v>60.717310306228889</v>
      </c>
      <c r="CO473">
        <v>16576.040507598242</v>
      </c>
      <c r="CP473">
        <v>0.37082229479264506</v>
      </c>
      <c r="CQ473">
        <v>40.154877571044338</v>
      </c>
      <c r="CR473">
        <v>27217.634994077231</v>
      </c>
      <c r="CS473">
        <v>116.29577703095245</v>
      </c>
      <c r="CT473">
        <v>9999999</v>
      </c>
      <c r="CU473">
        <v>0.76949892539198894</v>
      </c>
      <c r="CV473">
        <v>0.1583878656815135</v>
      </c>
      <c r="CW473">
        <v>0.33209438298754546</v>
      </c>
      <c r="CX473">
        <v>0.16323298930074193</v>
      </c>
      <c r="CY473">
        <v>0.28550695837758577</v>
      </c>
      <c r="CZ473">
        <v>1.1007335081215954E-3</v>
      </c>
      <c r="DA473">
        <v>0.10415840167259278</v>
      </c>
      <c r="DB473">
        <v>0.13588365177269354</v>
      </c>
      <c r="DC473">
        <v>0.14526939780851653</v>
      </c>
      <c r="DD473">
        <v>0.11933305708670558</v>
      </c>
      <c r="DE473">
        <v>0.21579551812007164</v>
      </c>
    </row>
    <row r="474" spans="1:109">
      <c r="A474">
        <v>466</v>
      </c>
      <c r="B474" t="s">
        <v>149</v>
      </c>
      <c r="C474">
        <v>339033.01603475434</v>
      </c>
      <c r="D474">
        <v>632293.3764029484</v>
      </c>
      <c r="E474">
        <v>3001402.7608311181</v>
      </c>
      <c r="F474">
        <v>458558.85683625011</v>
      </c>
      <c r="G474">
        <v>318080.23073389143</v>
      </c>
      <c r="H474">
        <v>767320.77478267823</v>
      </c>
      <c r="I474">
        <v>41853532.702194281</v>
      </c>
      <c r="J474">
        <v>3161723.878152309</v>
      </c>
      <c r="K474">
        <v>87184.921937401043</v>
      </c>
      <c r="L474">
        <v>3.2544261141552752E+16</v>
      </c>
      <c r="M474">
        <v>1326.6520362500953</v>
      </c>
      <c r="N474">
        <v>103955.88280790743</v>
      </c>
      <c r="O474">
        <v>5488409.870373847</v>
      </c>
      <c r="P474">
        <v>49124.347703501015</v>
      </c>
      <c r="Q474">
        <v>9999999</v>
      </c>
      <c r="R474">
        <v>5094.6391871979777</v>
      </c>
      <c r="S474">
        <v>537.36367724808997</v>
      </c>
      <c r="T474">
        <v>2091.5861997651009</v>
      </c>
      <c r="U474">
        <v>558.27310009395342</v>
      </c>
      <c r="V474">
        <v>1152.989953661147</v>
      </c>
      <c r="W474">
        <v>1.4626261750015221</v>
      </c>
      <c r="X474">
        <v>300.92708922900817</v>
      </c>
      <c r="Y474">
        <v>451.59956695672196</v>
      </c>
      <c r="Z474">
        <v>472.50105492995442</v>
      </c>
      <c r="AA474">
        <v>378.85322036081067</v>
      </c>
      <c r="AB474">
        <v>700.02989651214239</v>
      </c>
      <c r="AC474" t="s">
        <v>150</v>
      </c>
      <c r="AD474">
        <v>146.42900203287653</v>
      </c>
      <c r="AE474">
        <v>140295.41971635539</v>
      </c>
      <c r="AF474">
        <v>707512.78974867205</v>
      </c>
      <c r="AG474">
        <v>46743.592927444523</v>
      </c>
      <c r="AH474">
        <v>72624.445904213513</v>
      </c>
      <c r="AI474">
        <v>225252.0950571571</v>
      </c>
      <c r="AJ474">
        <v>462420.08622557978</v>
      </c>
      <c r="AK474">
        <v>82430.221975520093</v>
      </c>
      <c r="AL474">
        <v>22155.47186026051</v>
      </c>
      <c r="AM474">
        <v>378210909.86356312</v>
      </c>
      <c r="AN474">
        <v>324.58596039607409</v>
      </c>
      <c r="AO474">
        <v>7859.4932544554213</v>
      </c>
      <c r="AP474">
        <v>6012377.7908348124</v>
      </c>
      <c r="AQ474">
        <v>3735.3112459868612</v>
      </c>
      <c r="AR474">
        <v>9999999</v>
      </c>
      <c r="AS474">
        <v>435.4002684192281</v>
      </c>
      <c r="AT474">
        <v>94.354962488244382</v>
      </c>
      <c r="AU474">
        <v>232.45031691966742</v>
      </c>
      <c r="AV474">
        <v>98.913700561535833</v>
      </c>
      <c r="AW474">
        <v>165.80284461912288</v>
      </c>
      <c r="AX474">
        <v>1.0984417122739509</v>
      </c>
      <c r="AY474">
        <v>53.565216421402866</v>
      </c>
      <c r="AZ474">
        <v>76.855624110896187</v>
      </c>
      <c r="BA474">
        <v>83.609737005607002</v>
      </c>
      <c r="BB474">
        <v>64.731658965253573</v>
      </c>
      <c r="BC474">
        <v>128.68930204556463</v>
      </c>
      <c r="BD474" t="s">
        <v>151</v>
      </c>
      <c r="BE474">
        <v>0.90224383212083314</v>
      </c>
      <c r="BF474">
        <v>1049.3080836433078</v>
      </c>
      <c r="BG474">
        <v>3508.5685433498338</v>
      </c>
      <c r="BH474">
        <v>260.98637232864183</v>
      </c>
      <c r="BI474">
        <v>476.90963702966809</v>
      </c>
      <c r="BJ474">
        <v>1068.9529272619764</v>
      </c>
      <c r="BK474">
        <v>3664.8840768176669</v>
      </c>
      <c r="BL474">
        <v>483.36844451210987</v>
      </c>
      <c r="BM474">
        <v>123.75879408933208</v>
      </c>
      <c r="BN474">
        <v>1817651.1249821794</v>
      </c>
      <c r="BO474">
        <v>0.33184674943833847</v>
      </c>
      <c r="BP474">
        <v>69.28469436413431</v>
      </c>
      <c r="BQ474">
        <v>31827.253165698738</v>
      </c>
      <c r="BR474">
        <v>65.624533008268259</v>
      </c>
      <c r="BS474">
        <v>9999999</v>
      </c>
      <c r="BT474">
        <v>5.470144501856824</v>
      </c>
      <c r="BU474">
        <v>0.58376647180871266</v>
      </c>
      <c r="BV474">
        <v>3.3947480134500081</v>
      </c>
      <c r="BW474">
        <v>0.59220909634712238</v>
      </c>
      <c r="BX474">
        <v>2.0810463164381114</v>
      </c>
      <c r="BY474">
        <v>4.0773339023723884E-3</v>
      </c>
      <c r="BZ474">
        <v>0.49870245520453049</v>
      </c>
      <c r="CA474">
        <v>0.54758650449982482</v>
      </c>
      <c r="CB474">
        <v>0.55308694384327828</v>
      </c>
      <c r="CC474">
        <v>0.52853345907672855</v>
      </c>
      <c r="CD474">
        <v>0.77877515774993955</v>
      </c>
      <c r="CE474" t="s">
        <v>152</v>
      </c>
      <c r="CF474">
        <v>0.49166267336665209</v>
      </c>
      <c r="CG474">
        <v>192.18136639874791</v>
      </c>
      <c r="CH474">
        <v>1157.0448567360859</v>
      </c>
      <c r="CI474">
        <v>42.387352790020472</v>
      </c>
      <c r="CJ474">
        <v>100.78691393196546</v>
      </c>
      <c r="CK474">
        <v>292.99836223895517</v>
      </c>
      <c r="CL474">
        <v>249.2249989822019</v>
      </c>
      <c r="CM474">
        <v>55.083751728693215</v>
      </c>
      <c r="CN474">
        <v>28.534083113804709</v>
      </c>
      <c r="CO474">
        <v>29012.570294010344</v>
      </c>
      <c r="CP474">
        <v>0.87289694064412504</v>
      </c>
      <c r="CQ474">
        <v>16.767149279448844</v>
      </c>
      <c r="CR474">
        <v>28872.453039985987</v>
      </c>
      <c r="CS474">
        <v>140.97554408478038</v>
      </c>
      <c r="CT474">
        <v>9999999</v>
      </c>
      <c r="CU474">
        <v>1.5976175451337349</v>
      </c>
      <c r="CV474">
        <v>0.17292701588499196</v>
      </c>
      <c r="CW474">
        <v>0.66781769413688274</v>
      </c>
      <c r="CX474">
        <v>0.18242726478004814</v>
      </c>
      <c r="CY474">
        <v>0.39536802107778335</v>
      </c>
      <c r="CZ474">
        <v>1.8687355538853789E-4</v>
      </c>
      <c r="DA474">
        <v>7.9807560447569245E-2</v>
      </c>
      <c r="DB474">
        <v>0.13555703512382136</v>
      </c>
      <c r="DC474">
        <v>0.15005251741792386</v>
      </c>
      <c r="DD474">
        <v>0.1080755582337343</v>
      </c>
      <c r="DE474">
        <v>0.2659846367023837</v>
      </c>
    </row>
    <row r="475" spans="1:109">
      <c r="A475">
        <v>467</v>
      </c>
      <c r="B475" t="s">
        <v>149</v>
      </c>
      <c r="C475">
        <v>312276.22748687607</v>
      </c>
      <c r="D475">
        <v>621992.78482554574</v>
      </c>
      <c r="E475">
        <v>4760634.7031790474</v>
      </c>
      <c r="F475">
        <v>805651.9862147629</v>
      </c>
      <c r="G475">
        <v>280856.58361379249</v>
      </c>
      <c r="H475">
        <v>1156727.0678190975</v>
      </c>
      <c r="I475">
        <v>71690872.033520892</v>
      </c>
      <c r="J475">
        <v>12826756.550377766</v>
      </c>
      <c r="K475">
        <v>84118.217061979973</v>
      </c>
      <c r="L475">
        <v>8.5698828571414616E+21</v>
      </c>
      <c r="M475">
        <v>5271.0123722534536</v>
      </c>
      <c r="N475">
        <v>91121.992526984512</v>
      </c>
      <c r="O475">
        <v>6407261.8710544063</v>
      </c>
      <c r="P475">
        <v>39293.153830660573</v>
      </c>
      <c r="Q475">
        <v>9999999</v>
      </c>
      <c r="R475">
        <v>11587.244981795999</v>
      </c>
      <c r="S475">
        <v>1169.635676014133</v>
      </c>
      <c r="T475">
        <v>5991.3729287619635</v>
      </c>
      <c r="U475">
        <v>1221.7969445977794</v>
      </c>
      <c r="V475">
        <v>3851.8566244581771</v>
      </c>
      <c r="W475">
        <v>5.5740470188386739</v>
      </c>
      <c r="X475">
        <v>508.27412610231562</v>
      </c>
      <c r="Y475">
        <v>908.27755693305471</v>
      </c>
      <c r="Z475">
        <v>1057.277210857377</v>
      </c>
      <c r="AA475">
        <v>701.82924278512962</v>
      </c>
      <c r="AB475">
        <v>1819.8461498921397</v>
      </c>
      <c r="AC475" t="s">
        <v>150</v>
      </c>
      <c r="AD475">
        <v>706.63828915399188</v>
      </c>
      <c r="AE475">
        <v>111362.90687360265</v>
      </c>
      <c r="AF475">
        <v>970152.97088238562</v>
      </c>
      <c r="AG475">
        <v>47064.460471374405</v>
      </c>
      <c r="AH475">
        <v>61260.255978403446</v>
      </c>
      <c r="AI475">
        <v>243534.14562685226</v>
      </c>
      <c r="AJ475">
        <v>459949.38444112096</v>
      </c>
      <c r="AK475">
        <v>95404.042190220731</v>
      </c>
      <c r="AL475">
        <v>18636.89668232057</v>
      </c>
      <c r="AM475">
        <v>6828736522.2524052</v>
      </c>
      <c r="AN475">
        <v>736.54073816656978</v>
      </c>
      <c r="AO475">
        <v>6937.300085059157</v>
      </c>
      <c r="AP475">
        <v>5285442.6757851299</v>
      </c>
      <c r="AQ475">
        <v>4785.7053553591231</v>
      </c>
      <c r="AR475">
        <v>9999999</v>
      </c>
      <c r="AS475">
        <v>1410.9187097097865</v>
      </c>
      <c r="AT475">
        <v>146.02913250968081</v>
      </c>
      <c r="AU475">
        <v>591.13868379682378</v>
      </c>
      <c r="AV475">
        <v>153.11808849321287</v>
      </c>
      <c r="AW475">
        <v>358.16269733616008</v>
      </c>
      <c r="AX475">
        <v>0.34873748905763319</v>
      </c>
      <c r="AY475">
        <v>72.818804965378888</v>
      </c>
      <c r="AZ475">
        <v>117.03897141964205</v>
      </c>
      <c r="BA475">
        <v>129.91595025915231</v>
      </c>
      <c r="BB475">
        <v>95.878939484137746</v>
      </c>
      <c r="BC475">
        <v>238.04101304415724</v>
      </c>
      <c r="BD475" t="s">
        <v>151</v>
      </c>
      <c r="BE475">
        <v>11.676229152425234</v>
      </c>
      <c r="BF475">
        <v>853.98857728139023</v>
      </c>
      <c r="BG475">
        <v>4412.6680853246116</v>
      </c>
      <c r="BH475">
        <v>335.49895820824383</v>
      </c>
      <c r="BI475">
        <v>546.51044241970283</v>
      </c>
      <c r="BJ475">
        <v>1016.6900957515328</v>
      </c>
      <c r="BK475">
        <v>5173.6492477049906</v>
      </c>
      <c r="BL475">
        <v>701.54463607643083</v>
      </c>
      <c r="BM475">
        <v>162.08234768577219</v>
      </c>
      <c r="BN475">
        <v>11618013.609998243</v>
      </c>
      <c r="BO475">
        <v>14.77144694863639</v>
      </c>
      <c r="BP475">
        <v>136.72205879563967</v>
      </c>
      <c r="BQ475">
        <v>30027.0397884253</v>
      </c>
      <c r="BR475">
        <v>19.168205965304363</v>
      </c>
      <c r="BS475">
        <v>9999999</v>
      </c>
      <c r="BT475">
        <v>22.609248272718339</v>
      </c>
      <c r="BU475">
        <v>2.3153657952761706</v>
      </c>
      <c r="BV475">
        <v>8.9061158776073306</v>
      </c>
      <c r="BW475">
        <v>2.4591760300079124</v>
      </c>
      <c r="BX475">
        <v>5.8210127165331622</v>
      </c>
      <c r="BY475">
        <v>2.7714136793833871E-3</v>
      </c>
      <c r="BZ475">
        <v>0.91344019684940425</v>
      </c>
      <c r="CA475">
        <v>1.6982969353317001</v>
      </c>
      <c r="CB475">
        <v>1.9972105660158825</v>
      </c>
      <c r="CC475">
        <v>1.2809783256022298</v>
      </c>
      <c r="CD475">
        <v>3.8935370048956055</v>
      </c>
      <c r="CE475" t="s">
        <v>152</v>
      </c>
      <c r="CF475">
        <v>2.2863075690026848</v>
      </c>
      <c r="CG475">
        <v>237.96742779287058</v>
      </c>
      <c r="CH475">
        <v>1662.3317055389634</v>
      </c>
      <c r="CI475">
        <v>52.215752651453556</v>
      </c>
      <c r="CJ475">
        <v>109.57150044027087</v>
      </c>
      <c r="CK475">
        <v>389.48324111425029</v>
      </c>
      <c r="CL475">
        <v>356.94991823418985</v>
      </c>
      <c r="CM475">
        <v>75.942419162971021</v>
      </c>
      <c r="CN475">
        <v>30.457807559983898</v>
      </c>
      <c r="CO475">
        <v>131759.24815840315</v>
      </c>
      <c r="CP475">
        <v>2.3520254543216805</v>
      </c>
      <c r="CQ475">
        <v>20.650805258928166</v>
      </c>
      <c r="CR475">
        <v>26573.263980593463</v>
      </c>
      <c r="CS475">
        <v>104.43239774514021</v>
      </c>
      <c r="CT475">
        <v>9999999</v>
      </c>
      <c r="CU475">
        <v>5.8350943964396382</v>
      </c>
      <c r="CV475">
        <v>0.44985940277127234</v>
      </c>
      <c r="CW475">
        <v>2.6594703976753751</v>
      </c>
      <c r="CX475">
        <v>0.47742453126505602</v>
      </c>
      <c r="CY475">
        <v>1.5852414106666186</v>
      </c>
      <c r="CZ475">
        <v>3.6689285394142248E-3</v>
      </c>
      <c r="DA475">
        <v>0.17496002686056791</v>
      </c>
      <c r="DB475">
        <v>0.32511336012987502</v>
      </c>
      <c r="DC475">
        <v>0.39407970757682897</v>
      </c>
      <c r="DD475">
        <v>0.24406994587819306</v>
      </c>
      <c r="DE475">
        <v>0.82134481992714348</v>
      </c>
    </row>
    <row r="476" spans="1:109">
      <c r="A476">
        <v>468</v>
      </c>
      <c r="B476" t="s">
        <v>149</v>
      </c>
      <c r="C476">
        <v>452622.15050951613</v>
      </c>
      <c r="D476">
        <v>841974.27274842898</v>
      </c>
      <c r="E476">
        <v>2561973.531699778</v>
      </c>
      <c r="F476">
        <v>312065.77694814553</v>
      </c>
      <c r="G476">
        <v>373180.39729212556</v>
      </c>
      <c r="H476">
        <v>771626.26736841595</v>
      </c>
      <c r="I476">
        <v>13474128.828592598</v>
      </c>
      <c r="J476">
        <v>1008547.6291116285</v>
      </c>
      <c r="K476">
        <v>94914.549986533471</v>
      </c>
      <c r="L476">
        <v>529396654447.43921</v>
      </c>
      <c r="M476">
        <v>660.6399348412034</v>
      </c>
      <c r="N476">
        <v>69126.754313136262</v>
      </c>
      <c r="O476">
        <v>9074573.6831356883</v>
      </c>
      <c r="P476">
        <v>39818.451136692645</v>
      </c>
      <c r="Q476">
        <v>9999999</v>
      </c>
      <c r="R476">
        <v>4863.5238197897961</v>
      </c>
      <c r="S476">
        <v>968.47704549788693</v>
      </c>
      <c r="T476">
        <v>3749.182108716213</v>
      </c>
      <c r="U476">
        <v>992.35498438838761</v>
      </c>
      <c r="V476">
        <v>2679.5968856278805</v>
      </c>
      <c r="W476">
        <v>3.3116925890872695</v>
      </c>
      <c r="X476">
        <v>659.56397327860282</v>
      </c>
      <c r="Y476">
        <v>867.5262540678259</v>
      </c>
      <c r="Z476">
        <v>908.58674287677582</v>
      </c>
      <c r="AA476">
        <v>779.46511262996614</v>
      </c>
      <c r="AB476">
        <v>1285.0281012042326</v>
      </c>
      <c r="AC476" t="s">
        <v>150</v>
      </c>
      <c r="AD476">
        <v>708.5256752197472</v>
      </c>
      <c r="AE476">
        <v>30414.060229792787</v>
      </c>
      <c r="AF476">
        <v>165124.22129597358</v>
      </c>
      <c r="AG476">
        <v>8009.4546570049215</v>
      </c>
      <c r="AH476">
        <v>16970.48583956754</v>
      </c>
      <c r="AI476">
        <v>48069.669079447056</v>
      </c>
      <c r="AJ476">
        <v>53492.654446536813</v>
      </c>
      <c r="AK476">
        <v>11367.709912087568</v>
      </c>
      <c r="AL476">
        <v>5288.0860817479042</v>
      </c>
      <c r="AM476">
        <v>5036011.4090024475</v>
      </c>
      <c r="AN476">
        <v>1167.9416603531806</v>
      </c>
      <c r="AO476">
        <v>5993.5668663856568</v>
      </c>
      <c r="AP476">
        <v>4287802.9946749154</v>
      </c>
      <c r="AQ476">
        <v>938.04991499950597</v>
      </c>
      <c r="AR476">
        <v>9999999</v>
      </c>
      <c r="AS476">
        <v>973.31412800033331</v>
      </c>
      <c r="AT476">
        <v>19.286268365565405</v>
      </c>
      <c r="AU476">
        <v>169.97914599481865</v>
      </c>
      <c r="AV476">
        <v>20.611106620040893</v>
      </c>
      <c r="AW476">
        <v>86.25255778481727</v>
      </c>
      <c r="AX476">
        <v>0.56839726183226758</v>
      </c>
      <c r="AY476">
        <v>8.0254166789688046</v>
      </c>
      <c r="AZ476">
        <v>14.2183692940293</v>
      </c>
      <c r="BA476">
        <v>16.376384519325867</v>
      </c>
      <c r="BB476">
        <v>10.747401055049357</v>
      </c>
      <c r="BC476">
        <v>37.383072758061985</v>
      </c>
      <c r="BD476" t="s">
        <v>151</v>
      </c>
      <c r="BE476">
        <v>4.1608255661417104</v>
      </c>
      <c r="BF476">
        <v>574.1420361294746</v>
      </c>
      <c r="BG476">
        <v>2625.4570728470767</v>
      </c>
      <c r="BH476">
        <v>147.7454273288553</v>
      </c>
      <c r="BI476">
        <v>289.79685492058059</v>
      </c>
      <c r="BJ476">
        <v>753.72605669169434</v>
      </c>
      <c r="BK476">
        <v>1550.8879885925855</v>
      </c>
      <c r="BL476">
        <v>247.47912493487871</v>
      </c>
      <c r="BM476">
        <v>78.223126213194973</v>
      </c>
      <c r="BN476">
        <v>423471.2539627403</v>
      </c>
      <c r="BO476">
        <v>5.2706769818345958</v>
      </c>
      <c r="BP476">
        <v>55.967449937231279</v>
      </c>
      <c r="BQ476">
        <v>34061.186185884624</v>
      </c>
      <c r="BR476">
        <v>68.012715850876774</v>
      </c>
      <c r="BS476">
        <v>9999999</v>
      </c>
      <c r="BT476">
        <v>10.648915458219115</v>
      </c>
      <c r="BU476">
        <v>0.6666046971409193</v>
      </c>
      <c r="BV476">
        <v>3.949288540434754</v>
      </c>
      <c r="BW476">
        <v>0.70721477286785106</v>
      </c>
      <c r="BX476">
        <v>2.2710406185054905</v>
      </c>
      <c r="BY476">
        <v>4.1287401614793452E-3</v>
      </c>
      <c r="BZ476">
        <v>0.30304558742606857</v>
      </c>
      <c r="CA476">
        <v>0.5020241519146178</v>
      </c>
      <c r="CB476">
        <v>0.57749202907649799</v>
      </c>
      <c r="CC476">
        <v>0.39683063157126791</v>
      </c>
      <c r="CD476">
        <v>1.1982367767877991</v>
      </c>
      <c r="CE476" t="s">
        <v>152</v>
      </c>
      <c r="CF476">
        <v>0.9733676736917749</v>
      </c>
      <c r="CG476">
        <v>167.86557524619664</v>
      </c>
      <c r="CH476">
        <v>1414.206027940736</v>
      </c>
      <c r="CI476">
        <v>43.452796831440253</v>
      </c>
      <c r="CJ476">
        <v>76.814184069944176</v>
      </c>
      <c r="CK476">
        <v>350.14284726469225</v>
      </c>
      <c r="CL476">
        <v>216.27548692270852</v>
      </c>
      <c r="CM476">
        <v>60.925446168665026</v>
      </c>
      <c r="CN476">
        <v>25.665579372830457</v>
      </c>
      <c r="CO476">
        <v>118426.70474275737</v>
      </c>
      <c r="CP476">
        <v>1.9744681876767496</v>
      </c>
      <c r="CQ476">
        <v>7.1014944932388397</v>
      </c>
      <c r="CR476">
        <v>20459.651083002773</v>
      </c>
      <c r="CS476">
        <v>132.42982305215915</v>
      </c>
      <c r="CT476">
        <v>9999999</v>
      </c>
      <c r="CU476">
        <v>2.3603404228067038</v>
      </c>
      <c r="CV476">
        <v>0.19205821247222302</v>
      </c>
      <c r="CW476">
        <v>0.8482055403811205</v>
      </c>
      <c r="CX476">
        <v>0.20199134627786797</v>
      </c>
      <c r="CY476">
        <v>0.60273358680851064</v>
      </c>
      <c r="CZ476">
        <v>7.333916462746176E-4</v>
      </c>
      <c r="DA476">
        <v>9.7138852778817217E-2</v>
      </c>
      <c r="DB476">
        <v>0.15104929838560463</v>
      </c>
      <c r="DC476">
        <v>0.17084653432389238</v>
      </c>
      <c r="DD476">
        <v>0.12319285649680059</v>
      </c>
      <c r="DE476">
        <v>0.33322818432076123</v>
      </c>
    </row>
    <row r="477" spans="1:109">
      <c r="A477">
        <v>469</v>
      </c>
      <c r="B477" t="s">
        <v>149</v>
      </c>
      <c r="D477">
        <v>146907.89398087669</v>
      </c>
      <c r="E477">
        <v>1884541.6621398439</v>
      </c>
      <c r="F477">
        <v>90329.318834944075</v>
      </c>
      <c r="G477">
        <v>82579.017974141854</v>
      </c>
      <c r="H477">
        <v>389527.96046417882</v>
      </c>
      <c r="I477">
        <v>1043785.5420754534</v>
      </c>
      <c r="J477">
        <v>235756.0381659703</v>
      </c>
      <c r="K477">
        <v>32923.270567186722</v>
      </c>
      <c r="L477">
        <v>153885443015.08731</v>
      </c>
      <c r="M477">
        <v>14099.692513721226</v>
      </c>
      <c r="N477">
        <v>29440.820337732661</v>
      </c>
      <c r="O477">
        <v>7989098.7677734876</v>
      </c>
      <c r="P477">
        <v>27687.742807007398</v>
      </c>
      <c r="Q477">
        <v>9999999</v>
      </c>
      <c r="R477">
        <v>12058.236906126122</v>
      </c>
      <c r="S477">
        <v>127.84384713064597</v>
      </c>
      <c r="T477">
        <v>1383.9300266904622</v>
      </c>
      <c r="U477">
        <v>135.62596500478267</v>
      </c>
      <c r="V477">
        <v>580.55640835769395</v>
      </c>
      <c r="W477">
        <v>2.4870519806397606</v>
      </c>
      <c r="X477">
        <v>53.239603281121376</v>
      </c>
      <c r="Y477">
        <v>95.478859543155195</v>
      </c>
      <c r="Z477">
        <v>108.98004791028239</v>
      </c>
      <c r="AA477">
        <v>74.184478212929207</v>
      </c>
      <c r="AB477">
        <v>232.58566924327604</v>
      </c>
      <c r="AC477" t="s">
        <v>150</v>
      </c>
      <c r="AD477">
        <v>429.91191302501869</v>
      </c>
      <c r="AE477">
        <v>63435.645530257374</v>
      </c>
      <c r="AF477">
        <v>481542.95361616008</v>
      </c>
      <c r="AG477">
        <v>25151.963549893535</v>
      </c>
      <c r="AH477">
        <v>41827.163507176796</v>
      </c>
      <c r="AI477">
        <v>138431.49507845149</v>
      </c>
      <c r="AJ477">
        <v>206382.38758658894</v>
      </c>
      <c r="AK477">
        <v>41640.449731446177</v>
      </c>
      <c r="AL477">
        <v>12848.233238891833</v>
      </c>
      <c r="AM477">
        <v>131019963.65104358</v>
      </c>
      <c r="AN477">
        <v>332.4397183491663</v>
      </c>
      <c r="AO477">
        <v>6519.4972946933322</v>
      </c>
      <c r="AP477">
        <v>5034748.3800496552</v>
      </c>
      <c r="AQ477">
        <v>2729.2949524397177</v>
      </c>
      <c r="AR477">
        <v>9999999</v>
      </c>
      <c r="AS477">
        <v>465.59656565039961</v>
      </c>
      <c r="AT477">
        <v>21.682879172092509</v>
      </c>
      <c r="AU477">
        <v>134.65992535041386</v>
      </c>
      <c r="AV477">
        <v>22.940767294771238</v>
      </c>
      <c r="AW477">
        <v>79.535711715297722</v>
      </c>
      <c r="AX477">
        <v>0.92121309774113513</v>
      </c>
      <c r="AY477">
        <v>10.313504361183574</v>
      </c>
      <c r="AZ477">
        <v>16.675136907204326</v>
      </c>
      <c r="BA477">
        <v>18.616383495446446</v>
      </c>
      <c r="BB477">
        <v>13.309904252942655</v>
      </c>
      <c r="BC477">
        <v>35.3702617321837</v>
      </c>
      <c r="BD477" t="s">
        <v>151</v>
      </c>
      <c r="BE477">
        <v>1.9687209431734964</v>
      </c>
      <c r="BF477">
        <v>900.77197004249172</v>
      </c>
      <c r="BG477">
        <v>2720.8606321658544</v>
      </c>
      <c r="BH477">
        <v>275.69296195132421</v>
      </c>
      <c r="BI477">
        <v>484.93320222689653</v>
      </c>
      <c r="BJ477">
        <v>984.0390424916842</v>
      </c>
      <c r="BK477">
        <v>3764.9131980026586</v>
      </c>
      <c r="BL477">
        <v>511.13176917798819</v>
      </c>
      <c r="BM477">
        <v>137.94221460936006</v>
      </c>
      <c r="BN477">
        <v>782373.24712410208</v>
      </c>
      <c r="BO477">
        <v>2.0750340323487428</v>
      </c>
      <c r="BP477">
        <v>91.281503696979641</v>
      </c>
      <c r="BQ477">
        <v>27999.3618006254</v>
      </c>
      <c r="BR477">
        <v>71.45444993394355</v>
      </c>
      <c r="BS477">
        <v>9999999</v>
      </c>
      <c r="BT477">
        <v>3.6843305110243794</v>
      </c>
      <c r="BU477">
        <v>0.40623858648529593</v>
      </c>
      <c r="BV477">
        <v>1.3334854503119897</v>
      </c>
      <c r="BW477">
        <v>0.43913327145726594</v>
      </c>
      <c r="BX477">
        <v>0.92387502581017455</v>
      </c>
      <c r="BY477">
        <v>1.6967820789417496E-3</v>
      </c>
      <c r="BZ477">
        <v>0.12915651558940702</v>
      </c>
      <c r="CA477">
        <v>0.27443041493215437</v>
      </c>
      <c r="CB477">
        <v>0.3304811647332706</v>
      </c>
      <c r="CC477">
        <v>0.19359034705426628</v>
      </c>
      <c r="CD477">
        <v>0.84966489672890322</v>
      </c>
      <c r="CE477" t="s">
        <v>152</v>
      </c>
      <c r="CF477">
        <v>1.6481212846285944</v>
      </c>
      <c r="CG477">
        <v>241.69602097709065</v>
      </c>
      <c r="CH477">
        <v>631.0204637841224</v>
      </c>
      <c r="CI477">
        <v>41.534403071762156</v>
      </c>
      <c r="CJ477">
        <v>107.33132986208649</v>
      </c>
      <c r="CK477">
        <v>221.75949503989148</v>
      </c>
      <c r="CL477">
        <v>340.63588147093952</v>
      </c>
      <c r="CM477">
        <v>56.292968673392707</v>
      </c>
      <c r="CN477">
        <v>28.46215516916477</v>
      </c>
      <c r="CO477">
        <v>9919.7604159081111</v>
      </c>
      <c r="CP477">
        <v>3.0222658889507734</v>
      </c>
      <c r="CQ477">
        <v>28.472254801058522</v>
      </c>
      <c r="CR477">
        <v>23410.654565195779</v>
      </c>
      <c r="CS477">
        <v>108.76054400959752</v>
      </c>
      <c r="CT477">
        <v>9999999</v>
      </c>
      <c r="CU477">
        <v>4.8391077196727963</v>
      </c>
      <c r="CV477">
        <v>0.36783013514587448</v>
      </c>
      <c r="CW477">
        <v>2.3753571861666112</v>
      </c>
      <c r="CX477">
        <v>0.38901446741095574</v>
      </c>
      <c r="CY477">
        <v>1.464936106144938</v>
      </c>
      <c r="CZ477">
        <v>2.9263619236410748E-3</v>
      </c>
      <c r="DA477">
        <v>0.14833939411802191</v>
      </c>
      <c r="DB477">
        <v>0.26846960852904783</v>
      </c>
      <c r="DC477">
        <v>0.32412421533099967</v>
      </c>
      <c r="DD477">
        <v>0.20357194798243086</v>
      </c>
      <c r="DE477">
        <v>0.67138174755562119</v>
      </c>
    </row>
    <row r="478" spans="1:109">
      <c r="A478">
        <v>470</v>
      </c>
      <c r="B478" t="s">
        <v>149</v>
      </c>
      <c r="C478">
        <v>228133.50039876514</v>
      </c>
      <c r="D478">
        <v>704478.46659486392</v>
      </c>
      <c r="E478">
        <v>3051203.48325733</v>
      </c>
      <c r="F478">
        <v>961960.88173117687</v>
      </c>
      <c r="G478">
        <v>387107.56310938497</v>
      </c>
      <c r="H478">
        <v>981210.19562828937</v>
      </c>
      <c r="I478">
        <v>749920665.16895306</v>
      </c>
      <c r="J478">
        <v>20910976.681222338</v>
      </c>
      <c r="K478">
        <v>110875.95512966528</v>
      </c>
      <c r="L478">
        <v>2.5868132419115517E+21</v>
      </c>
      <c r="M478">
        <v>1434.4463202569575</v>
      </c>
      <c r="N478">
        <v>210383.27875648384</v>
      </c>
      <c r="O478">
        <v>4051435.9137447295</v>
      </c>
      <c r="P478">
        <v>39017.465504571097</v>
      </c>
      <c r="Q478">
        <v>9999999</v>
      </c>
      <c r="R478">
        <v>1423.4479620369511</v>
      </c>
      <c r="S478">
        <v>131.80748834754431</v>
      </c>
      <c r="T478">
        <v>721.54934102478273</v>
      </c>
      <c r="U478">
        <v>135.55763826301308</v>
      </c>
      <c r="V478">
        <v>402.4143946011622</v>
      </c>
      <c r="W478">
        <v>3.138000395878823</v>
      </c>
      <c r="X478">
        <v>108.80889832880221</v>
      </c>
      <c r="Y478">
        <v>117.08148785605249</v>
      </c>
      <c r="Z478">
        <v>123.6743864739209</v>
      </c>
      <c r="AA478">
        <v>111.01946756035262</v>
      </c>
      <c r="AB478">
        <v>196.37692883139798</v>
      </c>
      <c r="AC478" t="s">
        <v>150</v>
      </c>
      <c r="AD478">
        <v>518.02830526279467</v>
      </c>
      <c r="AE478">
        <v>105427.39229450477</v>
      </c>
      <c r="AF478">
        <v>496384.65367578348</v>
      </c>
      <c r="AG478">
        <v>30693.00337543189</v>
      </c>
      <c r="AH478">
        <v>61806.966713973292</v>
      </c>
      <c r="AI478">
        <v>124561.98519637664</v>
      </c>
      <c r="AJ478">
        <v>381774.32254607015</v>
      </c>
      <c r="AK478">
        <v>53392.626221917126</v>
      </c>
      <c r="AL478">
        <v>16045.126032745236</v>
      </c>
      <c r="AM478">
        <v>198208631.38191143</v>
      </c>
      <c r="AN478">
        <v>421.75303621112027</v>
      </c>
      <c r="AO478">
        <v>11342.993619302561</v>
      </c>
      <c r="AP478">
        <v>4915612.212863123</v>
      </c>
      <c r="AQ478">
        <v>4800.8518474742614</v>
      </c>
      <c r="AR478">
        <v>9999999</v>
      </c>
      <c r="AS478">
        <v>1505.5230229630015</v>
      </c>
      <c r="AT478">
        <v>206.38923809650859</v>
      </c>
      <c r="AU478">
        <v>814.44267676070558</v>
      </c>
      <c r="AV478">
        <v>213.14311039148953</v>
      </c>
      <c r="AW478">
        <v>509.46512100697925</v>
      </c>
      <c r="AX478">
        <v>0.77413023390263169</v>
      </c>
      <c r="AY478">
        <v>108.69257026173207</v>
      </c>
      <c r="AZ478">
        <v>176.73143617329649</v>
      </c>
      <c r="BA478">
        <v>185.40990977826556</v>
      </c>
      <c r="BB478">
        <v>145.73242355052034</v>
      </c>
      <c r="BC478">
        <v>260.63514430159489</v>
      </c>
      <c r="BD478" t="s">
        <v>151</v>
      </c>
      <c r="BE478">
        <v>1.6649198601217683</v>
      </c>
      <c r="BF478">
        <v>618.6920773132573</v>
      </c>
      <c r="BG478">
        <v>3760.4542313199599</v>
      </c>
      <c r="BH478">
        <v>192.25536947121711</v>
      </c>
      <c r="BI478">
        <v>295.67060874721358</v>
      </c>
      <c r="BJ478">
        <v>975.81121718372947</v>
      </c>
      <c r="BK478">
        <v>1936.1996257539677</v>
      </c>
      <c r="BL478">
        <v>355.83939955811712</v>
      </c>
      <c r="BM478">
        <v>85.340029816996932</v>
      </c>
      <c r="BN478">
        <v>7747211.1021347819</v>
      </c>
      <c r="BO478">
        <v>2.2973454433415044</v>
      </c>
      <c r="BP478">
        <v>33.263054222035933</v>
      </c>
      <c r="BQ478">
        <v>24840.874218424084</v>
      </c>
      <c r="BR478">
        <v>89.680582918815119</v>
      </c>
      <c r="BS478">
        <v>9999999</v>
      </c>
      <c r="BT478">
        <v>4.7230880342690593</v>
      </c>
      <c r="BU478">
        <v>0.53294768554186156</v>
      </c>
      <c r="BV478">
        <v>2.0145927686113168</v>
      </c>
      <c r="BW478">
        <v>0.55762617152359129</v>
      </c>
      <c r="BX478">
        <v>1.3096909637432665</v>
      </c>
      <c r="BY478">
        <v>8.912968476793181E-4</v>
      </c>
      <c r="BZ478">
        <v>0.28312716054212195</v>
      </c>
      <c r="CA478">
        <v>0.42610151070287594</v>
      </c>
      <c r="CB478">
        <v>0.47204405647024961</v>
      </c>
      <c r="CC478">
        <v>0.35228805059558238</v>
      </c>
      <c r="CD478">
        <v>0.77728568697637923</v>
      </c>
      <c r="CE478" t="s">
        <v>152</v>
      </c>
      <c r="CF478">
        <v>4.5193372619519119</v>
      </c>
      <c r="CG478">
        <v>292.91343416175175</v>
      </c>
      <c r="CH478">
        <v>2244.6189464379381</v>
      </c>
      <c r="CI478">
        <v>98.22011923349416</v>
      </c>
      <c r="CJ478">
        <v>171.67252005678472</v>
      </c>
      <c r="CK478">
        <v>512.472037297832</v>
      </c>
      <c r="CL478">
        <v>723.34167250533278</v>
      </c>
      <c r="CM478">
        <v>160.69575258655408</v>
      </c>
      <c r="CN478">
        <v>53.46768507046113</v>
      </c>
      <c r="CO478">
        <v>862651.46736544278</v>
      </c>
      <c r="CP478">
        <v>3.9383487040399787</v>
      </c>
      <c r="CQ478">
        <v>40.431702340812841</v>
      </c>
      <c r="CR478">
        <v>22388.348551245053</v>
      </c>
      <c r="CS478">
        <v>69.769716033815456</v>
      </c>
      <c r="CT478">
        <v>9999999</v>
      </c>
      <c r="CU478">
        <v>5.9895623614554223</v>
      </c>
      <c r="CV478">
        <v>0.23309320087681595</v>
      </c>
      <c r="CW478">
        <v>1.6946126904614447</v>
      </c>
      <c r="CX478">
        <v>0.24341368786330059</v>
      </c>
      <c r="CY478">
        <v>0.97008432553804969</v>
      </c>
      <c r="CZ478">
        <v>3.9594593065143593E-3</v>
      </c>
      <c r="DA478">
        <v>0.11028974558096792</v>
      </c>
      <c r="DB478">
        <v>0.18685423165879431</v>
      </c>
      <c r="DC478">
        <v>0.20442124426119518</v>
      </c>
      <c r="DD478">
        <v>0.15033916011279688</v>
      </c>
      <c r="DE478">
        <v>0.35458281626762028</v>
      </c>
    </row>
    <row r="479" spans="1:109">
      <c r="A479">
        <v>471</v>
      </c>
      <c r="B479" t="s">
        <v>149</v>
      </c>
      <c r="C479">
        <v>258703.73177032583</v>
      </c>
      <c r="D479">
        <v>569877.05732558714</v>
      </c>
      <c r="E479">
        <v>4024978.1536836321</v>
      </c>
      <c r="F479">
        <v>567267.05576147861</v>
      </c>
      <c r="G479">
        <v>301461.79286849778</v>
      </c>
      <c r="H479">
        <v>1123206.6011475497</v>
      </c>
      <c r="I479">
        <v>29007345.829938617</v>
      </c>
      <c r="J479">
        <v>3758687.6262993608</v>
      </c>
      <c r="K479">
        <v>104355.53968474531</v>
      </c>
      <c r="L479">
        <v>1.8058349457110307E+17</v>
      </c>
      <c r="M479">
        <v>5383.2487317955229</v>
      </c>
      <c r="N479">
        <v>69090.147728089476</v>
      </c>
      <c r="O479">
        <v>6876403.7452849308</v>
      </c>
      <c r="P479">
        <v>26565.679703761452</v>
      </c>
      <c r="Q479">
        <v>9999999</v>
      </c>
      <c r="R479">
        <v>2788.1901243738366</v>
      </c>
      <c r="S479">
        <v>336.81161799135481</v>
      </c>
      <c r="T479">
        <v>852.18750121111452</v>
      </c>
      <c r="U479">
        <v>353.28876119010772</v>
      </c>
      <c r="V479">
        <v>484.14605445636028</v>
      </c>
      <c r="W479">
        <v>1.8264774071035734</v>
      </c>
      <c r="X479">
        <v>141.40897714698119</v>
      </c>
      <c r="Y479">
        <v>262.61536774065667</v>
      </c>
      <c r="Z479">
        <v>291.41143886692288</v>
      </c>
      <c r="AA479">
        <v>200.24396208760265</v>
      </c>
      <c r="AB479">
        <v>445.9775327905225</v>
      </c>
      <c r="AC479" t="s">
        <v>150</v>
      </c>
      <c r="AD479">
        <v>458.48730893625503</v>
      </c>
      <c r="AE479">
        <v>62768.956731563834</v>
      </c>
      <c r="AF479">
        <v>219405.71740399627</v>
      </c>
      <c r="AG479">
        <v>13865.803277492832</v>
      </c>
      <c r="AH479">
        <v>31716.607758189926</v>
      </c>
      <c r="AI479">
        <v>65617.726344780953</v>
      </c>
      <c r="AJ479">
        <v>127738.85461147671</v>
      </c>
      <c r="AK479">
        <v>20804.974522268429</v>
      </c>
      <c r="AL479">
        <v>8697.675677329984</v>
      </c>
      <c r="AM479">
        <v>9765458.6005192623</v>
      </c>
      <c r="AN479">
        <v>848.66702762699242</v>
      </c>
      <c r="AO479">
        <v>8184.3742647591671</v>
      </c>
      <c r="AP479">
        <v>4700252.9971535346</v>
      </c>
      <c r="AQ479">
        <v>2085.4881324730163</v>
      </c>
      <c r="AR479">
        <v>9999999</v>
      </c>
      <c r="AS479">
        <v>1350.4229851670582</v>
      </c>
      <c r="AT479">
        <v>78.368798693521057</v>
      </c>
      <c r="AU479">
        <v>447.35331071025365</v>
      </c>
      <c r="AV479">
        <v>83.231464171548708</v>
      </c>
      <c r="AW479">
        <v>272.4312712717782</v>
      </c>
      <c r="AX479">
        <v>1.1267029950752185</v>
      </c>
      <c r="AY479">
        <v>33.123004645982704</v>
      </c>
      <c r="AZ479">
        <v>58.201614181885915</v>
      </c>
      <c r="BA479">
        <v>67.929275587963076</v>
      </c>
      <c r="BB479">
        <v>44.860452230649059</v>
      </c>
      <c r="BC479">
        <v>142.85412603200143</v>
      </c>
      <c r="BD479" t="s">
        <v>151</v>
      </c>
      <c r="BE479">
        <v>5.5312258615517758</v>
      </c>
      <c r="BF479">
        <v>956.37592147033251</v>
      </c>
      <c r="BG479">
        <v>6106.688373485983</v>
      </c>
      <c r="BH479">
        <v>384.46944472599898</v>
      </c>
      <c r="BI479">
        <v>494.92778342289535</v>
      </c>
      <c r="BJ479">
        <v>1543.5104002381265</v>
      </c>
      <c r="BK479">
        <v>6195.7037644302536</v>
      </c>
      <c r="BL479">
        <v>917.62988181956723</v>
      </c>
      <c r="BM479">
        <v>136.0457811600391</v>
      </c>
      <c r="BN479">
        <v>229097128.27142984</v>
      </c>
      <c r="BO479">
        <v>3.441370338711085</v>
      </c>
      <c r="BP479">
        <v>67.718872491978715</v>
      </c>
      <c r="BQ479">
        <v>26565.303019682458</v>
      </c>
      <c r="BR479">
        <v>53.709402452322195</v>
      </c>
      <c r="BS479">
        <v>9999999</v>
      </c>
      <c r="BT479">
        <v>11.249397620614436</v>
      </c>
      <c r="BU479">
        <v>1.2663547059331386</v>
      </c>
      <c r="BV479">
        <v>4.8682904753342342</v>
      </c>
      <c r="BW479">
        <v>1.3221079909004898</v>
      </c>
      <c r="BX479">
        <v>3.08383387060301</v>
      </c>
      <c r="BY479">
        <v>3.263389395327772E-3</v>
      </c>
      <c r="BZ479">
        <v>0.65350399650146795</v>
      </c>
      <c r="CA479">
        <v>1.0245572286061759</v>
      </c>
      <c r="CB479">
        <v>1.1284381775304286</v>
      </c>
      <c r="CC479">
        <v>0.84040566846907505</v>
      </c>
      <c r="CD479">
        <v>1.916715521440149</v>
      </c>
      <c r="CE479" t="s">
        <v>152</v>
      </c>
      <c r="CF479">
        <v>0.28517967185368154</v>
      </c>
      <c r="CG479">
        <v>105.05639875620011</v>
      </c>
      <c r="CH479">
        <v>250.70477325924131</v>
      </c>
      <c r="CI479">
        <v>22.792715121117396</v>
      </c>
      <c r="CJ479">
        <v>63.790856240964693</v>
      </c>
      <c r="CK479">
        <v>82.763419385722216</v>
      </c>
      <c r="CL479">
        <v>125.19836164288283</v>
      </c>
      <c r="CM479">
        <v>26.798010216835802</v>
      </c>
      <c r="CN479">
        <v>18.991482308458195</v>
      </c>
      <c r="CO479">
        <v>1310.2072685328862</v>
      </c>
      <c r="CP479">
        <v>1.2405973284315186</v>
      </c>
      <c r="CQ479">
        <v>27.807851707649363</v>
      </c>
      <c r="CR479">
        <v>25046.544018158002</v>
      </c>
      <c r="CS479">
        <v>132.24840640897622</v>
      </c>
      <c r="CT479">
        <v>9999999</v>
      </c>
      <c r="CU479">
        <v>1.4180032466099082</v>
      </c>
      <c r="CV479">
        <v>0.16338985356715297</v>
      </c>
      <c r="CW479">
        <v>0.46005855401938345</v>
      </c>
      <c r="CX479">
        <v>0.16976187939460707</v>
      </c>
      <c r="CY479">
        <v>0.29407430200572693</v>
      </c>
      <c r="CZ479">
        <v>1.8459080569374201E-3</v>
      </c>
      <c r="DA479">
        <v>7.846896844862275E-2</v>
      </c>
      <c r="DB479">
        <v>0.13421794868157208</v>
      </c>
      <c r="DC479">
        <v>0.14367128389476319</v>
      </c>
      <c r="DD479">
        <v>0.10691226299268208</v>
      </c>
      <c r="DE479">
        <v>0.20468578757027955</v>
      </c>
    </row>
    <row r="480" spans="1:109">
      <c r="A480">
        <v>472</v>
      </c>
      <c r="B480" t="s">
        <v>149</v>
      </c>
      <c r="C480">
        <v>420359.91007885366</v>
      </c>
      <c r="D480">
        <v>862729.38355942036</v>
      </c>
      <c r="E480">
        <v>5861592.7086087782</v>
      </c>
      <c r="F480">
        <v>992398.06277877849</v>
      </c>
      <c r="G480">
        <v>414256.18205600092</v>
      </c>
      <c r="H480">
        <v>1523048.8118280659</v>
      </c>
      <c r="I480">
        <v>107142483.34197353</v>
      </c>
      <c r="J480">
        <v>12019776.17851101</v>
      </c>
      <c r="K480">
        <v>121723.05423620554</v>
      </c>
      <c r="L480">
        <v>1.5311520579149136E+20</v>
      </c>
      <c r="M480">
        <v>3530.4838913032936</v>
      </c>
      <c r="N480">
        <v>126097.1764342714</v>
      </c>
      <c r="O480">
        <v>8518102.762611622</v>
      </c>
      <c r="P480">
        <v>57205.545840441897</v>
      </c>
      <c r="Q480">
        <v>9999999</v>
      </c>
      <c r="R480">
        <v>9129.1207332983631</v>
      </c>
      <c r="S480">
        <v>1204.1227567577648</v>
      </c>
      <c r="T480">
        <v>4543.9231613499605</v>
      </c>
      <c r="U480">
        <v>1259.3729921461327</v>
      </c>
      <c r="V480">
        <v>2824.9638459079538</v>
      </c>
      <c r="W480">
        <v>5.30501396734729</v>
      </c>
      <c r="X480">
        <v>538.29942468979141</v>
      </c>
      <c r="Y480">
        <v>952.9041673425229</v>
      </c>
      <c r="Z480">
        <v>1073.8242459913149</v>
      </c>
      <c r="AA480">
        <v>747.10730793282437</v>
      </c>
      <c r="AB480">
        <v>1749.016474484187</v>
      </c>
      <c r="AC480" t="s">
        <v>150</v>
      </c>
      <c r="AD480">
        <v>929.22995639199007</v>
      </c>
      <c r="AE480">
        <v>103175.83565222129</v>
      </c>
      <c r="AF480">
        <v>679596.15333014505</v>
      </c>
      <c r="AG480">
        <v>36593.40524419034</v>
      </c>
      <c r="AH480">
        <v>60180.657070945148</v>
      </c>
      <c r="AI480">
        <v>165897.81397576982</v>
      </c>
      <c r="AJ480">
        <v>343972.58797728323</v>
      </c>
      <c r="AK480">
        <v>65387.930650501497</v>
      </c>
      <c r="AL480">
        <v>17810.64327813781</v>
      </c>
      <c r="AM480">
        <v>1157828233.6498284</v>
      </c>
      <c r="AN480">
        <v>1011.4487667809651</v>
      </c>
      <c r="AO480">
        <v>10324.39448719129</v>
      </c>
      <c r="AP480">
        <v>4712307.3898605723</v>
      </c>
      <c r="AQ480">
        <v>4262.3787358871277</v>
      </c>
      <c r="AR480">
        <v>9999999</v>
      </c>
      <c r="AS480">
        <v>1550.9789794233563</v>
      </c>
      <c r="AT480">
        <v>230.14375358659723</v>
      </c>
      <c r="AU480">
        <v>1005.0048530370356</v>
      </c>
      <c r="AV480">
        <v>242.53910342363116</v>
      </c>
      <c r="AW480">
        <v>714.05748005906696</v>
      </c>
      <c r="AX480">
        <v>1.2467597706574649</v>
      </c>
      <c r="AY480">
        <v>97.450386750074941</v>
      </c>
      <c r="AZ480">
        <v>171.69814770232253</v>
      </c>
      <c r="BA480">
        <v>203.38003091919026</v>
      </c>
      <c r="BB480">
        <v>132.34428798197129</v>
      </c>
      <c r="BC480">
        <v>395.81906111149198</v>
      </c>
      <c r="BD480" t="s">
        <v>151</v>
      </c>
      <c r="BE480">
        <v>0.20194367235050109</v>
      </c>
      <c r="BF480">
        <v>929.96562542417666</v>
      </c>
      <c r="BG480">
        <v>1823.2953655955648</v>
      </c>
      <c r="BH480">
        <v>192.347926202998</v>
      </c>
      <c r="BI480">
        <v>427.24256951239045</v>
      </c>
      <c r="BJ480">
        <v>681.73619615766449</v>
      </c>
      <c r="BK480">
        <v>2147.5308315351363</v>
      </c>
      <c r="BL480">
        <v>297.81040934672558</v>
      </c>
      <c r="BM480">
        <v>113.90224191224617</v>
      </c>
      <c r="BN480">
        <v>100893.63040905114</v>
      </c>
      <c r="BO480">
        <v>0.84875436090864653</v>
      </c>
      <c r="BP480">
        <v>73.166993467776621</v>
      </c>
      <c r="BQ480">
        <v>31305.268140277934</v>
      </c>
      <c r="BR480">
        <v>105.7456737753254</v>
      </c>
      <c r="BS480">
        <v>9999999</v>
      </c>
      <c r="BT480">
        <v>1.2863795399832274</v>
      </c>
      <c r="BU480">
        <v>0.15015653744792667</v>
      </c>
      <c r="BV480">
        <v>0.42398930555593689</v>
      </c>
      <c r="BW480">
        <v>0.15650295067876399</v>
      </c>
      <c r="BX480">
        <v>0.3224620260622878</v>
      </c>
      <c r="BY480">
        <v>1.5716375391116814E-3</v>
      </c>
      <c r="BZ480">
        <v>0.10502734412776765</v>
      </c>
      <c r="CA480">
        <v>0.12880645861131096</v>
      </c>
      <c r="CB480">
        <v>0.13397576691257745</v>
      </c>
      <c r="CC480">
        <v>0.11677829508666146</v>
      </c>
      <c r="CD480">
        <v>0.2327142753752183</v>
      </c>
      <c r="CE480" t="s">
        <v>152</v>
      </c>
      <c r="CF480">
        <v>0.3118714123199175</v>
      </c>
      <c r="CG480">
        <v>411.21114071063175</v>
      </c>
      <c r="CH480">
        <v>2032.4700989306607</v>
      </c>
      <c r="CI480">
        <v>130.69571798321738</v>
      </c>
      <c r="CJ480">
        <v>216.4227512559151</v>
      </c>
      <c r="CK480">
        <v>653.07484292384595</v>
      </c>
      <c r="CL480">
        <v>1173.367962629384</v>
      </c>
      <c r="CM480">
        <v>216.67148288299396</v>
      </c>
      <c r="CN480">
        <v>66.256387819696087</v>
      </c>
      <c r="CO480">
        <v>555521.75094089797</v>
      </c>
      <c r="CP480">
        <v>1.1205935574875294</v>
      </c>
      <c r="CQ480">
        <v>23.719645343429008</v>
      </c>
      <c r="CR480">
        <v>20184.797675575192</v>
      </c>
      <c r="CS480">
        <v>108.97807292983913</v>
      </c>
      <c r="CT480">
        <v>9999999</v>
      </c>
      <c r="CU480">
        <v>0.95999919153927549</v>
      </c>
      <c r="CV480">
        <v>0.20976558710911597</v>
      </c>
      <c r="CW480">
        <v>0.50286324478702626</v>
      </c>
      <c r="CX480">
        <v>0.21322105310417905</v>
      </c>
      <c r="CY480">
        <v>0.30980006848098485</v>
      </c>
      <c r="CZ480">
        <v>2.2072348751678278E-4</v>
      </c>
      <c r="DA480">
        <v>0.14209254560995754</v>
      </c>
      <c r="DB480">
        <v>0.18850071189414921</v>
      </c>
      <c r="DC480">
        <v>0.19353194459352024</v>
      </c>
      <c r="DD480">
        <v>0.1652855307802229</v>
      </c>
      <c r="DE480">
        <v>0.2141448451033432</v>
      </c>
    </row>
    <row r="481" spans="1:109">
      <c r="A481">
        <v>473</v>
      </c>
      <c r="B481" t="s">
        <v>149</v>
      </c>
      <c r="C481">
        <v>243630.73463707729</v>
      </c>
      <c r="D481">
        <v>721482.11800509319</v>
      </c>
      <c r="E481">
        <v>4733800.4522750108</v>
      </c>
      <c r="G481">
        <v>375705.00458314642</v>
      </c>
      <c r="H481">
        <v>1244685.5349292296</v>
      </c>
      <c r="I481">
        <v>24806283155.450367</v>
      </c>
      <c r="J481">
        <v>3290522825.3951845</v>
      </c>
      <c r="K481">
        <v>115205.90818743798</v>
      </c>
      <c r="L481">
        <v>3.2849271672019315E+41</v>
      </c>
      <c r="M481">
        <v>5759.2757946098181</v>
      </c>
      <c r="N481">
        <v>557690.70032949129</v>
      </c>
      <c r="O481">
        <v>4850893.8368772622</v>
      </c>
      <c r="P481">
        <v>39738.017334985947</v>
      </c>
      <c r="Q481">
        <v>9999999</v>
      </c>
      <c r="R481">
        <v>5642.1962235907422</v>
      </c>
      <c r="S481">
        <v>825.80241641005489</v>
      </c>
      <c r="T481">
        <v>2850.6191822298574</v>
      </c>
      <c r="U481">
        <v>866.7033569419533</v>
      </c>
      <c r="V481">
        <v>1742.6807392296009</v>
      </c>
      <c r="W481">
        <v>3.0019461303155359</v>
      </c>
      <c r="X481">
        <v>359.15698417534429</v>
      </c>
      <c r="Y481">
        <v>632.09681517268621</v>
      </c>
      <c r="Z481">
        <v>738.13453178622387</v>
      </c>
      <c r="AA481">
        <v>492.31514401794658</v>
      </c>
      <c r="AB481">
        <v>1184.2939069031504</v>
      </c>
      <c r="AC481" t="s">
        <v>150</v>
      </c>
      <c r="AD481">
        <v>318.19032243693522</v>
      </c>
      <c r="AE481">
        <v>56505.527587321871</v>
      </c>
      <c r="AF481">
        <v>305239.58404127759</v>
      </c>
      <c r="AG481">
        <v>13229.187609237266</v>
      </c>
      <c r="AH481">
        <v>29919.89547059327</v>
      </c>
      <c r="AI481">
        <v>87229.618590409984</v>
      </c>
      <c r="AJ481">
        <v>96886.885571052058</v>
      </c>
      <c r="AK481">
        <v>18568.384555944867</v>
      </c>
      <c r="AL481">
        <v>8114.734875424173</v>
      </c>
      <c r="AM481">
        <v>11237920.601221567</v>
      </c>
      <c r="AN481">
        <v>302.91451249619786</v>
      </c>
      <c r="AO481">
        <v>4715.7610188416256</v>
      </c>
      <c r="AP481">
        <v>6518330.2904108334</v>
      </c>
      <c r="AQ481">
        <v>742.08079003130831</v>
      </c>
      <c r="AR481">
        <v>9999999</v>
      </c>
      <c r="AS481">
        <v>961.00513442396345</v>
      </c>
      <c r="AT481">
        <v>150.34217679508384</v>
      </c>
      <c r="AU481">
        <v>713.30113497332252</v>
      </c>
      <c r="AV481">
        <v>156.4180930101152</v>
      </c>
      <c r="AW481">
        <v>466.41834202562808</v>
      </c>
      <c r="AX481">
        <v>0.21359806082911895</v>
      </c>
      <c r="AY481">
        <v>70.125750578280019</v>
      </c>
      <c r="AZ481">
        <v>118.75098745041507</v>
      </c>
      <c r="BA481">
        <v>137.15590004651258</v>
      </c>
      <c r="BB481">
        <v>93.630865621397263</v>
      </c>
      <c r="BC481">
        <v>218.16425131211031</v>
      </c>
      <c r="BD481" t="s">
        <v>151</v>
      </c>
      <c r="BE481">
        <v>5.1674632768304916</v>
      </c>
      <c r="BF481">
        <v>281.44439965898118</v>
      </c>
      <c r="BG481">
        <v>1989.3016077326815</v>
      </c>
      <c r="BH481">
        <v>74.401210692513871</v>
      </c>
      <c r="BI481">
        <v>140.21774870602479</v>
      </c>
      <c r="BJ481">
        <v>470.61848017356743</v>
      </c>
      <c r="BK481">
        <v>630.51171797579354</v>
      </c>
      <c r="BL481">
        <v>119.81821094889287</v>
      </c>
      <c r="BM481">
        <v>39.815438399967967</v>
      </c>
      <c r="BN481">
        <v>409518.76120001148</v>
      </c>
      <c r="BO481">
        <v>5.6896701371448453</v>
      </c>
      <c r="BP481">
        <v>30.127231905579478</v>
      </c>
      <c r="BQ481">
        <v>23622.742385467722</v>
      </c>
      <c r="BR481">
        <v>72.16238428613724</v>
      </c>
      <c r="BS481">
        <v>9999999</v>
      </c>
      <c r="BT481">
        <v>11.134424013240968</v>
      </c>
      <c r="BU481">
        <v>0.8603532737622781</v>
      </c>
      <c r="BV481">
        <v>5.095269058482141</v>
      </c>
      <c r="BW481">
        <v>0.90911066533794505</v>
      </c>
      <c r="BX481">
        <v>3.0962431400678576</v>
      </c>
      <c r="BY481">
        <v>1.9288837949694498E-3</v>
      </c>
      <c r="BZ481">
        <v>0.35650578808364347</v>
      </c>
      <c r="CA481">
        <v>0.63792498956027166</v>
      </c>
      <c r="CB481">
        <v>0.77057051585720115</v>
      </c>
      <c r="CC481">
        <v>0.48793227267575917</v>
      </c>
      <c r="CD481">
        <v>1.4423304638118031</v>
      </c>
      <c r="CE481" t="s">
        <v>152</v>
      </c>
      <c r="CF481">
        <v>0.69102189162698713</v>
      </c>
      <c r="CG481">
        <v>143.63384324362247</v>
      </c>
      <c r="CH481">
        <v>1011.3327628698452</v>
      </c>
      <c r="CI481">
        <v>30.768807025707115</v>
      </c>
      <c r="CJ481">
        <v>74.589556808368442</v>
      </c>
      <c r="CK481">
        <v>242.87088938831363</v>
      </c>
      <c r="CL481">
        <v>179.06999634771984</v>
      </c>
      <c r="CM481">
        <v>40.309290435749553</v>
      </c>
      <c r="CN481">
        <v>20.481573067958468</v>
      </c>
      <c r="CO481">
        <v>23723.163851193767</v>
      </c>
      <c r="CP481">
        <v>0.7987086731898263</v>
      </c>
      <c r="CQ481">
        <v>15.310884964133272</v>
      </c>
      <c r="CR481">
        <v>27405.852167894071</v>
      </c>
      <c r="CS481">
        <v>127.38658684629441</v>
      </c>
      <c r="CT481">
        <v>9999999</v>
      </c>
      <c r="CU481">
        <v>2.3420212847916493</v>
      </c>
      <c r="CV481">
        <v>0.23106104196912944</v>
      </c>
      <c r="CW481">
        <v>0.8737238477591065</v>
      </c>
      <c r="CX481">
        <v>0.24336016796690013</v>
      </c>
      <c r="CY481">
        <v>0.50636146414065342</v>
      </c>
      <c r="CZ481">
        <v>2.173151469044678E-3</v>
      </c>
      <c r="DA481">
        <v>0.10113113311888919</v>
      </c>
      <c r="DB481">
        <v>0.17944210442720621</v>
      </c>
      <c r="DC481">
        <v>0.19995635798429362</v>
      </c>
      <c r="DD481">
        <v>0.13984308950317639</v>
      </c>
      <c r="DE481">
        <v>0.34937224035739317</v>
      </c>
    </row>
    <row r="482" spans="1:109">
      <c r="A482">
        <v>474</v>
      </c>
      <c r="B482" t="s">
        <v>149</v>
      </c>
      <c r="C482">
        <v>312307.8666545701</v>
      </c>
      <c r="D482">
        <v>554891.07487150538</v>
      </c>
      <c r="E482">
        <v>2698099.0848999419</v>
      </c>
      <c r="F482">
        <v>418210.55014962086</v>
      </c>
      <c r="G482">
        <v>322923.82222958194</v>
      </c>
      <c r="H482">
        <v>860318.20915576152</v>
      </c>
      <c r="I482">
        <v>34363940.350808598</v>
      </c>
      <c r="J482">
        <v>2133918.4728941228</v>
      </c>
      <c r="K482">
        <v>88734.238176711704</v>
      </c>
      <c r="L482">
        <v>83277928859572.953</v>
      </c>
      <c r="M482">
        <v>458.28450310709763</v>
      </c>
      <c r="N482">
        <v>70450.697125895924</v>
      </c>
      <c r="O482">
        <v>6379205.9011300504</v>
      </c>
      <c r="P482">
        <v>34162.776288645131</v>
      </c>
      <c r="Q482">
        <v>9999999</v>
      </c>
      <c r="R482">
        <v>3577.8488190724702</v>
      </c>
      <c r="S482">
        <v>684.14957864719076</v>
      </c>
      <c r="T482">
        <v>2532.5594500721872</v>
      </c>
      <c r="U482">
        <v>705.87170811347801</v>
      </c>
      <c r="V482">
        <v>2112.8297971211291</v>
      </c>
      <c r="W482">
        <v>5.8278706330508507</v>
      </c>
      <c r="X482">
        <v>454.48133244616821</v>
      </c>
      <c r="Y482">
        <v>596.67224848212993</v>
      </c>
      <c r="Z482">
        <v>633.71744203566504</v>
      </c>
      <c r="AA482">
        <v>530.2379351310999</v>
      </c>
      <c r="AB482">
        <v>996.45120900456334</v>
      </c>
      <c r="AC482" t="s">
        <v>150</v>
      </c>
      <c r="AD482">
        <v>107.7297192441882</v>
      </c>
      <c r="AE482">
        <v>104526.55017582026</v>
      </c>
      <c r="AF482">
        <v>386479.7312781731</v>
      </c>
      <c r="AG482">
        <v>23040.582535838526</v>
      </c>
      <c r="AH482">
        <v>49576.549919734447</v>
      </c>
      <c r="AI482">
        <v>112170.15915262976</v>
      </c>
      <c r="AJ482">
        <v>216599.24896145012</v>
      </c>
      <c r="AK482">
        <v>34969.224148440277</v>
      </c>
      <c r="AL482">
        <v>13177.029406492949</v>
      </c>
      <c r="AM482">
        <v>39557638.402672999</v>
      </c>
      <c r="AN482">
        <v>139.11103037763246</v>
      </c>
      <c r="AO482">
        <v>6838.4658768024183</v>
      </c>
      <c r="AP482">
        <v>5336186.3900143811</v>
      </c>
      <c r="AQ482">
        <v>1830.3622570511798</v>
      </c>
      <c r="AR482">
        <v>9999999</v>
      </c>
      <c r="AS482">
        <v>467.98250816098465</v>
      </c>
      <c r="AT482">
        <v>87.13233787900765</v>
      </c>
      <c r="AU482">
        <v>312.59878756231359</v>
      </c>
      <c r="AV482">
        <v>89.730229698116318</v>
      </c>
      <c r="AW482">
        <v>221.26461364955787</v>
      </c>
      <c r="AX482">
        <v>0.21859082121315782</v>
      </c>
      <c r="AY482">
        <v>53.971931099091115</v>
      </c>
      <c r="AZ482">
        <v>74.987880045944678</v>
      </c>
      <c r="BA482">
        <v>81.853706956741021</v>
      </c>
      <c r="BB482">
        <v>65.363469447793321</v>
      </c>
      <c r="BC482">
        <v>126.53941626731563</v>
      </c>
      <c r="BD482" t="s">
        <v>151</v>
      </c>
      <c r="BE482">
        <v>5.9048055274653022</v>
      </c>
      <c r="BF482">
        <v>1359.8961075003199</v>
      </c>
      <c r="BG482">
        <v>4947.6281302973421</v>
      </c>
      <c r="BH482">
        <v>517.21685875008882</v>
      </c>
      <c r="BI482">
        <v>775.56997889087882</v>
      </c>
      <c r="BJ482">
        <v>1319.720835697545</v>
      </c>
      <c r="BK482">
        <v>12398.905842831722</v>
      </c>
      <c r="BL482">
        <v>1252.3586714528758</v>
      </c>
      <c r="BM482">
        <v>213.22860809175194</v>
      </c>
      <c r="BN482">
        <v>63777389.949794129</v>
      </c>
      <c r="BO482">
        <v>4.4126864814426687</v>
      </c>
      <c r="BP482">
        <v>167.90558898680089</v>
      </c>
      <c r="BQ482">
        <v>25046.984003749327</v>
      </c>
      <c r="BR482">
        <v>31.498152161120238</v>
      </c>
      <c r="BS482">
        <v>9999999</v>
      </c>
      <c r="BT482">
        <v>13.435858580607841</v>
      </c>
      <c r="BU482">
        <v>2.9278433495223175</v>
      </c>
      <c r="BV482">
        <v>10.170888492510297</v>
      </c>
      <c r="BW482">
        <v>3.0354811988518677</v>
      </c>
      <c r="BX482">
        <v>8.2158961928932737</v>
      </c>
      <c r="BY482">
        <v>1.3633266316291991E-2</v>
      </c>
      <c r="BZ482">
        <v>1.7954070131299356</v>
      </c>
      <c r="CA482">
        <v>2.4791479626812811</v>
      </c>
      <c r="CB482">
        <v>2.6891687443518313</v>
      </c>
      <c r="CC482">
        <v>2.1552988746855846</v>
      </c>
      <c r="CD482">
        <v>4.4889524602110376</v>
      </c>
      <c r="CE482" t="s">
        <v>152</v>
      </c>
      <c r="CF482">
        <v>0.98028399853717441</v>
      </c>
      <c r="CG482">
        <v>147.72879223445418</v>
      </c>
      <c r="CH482">
        <v>325.99169963359822</v>
      </c>
      <c r="CI482">
        <v>30.709715370011111</v>
      </c>
      <c r="CJ482">
        <v>81.155452458980733</v>
      </c>
      <c r="CK482">
        <v>129.60637168167526</v>
      </c>
      <c r="CL482">
        <v>192.73102911986658</v>
      </c>
      <c r="CM482">
        <v>37.971391198047719</v>
      </c>
      <c r="CN482">
        <v>24.564349804536523</v>
      </c>
      <c r="CO482">
        <v>2232.3987206496231</v>
      </c>
      <c r="CP482">
        <v>3.5546324443861579</v>
      </c>
      <c r="CQ482">
        <v>35.086000404000629</v>
      </c>
      <c r="CR482">
        <v>25215.167975505054</v>
      </c>
      <c r="CS482">
        <v>109.89062822720503</v>
      </c>
      <c r="CT482">
        <v>9999999</v>
      </c>
      <c r="CU482">
        <v>3.3923102357374213</v>
      </c>
      <c r="CV482">
        <v>0.27443767048555434</v>
      </c>
      <c r="CW482">
        <v>1.0184188359202844</v>
      </c>
      <c r="CX482">
        <v>0.29393189683175003</v>
      </c>
      <c r="CY482">
        <v>0.59994910069048824</v>
      </c>
      <c r="CZ482">
        <v>2.2279468401188796E-4</v>
      </c>
      <c r="DA482">
        <v>0.1031895636133076</v>
      </c>
      <c r="DB482">
        <v>0.19735060207208369</v>
      </c>
      <c r="DC482">
        <v>0.23004247483340176</v>
      </c>
      <c r="DD482">
        <v>0.14696864269659143</v>
      </c>
      <c r="DE482">
        <v>0.51306846680112561</v>
      </c>
    </row>
    <row r="483" spans="1:109">
      <c r="A483">
        <v>475</v>
      </c>
      <c r="B483" t="s">
        <v>149</v>
      </c>
      <c r="C483">
        <v>298018.23088357563</v>
      </c>
      <c r="D483">
        <v>340123.09926991758</v>
      </c>
      <c r="E483">
        <v>1044718.6065761542</v>
      </c>
      <c r="F483">
        <v>119199.4638972535</v>
      </c>
      <c r="G483">
        <v>173299.81989017586</v>
      </c>
      <c r="H483">
        <v>285056.9467926331</v>
      </c>
      <c r="I483">
        <v>2981036.9303941368</v>
      </c>
      <c r="J483">
        <v>294094.84491907607</v>
      </c>
      <c r="K483">
        <v>50063.472280284601</v>
      </c>
      <c r="L483">
        <v>10990711223.524857</v>
      </c>
      <c r="M483">
        <v>1459.7161803959934</v>
      </c>
      <c r="N483">
        <v>42309.374859337113</v>
      </c>
      <c r="O483">
        <v>5436393.3151406348</v>
      </c>
      <c r="P483">
        <v>24186.432198493803</v>
      </c>
      <c r="Q483">
        <v>9999999</v>
      </c>
      <c r="R483">
        <v>2893.4466608600146</v>
      </c>
      <c r="S483">
        <v>304.52578192382282</v>
      </c>
      <c r="T483">
        <v>1376.9617204109281</v>
      </c>
      <c r="U483">
        <v>316.30451697471466</v>
      </c>
      <c r="V483">
        <v>934.30368748256819</v>
      </c>
      <c r="W483">
        <v>1.6490447368005403</v>
      </c>
      <c r="X483">
        <v>182.63656247617664</v>
      </c>
      <c r="Y483">
        <v>255.78779298486421</v>
      </c>
      <c r="Z483">
        <v>275.55062237412182</v>
      </c>
      <c r="AA483">
        <v>221.110604226915</v>
      </c>
      <c r="AB483">
        <v>475.51883362388844</v>
      </c>
      <c r="AC483" t="s">
        <v>150</v>
      </c>
      <c r="AD483">
        <v>124.99525760332588</v>
      </c>
      <c r="AE483">
        <v>55510.439321760583</v>
      </c>
      <c r="AF483">
        <v>160820.50087951403</v>
      </c>
      <c r="AG483">
        <v>12644.150513363313</v>
      </c>
      <c r="AH483">
        <v>29594.100016476506</v>
      </c>
      <c r="AI483">
        <v>68933.697715269795</v>
      </c>
      <c r="AJ483">
        <v>102017.44323624384</v>
      </c>
      <c r="AK483">
        <v>17757.455805768415</v>
      </c>
      <c r="AL483">
        <v>8030.6854656598562</v>
      </c>
      <c r="AM483">
        <v>2932327.8950781352</v>
      </c>
      <c r="AN483">
        <v>199.25262858577588</v>
      </c>
      <c r="AO483">
        <v>5287.7504276820464</v>
      </c>
      <c r="AP483">
        <v>4956104.5510690026</v>
      </c>
      <c r="AQ483">
        <v>783.19041970952594</v>
      </c>
      <c r="AR483">
        <v>9999999</v>
      </c>
      <c r="AS483">
        <v>453.55950169175418</v>
      </c>
      <c r="AT483">
        <v>60.003948583634717</v>
      </c>
      <c r="AU483">
        <v>299.4553422614307</v>
      </c>
      <c r="AV483">
        <v>61.723651527018902</v>
      </c>
      <c r="AW483">
        <v>199.26527544004793</v>
      </c>
      <c r="AX483">
        <v>0.10106375310908193</v>
      </c>
      <c r="AY483">
        <v>39.65697439757384</v>
      </c>
      <c r="AZ483">
        <v>53.486840834110275</v>
      </c>
      <c r="BA483">
        <v>54.420042041345781</v>
      </c>
      <c r="BB483">
        <v>47.76852834006781</v>
      </c>
      <c r="BC483">
        <v>82.409461028582868</v>
      </c>
      <c r="BD483" t="s">
        <v>151</v>
      </c>
      <c r="BE483">
        <v>4.1306056911276308</v>
      </c>
      <c r="BF483">
        <v>592.79899519355956</v>
      </c>
      <c r="BG483">
        <v>2094.523065417367</v>
      </c>
      <c r="BH483">
        <v>169.3014344632146</v>
      </c>
      <c r="BI483">
        <v>345.94204652992624</v>
      </c>
      <c r="BJ483">
        <v>618.18453193026642</v>
      </c>
      <c r="BK483">
        <v>1525.1937717112839</v>
      </c>
      <c r="BL483">
        <v>258.01610818304272</v>
      </c>
      <c r="BM483">
        <v>106.29870383169282</v>
      </c>
      <c r="BN483">
        <v>143868.48370848451</v>
      </c>
      <c r="BO483">
        <v>4.9080180951714123</v>
      </c>
      <c r="BP483">
        <v>90.536293723346503</v>
      </c>
      <c r="BQ483">
        <v>35671.778822131339</v>
      </c>
      <c r="BR483">
        <v>78.295242373498994</v>
      </c>
      <c r="BS483">
        <v>9999999</v>
      </c>
      <c r="BT483">
        <v>5.3230871187522162</v>
      </c>
      <c r="BU483">
        <v>0.23719291901151199</v>
      </c>
      <c r="BV483">
        <v>1.8626776663715903</v>
      </c>
      <c r="BW483">
        <v>0.24609859965111575</v>
      </c>
      <c r="BX483">
        <v>1.1139873729866094</v>
      </c>
      <c r="BY483">
        <v>4.4393387718248759E-3</v>
      </c>
      <c r="BZ483">
        <v>0.15603998635566074</v>
      </c>
      <c r="CA483">
        <v>0.20602367228761725</v>
      </c>
      <c r="CB483">
        <v>0.20894620092196547</v>
      </c>
      <c r="CC483">
        <v>0.18309493244218136</v>
      </c>
      <c r="CD483">
        <v>0.36522616060368779</v>
      </c>
      <c r="CE483" t="s">
        <v>152</v>
      </c>
      <c r="CF483">
        <v>5.9319515744737872E-2</v>
      </c>
      <c r="CG483">
        <v>210.31652028540162</v>
      </c>
      <c r="CH483">
        <v>450.87507176874396</v>
      </c>
      <c r="CI483">
        <v>32.285145219114014</v>
      </c>
      <c r="CJ483">
        <v>92.260415331170108</v>
      </c>
      <c r="CK483">
        <v>153.80495823894688</v>
      </c>
      <c r="CL483">
        <v>211.4825824576024</v>
      </c>
      <c r="CM483">
        <v>39.762510893799231</v>
      </c>
      <c r="CN483">
        <v>24.04745030367765</v>
      </c>
      <c r="CO483">
        <v>3805.5662073755971</v>
      </c>
      <c r="CP483">
        <v>9.9983242083704876E-2</v>
      </c>
      <c r="CQ483">
        <v>18.639631737025656</v>
      </c>
      <c r="CR483">
        <v>23021.341984339062</v>
      </c>
      <c r="CS483">
        <v>140.8729289762818</v>
      </c>
      <c r="CT483">
        <v>9999999</v>
      </c>
      <c r="CU483">
        <v>0.41762188298771624</v>
      </c>
      <c r="CV483">
        <v>6.0329707657097165E-2</v>
      </c>
      <c r="CW483">
        <v>0.19842582045600982</v>
      </c>
      <c r="CX483">
        <v>6.2354000077047493E-2</v>
      </c>
      <c r="CY483">
        <v>0.17068207598630261</v>
      </c>
      <c r="CZ483">
        <v>5.4983480929803237E-5</v>
      </c>
      <c r="DA483">
        <v>4.2264580508507829E-2</v>
      </c>
      <c r="DB483">
        <v>5.2251771187069203E-2</v>
      </c>
      <c r="DC483">
        <v>5.5846535363534303E-2</v>
      </c>
      <c r="DD483">
        <v>4.7315704328212006E-2</v>
      </c>
      <c r="DE483">
        <v>9.6928214434286855E-2</v>
      </c>
    </row>
    <row r="484" spans="1:109">
      <c r="A484">
        <v>476</v>
      </c>
      <c r="B484" t="s">
        <v>149</v>
      </c>
      <c r="C484">
        <v>212576.55686670623</v>
      </c>
      <c r="D484">
        <v>693532.76290285739</v>
      </c>
      <c r="E484">
        <v>2896256.4722179612</v>
      </c>
      <c r="F484">
        <v>620578.31240948138</v>
      </c>
      <c r="G484">
        <v>313552.84191983548</v>
      </c>
      <c r="H484">
        <v>834232.51866748673</v>
      </c>
      <c r="I484">
        <v>133219686.04221134</v>
      </c>
      <c r="J484">
        <v>7533044.0706013273</v>
      </c>
      <c r="K484">
        <v>87968.972296026011</v>
      </c>
      <c r="L484">
        <v>3.2745025080131412E+19</v>
      </c>
      <c r="M484">
        <v>1537.334878603358</v>
      </c>
      <c r="N484">
        <v>111406.7780774704</v>
      </c>
      <c r="O484">
        <v>4232048.7978696218</v>
      </c>
      <c r="P484">
        <v>28824.554575718903</v>
      </c>
      <c r="Q484">
        <v>9999999</v>
      </c>
      <c r="R484">
        <v>2358.4046170290198</v>
      </c>
      <c r="S484">
        <v>550.17278501124633</v>
      </c>
      <c r="T484">
        <v>1433.9967400467895</v>
      </c>
      <c r="U484">
        <v>572.12503231253038</v>
      </c>
      <c r="V484">
        <v>986.68243434824205</v>
      </c>
      <c r="W484">
        <v>0.70743181235847419</v>
      </c>
      <c r="X484">
        <v>347.34361399929429</v>
      </c>
      <c r="Y484">
        <v>468.23919864576277</v>
      </c>
      <c r="Z484">
        <v>494.32284805467424</v>
      </c>
      <c r="AA484">
        <v>411.09354400963815</v>
      </c>
      <c r="AB484">
        <v>688.66410426752634</v>
      </c>
      <c r="AC484" t="s">
        <v>150</v>
      </c>
      <c r="AD484">
        <v>239.90390741269937</v>
      </c>
      <c r="AE484">
        <v>107325.22332431437</v>
      </c>
      <c r="AF484">
        <v>187891.57086662712</v>
      </c>
      <c r="AG484">
        <v>25744.306395521689</v>
      </c>
      <c r="AH484">
        <v>60966.72275787429</v>
      </c>
      <c r="AI484">
        <v>75761.939832768316</v>
      </c>
      <c r="AJ484">
        <v>219434.64262597964</v>
      </c>
      <c r="AK484">
        <v>36168.614727838125</v>
      </c>
      <c r="AL484">
        <v>17781.838173535012</v>
      </c>
      <c r="AM484">
        <v>3246995.557451128</v>
      </c>
      <c r="AN484">
        <v>412.99215711485755</v>
      </c>
      <c r="AO484">
        <v>15288.473042534824</v>
      </c>
      <c r="AP484">
        <v>6092217.4466375643</v>
      </c>
      <c r="AQ484">
        <v>3439.0884687527396</v>
      </c>
      <c r="AR484">
        <v>9999999</v>
      </c>
      <c r="AS484">
        <v>427.37628934260255</v>
      </c>
      <c r="AT484">
        <v>106.961488571499</v>
      </c>
      <c r="AU484">
        <v>311.47297218794637</v>
      </c>
      <c r="AV484">
        <v>112.59565933945866</v>
      </c>
      <c r="AW484">
        <v>301.47688735808168</v>
      </c>
      <c r="AX484">
        <v>7.4288497446568943E-2</v>
      </c>
      <c r="AY484">
        <v>58.819101415676855</v>
      </c>
      <c r="AZ484">
        <v>85.923000870933251</v>
      </c>
      <c r="BA484">
        <v>93.645682796994706</v>
      </c>
      <c r="BB484">
        <v>71.779122903799504</v>
      </c>
      <c r="BC484">
        <v>190.73199617584689</v>
      </c>
      <c r="BD484" t="s">
        <v>151</v>
      </c>
      <c r="BE484">
        <v>0.27718483041259373</v>
      </c>
      <c r="BF484">
        <v>1096.776046041319</v>
      </c>
      <c r="BG484">
        <v>1915.7885591547172</v>
      </c>
      <c r="BH484">
        <v>230.4802521461246</v>
      </c>
      <c r="BI484">
        <v>475.77772604726454</v>
      </c>
      <c r="BJ484">
        <v>822.10771829030898</v>
      </c>
      <c r="BK484">
        <v>3247.5744038543271</v>
      </c>
      <c r="BL484">
        <v>394.27079732066551</v>
      </c>
      <c r="BM484">
        <v>123.78571672033947</v>
      </c>
      <c r="BN484">
        <v>153508.7053765977</v>
      </c>
      <c r="BO484">
        <v>0.82892137234605767</v>
      </c>
      <c r="BP484">
        <v>75.566047869627667</v>
      </c>
      <c r="BQ484">
        <v>28210.368188057699</v>
      </c>
      <c r="BR484">
        <v>81.400951613303491</v>
      </c>
      <c r="BS484">
        <v>9999999</v>
      </c>
      <c r="BT484">
        <v>2.4533857576585296</v>
      </c>
      <c r="BU484">
        <v>0.32192716072536343</v>
      </c>
      <c r="BV484">
        <v>1.2865225647536607</v>
      </c>
      <c r="BW484">
        <v>0.33112328811097674</v>
      </c>
      <c r="BX484">
        <v>1.0915613231117536</v>
      </c>
      <c r="BY484">
        <v>4.4973408501134933E-3</v>
      </c>
      <c r="BZ484">
        <v>0.23350152898120677</v>
      </c>
      <c r="CA484">
        <v>0.28404700514639175</v>
      </c>
      <c r="CB484">
        <v>0.29544624988360513</v>
      </c>
      <c r="CC484">
        <v>0.25826476683931643</v>
      </c>
      <c r="CD484">
        <v>0.44604174254025297</v>
      </c>
      <c r="CE484" t="s">
        <v>152</v>
      </c>
      <c r="CF484">
        <v>0.4185155306136441</v>
      </c>
      <c r="CG484">
        <v>450.04330683525137</v>
      </c>
      <c r="CH484">
        <v>1465.1743332425729</v>
      </c>
      <c r="CI484">
        <v>86.604473084729676</v>
      </c>
      <c r="CJ484">
        <v>197.25312199270178</v>
      </c>
      <c r="CK484">
        <v>417.34050379095737</v>
      </c>
      <c r="CL484">
        <v>747.5613057717751</v>
      </c>
      <c r="CM484">
        <v>125.38614251306963</v>
      </c>
      <c r="CN484">
        <v>52.503549803699947</v>
      </c>
      <c r="CO484">
        <v>98389.487398127545</v>
      </c>
      <c r="CP484">
        <v>0.82335870912659148</v>
      </c>
      <c r="CQ484">
        <v>29.091736699449065</v>
      </c>
      <c r="CR484">
        <v>23494.537262637848</v>
      </c>
      <c r="CS484">
        <v>108.40269070553789</v>
      </c>
      <c r="CT484">
        <v>9999999</v>
      </c>
      <c r="CU484">
        <v>1.4904436769295986</v>
      </c>
      <c r="CV484">
        <v>0.2615320143037817</v>
      </c>
      <c r="CW484">
        <v>1.0409049084452862</v>
      </c>
      <c r="CX484">
        <v>0.26921077068789945</v>
      </c>
      <c r="CY484">
        <v>0.70121798391473944</v>
      </c>
      <c r="CZ484">
        <v>4.2714509677942798E-4</v>
      </c>
      <c r="DA484">
        <v>0.15057736650060957</v>
      </c>
      <c r="DB484">
        <v>0.2249804939657869</v>
      </c>
      <c r="DC484">
        <v>0.24039482060082934</v>
      </c>
      <c r="DD484">
        <v>0.19213996278529924</v>
      </c>
      <c r="DE484">
        <v>0.35057697237010138</v>
      </c>
    </row>
    <row r="485" spans="1:109">
      <c r="A485">
        <v>477</v>
      </c>
      <c r="B485" t="s">
        <v>149</v>
      </c>
      <c r="C485">
        <v>324808.12997881277</v>
      </c>
      <c r="D485">
        <v>420001.5437770398</v>
      </c>
      <c r="E485">
        <v>874165.34981742362</v>
      </c>
      <c r="F485">
        <v>130165.25960291148</v>
      </c>
      <c r="G485">
        <v>203283.50906158565</v>
      </c>
      <c r="H485">
        <v>368585.82209376385</v>
      </c>
      <c r="I485">
        <v>3848351.4160955106</v>
      </c>
      <c r="J485">
        <v>316951.80053497246</v>
      </c>
      <c r="K485">
        <v>52227.483188816688</v>
      </c>
      <c r="L485">
        <v>800090067.44535506</v>
      </c>
      <c r="M485">
        <v>1843.4802073405683</v>
      </c>
      <c r="N485">
        <v>35192.870482938466</v>
      </c>
      <c r="O485">
        <v>6779999.8662342476</v>
      </c>
      <c r="P485">
        <v>19347.681050515832</v>
      </c>
      <c r="Q485">
        <v>9999999</v>
      </c>
      <c r="R485">
        <v>3519.5750948901982</v>
      </c>
      <c r="S485">
        <v>455.66244257580939</v>
      </c>
      <c r="T485">
        <v>2181.5010107611729</v>
      </c>
      <c r="U485">
        <v>469.27431489580783</v>
      </c>
      <c r="V485">
        <v>1286.7198072724191</v>
      </c>
      <c r="W485">
        <v>1.872820178318757</v>
      </c>
      <c r="X485">
        <v>233.52781050732858</v>
      </c>
      <c r="Y485">
        <v>386.67218258253632</v>
      </c>
      <c r="Z485">
        <v>418.55288388779979</v>
      </c>
      <c r="AA485">
        <v>315.34325731939117</v>
      </c>
      <c r="AB485">
        <v>599.25205416730682</v>
      </c>
      <c r="AC485" t="s">
        <v>150</v>
      </c>
      <c r="AD485">
        <v>283.51151019677525</v>
      </c>
      <c r="AE485">
        <v>60840.668848946836</v>
      </c>
      <c r="AF485">
        <v>324652.19142266002</v>
      </c>
      <c r="AG485">
        <v>14435.568053363593</v>
      </c>
      <c r="AH485">
        <v>29401.106416000752</v>
      </c>
      <c r="AI485">
        <v>81968.393497235549</v>
      </c>
      <c r="AJ485">
        <v>127121.07215892785</v>
      </c>
      <c r="AK485">
        <v>22685.587451621515</v>
      </c>
      <c r="AL485">
        <v>7951.5614285543761</v>
      </c>
      <c r="AM485">
        <v>48851008.000243902</v>
      </c>
      <c r="AN485">
        <v>247.29273041345689</v>
      </c>
      <c r="AO485">
        <v>5308.161126487923</v>
      </c>
      <c r="AP485">
        <v>4193553.5857323562</v>
      </c>
      <c r="AQ485">
        <v>1529.2828927368746</v>
      </c>
      <c r="AR485">
        <v>9999999</v>
      </c>
      <c r="AS485">
        <v>691.79961351280838</v>
      </c>
      <c r="AT485">
        <v>74.742275156814813</v>
      </c>
      <c r="AU485">
        <v>212.26104431951606</v>
      </c>
      <c r="AV485">
        <v>79.557342528352862</v>
      </c>
      <c r="AW485">
        <v>135.22191558173984</v>
      </c>
      <c r="AX485">
        <v>0.12807773783619802</v>
      </c>
      <c r="AY485">
        <v>29.058355121604766</v>
      </c>
      <c r="AZ485">
        <v>54.377904604198072</v>
      </c>
      <c r="BA485">
        <v>63.65486104709943</v>
      </c>
      <c r="BB485">
        <v>40.977161221071391</v>
      </c>
      <c r="BC485">
        <v>120.70509845806821</v>
      </c>
      <c r="BD485" t="s">
        <v>151</v>
      </c>
      <c r="BE485">
        <v>7.1384021682912255</v>
      </c>
      <c r="BF485">
        <v>426.92736858705808</v>
      </c>
      <c r="BG485">
        <v>4820.1622498274064</v>
      </c>
      <c r="BH485">
        <v>220.11638896660838</v>
      </c>
      <c r="BI485">
        <v>260.78394096183496</v>
      </c>
      <c r="BJ485">
        <v>1164.3772682120461</v>
      </c>
      <c r="BK485">
        <v>1675.9827212492089</v>
      </c>
      <c r="BL485">
        <v>442.65689518666466</v>
      </c>
      <c r="BM485">
        <v>88.693035867018864</v>
      </c>
      <c r="BN485">
        <v>70609733.682489648</v>
      </c>
      <c r="BO485">
        <v>10.535618326456305</v>
      </c>
      <c r="BP485">
        <v>33.516659047775292</v>
      </c>
      <c r="BQ485">
        <v>23420.517875527708</v>
      </c>
      <c r="BR485">
        <v>96.667995578185625</v>
      </c>
      <c r="BS485">
        <v>9999999</v>
      </c>
      <c r="BT485">
        <v>11.307030169614467</v>
      </c>
      <c r="BU485">
        <v>0.40234680195500716</v>
      </c>
      <c r="BV485">
        <v>4.2941326611301873</v>
      </c>
      <c r="BW485">
        <v>0.42556858892007926</v>
      </c>
      <c r="BX485">
        <v>2.6110297581779811</v>
      </c>
      <c r="BY485">
        <v>1.0628418543373501E-3</v>
      </c>
      <c r="BZ485">
        <v>0.16401995675592734</v>
      </c>
      <c r="CA485">
        <v>0.29372966703448777</v>
      </c>
      <c r="CB485">
        <v>0.35361566427321683</v>
      </c>
      <c r="CC485">
        <v>0.22261824999930144</v>
      </c>
      <c r="CD485">
        <v>0.72758271366863925</v>
      </c>
      <c r="CE485" t="s">
        <v>152</v>
      </c>
      <c r="CF485">
        <v>0.39623505858558777</v>
      </c>
      <c r="CG485">
        <v>290.46058696390861</v>
      </c>
      <c r="CH485">
        <v>1124.2236164678932</v>
      </c>
      <c r="CI485">
        <v>55.415993919859403</v>
      </c>
      <c r="CJ485">
        <v>133.63880657542319</v>
      </c>
      <c r="CK485">
        <v>301.94443978338433</v>
      </c>
      <c r="CL485">
        <v>405.59530054420173</v>
      </c>
      <c r="CM485">
        <v>75.744711673429265</v>
      </c>
      <c r="CN485">
        <v>35.833612482502069</v>
      </c>
      <c r="CO485">
        <v>41519.310448645629</v>
      </c>
      <c r="CP485">
        <v>0.47584867578869788</v>
      </c>
      <c r="CQ485">
        <v>23.056542141711287</v>
      </c>
      <c r="CR485">
        <v>23213.558969026355</v>
      </c>
      <c r="CS485">
        <v>113.9911880471639</v>
      </c>
      <c r="CT485">
        <v>9999999</v>
      </c>
      <c r="CU485">
        <v>1.6006050464914339</v>
      </c>
      <c r="CV485">
        <v>0.21281735342311026</v>
      </c>
      <c r="CW485">
        <v>0.91079260426809905</v>
      </c>
      <c r="CX485">
        <v>0.21832151244306064</v>
      </c>
      <c r="CY485">
        <v>0.55705151381308515</v>
      </c>
      <c r="CZ485">
        <v>1.9388903383481069E-3</v>
      </c>
      <c r="DA485">
        <v>0.11774242633453892</v>
      </c>
      <c r="DB485">
        <v>0.18663364881554267</v>
      </c>
      <c r="DC485">
        <v>0.19474515788848534</v>
      </c>
      <c r="DD485">
        <v>0.1572005266601614</v>
      </c>
      <c r="DE485">
        <v>0.26148628023974629</v>
      </c>
    </row>
    <row r="486" spans="1:109">
      <c r="A486">
        <v>478</v>
      </c>
      <c r="B486" t="s">
        <v>149</v>
      </c>
      <c r="C486">
        <v>275212.31157065445</v>
      </c>
      <c r="D486">
        <v>541289.04550550471</v>
      </c>
      <c r="E486">
        <v>1543596.8358647702</v>
      </c>
      <c r="F486">
        <v>292240.49506595387</v>
      </c>
      <c r="G486">
        <v>273287.9968374272</v>
      </c>
      <c r="H486">
        <v>498482.70719073934</v>
      </c>
      <c r="I486">
        <v>30375492.31651552</v>
      </c>
      <c r="J486">
        <v>1472881.7846783998</v>
      </c>
      <c r="K486">
        <v>70587.176435230635</v>
      </c>
      <c r="L486">
        <v>6173346134266.2842</v>
      </c>
      <c r="M486">
        <v>2546.7486035963393</v>
      </c>
      <c r="N486">
        <v>81282.444584583252</v>
      </c>
      <c r="O486">
        <v>4215635.7602907233</v>
      </c>
      <c r="P486">
        <v>37958.196341044866</v>
      </c>
      <c r="Q486">
        <v>9999999</v>
      </c>
      <c r="R486">
        <v>6611.8972016902808</v>
      </c>
      <c r="S486">
        <v>1019.9551405224</v>
      </c>
      <c r="T486">
        <v>3847.2284214318802</v>
      </c>
      <c r="U486">
        <v>1055.0844136340027</v>
      </c>
      <c r="V486">
        <v>2402.4982026614884</v>
      </c>
      <c r="W486">
        <v>1.1609556493036415</v>
      </c>
      <c r="X486">
        <v>483.91096140636199</v>
      </c>
      <c r="Y486">
        <v>835.08985487569157</v>
      </c>
      <c r="Z486">
        <v>936.01763058016206</v>
      </c>
      <c r="AA486">
        <v>660.2295408223606</v>
      </c>
      <c r="AB486">
        <v>1358.9260741203175</v>
      </c>
      <c r="AC486" t="s">
        <v>150</v>
      </c>
      <c r="AD486">
        <v>12.035406125545471</v>
      </c>
      <c r="AE486">
        <v>64637.495652571597</v>
      </c>
      <c r="AF486">
        <v>124840.55537041445</v>
      </c>
      <c r="AG486">
        <v>10717.00273998493</v>
      </c>
      <c r="AH486">
        <v>29191.842076122393</v>
      </c>
      <c r="AI486">
        <v>50688.046705637564</v>
      </c>
      <c r="AJ486">
        <v>77301.957595525266</v>
      </c>
      <c r="AK486">
        <v>13678.317998458424</v>
      </c>
      <c r="AL486">
        <v>7659.3453074315303</v>
      </c>
      <c r="AM486">
        <v>1188411.1015163835</v>
      </c>
      <c r="AN486">
        <v>36.182404286054016</v>
      </c>
      <c r="AO486">
        <v>5451.4897955026563</v>
      </c>
      <c r="AP486">
        <v>5780707.9905064078</v>
      </c>
      <c r="AQ486">
        <v>676.88805182354974</v>
      </c>
      <c r="AR486">
        <v>9999999</v>
      </c>
      <c r="AS486">
        <v>95.569149442670451</v>
      </c>
      <c r="AT486">
        <v>15.015525215197336</v>
      </c>
      <c r="AU486">
        <v>41.575878817762387</v>
      </c>
      <c r="AV486">
        <v>15.645884451533803</v>
      </c>
      <c r="AW486">
        <v>35.618977681155279</v>
      </c>
      <c r="AX486">
        <v>0.30937063125945247</v>
      </c>
      <c r="AY486">
        <v>8.9733249723577213</v>
      </c>
      <c r="AZ486">
        <v>12.349087428862015</v>
      </c>
      <c r="BA486">
        <v>13.652536949665423</v>
      </c>
      <c r="BB486">
        <v>10.372953133644124</v>
      </c>
      <c r="BC486">
        <v>21.439103416728219</v>
      </c>
      <c r="BD486" t="s">
        <v>151</v>
      </c>
      <c r="BE486">
        <v>2.6953722808381326</v>
      </c>
      <c r="BF486">
        <v>325.01252079840884</v>
      </c>
      <c r="BG486">
        <v>1494.623307741824</v>
      </c>
      <c r="BH486">
        <v>76.854854078800372</v>
      </c>
      <c r="BI486">
        <v>178.21677415484353</v>
      </c>
      <c r="BJ486">
        <v>362.54321530153533</v>
      </c>
      <c r="BK486">
        <v>627.36600120276421</v>
      </c>
      <c r="BL486">
        <v>110.6412551783251</v>
      </c>
      <c r="BM486">
        <v>50.648215789419375</v>
      </c>
      <c r="BN486">
        <v>68213.93335547467</v>
      </c>
      <c r="BO486">
        <v>4.8467488954577442</v>
      </c>
      <c r="BP486">
        <v>52.599755741656629</v>
      </c>
      <c r="BQ486">
        <v>32142.079384434208</v>
      </c>
      <c r="BR486">
        <v>85.125379170621017</v>
      </c>
      <c r="BS486">
        <v>9999999</v>
      </c>
      <c r="BT486">
        <v>7.5126685294058664</v>
      </c>
      <c r="BU486">
        <v>0.6503882297793504</v>
      </c>
      <c r="BV486">
        <v>2.5181706600345377</v>
      </c>
      <c r="BW486">
        <v>0.68645767920632295</v>
      </c>
      <c r="BX486">
        <v>1.50501868521389</v>
      </c>
      <c r="BY486">
        <v>4.8430223144367169E-3</v>
      </c>
      <c r="BZ486">
        <v>0.27607259502788828</v>
      </c>
      <c r="CA486">
        <v>0.5003195166461879</v>
      </c>
      <c r="CB486">
        <v>0.56087223591132807</v>
      </c>
      <c r="CC486">
        <v>0.38609334550357344</v>
      </c>
      <c r="CD486">
        <v>1.0801342088594186</v>
      </c>
      <c r="CE486" t="s">
        <v>152</v>
      </c>
      <c r="CF486">
        <v>0.97695730957899318</v>
      </c>
      <c r="CG486">
        <v>206.20989184195335</v>
      </c>
      <c r="CH486">
        <v>1742.2601326006816</v>
      </c>
      <c r="CI486">
        <v>53.645731278682263</v>
      </c>
      <c r="CJ486">
        <v>96.519611806807788</v>
      </c>
      <c r="CK486">
        <v>434.29269586942166</v>
      </c>
      <c r="CL486">
        <v>263.19910520408718</v>
      </c>
      <c r="CM486">
        <v>74.128252126198305</v>
      </c>
      <c r="CN486">
        <v>32.307130265527221</v>
      </c>
      <c r="CO486">
        <v>120549.40510677459</v>
      </c>
      <c r="CP486">
        <v>2.2734419316917038</v>
      </c>
      <c r="CQ486">
        <v>8.7123331751955018</v>
      </c>
      <c r="CR486">
        <v>27192.934429285095</v>
      </c>
      <c r="CS486">
        <v>144.90108889481817</v>
      </c>
      <c r="CT486">
        <v>9999999</v>
      </c>
      <c r="CU486">
        <v>2.7785772956390207</v>
      </c>
      <c r="CV486">
        <v>0.1817204357133276</v>
      </c>
      <c r="CW486">
        <v>0.94800083378426603</v>
      </c>
      <c r="CX486">
        <v>0.19252868386231423</v>
      </c>
      <c r="CY486">
        <v>0.62674026048040388</v>
      </c>
      <c r="CZ486">
        <v>1.2904118678701761E-3</v>
      </c>
      <c r="DA486">
        <v>8.6216887443727519E-2</v>
      </c>
      <c r="DB486">
        <v>0.13839291547518962</v>
      </c>
      <c r="DC486">
        <v>0.15810042081025399</v>
      </c>
      <c r="DD486">
        <v>0.11037777927619573</v>
      </c>
      <c r="DE486">
        <v>0.34118968542455103</v>
      </c>
    </row>
    <row r="487" spans="1:109">
      <c r="A487">
        <v>479</v>
      </c>
      <c r="B487" t="s">
        <v>149</v>
      </c>
      <c r="C487">
        <v>248772.58168453517</v>
      </c>
      <c r="D487">
        <v>310409.7874100717</v>
      </c>
      <c r="E487">
        <v>714964.76676320098</v>
      </c>
      <c r="F487">
        <v>98175.198105996606</v>
      </c>
      <c r="G487">
        <v>153020.32012476728</v>
      </c>
      <c r="H487">
        <v>254921.9512690421</v>
      </c>
      <c r="I487">
        <v>2559717.5391476811</v>
      </c>
      <c r="J487">
        <v>234199.05080843091</v>
      </c>
      <c r="K487">
        <v>41262.501103394141</v>
      </c>
      <c r="L487">
        <v>1252459432.4304931</v>
      </c>
      <c r="M487">
        <v>693.97958377847885</v>
      </c>
      <c r="N487">
        <v>30918.835793800092</v>
      </c>
      <c r="O487">
        <v>4897614.2636115327</v>
      </c>
      <c r="P487">
        <v>16405.932137684464</v>
      </c>
      <c r="Q487">
        <v>9999999</v>
      </c>
      <c r="R487">
        <v>1692.1394912735291</v>
      </c>
      <c r="S487">
        <v>198.38573903341046</v>
      </c>
      <c r="T487">
        <v>746.36452371298378</v>
      </c>
      <c r="U487">
        <v>203.91581222793121</v>
      </c>
      <c r="V487">
        <v>379.23705588508449</v>
      </c>
      <c r="W487">
        <v>0.95881575361966065</v>
      </c>
      <c r="X487">
        <v>122.47239797283703</v>
      </c>
      <c r="Y487">
        <v>172.80439030940013</v>
      </c>
      <c r="Z487">
        <v>179.79807260303065</v>
      </c>
      <c r="AA487">
        <v>148.2190330512239</v>
      </c>
      <c r="AB487">
        <v>240.68807257729415</v>
      </c>
      <c r="AC487" t="s">
        <v>150</v>
      </c>
      <c r="AD487">
        <v>202.3548819472758</v>
      </c>
      <c r="AE487">
        <v>118553.80386993126</v>
      </c>
      <c r="AF487">
        <v>466637.16556679661</v>
      </c>
      <c r="AG487">
        <v>31861.68098730189</v>
      </c>
      <c r="AH487">
        <v>58021.199657136611</v>
      </c>
      <c r="AI487">
        <v>146766.71771227912</v>
      </c>
      <c r="AJ487">
        <v>381161.95853267121</v>
      </c>
      <c r="AK487">
        <v>55744.154414993463</v>
      </c>
      <c r="AL487">
        <v>15517.09736815929</v>
      </c>
      <c r="AM487">
        <v>155641653.75220701</v>
      </c>
      <c r="AN487">
        <v>113.19992327812139</v>
      </c>
      <c r="AO487">
        <v>7017.2991133743353</v>
      </c>
      <c r="AP487">
        <v>4569470.8560579997</v>
      </c>
      <c r="AQ487">
        <v>2544.8587949729563</v>
      </c>
      <c r="AR487">
        <v>9999999</v>
      </c>
      <c r="AS487">
        <v>726.03516222316978</v>
      </c>
      <c r="AT487">
        <v>139.73663661278815</v>
      </c>
      <c r="AU487">
        <v>537.26477252573125</v>
      </c>
      <c r="AV487">
        <v>143.43707706268719</v>
      </c>
      <c r="AW487">
        <v>469.10370655974964</v>
      </c>
      <c r="AX487">
        <v>0.39570993644820035</v>
      </c>
      <c r="AY487">
        <v>96.269340887772472</v>
      </c>
      <c r="AZ487">
        <v>122.54682859548878</v>
      </c>
      <c r="BA487">
        <v>132.0170561386951</v>
      </c>
      <c r="BB487">
        <v>110.5994585615165</v>
      </c>
      <c r="BC487">
        <v>199.95422029472968</v>
      </c>
      <c r="BD487" t="s">
        <v>151</v>
      </c>
      <c r="BE487">
        <v>2.465871857738632</v>
      </c>
      <c r="BF487">
        <v>1218.0532493469882</v>
      </c>
      <c r="BG487">
        <v>7522.6779072596482</v>
      </c>
      <c r="BH487">
        <v>768.02769935700485</v>
      </c>
      <c r="BI487">
        <v>631.5454098320206</v>
      </c>
      <c r="BJ487">
        <v>2167.2502725822592</v>
      </c>
      <c r="BK487">
        <v>21362.09634241023</v>
      </c>
      <c r="BL487">
        <v>2751.3046679255876</v>
      </c>
      <c r="BM487">
        <v>199.44724016595887</v>
      </c>
      <c r="BN487">
        <v>47692963230.563385</v>
      </c>
      <c r="BO487">
        <v>4.7778672188725873</v>
      </c>
      <c r="BP487">
        <v>95.517893996800311</v>
      </c>
      <c r="BQ487">
        <v>20019.045769020846</v>
      </c>
      <c r="BR487">
        <v>70.318182011699534</v>
      </c>
      <c r="BS487">
        <v>9999999</v>
      </c>
      <c r="BT487">
        <v>5.0416763785934284</v>
      </c>
      <c r="BU487">
        <v>0.71800309559392184</v>
      </c>
      <c r="BV487">
        <v>1.9038761613383743</v>
      </c>
      <c r="BW487">
        <v>0.74932787587958127</v>
      </c>
      <c r="BX487">
        <v>1.2468378976647816</v>
      </c>
      <c r="BY487">
        <v>3.0861580599403308E-3</v>
      </c>
      <c r="BZ487">
        <v>0.39846240976566993</v>
      </c>
      <c r="CA487">
        <v>0.5955653314721121</v>
      </c>
      <c r="CB487">
        <v>0.63227646980175944</v>
      </c>
      <c r="CC487">
        <v>0.50343764635132271</v>
      </c>
      <c r="CD487">
        <v>0.95657929191820423</v>
      </c>
      <c r="CE487" t="s">
        <v>152</v>
      </c>
      <c r="CF487">
        <v>4.4079089204598052</v>
      </c>
      <c r="CG487">
        <v>110.42348059052311</v>
      </c>
      <c r="CH487">
        <v>660.20500390476047</v>
      </c>
      <c r="CI487">
        <v>30.502751223558512</v>
      </c>
      <c r="CJ487">
        <v>62.782686217553533</v>
      </c>
      <c r="CK487">
        <v>135.83672598501298</v>
      </c>
      <c r="CL487">
        <v>170.59308356540811</v>
      </c>
      <c r="CM487">
        <v>40.014596849935756</v>
      </c>
      <c r="CN487">
        <v>24.002956220016131</v>
      </c>
      <c r="CO487">
        <v>15820.462831314682</v>
      </c>
      <c r="CP487">
        <v>8.6001616518825497</v>
      </c>
      <c r="CQ487">
        <v>37.499436893129172</v>
      </c>
      <c r="CR487">
        <v>20988.240268329133</v>
      </c>
      <c r="CS487">
        <v>78.060398423004543</v>
      </c>
      <c r="CT487">
        <v>9999999</v>
      </c>
      <c r="CU487">
        <v>5.1982980839577637</v>
      </c>
      <c r="CV487">
        <v>9.7127349514786077E-2</v>
      </c>
      <c r="CW487">
        <v>0.785130385092071</v>
      </c>
      <c r="CX487">
        <v>0.10362041516046887</v>
      </c>
      <c r="CY487">
        <v>0.48041335203303409</v>
      </c>
      <c r="CZ487">
        <v>1.0522393870144695E-3</v>
      </c>
      <c r="DA487">
        <v>3.9383273564924909E-2</v>
      </c>
      <c r="DB487">
        <v>7.1125417122897924E-2</v>
      </c>
      <c r="DC487">
        <v>8.2639661317074384E-2</v>
      </c>
      <c r="DD487">
        <v>5.4379645833180446E-2</v>
      </c>
      <c r="DE487">
        <v>0.18752606373149847</v>
      </c>
    </row>
    <row r="488" spans="1:109">
      <c r="A488">
        <v>480</v>
      </c>
      <c r="B488" t="s">
        <v>149</v>
      </c>
      <c r="C488">
        <v>273177.55031983735</v>
      </c>
      <c r="D488">
        <v>187125.05334434568</v>
      </c>
      <c r="E488">
        <v>1177778.5385094406</v>
      </c>
      <c r="F488">
        <v>67892.909770038837</v>
      </c>
      <c r="G488">
        <v>96608.665641239626</v>
      </c>
      <c r="H488">
        <v>322959.51309738751</v>
      </c>
      <c r="I488">
        <v>786298.03070581332</v>
      </c>
      <c r="J488">
        <v>135878.04248787678</v>
      </c>
      <c r="K488">
        <v>27919.845986644857</v>
      </c>
      <c r="L488">
        <v>3691439397.7150941</v>
      </c>
      <c r="M488">
        <v>601.90597684116437</v>
      </c>
      <c r="N488">
        <v>11426.40975440844</v>
      </c>
      <c r="O488">
        <v>7283177.9029892534</v>
      </c>
      <c r="P488">
        <v>7438.4551310889647</v>
      </c>
      <c r="Q488">
        <v>9999999</v>
      </c>
      <c r="R488">
        <v>1788.0129760614957</v>
      </c>
      <c r="S488">
        <v>316.24591545457895</v>
      </c>
      <c r="T488">
        <v>1091.6703678883282</v>
      </c>
      <c r="U488">
        <v>326.12368096657713</v>
      </c>
      <c r="V488">
        <v>720.24293769816086</v>
      </c>
      <c r="W488">
        <v>0.22204116618715863</v>
      </c>
      <c r="X488">
        <v>172.69892302765473</v>
      </c>
      <c r="Y488">
        <v>269.15743698406641</v>
      </c>
      <c r="Z488">
        <v>291.00236937762094</v>
      </c>
      <c r="AA488">
        <v>225.71015660325062</v>
      </c>
      <c r="AB488">
        <v>433.39365013759709</v>
      </c>
      <c r="AC488" t="s">
        <v>150</v>
      </c>
      <c r="AD488">
        <v>191.7450380189444</v>
      </c>
      <c r="AE488">
        <v>108672.90740559463</v>
      </c>
      <c r="AF488">
        <v>401875.54396967002</v>
      </c>
      <c r="AG488">
        <v>25783.207171215654</v>
      </c>
      <c r="AH488">
        <v>50777.316213063765</v>
      </c>
      <c r="AI488">
        <v>112893.91342758368</v>
      </c>
      <c r="AJ488">
        <v>302954.13838908094</v>
      </c>
      <c r="AK488">
        <v>43733.172756655527</v>
      </c>
      <c r="AL488">
        <v>13471.005683469873</v>
      </c>
      <c r="AM488">
        <v>107208702.31155978</v>
      </c>
      <c r="AN488">
        <v>114.30517160430001</v>
      </c>
      <c r="AO488">
        <v>8469.3536241231141</v>
      </c>
      <c r="AP488">
        <v>4315519.1480810679</v>
      </c>
      <c r="AQ488">
        <v>3162.3610164242632</v>
      </c>
      <c r="AR488">
        <v>9999999</v>
      </c>
      <c r="AS488">
        <v>627.37756767439464</v>
      </c>
      <c r="AT488">
        <v>81.82562203635392</v>
      </c>
      <c r="AU488">
        <v>274.18339137733534</v>
      </c>
      <c r="AV488">
        <v>84.416966471027436</v>
      </c>
      <c r="AW488">
        <v>158.35651820335121</v>
      </c>
      <c r="AX488">
        <v>0.29941648948749511</v>
      </c>
      <c r="AY488">
        <v>49.828285972026059</v>
      </c>
      <c r="AZ488">
        <v>70.21489449873161</v>
      </c>
      <c r="BA488">
        <v>73.981410714385802</v>
      </c>
      <c r="BB488">
        <v>60.723462578172892</v>
      </c>
      <c r="BC488">
        <v>101.77677863912903</v>
      </c>
      <c r="BD488" t="s">
        <v>151</v>
      </c>
      <c r="BE488">
        <v>2.1501853636146353</v>
      </c>
      <c r="BF488">
        <v>1156.6102848865046</v>
      </c>
      <c r="BG488">
        <v>5033.8981987030611</v>
      </c>
      <c r="BH488">
        <v>397.77038670659624</v>
      </c>
      <c r="BI488">
        <v>564.18317351294274</v>
      </c>
      <c r="BJ488">
        <v>1519.7052393301831</v>
      </c>
      <c r="BK488">
        <v>6812.6817844756742</v>
      </c>
      <c r="BL488">
        <v>868.1267290012903</v>
      </c>
      <c r="BM488">
        <v>155.84996283091596</v>
      </c>
      <c r="BN488">
        <v>27444135.687346023</v>
      </c>
      <c r="BO488">
        <v>1.4768562451616332</v>
      </c>
      <c r="BP488">
        <v>68.329004630688132</v>
      </c>
      <c r="BQ488">
        <v>28096.490347646904</v>
      </c>
      <c r="BR488">
        <v>75.423938167302396</v>
      </c>
      <c r="BS488">
        <v>9999999</v>
      </c>
      <c r="BT488">
        <v>6.3996372225217524</v>
      </c>
      <c r="BU488">
        <v>1.5889279698349974</v>
      </c>
      <c r="BV488">
        <v>4.7653974358880991</v>
      </c>
      <c r="BW488">
        <v>1.6445455507500149</v>
      </c>
      <c r="BX488">
        <v>4.0240299564734823</v>
      </c>
      <c r="BY488">
        <v>7.5317349672106041E-3</v>
      </c>
      <c r="BZ488">
        <v>1.0248202752971207</v>
      </c>
      <c r="CA488">
        <v>1.3567336139678985</v>
      </c>
      <c r="CB488">
        <v>1.4749713319177249</v>
      </c>
      <c r="CC488">
        <v>1.1935194313071138</v>
      </c>
      <c r="CD488">
        <v>2.4110879971511956</v>
      </c>
      <c r="CE488" t="s">
        <v>152</v>
      </c>
      <c r="CF488">
        <v>0.11106768813589751</v>
      </c>
      <c r="CG488">
        <v>181.39974433942331</v>
      </c>
      <c r="CH488">
        <v>715.00980915947105</v>
      </c>
      <c r="CI488">
        <v>37.79080067073604</v>
      </c>
      <c r="CJ488">
        <v>95.747384870391627</v>
      </c>
      <c r="CK488">
        <v>222.02991276491443</v>
      </c>
      <c r="CL488">
        <v>234.90360028314902</v>
      </c>
      <c r="CM488">
        <v>48.208109197358368</v>
      </c>
      <c r="CN488">
        <v>26.463814500728294</v>
      </c>
      <c r="CO488">
        <v>10231.608092433973</v>
      </c>
      <c r="CP488">
        <v>0.2228213019716018</v>
      </c>
      <c r="CQ488">
        <v>17.139919043357551</v>
      </c>
      <c r="CR488">
        <v>24533.197942810159</v>
      </c>
      <c r="CS488">
        <v>136.20415966506704</v>
      </c>
      <c r="CT488">
        <v>9999999</v>
      </c>
      <c r="CU488">
        <v>0.49732707340390475</v>
      </c>
      <c r="CV488">
        <v>0.10584362471757057</v>
      </c>
      <c r="CW488">
        <v>0.26073750637142185</v>
      </c>
      <c r="CX488">
        <v>0.11085132336849234</v>
      </c>
      <c r="CY488">
        <v>0.19572860601334838</v>
      </c>
      <c r="CZ488">
        <v>1.0060051111279134E-3</v>
      </c>
      <c r="DA488">
        <v>6.1443449538370415E-2</v>
      </c>
      <c r="DB488">
        <v>8.7464715586523176E-2</v>
      </c>
      <c r="DC488">
        <v>9.0871119282832605E-2</v>
      </c>
      <c r="DD488">
        <v>7.4242666228840126E-2</v>
      </c>
      <c r="DE488">
        <v>0.15236274045024253</v>
      </c>
    </row>
    <row r="489" spans="1:109">
      <c r="A489">
        <v>481</v>
      </c>
      <c r="B489" t="s">
        <v>149</v>
      </c>
      <c r="C489">
        <v>214256.19541080314</v>
      </c>
      <c r="D489">
        <v>207761.19585905535</v>
      </c>
      <c r="E489">
        <v>4753774.9455423467</v>
      </c>
      <c r="G489">
        <v>125570.26316850839</v>
      </c>
      <c r="H489">
        <v>1145633.2026113365</v>
      </c>
      <c r="I489">
        <v>48837504.060247377</v>
      </c>
      <c r="J489">
        <v>94702581.332289487</v>
      </c>
      <c r="K489">
        <v>66998.490662030556</v>
      </c>
      <c r="L489">
        <v>1.1587037172670277E+30</v>
      </c>
      <c r="M489">
        <v>13517.7717631266</v>
      </c>
      <c r="N489">
        <v>84647.226803489888</v>
      </c>
      <c r="O489">
        <v>5281505.5620965203</v>
      </c>
      <c r="P489">
        <v>24749.054130918463</v>
      </c>
      <c r="Q489">
        <v>9999999</v>
      </c>
      <c r="R489">
        <v>9712.8374833494236</v>
      </c>
      <c r="S489">
        <v>99.208833194702095</v>
      </c>
      <c r="T489">
        <v>1599.8491049618619</v>
      </c>
      <c r="U489">
        <v>103.78248385013215</v>
      </c>
      <c r="V489">
        <v>620.01569369829167</v>
      </c>
      <c r="W489">
        <v>4.25200742702543</v>
      </c>
      <c r="X489">
        <v>54.619727035890641</v>
      </c>
      <c r="Y489">
        <v>78.895253785004854</v>
      </c>
      <c r="Z489">
        <v>88.62560938598547</v>
      </c>
      <c r="AA489">
        <v>65.916302045475518</v>
      </c>
      <c r="AB489">
        <v>167.00080897853798</v>
      </c>
      <c r="AC489" t="s">
        <v>150</v>
      </c>
      <c r="AD489">
        <v>107.46443529542567</v>
      </c>
      <c r="AE489">
        <v>85049.172915356641</v>
      </c>
      <c r="AF489">
        <v>519385.10700670647</v>
      </c>
      <c r="AG489">
        <v>25786.937533458462</v>
      </c>
      <c r="AH489">
        <v>43373.138660193508</v>
      </c>
      <c r="AI489">
        <v>145495.40645666094</v>
      </c>
      <c r="AJ489">
        <v>203101.35836000912</v>
      </c>
      <c r="AK489">
        <v>41567.178479962779</v>
      </c>
      <c r="AL489">
        <v>13237.117666537635</v>
      </c>
      <c r="AM489">
        <v>166275706.11047995</v>
      </c>
      <c r="AN489">
        <v>300.94870794632294</v>
      </c>
      <c r="AO489">
        <v>4412.7173991376376</v>
      </c>
      <c r="AP489">
        <v>5046000.8217233447</v>
      </c>
      <c r="AQ489">
        <v>1934.2997975432518</v>
      </c>
      <c r="AR489">
        <v>9999999</v>
      </c>
      <c r="AS489">
        <v>410.90619171404285</v>
      </c>
      <c r="AT489">
        <v>67.355505302085007</v>
      </c>
      <c r="AU489">
        <v>179.81620474542373</v>
      </c>
      <c r="AV489">
        <v>69.240012677187011</v>
      </c>
      <c r="AW489">
        <v>113.09311973798729</v>
      </c>
      <c r="AX489">
        <v>0.38518000891636889</v>
      </c>
      <c r="AY489">
        <v>43.412267417819564</v>
      </c>
      <c r="AZ489">
        <v>59.887265745104841</v>
      </c>
      <c r="BA489">
        <v>61.065238609611107</v>
      </c>
      <c r="BB489">
        <v>52.802438764893402</v>
      </c>
      <c r="BC489">
        <v>84.112034671638824</v>
      </c>
      <c r="BD489" t="s">
        <v>151</v>
      </c>
      <c r="BE489">
        <v>4.1088180063212638</v>
      </c>
      <c r="BF489">
        <v>141.11328378902974</v>
      </c>
      <c r="BG489">
        <v>1823.5041650936398</v>
      </c>
      <c r="BH489">
        <v>49.280424711247143</v>
      </c>
      <c r="BI489">
        <v>84.031024939673898</v>
      </c>
      <c r="BJ489">
        <v>410.0492322987717</v>
      </c>
      <c r="BK489">
        <v>288.86150731657324</v>
      </c>
      <c r="BL489">
        <v>74.623661246946725</v>
      </c>
      <c r="BM489">
        <v>27.139511531222325</v>
      </c>
      <c r="BN489">
        <v>240154.84245221657</v>
      </c>
      <c r="BO489">
        <v>4.4044531887986995</v>
      </c>
      <c r="BP489">
        <v>20.057801582150375</v>
      </c>
      <c r="BQ489">
        <v>24889.16324757463</v>
      </c>
      <c r="BR489">
        <v>97.95935961045852</v>
      </c>
      <c r="BS489">
        <v>9999999</v>
      </c>
      <c r="BT489">
        <v>6.6549705366510956</v>
      </c>
      <c r="BU489">
        <v>0.17649329710920689</v>
      </c>
      <c r="BV489">
        <v>1.6518671171015891</v>
      </c>
      <c r="BW489">
        <v>0.18725723373255071</v>
      </c>
      <c r="BX489">
        <v>0.90943884865446534</v>
      </c>
      <c r="BY489">
        <v>1.637458248552422E-3</v>
      </c>
      <c r="BZ489">
        <v>7.5854712911514799E-2</v>
      </c>
      <c r="CA489">
        <v>0.1332003706547864</v>
      </c>
      <c r="CB489">
        <v>0.1514450967358929</v>
      </c>
      <c r="CC489">
        <v>0.10347151193207253</v>
      </c>
      <c r="CD489">
        <v>0.32548067278303283</v>
      </c>
      <c r="CE489" t="s">
        <v>152</v>
      </c>
      <c r="CF489">
        <v>1.5053742194649102</v>
      </c>
      <c r="CG489">
        <v>232.13693701225034</v>
      </c>
      <c r="CH489">
        <v>2826.8516649984444</v>
      </c>
      <c r="CI489">
        <v>104.76417516903166</v>
      </c>
      <c r="CJ489">
        <v>145.19811600794549</v>
      </c>
      <c r="CK489">
        <v>722.66426858777993</v>
      </c>
      <c r="CL489">
        <v>543.93808572110856</v>
      </c>
      <c r="CM489">
        <v>162.73545120000108</v>
      </c>
      <c r="CN489">
        <v>54.553100343669833</v>
      </c>
      <c r="CO489">
        <v>1130584.0947438546</v>
      </c>
      <c r="CP489">
        <v>3.9801835552695182</v>
      </c>
      <c r="CQ489">
        <v>11.057304977455614</v>
      </c>
      <c r="CR489">
        <v>25863.266583747278</v>
      </c>
      <c r="CS489">
        <v>134.9364794871808</v>
      </c>
      <c r="CT489">
        <v>9999999</v>
      </c>
      <c r="CU489">
        <v>3.5903730380894783</v>
      </c>
      <c r="CV489">
        <v>0.1897046667023097</v>
      </c>
      <c r="CW489">
        <v>1.0519824786392451</v>
      </c>
      <c r="CX489">
        <v>0.20000064426117165</v>
      </c>
      <c r="CY489">
        <v>0.76040809122967268</v>
      </c>
      <c r="CZ489">
        <v>2.5861890426252241E-3</v>
      </c>
      <c r="DA489">
        <v>9.2441881337127926E-2</v>
      </c>
      <c r="DB489">
        <v>0.14742775934276597</v>
      </c>
      <c r="DC489">
        <v>0.16786259466209841</v>
      </c>
      <c r="DD489">
        <v>0.11905840517385906</v>
      </c>
      <c r="DE489">
        <v>0.33165230271769697</v>
      </c>
    </row>
    <row r="490" spans="1:109">
      <c r="A490">
        <v>482</v>
      </c>
      <c r="B490" t="s">
        <v>149</v>
      </c>
      <c r="C490">
        <v>286359.24122011202</v>
      </c>
      <c r="D490">
        <v>516060.25599548209</v>
      </c>
      <c r="E490">
        <v>2111364.8052280713</v>
      </c>
      <c r="F490">
        <v>292250.06366955012</v>
      </c>
      <c r="G490">
        <v>262480.79327675013</v>
      </c>
      <c r="H490">
        <v>682405.96967539703</v>
      </c>
      <c r="I490">
        <v>13856887.528100826</v>
      </c>
      <c r="J490">
        <v>1175058.2128377075</v>
      </c>
      <c r="K490">
        <v>74854.947703588128</v>
      </c>
      <c r="L490">
        <v>4460855026946.5371</v>
      </c>
      <c r="M490">
        <v>801.04400376941237</v>
      </c>
      <c r="N490">
        <v>54588.050354501225</v>
      </c>
      <c r="O490">
        <v>5984961.9838026594</v>
      </c>
      <c r="P490">
        <v>27271.57146359935</v>
      </c>
      <c r="Q490">
        <v>9999999</v>
      </c>
      <c r="R490">
        <v>1661.4062066225706</v>
      </c>
      <c r="S490">
        <v>180.42300838908182</v>
      </c>
      <c r="T490">
        <v>616.84438785978489</v>
      </c>
      <c r="U490">
        <v>188.43964044167217</v>
      </c>
      <c r="V490">
        <v>372.77815950231025</v>
      </c>
      <c r="W490">
        <v>2.3335038775436558</v>
      </c>
      <c r="X490">
        <v>93.38736452758404</v>
      </c>
      <c r="Y490">
        <v>147.93217671319562</v>
      </c>
      <c r="Z490">
        <v>158.50498097595843</v>
      </c>
      <c r="AA490">
        <v>121.85614974742178</v>
      </c>
      <c r="AB490">
        <v>272.88889414269573</v>
      </c>
      <c r="AC490" t="s">
        <v>150</v>
      </c>
      <c r="AD490">
        <v>76.578329643682565</v>
      </c>
      <c r="AE490">
        <v>28916.97352260381</v>
      </c>
      <c r="AF490">
        <v>100372.20263500072</v>
      </c>
      <c r="AG490">
        <v>4842.3093475851192</v>
      </c>
      <c r="AH490">
        <v>13912.571317087421</v>
      </c>
      <c r="AI490">
        <v>28223.905269509072</v>
      </c>
      <c r="AJ490">
        <v>32859.678525254276</v>
      </c>
      <c r="AK490">
        <v>6050.1240435833261</v>
      </c>
      <c r="AL490">
        <v>3576.7595982309822</v>
      </c>
      <c r="AM490">
        <v>1029410.583742701</v>
      </c>
      <c r="AN490">
        <v>158.02578037608504</v>
      </c>
      <c r="AO490">
        <v>3915.1768589259436</v>
      </c>
      <c r="AP490">
        <v>4846247.6209057402</v>
      </c>
      <c r="AQ490">
        <v>165.32684510446967</v>
      </c>
      <c r="AR490">
        <v>9999999</v>
      </c>
      <c r="AS490">
        <v>406.5101170993251</v>
      </c>
      <c r="AT490">
        <v>46.394363910740893</v>
      </c>
      <c r="AU490">
        <v>201.78304286814426</v>
      </c>
      <c r="AV490">
        <v>48.606042902646529</v>
      </c>
      <c r="AW490">
        <v>122.76541643727769</v>
      </c>
      <c r="AX490">
        <v>0.37240252986433814</v>
      </c>
      <c r="AY490">
        <v>23.006177766245862</v>
      </c>
      <c r="AZ490">
        <v>36.682638171751194</v>
      </c>
      <c r="BA490">
        <v>40.702082449848476</v>
      </c>
      <c r="BB490">
        <v>29.558726342250257</v>
      </c>
      <c r="BC490">
        <v>64.960490655109226</v>
      </c>
      <c r="BD490" t="s">
        <v>151</v>
      </c>
      <c r="BE490">
        <v>0.7683094159884698</v>
      </c>
      <c r="BF490">
        <v>973.66884964409087</v>
      </c>
      <c r="BG490">
        <v>4656.2587802208791</v>
      </c>
      <c r="BH490">
        <v>332.28786786150113</v>
      </c>
      <c r="BI490">
        <v>516.53620198743704</v>
      </c>
      <c r="BJ490">
        <v>1471.0453893361139</v>
      </c>
      <c r="BK490">
        <v>4097.5854694789668</v>
      </c>
      <c r="BL490">
        <v>631.41487692562282</v>
      </c>
      <c r="BM490">
        <v>147.45796123184545</v>
      </c>
      <c r="BN490">
        <v>4657650.2362117628</v>
      </c>
      <c r="BO490">
        <v>0.82564799498470232</v>
      </c>
      <c r="BP490">
        <v>60.096003241944736</v>
      </c>
      <c r="BQ490">
        <v>34554.089451158521</v>
      </c>
      <c r="BR490">
        <v>90.322293840664685</v>
      </c>
      <c r="BS490">
        <v>9999999</v>
      </c>
      <c r="BT490">
        <v>3.8419088541895494</v>
      </c>
      <c r="BU490">
        <v>0.45250981319533723</v>
      </c>
      <c r="BV490">
        <v>1.860063358143718</v>
      </c>
      <c r="BW490">
        <v>0.46782295109990296</v>
      </c>
      <c r="BX490">
        <v>1.3427415995712038</v>
      </c>
      <c r="BY490">
        <v>8.7049693261235603E-3</v>
      </c>
      <c r="BZ490">
        <v>0.30508593939293632</v>
      </c>
      <c r="CA490">
        <v>0.38885639415187223</v>
      </c>
      <c r="CB490">
        <v>0.41321496823135123</v>
      </c>
      <c r="CC490">
        <v>0.34367218001262495</v>
      </c>
      <c r="CD490">
        <v>0.65968879507143618</v>
      </c>
      <c r="CE490" t="s">
        <v>152</v>
      </c>
      <c r="CF490">
        <v>2.3735933921952661</v>
      </c>
      <c r="CG490">
        <v>491.8042344245498</v>
      </c>
      <c r="CH490">
        <v>2743.8596314257761</v>
      </c>
      <c r="CI490">
        <v>155.35391047096522</v>
      </c>
      <c r="CJ490">
        <v>253.08120551478424</v>
      </c>
      <c r="CK490">
        <v>849.64905243700525</v>
      </c>
      <c r="CL490">
        <v>1449.4933735037444</v>
      </c>
      <c r="CM490">
        <v>269.27931587460927</v>
      </c>
      <c r="CN490">
        <v>74.372697007718585</v>
      </c>
      <c r="CO490">
        <v>870122.05803940445</v>
      </c>
      <c r="CP490">
        <v>1.6240642864556762</v>
      </c>
      <c r="CQ490">
        <v>31.263851005030233</v>
      </c>
      <c r="CR490">
        <v>27292.068568918818</v>
      </c>
      <c r="CS490">
        <v>91.371218209142683</v>
      </c>
      <c r="CT490">
        <v>9999999</v>
      </c>
      <c r="CU490">
        <v>4.8701211876341404</v>
      </c>
      <c r="CV490">
        <v>0.4908179526565315</v>
      </c>
      <c r="CW490">
        <v>2.5175176904818373</v>
      </c>
      <c r="CX490">
        <v>0.51798862825036773</v>
      </c>
      <c r="CY490">
        <v>1.5839867786979327</v>
      </c>
      <c r="CZ490">
        <v>5.5540859807446975E-3</v>
      </c>
      <c r="DA490">
        <v>0.2143285095179856</v>
      </c>
      <c r="DB490">
        <v>0.36872894449343263</v>
      </c>
      <c r="DC490">
        <v>0.42714644886321684</v>
      </c>
      <c r="DD490">
        <v>0.28633019976396823</v>
      </c>
      <c r="DE490">
        <v>0.78917259952757901</v>
      </c>
    </row>
    <row r="491" spans="1:109">
      <c r="A491">
        <v>483</v>
      </c>
      <c r="B491" t="s">
        <v>149</v>
      </c>
      <c r="C491">
        <v>557511.8505998922</v>
      </c>
      <c r="D491">
        <v>358652.12020211067</v>
      </c>
      <c r="E491">
        <v>683984.39506416465</v>
      </c>
      <c r="F491">
        <v>71961.314764439056</v>
      </c>
      <c r="G491">
        <v>164617.18647264986</v>
      </c>
      <c r="H491">
        <v>232599.87558728116</v>
      </c>
      <c r="I491">
        <v>907607.19409023912</v>
      </c>
      <c r="J491">
        <v>116425.65646215959</v>
      </c>
      <c r="K491">
        <v>43371.641319281793</v>
      </c>
      <c r="L491">
        <v>39442660.226584055</v>
      </c>
      <c r="M491">
        <v>1864.1988022076264</v>
      </c>
      <c r="N491">
        <v>35462.7090087791</v>
      </c>
      <c r="O491">
        <v>12852752.455591813</v>
      </c>
      <c r="P491">
        <v>15773.09268924551</v>
      </c>
      <c r="Q491">
        <v>9999999</v>
      </c>
      <c r="R491">
        <v>3772.5049579878132</v>
      </c>
      <c r="S491">
        <v>630.44402342851538</v>
      </c>
      <c r="T491">
        <v>2048.3266790223074</v>
      </c>
      <c r="U491">
        <v>655.71553888410142</v>
      </c>
      <c r="V491">
        <v>1271.6506208548442</v>
      </c>
      <c r="W491">
        <v>0.79383400422129868</v>
      </c>
      <c r="X491">
        <v>287.24600014704851</v>
      </c>
      <c r="Y491">
        <v>506.10182190200857</v>
      </c>
      <c r="Z491">
        <v>571.72117352757073</v>
      </c>
      <c r="AA491">
        <v>394.6984329687449</v>
      </c>
      <c r="AB491">
        <v>843.26868290994958</v>
      </c>
      <c r="AC491" t="s">
        <v>150</v>
      </c>
      <c r="AD491">
        <v>434.03859542244561</v>
      </c>
      <c r="AE491">
        <v>120171.03817772395</v>
      </c>
      <c r="AF491">
        <v>396180.65628733078</v>
      </c>
      <c r="AG491">
        <v>31342.510246404985</v>
      </c>
      <c r="AH491">
        <v>64503.53075153214</v>
      </c>
      <c r="AI491">
        <v>110037.47197791719</v>
      </c>
      <c r="AJ491">
        <v>346834.48969363607</v>
      </c>
      <c r="AK491">
        <v>51048.814764561481</v>
      </c>
      <c r="AL491">
        <v>18212.153603369337</v>
      </c>
      <c r="AM491">
        <v>57509310.87279103</v>
      </c>
      <c r="AN491">
        <v>433.94718438289738</v>
      </c>
      <c r="AO491">
        <v>14210.850677492039</v>
      </c>
      <c r="AP491">
        <v>5185095.4101287061</v>
      </c>
      <c r="AQ491">
        <v>5367.3582227565203</v>
      </c>
      <c r="AR491">
        <v>9999999</v>
      </c>
      <c r="AS491">
        <v>966.46423723079386</v>
      </c>
      <c r="AT491">
        <v>116.23416276596619</v>
      </c>
      <c r="AU491">
        <v>452.35962222344</v>
      </c>
      <c r="AV491">
        <v>121.55833797700282</v>
      </c>
      <c r="AW491">
        <v>307.33728546237586</v>
      </c>
      <c r="AX491">
        <v>0.43996326906962702</v>
      </c>
      <c r="AY491">
        <v>65.868112776762501</v>
      </c>
      <c r="AZ491">
        <v>95.048656240641904</v>
      </c>
      <c r="BA491">
        <v>103.17974194022621</v>
      </c>
      <c r="BB491">
        <v>80.787856213564936</v>
      </c>
      <c r="BC491">
        <v>191.26630672424179</v>
      </c>
      <c r="BD491" t="s">
        <v>151</v>
      </c>
      <c r="BE491">
        <v>0.88853047619052383</v>
      </c>
      <c r="BF491">
        <v>552.47040371057039</v>
      </c>
      <c r="BG491">
        <v>1864.5073293288376</v>
      </c>
      <c r="BH491">
        <v>138.614883157256</v>
      </c>
      <c r="BI491">
        <v>276.95046559869229</v>
      </c>
      <c r="BJ491">
        <v>615.02250954990473</v>
      </c>
      <c r="BK491">
        <v>1640.8524201988623</v>
      </c>
      <c r="BL491">
        <v>235.48575286528003</v>
      </c>
      <c r="BM491">
        <v>72.604236250145462</v>
      </c>
      <c r="BN491">
        <v>274788.91156949458</v>
      </c>
      <c r="BO491">
        <v>0.94215346254136711</v>
      </c>
      <c r="BP491">
        <v>45.18125582556852</v>
      </c>
      <c r="BQ491">
        <v>24041.34993239602</v>
      </c>
      <c r="BR491">
        <v>68.834202983155606</v>
      </c>
      <c r="BS491">
        <v>9999999</v>
      </c>
      <c r="BT491">
        <v>4.1663709130334929</v>
      </c>
      <c r="BU491">
        <v>0.51607869792849348</v>
      </c>
      <c r="BV491">
        <v>2.5031679983706989</v>
      </c>
      <c r="BW491">
        <v>0.52672061678915227</v>
      </c>
      <c r="BX491">
        <v>1.4097286058466176</v>
      </c>
      <c r="BY491">
        <v>6.424297470066051E-3</v>
      </c>
      <c r="BZ491">
        <v>0.331139916369803</v>
      </c>
      <c r="CA491">
        <v>0.46532702696172423</v>
      </c>
      <c r="CB491">
        <v>0.48154459946328598</v>
      </c>
      <c r="CC491">
        <v>0.41176947277023335</v>
      </c>
      <c r="CD491">
        <v>0.65125715634129611</v>
      </c>
      <c r="CE491" t="s">
        <v>152</v>
      </c>
      <c r="CF491">
        <v>7.1846442437218601</v>
      </c>
      <c r="CG491">
        <v>215.30288303148572</v>
      </c>
      <c r="CH491">
        <v>549.24237069889659</v>
      </c>
      <c r="CI491">
        <v>50.741121917776134</v>
      </c>
      <c r="CJ491">
        <v>110.08006284846175</v>
      </c>
      <c r="CK491">
        <v>189.75827247438377</v>
      </c>
      <c r="CL491">
        <v>387.15007155892056</v>
      </c>
      <c r="CM491">
        <v>70.186518637847684</v>
      </c>
      <c r="CN491">
        <v>39.214780045129523</v>
      </c>
      <c r="CO491">
        <v>9547.5828455274368</v>
      </c>
      <c r="CP491">
        <v>15.260240136844946</v>
      </c>
      <c r="CQ491">
        <v>52.946439009346086</v>
      </c>
      <c r="CR491">
        <v>21969.80294217293</v>
      </c>
      <c r="CS491">
        <v>65.544289140977426</v>
      </c>
      <c r="CT491">
        <v>9999999</v>
      </c>
      <c r="CU491">
        <v>15.523554812174147</v>
      </c>
      <c r="CV491">
        <v>0.52739476119752204</v>
      </c>
      <c r="CW491">
        <v>5.1137126977267888</v>
      </c>
      <c r="CX491">
        <v>0.55651283932372297</v>
      </c>
      <c r="CY491">
        <v>2.9150088581550877</v>
      </c>
      <c r="CZ491">
        <v>1.5486909396863137E-3</v>
      </c>
      <c r="DA491">
        <v>0.21825141498947573</v>
      </c>
      <c r="DB491">
        <v>0.38993457239857643</v>
      </c>
      <c r="DC491">
        <v>0.46978773867143431</v>
      </c>
      <c r="DD491">
        <v>0.29849360868233155</v>
      </c>
      <c r="DE491">
        <v>0.90934616216090036</v>
      </c>
    </row>
    <row r="492" spans="1:109">
      <c r="A492">
        <v>484</v>
      </c>
      <c r="B492" t="s">
        <v>149</v>
      </c>
      <c r="C492">
        <v>336534.22564991022</v>
      </c>
      <c r="D492">
        <v>525914.36831820337</v>
      </c>
      <c r="E492">
        <v>1793320.6904950954</v>
      </c>
      <c r="F492">
        <v>349070.98239287565</v>
      </c>
      <c r="G492">
        <v>314242.29912051879</v>
      </c>
      <c r="H492">
        <v>635814.51976623456</v>
      </c>
      <c r="I492">
        <v>32651922.716916308</v>
      </c>
      <c r="J492">
        <v>1654683.8414065416</v>
      </c>
      <c r="K492">
        <v>88402.930841501991</v>
      </c>
      <c r="L492">
        <v>1741969053125.8484</v>
      </c>
      <c r="M492">
        <v>3966.6937359752856</v>
      </c>
      <c r="N492">
        <v>94243.18247297818</v>
      </c>
      <c r="O492">
        <v>5409803.9041000763</v>
      </c>
      <c r="P492">
        <v>46827.293923416015</v>
      </c>
      <c r="Q492">
        <v>9999999</v>
      </c>
      <c r="R492">
        <v>5791.2481132847006</v>
      </c>
      <c r="S492">
        <v>635.9859478661939</v>
      </c>
      <c r="T492">
        <v>2651.3720887933441</v>
      </c>
      <c r="U492">
        <v>666.36767946155567</v>
      </c>
      <c r="V492">
        <v>1896.4104054073055</v>
      </c>
      <c r="W492">
        <v>2.7612368012149218</v>
      </c>
      <c r="X492">
        <v>345.30688582424074</v>
      </c>
      <c r="Y492">
        <v>512.93743638591684</v>
      </c>
      <c r="Z492">
        <v>562.58737794607759</v>
      </c>
      <c r="AA492">
        <v>429.01886163800265</v>
      </c>
      <c r="AB492">
        <v>1033.7643517680001</v>
      </c>
      <c r="AC492" t="s">
        <v>150</v>
      </c>
      <c r="AD492">
        <v>501.25940693121294</v>
      </c>
      <c r="AE492">
        <v>51345.853912391329</v>
      </c>
      <c r="AF492">
        <v>92026.924723999124</v>
      </c>
      <c r="AG492">
        <v>8727.6548131836844</v>
      </c>
      <c r="AH492">
        <v>22462.085306546596</v>
      </c>
      <c r="AI492">
        <v>35857.240165352872</v>
      </c>
      <c r="AJ492">
        <v>69619.647559163044</v>
      </c>
      <c r="AK492">
        <v>11658.115365347909</v>
      </c>
      <c r="AL492">
        <v>6528.7019482113747</v>
      </c>
      <c r="AM492">
        <v>1057940.8676822104</v>
      </c>
      <c r="AN492">
        <v>1290.1211539554106</v>
      </c>
      <c r="AO492">
        <v>8230.0161274910843</v>
      </c>
      <c r="AP492">
        <v>4631334.6754667871</v>
      </c>
      <c r="AQ492">
        <v>1066.9403953091658</v>
      </c>
      <c r="AR492">
        <v>9999999</v>
      </c>
      <c r="AS492">
        <v>1505.6676325063913</v>
      </c>
      <c r="AT492">
        <v>89.400823004609279</v>
      </c>
      <c r="AU492">
        <v>630.2656296825877</v>
      </c>
      <c r="AV492">
        <v>95.036612374477002</v>
      </c>
      <c r="AW492">
        <v>366.27410842926338</v>
      </c>
      <c r="AX492">
        <v>0.38217220787607892</v>
      </c>
      <c r="AY492">
        <v>36.911440123365246</v>
      </c>
      <c r="AZ492">
        <v>65.660574157150364</v>
      </c>
      <c r="BA492">
        <v>77.556431099800747</v>
      </c>
      <c r="BB492">
        <v>50.303083270887669</v>
      </c>
      <c r="BC492">
        <v>166.58639780778529</v>
      </c>
      <c r="BD492" t="s">
        <v>151</v>
      </c>
      <c r="BE492">
        <v>3.9700375151967409</v>
      </c>
      <c r="BF492">
        <v>735.48396987847275</v>
      </c>
      <c r="BG492">
        <v>2386.3923428532225</v>
      </c>
      <c r="BH492">
        <v>179.13447116351443</v>
      </c>
      <c r="BI492">
        <v>353.08257985098038</v>
      </c>
      <c r="BJ492">
        <v>783.5339710437562</v>
      </c>
      <c r="BK492">
        <v>2347.3355644403869</v>
      </c>
      <c r="BL492">
        <v>314.01944687323157</v>
      </c>
      <c r="BM492">
        <v>92.804107472797725</v>
      </c>
      <c r="BN492">
        <v>383737.78508391842</v>
      </c>
      <c r="BO492">
        <v>5.5713893977083018</v>
      </c>
      <c r="BP492">
        <v>64.443718943175057</v>
      </c>
      <c r="BQ492">
        <v>30337.513784357936</v>
      </c>
      <c r="BR492">
        <v>62.583074900421245</v>
      </c>
      <c r="BS492">
        <v>9999999</v>
      </c>
      <c r="BT492">
        <v>11.186049370441214</v>
      </c>
      <c r="BU492">
        <v>1.0203366577093518</v>
      </c>
      <c r="BV492">
        <v>5.304656731997583</v>
      </c>
      <c r="BW492">
        <v>1.0796957240635945</v>
      </c>
      <c r="BX492">
        <v>3.1689572453169208</v>
      </c>
      <c r="BY492">
        <v>5.9068676141689012E-3</v>
      </c>
      <c r="BZ492">
        <v>0.45240204896645281</v>
      </c>
      <c r="CA492">
        <v>0.77087242480524742</v>
      </c>
      <c r="CB492">
        <v>0.88491674708678902</v>
      </c>
      <c r="CC492">
        <v>0.60548584799467597</v>
      </c>
      <c r="CD492">
        <v>1.6812060694743769</v>
      </c>
      <c r="CE492" t="s">
        <v>152</v>
      </c>
      <c r="CF492">
        <v>9.8572432192090345E-2</v>
      </c>
      <c r="CG492">
        <v>219.23194855739212</v>
      </c>
      <c r="CH492">
        <v>794.33914639029183</v>
      </c>
      <c r="CI492">
        <v>41.721370472283098</v>
      </c>
      <c r="CJ492">
        <v>112.13848875320566</v>
      </c>
      <c r="CK492">
        <v>235.23319281982987</v>
      </c>
      <c r="CL492">
        <v>289.711900411709</v>
      </c>
      <c r="CM492">
        <v>53.227105750681197</v>
      </c>
      <c r="CN492">
        <v>29.639089946855709</v>
      </c>
      <c r="CO492">
        <v>10480.213710340024</v>
      </c>
      <c r="CP492">
        <v>0.10737092741927259</v>
      </c>
      <c r="CQ492">
        <v>24.592697608376792</v>
      </c>
      <c r="CR492">
        <v>30371.483635527635</v>
      </c>
      <c r="CS492">
        <v>142.23699036069266</v>
      </c>
      <c r="CT492">
        <v>9999999</v>
      </c>
      <c r="CU492">
        <v>1.2136772305880015</v>
      </c>
      <c r="CV492">
        <v>0.14147349452835153</v>
      </c>
      <c r="CW492">
        <v>0.7039946835309262</v>
      </c>
      <c r="CX492">
        <v>0.14371467457641049</v>
      </c>
      <c r="CY492">
        <v>0.43822583955455607</v>
      </c>
      <c r="CZ492">
        <v>7.6364065647736607E-4</v>
      </c>
      <c r="DA492">
        <v>0.11517524511237044</v>
      </c>
      <c r="DB492">
        <v>0.13260849831380217</v>
      </c>
      <c r="DC492">
        <v>0.13312742482271353</v>
      </c>
      <c r="DD492">
        <v>0.12589929462960864</v>
      </c>
      <c r="DE492">
        <v>0.18359652539468416</v>
      </c>
    </row>
    <row r="493" spans="1:109">
      <c r="A493">
        <v>485</v>
      </c>
      <c r="B493" t="s">
        <v>149</v>
      </c>
      <c r="C493">
        <v>372848.35097538406</v>
      </c>
      <c r="D493">
        <v>261453.0483727156</v>
      </c>
      <c r="E493">
        <v>524414.80201323493</v>
      </c>
      <c r="F493">
        <v>72587.098887345914</v>
      </c>
      <c r="G493">
        <v>129327.93829982405</v>
      </c>
      <c r="H493">
        <v>207815.80874261749</v>
      </c>
      <c r="I493">
        <v>1290284.6307161259</v>
      </c>
      <c r="J493">
        <v>145513.26463636197</v>
      </c>
      <c r="K493">
        <v>39405.880748334333</v>
      </c>
      <c r="L493">
        <v>78948845.757273704</v>
      </c>
      <c r="M493">
        <v>7257.405845686566</v>
      </c>
      <c r="N493">
        <v>34369.661661123595</v>
      </c>
      <c r="O493">
        <v>7309004.4831997082</v>
      </c>
      <c r="P493">
        <v>22160.173192344344</v>
      </c>
      <c r="Q493">
        <v>9999999</v>
      </c>
      <c r="R493">
        <v>7246.6564365300792</v>
      </c>
      <c r="S493">
        <v>447.73147963590924</v>
      </c>
      <c r="T493">
        <v>2253.2953383518407</v>
      </c>
      <c r="U493">
        <v>476.20057177594151</v>
      </c>
      <c r="V493">
        <v>1286.4286706580722</v>
      </c>
      <c r="W493">
        <v>3.8522917207854626</v>
      </c>
      <c r="X493">
        <v>182.34978950564306</v>
      </c>
      <c r="Y493">
        <v>334.27379287541078</v>
      </c>
      <c r="Z493">
        <v>379.96965650735359</v>
      </c>
      <c r="AA493">
        <v>255.9201837841749</v>
      </c>
      <c r="AB493">
        <v>814.63488108678314</v>
      </c>
      <c r="AC493" t="s">
        <v>150</v>
      </c>
      <c r="AD493">
        <v>757.97845689758663</v>
      </c>
      <c r="AE493">
        <v>167426.66649206463</v>
      </c>
      <c r="AF493">
        <v>1013865.0956305865</v>
      </c>
      <c r="AG493">
        <v>63965.37411183316</v>
      </c>
      <c r="AH493">
        <v>91770.549832257384</v>
      </c>
      <c r="AI493">
        <v>260133.13548664679</v>
      </c>
      <c r="AJ493">
        <v>813370.93618636869</v>
      </c>
      <c r="AK493">
        <v>132628.76259373882</v>
      </c>
      <c r="AL493">
        <v>26651.801544993898</v>
      </c>
      <c r="AM493">
        <v>9007614360.4961376</v>
      </c>
      <c r="AN493">
        <v>930.22327581880836</v>
      </c>
      <c r="AO493">
        <v>14201.203418639316</v>
      </c>
      <c r="AP493">
        <v>5300307.7021103892</v>
      </c>
      <c r="AQ493">
        <v>7419.0397676603307</v>
      </c>
      <c r="AR493">
        <v>9999999</v>
      </c>
      <c r="AS493">
        <v>1345.2488738452769</v>
      </c>
      <c r="AT493">
        <v>234.42058541216173</v>
      </c>
      <c r="AU493">
        <v>690.87376846934774</v>
      </c>
      <c r="AV493">
        <v>246.26061000205814</v>
      </c>
      <c r="AW493">
        <v>482.16005760992851</v>
      </c>
      <c r="AX493">
        <v>1.2147383544427501</v>
      </c>
      <c r="AY493">
        <v>107.31316935825353</v>
      </c>
      <c r="AZ493">
        <v>185.40909565584215</v>
      </c>
      <c r="BA493">
        <v>203.48373897501324</v>
      </c>
      <c r="BB493">
        <v>145.67149719410551</v>
      </c>
      <c r="BC493">
        <v>357.93426151237549</v>
      </c>
      <c r="BD493" t="s">
        <v>151</v>
      </c>
      <c r="BE493">
        <v>9.0586442300200909E-2</v>
      </c>
      <c r="BF493">
        <v>363.07284486199683</v>
      </c>
      <c r="BG493">
        <v>658.70808946228237</v>
      </c>
      <c r="BH493">
        <v>66.255396703528547</v>
      </c>
      <c r="BI493">
        <v>182.35300142611655</v>
      </c>
      <c r="BJ493">
        <v>283.31575464319485</v>
      </c>
      <c r="BK493">
        <v>492.00574976840301</v>
      </c>
      <c r="BL493">
        <v>85.275070048032987</v>
      </c>
      <c r="BM493">
        <v>48.200650565535277</v>
      </c>
      <c r="BN493">
        <v>5782.3342210566534</v>
      </c>
      <c r="BO493">
        <v>0.626991313753957</v>
      </c>
      <c r="BP493">
        <v>43.526764760783443</v>
      </c>
      <c r="BQ493">
        <v>35098.787128885138</v>
      </c>
      <c r="BR493">
        <v>132.74139505312911</v>
      </c>
      <c r="BS493">
        <v>9999999</v>
      </c>
      <c r="BT493">
        <v>1.3073237448515402</v>
      </c>
      <c r="BU493">
        <v>0.16258165146396852</v>
      </c>
      <c r="BV493">
        <v>0.80677781666625237</v>
      </c>
      <c r="BW493">
        <v>0.16614156452264714</v>
      </c>
      <c r="BX493">
        <v>0.47071339665799483</v>
      </c>
      <c r="BY493">
        <v>1.2961179010675509E-3</v>
      </c>
      <c r="BZ493">
        <v>0.12757529344902263</v>
      </c>
      <c r="CA493">
        <v>0.1477592708769486</v>
      </c>
      <c r="CB493">
        <v>0.15231368840063345</v>
      </c>
      <c r="CC493">
        <v>0.13835465644380132</v>
      </c>
      <c r="CD493">
        <v>0.22401085485786537</v>
      </c>
      <c r="CE493" t="s">
        <v>152</v>
      </c>
      <c r="CF493">
        <v>0.23767154991265602</v>
      </c>
      <c r="CG493">
        <v>226.83887879148548</v>
      </c>
      <c r="CH493">
        <v>364.82224875583995</v>
      </c>
      <c r="CI493">
        <v>39.784676376482672</v>
      </c>
      <c r="CJ493">
        <v>108.41850136899795</v>
      </c>
      <c r="CK493">
        <v>149.56613560812636</v>
      </c>
      <c r="CL493">
        <v>272.66298639631344</v>
      </c>
      <c r="CM493">
        <v>49.925743869844382</v>
      </c>
      <c r="CN493">
        <v>30.32963096798397</v>
      </c>
      <c r="CO493">
        <v>2734.2371256028568</v>
      </c>
      <c r="CP493">
        <v>0.73462462956454666</v>
      </c>
      <c r="CQ493">
        <v>31.789818179345286</v>
      </c>
      <c r="CR493">
        <v>23154.50618828669</v>
      </c>
      <c r="CS493">
        <v>117.20577735382945</v>
      </c>
      <c r="CT493">
        <v>9999999</v>
      </c>
      <c r="CU493">
        <v>1.1344850327729579</v>
      </c>
      <c r="CV493">
        <v>0.15173865596040156</v>
      </c>
      <c r="CW493">
        <v>0.49528612535064143</v>
      </c>
      <c r="CX493">
        <v>0.15850165673180241</v>
      </c>
      <c r="CY493">
        <v>0.26900321390309728</v>
      </c>
      <c r="CZ493">
        <v>1.2937063566220524E-3</v>
      </c>
      <c r="DA493">
        <v>7.4782658978239061E-2</v>
      </c>
      <c r="DB493">
        <v>0.12043810268733432</v>
      </c>
      <c r="DC493">
        <v>0.13445723428882769</v>
      </c>
      <c r="DD493">
        <v>9.7095895661655371E-2</v>
      </c>
      <c r="DE493">
        <v>0.20599642113636682</v>
      </c>
    </row>
    <row r="494" spans="1:109">
      <c r="A494">
        <v>486</v>
      </c>
      <c r="B494" t="s">
        <v>149</v>
      </c>
      <c r="C494">
        <v>309490.02673330955</v>
      </c>
      <c r="D494">
        <v>189027.63455030491</v>
      </c>
      <c r="E494">
        <v>2374032.1860071272</v>
      </c>
      <c r="F494">
        <v>123207.49975281139</v>
      </c>
      <c r="G494">
        <v>107765.12505858335</v>
      </c>
      <c r="H494">
        <v>593905.49957758049</v>
      </c>
      <c r="I494">
        <v>987589.03990183352</v>
      </c>
      <c r="J494">
        <v>289621.35707205918</v>
      </c>
      <c r="K494">
        <v>41499.766008560502</v>
      </c>
      <c r="L494">
        <v>290991004234.01678</v>
      </c>
      <c r="M494">
        <v>3407.3606121616021</v>
      </c>
      <c r="N494">
        <v>10935.530873553647</v>
      </c>
      <c r="O494">
        <v>8912060.5510266963</v>
      </c>
      <c r="P494">
        <v>11260.464663883582</v>
      </c>
      <c r="Q494">
        <v>9999999</v>
      </c>
      <c r="R494">
        <v>2425.8819436771023</v>
      </c>
      <c r="S494">
        <v>102.96642723377153</v>
      </c>
      <c r="T494">
        <v>501.28390473718412</v>
      </c>
      <c r="U494">
        <v>109.63296786612432</v>
      </c>
      <c r="V494">
        <v>349.03684552041972</v>
      </c>
      <c r="W494">
        <v>2.3002424855434849</v>
      </c>
      <c r="X494">
        <v>39.269087119254856</v>
      </c>
      <c r="Y494">
        <v>74.918311966509705</v>
      </c>
      <c r="Z494">
        <v>88.036982794606928</v>
      </c>
      <c r="AA494">
        <v>56.177316731121941</v>
      </c>
      <c r="AB494">
        <v>184.67417460937233</v>
      </c>
      <c r="AC494" t="s">
        <v>150</v>
      </c>
      <c r="AD494">
        <v>3858.0548139409784</v>
      </c>
      <c r="AE494">
        <v>169747.02358175366</v>
      </c>
      <c r="AF494">
        <v>2456643.1203666097</v>
      </c>
      <c r="AG494">
        <v>155429.3498754148</v>
      </c>
      <c r="AH494">
        <v>85329.173699319566</v>
      </c>
      <c r="AI494">
        <v>596730.38111518277</v>
      </c>
      <c r="AJ494">
        <v>1483229.1571676112</v>
      </c>
      <c r="AK494">
        <v>531710.25933472358</v>
      </c>
      <c r="AL494">
        <v>37353.965041610965</v>
      </c>
      <c r="AM494">
        <v>75272706704260.875</v>
      </c>
      <c r="AN494">
        <v>5334.7373675776635</v>
      </c>
      <c r="AO494">
        <v>10570.168697582872</v>
      </c>
      <c r="AP494">
        <v>5976486.8752097683</v>
      </c>
      <c r="AQ494">
        <v>10790.515527337149</v>
      </c>
      <c r="AR494">
        <v>9999999</v>
      </c>
      <c r="AS494">
        <v>4513.1873096154613</v>
      </c>
      <c r="AT494">
        <v>154.31060912382705</v>
      </c>
      <c r="AU494">
        <v>1201.7778042360176</v>
      </c>
      <c r="AV494">
        <v>161.43063432838696</v>
      </c>
      <c r="AW494">
        <v>663.22646768880975</v>
      </c>
      <c r="AX494">
        <v>2.268467783858966</v>
      </c>
      <c r="AY494">
        <v>87.774924151646232</v>
      </c>
      <c r="AZ494">
        <v>125.20654798765227</v>
      </c>
      <c r="BA494">
        <v>138.3641267064022</v>
      </c>
      <c r="BB494">
        <v>105.93532519862364</v>
      </c>
      <c r="BC494">
        <v>259.20108962919664</v>
      </c>
      <c r="BD494" t="s">
        <v>151</v>
      </c>
      <c r="BE494">
        <v>1.862033507624379</v>
      </c>
      <c r="BF494">
        <v>461.28005341578103</v>
      </c>
      <c r="BG494">
        <v>1693.7384300235544</v>
      </c>
      <c r="BH494">
        <v>98.018283106925836</v>
      </c>
      <c r="BI494">
        <v>220.09101157192052</v>
      </c>
      <c r="BJ494">
        <v>474.8764302158275</v>
      </c>
      <c r="BK494">
        <v>1074.2720384783804</v>
      </c>
      <c r="BL494">
        <v>153.87605497231084</v>
      </c>
      <c r="BM494">
        <v>55.906096339774088</v>
      </c>
      <c r="BN494">
        <v>154969.45267808533</v>
      </c>
      <c r="BO494">
        <v>2.365002629428663</v>
      </c>
      <c r="BP494">
        <v>40.696065506365294</v>
      </c>
      <c r="BQ494">
        <v>26081.372566246133</v>
      </c>
      <c r="BR494">
        <v>75.986243326046818</v>
      </c>
      <c r="BS494">
        <v>9999999</v>
      </c>
      <c r="BT494">
        <v>6.4653139793841206</v>
      </c>
      <c r="BU494">
        <v>0.79119614899923563</v>
      </c>
      <c r="BV494">
        <v>3.507844464008413</v>
      </c>
      <c r="BW494">
        <v>0.82489367503416788</v>
      </c>
      <c r="BX494">
        <v>2.1320107453405792</v>
      </c>
      <c r="BY494">
        <v>3.0701995555825474E-3</v>
      </c>
      <c r="BZ494">
        <v>0.3972954880944134</v>
      </c>
      <c r="CA494">
        <v>0.63954895170779791</v>
      </c>
      <c r="CB494">
        <v>0.70279823764516991</v>
      </c>
      <c r="CC494">
        <v>0.51640943461727051</v>
      </c>
      <c r="CD494">
        <v>1.0755196924983665</v>
      </c>
      <c r="CE494" t="s">
        <v>152</v>
      </c>
      <c r="CF494">
        <v>2.6366263548966522</v>
      </c>
      <c r="CG494">
        <v>313.42177434977782</v>
      </c>
      <c r="CH494">
        <v>702.55319808363254</v>
      </c>
      <c r="CI494">
        <v>63.896623613756958</v>
      </c>
      <c r="CJ494">
        <v>154.40092297925796</v>
      </c>
      <c r="CK494">
        <v>213.9182960195933</v>
      </c>
      <c r="CL494">
        <v>565.25907789622215</v>
      </c>
      <c r="CM494">
        <v>91.18981699191508</v>
      </c>
      <c r="CN494">
        <v>45.449262006899033</v>
      </c>
      <c r="CO494">
        <v>16537.521237824105</v>
      </c>
      <c r="CP494">
        <v>6.4044464919037463</v>
      </c>
      <c r="CQ494">
        <v>50.058165152340642</v>
      </c>
      <c r="CR494">
        <v>22102.794036939398</v>
      </c>
      <c r="CS494">
        <v>69.585210534519732</v>
      </c>
      <c r="CT494">
        <v>9999999</v>
      </c>
      <c r="CU494">
        <v>8.526050472027368</v>
      </c>
      <c r="CV494">
        <v>0.91502570128482408</v>
      </c>
      <c r="CW494">
        <v>3.5316049110970811</v>
      </c>
      <c r="CX494">
        <v>0.96734893663988819</v>
      </c>
      <c r="CY494">
        <v>2.3362452969423426</v>
      </c>
      <c r="CZ494">
        <v>1.3569811000126509E-3</v>
      </c>
      <c r="DA494">
        <v>0.3886894864266045</v>
      </c>
      <c r="DB494">
        <v>0.67943804514283523</v>
      </c>
      <c r="DC494">
        <v>0.81036452649410218</v>
      </c>
      <c r="DD494">
        <v>0.5247040973593815</v>
      </c>
      <c r="DE494">
        <v>1.5978517218995896</v>
      </c>
    </row>
    <row r="495" spans="1:109">
      <c r="A495">
        <v>487</v>
      </c>
      <c r="B495" t="s">
        <v>149</v>
      </c>
      <c r="C495">
        <v>336509.89317233022</v>
      </c>
      <c r="D495">
        <v>487648.25592110568</v>
      </c>
      <c r="E495">
        <v>903933.22595143167</v>
      </c>
      <c r="F495">
        <v>178605.88701063962</v>
      </c>
      <c r="G495">
        <v>265376.76957479428</v>
      </c>
      <c r="H495">
        <v>369186.10690006783</v>
      </c>
      <c r="I495">
        <v>5531311.2292303545</v>
      </c>
      <c r="J495">
        <v>451325.02090861945</v>
      </c>
      <c r="K495">
        <v>75842.332261836535</v>
      </c>
      <c r="L495">
        <v>1329194885.549053</v>
      </c>
      <c r="M495">
        <v>1480.4264734249975</v>
      </c>
      <c r="N495">
        <v>63996.031134085504</v>
      </c>
      <c r="O495">
        <v>6130019.8284734078</v>
      </c>
      <c r="P495">
        <v>28888.048615617234</v>
      </c>
      <c r="Q495">
        <v>9999999</v>
      </c>
      <c r="R495">
        <v>1617.9933186762828</v>
      </c>
      <c r="S495">
        <v>273.65419150929108</v>
      </c>
      <c r="T495">
        <v>983.3699796576235</v>
      </c>
      <c r="U495">
        <v>291.41400803763685</v>
      </c>
      <c r="V495">
        <v>884.81793117548852</v>
      </c>
      <c r="W495">
        <v>1.2571904880591265</v>
      </c>
      <c r="X495">
        <v>139.11708088351628</v>
      </c>
      <c r="Y495">
        <v>209.57448687606691</v>
      </c>
      <c r="Z495">
        <v>234.16852906967912</v>
      </c>
      <c r="AA495">
        <v>170.98946619963195</v>
      </c>
      <c r="AB495">
        <v>558.9249431816977</v>
      </c>
      <c r="AC495" t="s">
        <v>150</v>
      </c>
      <c r="AD495">
        <v>60.482593460107864</v>
      </c>
      <c r="AE495">
        <v>57434.195936142372</v>
      </c>
      <c r="AF495">
        <v>260254.47882400965</v>
      </c>
      <c r="AG495">
        <v>12615.166805634683</v>
      </c>
      <c r="AH495">
        <v>27568.830222020992</v>
      </c>
      <c r="AI495">
        <v>77571.779582682269</v>
      </c>
      <c r="AJ495">
        <v>92360.902848854705</v>
      </c>
      <c r="AK495">
        <v>17928.675798133609</v>
      </c>
      <c r="AL495">
        <v>7612.9091064202748</v>
      </c>
      <c r="AM495">
        <v>11786156.576070633</v>
      </c>
      <c r="AN495">
        <v>47.74081030609625</v>
      </c>
      <c r="AO495">
        <v>3724.6638025771899</v>
      </c>
      <c r="AP495">
        <v>4932990.1004609317</v>
      </c>
      <c r="AQ495">
        <v>816.44953806055662</v>
      </c>
      <c r="AR495">
        <v>9999999</v>
      </c>
      <c r="AS495">
        <v>293.33332723617042</v>
      </c>
      <c r="AT495">
        <v>38.380437361545034</v>
      </c>
      <c r="AU495">
        <v>156.78979082822022</v>
      </c>
      <c r="AV495">
        <v>39.473451746420487</v>
      </c>
      <c r="AW495">
        <v>99.652017807088228</v>
      </c>
      <c r="AX495">
        <v>0.23139827173062122</v>
      </c>
      <c r="AY495">
        <v>26.610497261016842</v>
      </c>
      <c r="AZ495">
        <v>33.844008189205212</v>
      </c>
      <c r="BA495">
        <v>35.160408018414941</v>
      </c>
      <c r="BB495">
        <v>30.587781626209527</v>
      </c>
      <c r="BC495">
        <v>50.719314150037007</v>
      </c>
      <c r="BD495" t="s">
        <v>151</v>
      </c>
      <c r="BE495">
        <v>2.6378025002754928</v>
      </c>
      <c r="BF495">
        <v>1049.6535929752893</v>
      </c>
      <c r="BG495">
        <v>2552.5877347219148</v>
      </c>
      <c r="BH495">
        <v>282.49930041322358</v>
      </c>
      <c r="BI495">
        <v>473.52770877704347</v>
      </c>
      <c r="BJ495">
        <v>992.80497151247584</v>
      </c>
      <c r="BK495">
        <v>5510.3078691364208</v>
      </c>
      <c r="BL495">
        <v>590.33590175101097</v>
      </c>
      <c r="BM495">
        <v>123.04670980693572</v>
      </c>
      <c r="BN495">
        <v>1331298.04983918</v>
      </c>
      <c r="BO495">
        <v>2.8548350662667001</v>
      </c>
      <c r="BP495">
        <v>70.655343733397601</v>
      </c>
      <c r="BQ495">
        <v>22784.517584264973</v>
      </c>
      <c r="BR495">
        <v>57.112272811721546</v>
      </c>
      <c r="BS495">
        <v>9999999</v>
      </c>
      <c r="BT495">
        <v>7.5519022685291306</v>
      </c>
      <c r="BU495">
        <v>1.3788189354103098</v>
      </c>
      <c r="BV495">
        <v>5.7277171217469061</v>
      </c>
      <c r="BW495">
        <v>1.4244258682269593</v>
      </c>
      <c r="BX495">
        <v>3.8720225612506609</v>
      </c>
      <c r="BY495">
        <v>8.0866747943202574E-3</v>
      </c>
      <c r="BZ495">
        <v>0.72812812312428898</v>
      </c>
      <c r="CA495">
        <v>1.1647806133295591</v>
      </c>
      <c r="CB495">
        <v>1.2644507505593536</v>
      </c>
      <c r="CC495">
        <v>0.96615092308079542</v>
      </c>
      <c r="CD495">
        <v>1.9299693932175408</v>
      </c>
      <c r="CE495" t="s">
        <v>152</v>
      </c>
      <c r="CF495">
        <v>0.40711704035046498</v>
      </c>
      <c r="CG495">
        <v>109.8974337811806</v>
      </c>
      <c r="CH495">
        <v>822.1567619435458</v>
      </c>
      <c r="CI495">
        <v>27.721820155537404</v>
      </c>
      <c r="CJ495">
        <v>62.814403695103657</v>
      </c>
      <c r="CK495">
        <v>212.94827806873485</v>
      </c>
      <c r="CL495">
        <v>142.90997060773068</v>
      </c>
      <c r="CM495">
        <v>35.311360437803863</v>
      </c>
      <c r="CN495">
        <v>19.041159347449572</v>
      </c>
      <c r="CO495">
        <v>15362.394540032388</v>
      </c>
      <c r="CP495">
        <v>0.58635011462071385</v>
      </c>
      <c r="CQ495">
        <v>11.260210726813368</v>
      </c>
      <c r="CR495">
        <v>24157.172639082783</v>
      </c>
      <c r="CS495">
        <v>147.40186932953421</v>
      </c>
      <c r="CT495">
        <v>9999999</v>
      </c>
      <c r="CU495">
        <v>0.86602249761797334</v>
      </c>
      <c r="CV495">
        <v>6.7096129707731739E-2</v>
      </c>
      <c r="CW495">
        <v>0.24904007989198079</v>
      </c>
      <c r="CX495">
        <v>7.1670477434956137E-2</v>
      </c>
      <c r="CY495">
        <v>0.17766205338158603</v>
      </c>
      <c r="CZ495">
        <v>5.4731232296503253E-4</v>
      </c>
      <c r="DA495">
        <v>2.6656103225595754E-2</v>
      </c>
      <c r="DB495">
        <v>4.9227190733679906E-2</v>
      </c>
      <c r="DC495">
        <v>5.6122223682971671E-2</v>
      </c>
      <c r="DD495">
        <v>3.7326788293461456E-2</v>
      </c>
      <c r="DE495">
        <v>0.13108396898191571</v>
      </c>
    </row>
    <row r="496" spans="1:109">
      <c r="A496">
        <v>488</v>
      </c>
      <c r="B496" t="s">
        <v>149</v>
      </c>
      <c r="C496">
        <v>263633.82968437881</v>
      </c>
      <c r="D496">
        <v>440808.9499512068</v>
      </c>
      <c r="E496">
        <v>2972904.2546089212</v>
      </c>
      <c r="F496">
        <v>323909.58043149998</v>
      </c>
      <c r="G496">
        <v>223324.8436928603</v>
      </c>
      <c r="H496">
        <v>788668.91682061309</v>
      </c>
      <c r="I496">
        <v>11188191.17749951</v>
      </c>
      <c r="J496">
        <v>1545498.2947875846</v>
      </c>
      <c r="K496">
        <v>69149.473152349485</v>
      </c>
      <c r="L496">
        <v>1454042463259537</v>
      </c>
      <c r="M496">
        <v>2884.5421566213527</v>
      </c>
      <c r="N496">
        <v>42538.450153381309</v>
      </c>
      <c r="O496">
        <v>6160256.9303017836</v>
      </c>
      <c r="P496">
        <v>23138.277069147829</v>
      </c>
      <c r="Q496">
        <v>9999999</v>
      </c>
      <c r="R496">
        <v>2911.6363116290249</v>
      </c>
      <c r="S496">
        <v>329.36798355128082</v>
      </c>
      <c r="T496">
        <v>963.01131066071753</v>
      </c>
      <c r="U496">
        <v>349.41492763856769</v>
      </c>
      <c r="V496">
        <v>618.97170361660835</v>
      </c>
      <c r="W496">
        <v>2.021690242216323</v>
      </c>
      <c r="X496">
        <v>140.65072943198987</v>
      </c>
      <c r="Y496">
        <v>245.06791230605481</v>
      </c>
      <c r="Z496">
        <v>283.5605072714402</v>
      </c>
      <c r="AA496">
        <v>189.29844897815954</v>
      </c>
      <c r="AB496">
        <v>526.93052051592599</v>
      </c>
      <c r="AC496" t="s">
        <v>150</v>
      </c>
      <c r="AD496">
        <v>1924.9130294132087</v>
      </c>
      <c r="AE496">
        <v>63396.841390407375</v>
      </c>
      <c r="AF496">
        <v>1137424.0443736638</v>
      </c>
      <c r="AG496">
        <v>43714.619465178119</v>
      </c>
      <c r="AH496">
        <v>33423.252916052297</v>
      </c>
      <c r="AI496">
        <v>271308.71087852085</v>
      </c>
      <c r="AJ496">
        <v>178852.98293809665</v>
      </c>
      <c r="AK496">
        <v>93113.616997790508</v>
      </c>
      <c r="AL496">
        <v>15450.539759633544</v>
      </c>
      <c r="AM496">
        <v>39393803073.915054</v>
      </c>
      <c r="AN496">
        <v>2514.3112114610026</v>
      </c>
      <c r="AO496">
        <v>3003.6073219348441</v>
      </c>
      <c r="AP496">
        <v>4973152.8111864906</v>
      </c>
      <c r="AQ496">
        <v>3656.3097701116676</v>
      </c>
      <c r="AR496">
        <v>9999999</v>
      </c>
      <c r="AS496">
        <v>2191.2089491423653</v>
      </c>
      <c r="AT496">
        <v>60.453564244050057</v>
      </c>
      <c r="AU496">
        <v>454.17068882249242</v>
      </c>
      <c r="AV496">
        <v>63.873016600469761</v>
      </c>
      <c r="AW496">
        <v>213.64635215164228</v>
      </c>
      <c r="AX496">
        <v>1.5224300319169877</v>
      </c>
      <c r="AY496">
        <v>24.973353884200176</v>
      </c>
      <c r="AZ496">
        <v>44.882668938547702</v>
      </c>
      <c r="BA496">
        <v>52.595978233104269</v>
      </c>
      <c r="BB496">
        <v>34.060553474840638</v>
      </c>
      <c r="BC496">
        <v>97.783195010717961</v>
      </c>
      <c r="BD496" t="s">
        <v>151</v>
      </c>
      <c r="BE496">
        <v>2.3016050047016772</v>
      </c>
      <c r="BF496">
        <v>1727.6698479017896</v>
      </c>
      <c r="BG496">
        <v>6468.2551864941142</v>
      </c>
      <c r="BH496">
        <v>472.79509597892286</v>
      </c>
      <c r="BI496">
        <v>762.39031919499371</v>
      </c>
      <c r="BJ496">
        <v>1840.559617617831</v>
      </c>
      <c r="BK496">
        <v>7636.7287637414429</v>
      </c>
      <c r="BL496">
        <v>971.69746854198502</v>
      </c>
      <c r="BM496">
        <v>199.35905660436501</v>
      </c>
      <c r="BN496">
        <v>17722558.755144712</v>
      </c>
      <c r="BO496">
        <v>0.89422375592079328</v>
      </c>
      <c r="BP496">
        <v>102.91057098457144</v>
      </c>
      <c r="BQ496">
        <v>41240.265134684589</v>
      </c>
      <c r="BR496">
        <v>68.66784664807777</v>
      </c>
      <c r="BS496">
        <v>9999999</v>
      </c>
      <c r="BT496">
        <v>9.3603209845147557</v>
      </c>
      <c r="BU496">
        <v>1.2440113084566911</v>
      </c>
      <c r="BV496">
        <v>5.7061910786721661</v>
      </c>
      <c r="BW496">
        <v>1.2691504747731974</v>
      </c>
      <c r="BX496">
        <v>3.8427853833004142</v>
      </c>
      <c r="BY496">
        <v>9.7312922876790098E-3</v>
      </c>
      <c r="BZ496">
        <v>0.94767684708055189</v>
      </c>
      <c r="CA496">
        <v>1.1400553094834112</v>
      </c>
      <c r="CB496">
        <v>1.1652191227213229</v>
      </c>
      <c r="CC496">
        <v>1.0614374160063762</v>
      </c>
      <c r="CD496">
        <v>1.595506152044103</v>
      </c>
      <c r="CE496" t="s">
        <v>152</v>
      </c>
      <c r="CF496">
        <v>2.3271476260107202</v>
      </c>
      <c r="CG496">
        <v>318.34981837067812</v>
      </c>
      <c r="CH496">
        <v>1690.2555395438496</v>
      </c>
      <c r="CI496">
        <v>77.18240419603157</v>
      </c>
      <c r="CJ496">
        <v>162.59909266813145</v>
      </c>
      <c r="CK496">
        <v>407.59493465487833</v>
      </c>
      <c r="CL496">
        <v>673.66884291452061</v>
      </c>
      <c r="CM496">
        <v>118.26261992676687</v>
      </c>
      <c r="CN496">
        <v>45.162610035628902</v>
      </c>
      <c r="CO496">
        <v>198485.18022941417</v>
      </c>
      <c r="CP496">
        <v>2.4321763452436178</v>
      </c>
      <c r="CQ496">
        <v>36.091428164563773</v>
      </c>
      <c r="CR496">
        <v>24491.206462265422</v>
      </c>
      <c r="CS496">
        <v>84.149224561327969</v>
      </c>
      <c r="CT496">
        <v>9999999</v>
      </c>
      <c r="CU496">
        <v>5.3486642895548115</v>
      </c>
      <c r="CV496">
        <v>0.5948498848063285</v>
      </c>
      <c r="CW496">
        <v>2.1594260028990009</v>
      </c>
      <c r="CX496">
        <v>0.6258753632898868</v>
      </c>
      <c r="CY496">
        <v>1.3540681128654855</v>
      </c>
      <c r="CZ496">
        <v>1.4226690136211247E-3</v>
      </c>
      <c r="DA496">
        <v>0.25253985559672992</v>
      </c>
      <c r="DB496">
        <v>0.45833632390041096</v>
      </c>
      <c r="DC496">
        <v>0.52484958399681891</v>
      </c>
      <c r="DD496">
        <v>0.35301580912635222</v>
      </c>
      <c r="DE496">
        <v>0.9190572023712108</v>
      </c>
    </row>
    <row r="497" spans="1:109">
      <c r="A497">
        <v>489</v>
      </c>
      <c r="B497" t="s">
        <v>149</v>
      </c>
      <c r="C497">
        <v>230782.02170140576</v>
      </c>
      <c r="D497">
        <v>399102.22354771977</v>
      </c>
      <c r="E497">
        <v>1249667.4620791164</v>
      </c>
      <c r="F497">
        <v>166987.55642578495</v>
      </c>
      <c r="G497">
        <v>203011.45742220202</v>
      </c>
      <c r="H497">
        <v>469247.48612671724</v>
      </c>
      <c r="I497">
        <v>4934779.7167723095</v>
      </c>
      <c r="J497">
        <v>455312.26944658568</v>
      </c>
      <c r="K497">
        <v>57651.337408751984</v>
      </c>
      <c r="L497">
        <v>20042373934.11882</v>
      </c>
      <c r="M497">
        <v>839.26128341431195</v>
      </c>
      <c r="N497">
        <v>32263.828814501365</v>
      </c>
      <c r="O497">
        <v>5662161.1718331501</v>
      </c>
      <c r="P497">
        <v>13072.249462083173</v>
      </c>
      <c r="Q497">
        <v>9999999</v>
      </c>
      <c r="R497">
        <v>459.66589281995363</v>
      </c>
      <c r="S497">
        <v>149.00373221816463</v>
      </c>
      <c r="T497">
        <v>211.46444137235946</v>
      </c>
      <c r="U497">
        <v>151.74419185174136</v>
      </c>
      <c r="V497">
        <v>171.12852315783294</v>
      </c>
      <c r="W497">
        <v>1.0744092276378066</v>
      </c>
      <c r="X497">
        <v>94.761582016091097</v>
      </c>
      <c r="Y497">
        <v>137.7221771966168</v>
      </c>
      <c r="Z497">
        <v>138.1652422688536</v>
      </c>
      <c r="AA497">
        <v>122.86161731996961</v>
      </c>
      <c r="AB497">
        <v>164.77576460588443</v>
      </c>
      <c r="AC497" t="s">
        <v>150</v>
      </c>
      <c r="AD497">
        <v>577.38199022785273</v>
      </c>
      <c r="AE497">
        <v>46513.732817824908</v>
      </c>
      <c r="AF497">
        <v>236746.06200753097</v>
      </c>
      <c r="AG497">
        <v>10850.060410124097</v>
      </c>
      <c r="AH497">
        <v>24733.151298197597</v>
      </c>
      <c r="AI497">
        <v>55217.698698678745</v>
      </c>
      <c r="AJ497">
        <v>81350.771155746173</v>
      </c>
      <c r="AK497">
        <v>15269.136078387406</v>
      </c>
      <c r="AL497">
        <v>7315.0101672301525</v>
      </c>
      <c r="AM497">
        <v>9593678.5698874965</v>
      </c>
      <c r="AN497">
        <v>962.49732330496977</v>
      </c>
      <c r="AO497">
        <v>8164.1238722191665</v>
      </c>
      <c r="AP497">
        <v>5340554.6129123867</v>
      </c>
      <c r="AQ497">
        <v>1713.4380029931474</v>
      </c>
      <c r="AR497">
        <v>9999999</v>
      </c>
      <c r="AS497">
        <v>1181.2263038760373</v>
      </c>
      <c r="AT497">
        <v>70.528561709267052</v>
      </c>
      <c r="AU497">
        <v>338.16151348415144</v>
      </c>
      <c r="AV497">
        <v>75.372839109873695</v>
      </c>
      <c r="AW497">
        <v>228.8320807174764</v>
      </c>
      <c r="AX497">
        <v>1.1282404289107084</v>
      </c>
      <c r="AY497">
        <v>27.202924364584693</v>
      </c>
      <c r="AZ497">
        <v>50.959255522508684</v>
      </c>
      <c r="BA497">
        <v>60.040782525851888</v>
      </c>
      <c r="BB497">
        <v>38.286008811244706</v>
      </c>
      <c r="BC497">
        <v>134.75242215919002</v>
      </c>
      <c r="BD497" t="s">
        <v>151</v>
      </c>
      <c r="BE497">
        <v>0.17337037907333394</v>
      </c>
      <c r="BF497">
        <v>648.85637835956129</v>
      </c>
      <c r="BG497">
        <v>1563.7815820915923</v>
      </c>
      <c r="BH497">
        <v>134.34470202167114</v>
      </c>
      <c r="BI497">
        <v>317.41634252746366</v>
      </c>
      <c r="BJ497">
        <v>573.39079412795058</v>
      </c>
      <c r="BK497">
        <v>1281.123905666029</v>
      </c>
      <c r="BL497">
        <v>194.96171497065811</v>
      </c>
      <c r="BM497">
        <v>83.221429245200284</v>
      </c>
      <c r="BN497">
        <v>51970.545691704137</v>
      </c>
      <c r="BO497">
        <v>0.35116176278111877</v>
      </c>
      <c r="BP497">
        <v>51.176278325275298</v>
      </c>
      <c r="BQ497">
        <v>34269.603052088969</v>
      </c>
      <c r="BR497">
        <v>126.68929798087245</v>
      </c>
      <c r="BS497">
        <v>9999999</v>
      </c>
      <c r="BT497">
        <v>1.1718758166658427</v>
      </c>
      <c r="BU497">
        <v>0.30821344288040908</v>
      </c>
      <c r="BV497">
        <v>0.69245038405059844</v>
      </c>
      <c r="BW497">
        <v>0.32471442681622059</v>
      </c>
      <c r="BX497">
        <v>0.6625818515719365</v>
      </c>
      <c r="BY497">
        <v>3.1907037151298316E-4</v>
      </c>
      <c r="BZ497">
        <v>0.18028360388049114</v>
      </c>
      <c r="CA497">
        <v>0.24914682937104873</v>
      </c>
      <c r="CB497">
        <v>0.27211804739361789</v>
      </c>
      <c r="CC497">
        <v>0.21248763863775064</v>
      </c>
      <c r="CD497">
        <v>0.53971143757021145</v>
      </c>
      <c r="CE497" t="s">
        <v>152</v>
      </c>
      <c r="CF497">
        <v>2.1133969129207513</v>
      </c>
      <c r="CG497">
        <v>92.929591421765664</v>
      </c>
      <c r="CH497">
        <v>386.19836897539665</v>
      </c>
      <c r="CI497">
        <v>17.961107040907891</v>
      </c>
      <c r="CJ497">
        <v>47.106311668583849</v>
      </c>
      <c r="CK497">
        <v>108.63141629275493</v>
      </c>
      <c r="CL497">
        <v>96.382976518164952</v>
      </c>
      <c r="CM497">
        <v>21.578087999801351</v>
      </c>
      <c r="CN497">
        <v>14.412614660480594</v>
      </c>
      <c r="CO497">
        <v>2898.336079533442</v>
      </c>
      <c r="CP497">
        <v>4.2850987594526186</v>
      </c>
      <c r="CQ497">
        <v>24.476202976518156</v>
      </c>
      <c r="CR497">
        <v>26429.789349023587</v>
      </c>
      <c r="CS497">
        <v>133.41213957448497</v>
      </c>
      <c r="CT497">
        <v>9999999</v>
      </c>
      <c r="CU497">
        <v>4.9467540576143341</v>
      </c>
      <c r="CV497">
        <v>0.14763509438775585</v>
      </c>
      <c r="CW497">
        <v>1.6935988032423979</v>
      </c>
      <c r="CX497">
        <v>0.15629462087506465</v>
      </c>
      <c r="CY497">
        <v>0.9640653046060117</v>
      </c>
      <c r="CZ497">
        <v>2.6313150880790887E-3</v>
      </c>
      <c r="DA497">
        <v>6.8325108951817259E-2</v>
      </c>
      <c r="DB497">
        <v>0.11157054873724861</v>
      </c>
      <c r="DC497">
        <v>0.12917334157544519</v>
      </c>
      <c r="DD497">
        <v>8.8401308666984479E-2</v>
      </c>
      <c r="DE497">
        <v>0.27550915672001514</v>
      </c>
    </row>
    <row r="498" spans="1:109">
      <c r="A498">
        <v>490</v>
      </c>
      <c r="B498" t="s">
        <v>149</v>
      </c>
      <c r="C498">
        <v>290714.9970687289</v>
      </c>
      <c r="D498">
        <v>678262.04224436905</v>
      </c>
      <c r="E498">
        <v>1829111.9162240785</v>
      </c>
      <c r="F498">
        <v>344883.13353226712</v>
      </c>
      <c r="G498">
        <v>330829.37342150736</v>
      </c>
      <c r="H498">
        <v>676482.36841136566</v>
      </c>
      <c r="I498">
        <v>25479774.045974731</v>
      </c>
      <c r="J498">
        <v>1472286.8166829818</v>
      </c>
      <c r="K498">
        <v>91326.142108285421</v>
      </c>
      <c r="L498">
        <v>1263351929608.8511</v>
      </c>
      <c r="M498">
        <v>889.22944971222375</v>
      </c>
      <c r="N498">
        <v>81600.699703915525</v>
      </c>
      <c r="O498">
        <v>5524362.7567200214</v>
      </c>
      <c r="P498">
        <v>32024.523320968234</v>
      </c>
      <c r="Q498">
        <v>9999999</v>
      </c>
      <c r="R498">
        <v>1352.0441570780754</v>
      </c>
      <c r="S498">
        <v>173.25619250907468</v>
      </c>
      <c r="T498">
        <v>396.92052332283271</v>
      </c>
      <c r="U498">
        <v>178.09492380370099</v>
      </c>
      <c r="V498">
        <v>234.67891535628436</v>
      </c>
      <c r="W498">
        <v>0.22580785652580387</v>
      </c>
      <c r="X498">
        <v>108.60063067784006</v>
      </c>
      <c r="Y498">
        <v>155.9163838899363</v>
      </c>
      <c r="Z498">
        <v>154.76597961703575</v>
      </c>
      <c r="AA498">
        <v>137.32309368122338</v>
      </c>
      <c r="AB498">
        <v>211.22637344613761</v>
      </c>
      <c r="AC498" t="s">
        <v>150</v>
      </c>
      <c r="AD498">
        <v>1284.7130982713413</v>
      </c>
      <c r="AE498">
        <v>72543.224203716891</v>
      </c>
      <c r="AF498">
        <v>277831.90781523834</v>
      </c>
      <c r="AG498">
        <v>16580.655415823894</v>
      </c>
      <c r="AH498">
        <v>35733.644835650368</v>
      </c>
      <c r="AI498">
        <v>78351.404991621777</v>
      </c>
      <c r="AJ498">
        <v>151712.51697083827</v>
      </c>
      <c r="AK498">
        <v>25368.427933117538</v>
      </c>
      <c r="AL498">
        <v>10469.829160667075</v>
      </c>
      <c r="AM498">
        <v>15501359.40594575</v>
      </c>
      <c r="AN498">
        <v>2233.3739648086462</v>
      </c>
      <c r="AO498">
        <v>10826.7917320632</v>
      </c>
      <c r="AP498">
        <v>5556178.161185707</v>
      </c>
      <c r="AQ498">
        <v>3338.7496405636671</v>
      </c>
      <c r="AR498">
        <v>9999999</v>
      </c>
      <c r="AS498">
        <v>3037.223019926791</v>
      </c>
      <c r="AT498">
        <v>151.93321864151994</v>
      </c>
      <c r="AU498">
        <v>1102.7537065113188</v>
      </c>
      <c r="AV498">
        <v>159.90907624638632</v>
      </c>
      <c r="AW498">
        <v>660.7906832662012</v>
      </c>
      <c r="AX498">
        <v>0.35499988683832506</v>
      </c>
      <c r="AY498">
        <v>68.437766849618598</v>
      </c>
      <c r="AZ498">
        <v>115.80753786489305</v>
      </c>
      <c r="BA498">
        <v>136.7505957755898</v>
      </c>
      <c r="BB498">
        <v>91.155897780759659</v>
      </c>
      <c r="BC498">
        <v>253.71378984414559</v>
      </c>
      <c r="BD498" t="s">
        <v>151</v>
      </c>
      <c r="BE498">
        <v>0.42807146405031093</v>
      </c>
      <c r="BF498">
        <v>562.08043314352039</v>
      </c>
      <c r="BG498">
        <v>2031.3828355334192</v>
      </c>
      <c r="BH498">
        <v>158.91723638053966</v>
      </c>
      <c r="BI498">
        <v>296.45436543941173</v>
      </c>
      <c r="BJ498">
        <v>768.5346540391248</v>
      </c>
      <c r="BK498">
        <v>1544.4442589476409</v>
      </c>
      <c r="BL498">
        <v>257.74575023876122</v>
      </c>
      <c r="BM498">
        <v>84.751681393076225</v>
      </c>
      <c r="BN498">
        <v>199126.54014410434</v>
      </c>
      <c r="BO498">
        <v>0.62811115758298597</v>
      </c>
      <c r="BP498">
        <v>40.729295218737292</v>
      </c>
      <c r="BQ498">
        <v>28328.911159037096</v>
      </c>
      <c r="BR498">
        <v>102.61698657345029</v>
      </c>
      <c r="BS498">
        <v>9999999</v>
      </c>
      <c r="BT498">
        <v>1.7077506947454821</v>
      </c>
      <c r="BU498">
        <v>0.16915985652470156</v>
      </c>
      <c r="BV498">
        <v>0.63896825810284341</v>
      </c>
      <c r="BW498">
        <v>0.17269364519686617</v>
      </c>
      <c r="BX498">
        <v>0.44146140739660816</v>
      </c>
      <c r="BY498">
        <v>4.0539892676372399E-4</v>
      </c>
      <c r="BZ498">
        <v>0.11318524122260679</v>
      </c>
      <c r="CA498">
        <v>0.15499447409111761</v>
      </c>
      <c r="CB498">
        <v>0.1531251967426405</v>
      </c>
      <c r="CC498">
        <v>0.13812185204253175</v>
      </c>
      <c r="CD498">
        <v>0.1916301686765346</v>
      </c>
      <c r="CE498" t="s">
        <v>152</v>
      </c>
      <c r="CF498">
        <v>1.7420865630346876</v>
      </c>
      <c r="CG498">
        <v>417.67088066267183</v>
      </c>
      <c r="CH498">
        <v>2934.911467772733</v>
      </c>
      <c r="CI498">
        <v>145.72914740534162</v>
      </c>
      <c r="CJ498">
        <v>238.88855831069131</v>
      </c>
      <c r="CK498">
        <v>740.77797854561902</v>
      </c>
      <c r="CL498">
        <v>1383.3257240207574</v>
      </c>
      <c r="CM498">
        <v>258.75313266740835</v>
      </c>
      <c r="CN498">
        <v>68.619741530143244</v>
      </c>
      <c r="CO498">
        <v>3963565.1716029383</v>
      </c>
      <c r="CP498">
        <v>2.4390376580412809</v>
      </c>
      <c r="CQ498">
        <v>31.494411430933848</v>
      </c>
      <c r="CR498">
        <v>21323.228785359908</v>
      </c>
      <c r="CS498">
        <v>87.663312203907225</v>
      </c>
      <c r="CT498">
        <v>9999999</v>
      </c>
      <c r="CU498">
        <v>4.0476605575424554</v>
      </c>
      <c r="CV498">
        <v>0.4195925378732423</v>
      </c>
      <c r="CW498">
        <v>1.6714412676134882</v>
      </c>
      <c r="CX498">
        <v>0.44219569964955718</v>
      </c>
      <c r="CY498">
        <v>1.0128733442197806</v>
      </c>
      <c r="CZ498">
        <v>1.8246688307875982E-3</v>
      </c>
      <c r="DA498">
        <v>0.20723316711579629</v>
      </c>
      <c r="DB498">
        <v>0.3299868223851361</v>
      </c>
      <c r="DC498">
        <v>0.36396909344796663</v>
      </c>
      <c r="DD498">
        <v>0.26841142529350631</v>
      </c>
      <c r="DE498">
        <v>0.69145149537741091</v>
      </c>
    </row>
    <row r="499" spans="1:109">
      <c r="A499">
        <v>491</v>
      </c>
      <c r="B499" t="s">
        <v>149</v>
      </c>
      <c r="C499">
        <v>312601.82458730065</v>
      </c>
      <c r="D499">
        <v>552018.14758786745</v>
      </c>
      <c r="E499">
        <v>1975479.7519883055</v>
      </c>
      <c r="F499">
        <v>277096.56728805572</v>
      </c>
      <c r="G499">
        <v>271204.48459957389</v>
      </c>
      <c r="H499">
        <v>561458.79524993303</v>
      </c>
      <c r="I499">
        <v>19472082.746470563</v>
      </c>
      <c r="J499">
        <v>1209634.7096100496</v>
      </c>
      <c r="K499">
        <v>69478.259080482283</v>
      </c>
      <c r="L499">
        <v>11862886019850.557</v>
      </c>
      <c r="M499">
        <v>1568.0875079023569</v>
      </c>
      <c r="N499">
        <v>66736.540551683662</v>
      </c>
      <c r="O499">
        <v>5326123.9906958696</v>
      </c>
      <c r="P499">
        <v>37074.935860421756</v>
      </c>
      <c r="Q499">
        <v>9999999</v>
      </c>
      <c r="R499">
        <v>5860.6459017216321</v>
      </c>
      <c r="S499">
        <v>854.93832067068365</v>
      </c>
      <c r="T499">
        <v>3615.20698075779</v>
      </c>
      <c r="U499">
        <v>878.29409096580821</v>
      </c>
      <c r="V499">
        <v>2237.1451284384007</v>
      </c>
      <c r="W499">
        <v>0.82993461569587423</v>
      </c>
      <c r="X499">
        <v>492.63617561454356</v>
      </c>
      <c r="Y499">
        <v>741.75903185242271</v>
      </c>
      <c r="Z499">
        <v>791.84792962258075</v>
      </c>
      <c r="AA499">
        <v>629.27901006164757</v>
      </c>
      <c r="AB499">
        <v>1119.0758186521336</v>
      </c>
      <c r="AC499" t="s">
        <v>150</v>
      </c>
      <c r="AD499">
        <v>88.24639772685444</v>
      </c>
      <c r="AE499">
        <v>76539.336781315098</v>
      </c>
      <c r="AF499">
        <v>254369.33620512698</v>
      </c>
      <c r="AG499">
        <v>18272.333259769897</v>
      </c>
      <c r="AH499">
        <v>42205.372144665453</v>
      </c>
      <c r="AI499">
        <v>86095.092542714163</v>
      </c>
      <c r="AJ499">
        <v>142163.49158618026</v>
      </c>
      <c r="AK499">
        <v>25177.651536319212</v>
      </c>
      <c r="AL499">
        <v>11930.914795409348</v>
      </c>
      <c r="AM499">
        <v>6989090.3579188613</v>
      </c>
      <c r="AN499">
        <v>178.56008777594863</v>
      </c>
      <c r="AO499">
        <v>7947.7268522741961</v>
      </c>
      <c r="AP499">
        <v>6015626.5279477257</v>
      </c>
      <c r="AQ499">
        <v>1718.4540482208952</v>
      </c>
      <c r="AR499">
        <v>9999999</v>
      </c>
      <c r="AS499">
        <v>184.99803557917707</v>
      </c>
      <c r="AT499">
        <v>28.78867416198695</v>
      </c>
      <c r="AU499">
        <v>77.658357870017781</v>
      </c>
      <c r="AV499">
        <v>30.823094450967442</v>
      </c>
      <c r="AW499">
        <v>67.064331514786403</v>
      </c>
      <c r="AX499">
        <v>9.1376289737737981E-2</v>
      </c>
      <c r="AY499">
        <v>10.286528611327268</v>
      </c>
      <c r="AZ499">
        <v>20.84995336905099</v>
      </c>
      <c r="BA499">
        <v>23.517549608532597</v>
      </c>
      <c r="BB499">
        <v>15.236293659644931</v>
      </c>
      <c r="BC499">
        <v>51.167489273507627</v>
      </c>
      <c r="BD499" t="s">
        <v>151</v>
      </c>
      <c r="BE499">
        <v>0.64347243565164935</v>
      </c>
      <c r="BF499">
        <v>462.54565833816861</v>
      </c>
      <c r="BG499">
        <v>2327.0962233046212</v>
      </c>
      <c r="BH499">
        <v>121.05407991584534</v>
      </c>
      <c r="BI499">
        <v>236.96621452096053</v>
      </c>
      <c r="BJ499">
        <v>690.39226873357211</v>
      </c>
      <c r="BK499">
        <v>836.54568726569698</v>
      </c>
      <c r="BL499">
        <v>175.3782353388317</v>
      </c>
      <c r="BM499">
        <v>71.44116354743484</v>
      </c>
      <c r="BN499">
        <v>180649.96001433738</v>
      </c>
      <c r="BO499">
        <v>2.2724500681292894</v>
      </c>
      <c r="BP499">
        <v>30.40255022317319</v>
      </c>
      <c r="BQ499">
        <v>34325.898376770485</v>
      </c>
      <c r="BR499">
        <v>137.81020408112252</v>
      </c>
      <c r="BS499">
        <v>9999999</v>
      </c>
      <c r="BT499">
        <v>1.5112606095619781</v>
      </c>
      <c r="BU499">
        <v>0.17071934440156886</v>
      </c>
      <c r="BV499">
        <v>0.65153651542503166</v>
      </c>
      <c r="BW499">
        <v>0.17843150678890091</v>
      </c>
      <c r="BX499">
        <v>0.39893963244462</v>
      </c>
      <c r="BY499">
        <v>1.8241398766270828E-3</v>
      </c>
      <c r="BZ499">
        <v>9.4276787632752143E-2</v>
      </c>
      <c r="CA499">
        <v>0.13702862944938726</v>
      </c>
      <c r="CB499">
        <v>0.15101398043490219</v>
      </c>
      <c r="CC499">
        <v>0.11507499633150459</v>
      </c>
      <c r="CD499">
        <v>0.26362104203499198</v>
      </c>
      <c r="CE499" t="s">
        <v>152</v>
      </c>
      <c r="CF499">
        <v>1.1228229506000302</v>
      </c>
      <c r="CG499">
        <v>91.489878720100705</v>
      </c>
      <c r="CH499">
        <v>808.53366311201671</v>
      </c>
      <c r="CI499">
        <v>21.940823682353127</v>
      </c>
      <c r="CJ499">
        <v>50.265688063948332</v>
      </c>
      <c r="CK499">
        <v>193.82333431261455</v>
      </c>
      <c r="CL499">
        <v>122.25107863453675</v>
      </c>
      <c r="CM499">
        <v>28.717938985732118</v>
      </c>
      <c r="CN499">
        <v>14.550577479620442</v>
      </c>
      <c r="CO499">
        <v>17472.528596254164</v>
      </c>
      <c r="CP499">
        <v>1.3859811299533902</v>
      </c>
      <c r="CQ499">
        <v>11.947618504944588</v>
      </c>
      <c r="CR499">
        <v>23033.892744023527</v>
      </c>
      <c r="CS499">
        <v>126.42093048340675</v>
      </c>
      <c r="CT499">
        <v>9999999</v>
      </c>
      <c r="CU499">
        <v>2.8522529960911833</v>
      </c>
      <c r="CV499">
        <v>0.13760832357061595</v>
      </c>
      <c r="CW499">
        <v>0.92003159009798252</v>
      </c>
      <c r="CX499">
        <v>0.14661877756332645</v>
      </c>
      <c r="CY499">
        <v>0.55270693411168914</v>
      </c>
      <c r="CZ499">
        <v>7.3811871135932568E-4</v>
      </c>
      <c r="DA499">
        <v>5.8653519817295628E-2</v>
      </c>
      <c r="DB499">
        <v>0.10315363491144479</v>
      </c>
      <c r="DC499">
        <v>0.11812676456509992</v>
      </c>
      <c r="DD499">
        <v>8.0038811736471815E-2</v>
      </c>
      <c r="DE499">
        <v>0.25861819952181325</v>
      </c>
    </row>
    <row r="500" spans="1:109">
      <c r="A500">
        <v>492</v>
      </c>
      <c r="B500" t="s">
        <v>149</v>
      </c>
      <c r="C500">
        <v>272057.43285467755</v>
      </c>
      <c r="D500">
        <v>136448.24637644319</v>
      </c>
      <c r="E500">
        <v>716732.54324250284</v>
      </c>
      <c r="F500">
        <v>49097.672588467307</v>
      </c>
      <c r="G500">
        <v>78535.947882012231</v>
      </c>
      <c r="H500">
        <v>251371.11425367268</v>
      </c>
      <c r="I500">
        <v>461862.05213938927</v>
      </c>
      <c r="J500">
        <v>85896.813531155567</v>
      </c>
      <c r="K500">
        <v>23664.43517430163</v>
      </c>
      <c r="L500">
        <v>181823949.25157818</v>
      </c>
      <c r="M500">
        <v>438.01623659202158</v>
      </c>
      <c r="N500">
        <v>10189.677554305303</v>
      </c>
      <c r="O500">
        <v>7496502.5005710945</v>
      </c>
      <c r="P500">
        <v>4974.1360092144669</v>
      </c>
      <c r="Q500">
        <v>9999999</v>
      </c>
      <c r="R500">
        <v>964.13911907140857</v>
      </c>
      <c r="S500">
        <v>145.91090303347451</v>
      </c>
      <c r="T500">
        <v>606.4736509191755</v>
      </c>
      <c r="U500">
        <v>150.88837923711128</v>
      </c>
      <c r="V500">
        <v>423.25203695415479</v>
      </c>
      <c r="W500">
        <v>0.31910325015628599</v>
      </c>
      <c r="X500">
        <v>85.655055102998034</v>
      </c>
      <c r="Y500">
        <v>124.45935143392548</v>
      </c>
      <c r="Z500">
        <v>134.19410569100057</v>
      </c>
      <c r="AA500">
        <v>107.23651003090293</v>
      </c>
      <c r="AB500">
        <v>210.1146345384675</v>
      </c>
      <c r="AC500" t="s">
        <v>150</v>
      </c>
      <c r="AD500">
        <v>151.67041107618891</v>
      </c>
      <c r="AE500">
        <v>115992.78115870258</v>
      </c>
      <c r="AF500">
        <v>436110.64389567479</v>
      </c>
      <c r="AG500">
        <v>37349.830029549797</v>
      </c>
      <c r="AH500">
        <v>62607.380334010282</v>
      </c>
      <c r="AI500">
        <v>165937.28622945223</v>
      </c>
      <c r="AJ500">
        <v>424710.53158866265</v>
      </c>
      <c r="AK500">
        <v>65997.301781072369</v>
      </c>
      <c r="AL500">
        <v>18170.765432593067</v>
      </c>
      <c r="AM500">
        <v>100852696.22155268</v>
      </c>
      <c r="AN500">
        <v>193.91135679966769</v>
      </c>
      <c r="AO500">
        <v>7792.6944293606957</v>
      </c>
      <c r="AP500">
        <v>4560422.1844123779</v>
      </c>
      <c r="AQ500">
        <v>2850.4032390412649</v>
      </c>
      <c r="AR500">
        <v>9999999</v>
      </c>
      <c r="AS500">
        <v>347.98363518227364</v>
      </c>
      <c r="AT500">
        <v>103.49632540617247</v>
      </c>
      <c r="AU500">
        <v>199.50265162414439</v>
      </c>
      <c r="AV500">
        <v>108.10145800828279</v>
      </c>
      <c r="AW500">
        <v>178.62396180122164</v>
      </c>
      <c r="AX500">
        <v>0.74660161866675689</v>
      </c>
      <c r="AY500">
        <v>59.300117884589483</v>
      </c>
      <c r="AZ500">
        <v>86.033968892992846</v>
      </c>
      <c r="BA500">
        <v>92.320115005547137</v>
      </c>
      <c r="BB500">
        <v>73.051225712416212</v>
      </c>
      <c r="BC500">
        <v>155.62632153932839</v>
      </c>
      <c r="BD500" t="s">
        <v>151</v>
      </c>
      <c r="BE500">
        <v>0.25631220567666219</v>
      </c>
      <c r="BF500">
        <v>781.21565618783575</v>
      </c>
      <c r="BG500">
        <v>1571.6472751176907</v>
      </c>
      <c r="BH500">
        <v>172.45147486445811</v>
      </c>
      <c r="BI500">
        <v>376.74282017572676</v>
      </c>
      <c r="BJ500">
        <v>636.44208268988109</v>
      </c>
      <c r="BK500">
        <v>1808.0699860031627</v>
      </c>
      <c r="BL500">
        <v>265.58328535707977</v>
      </c>
      <c r="BM500">
        <v>103.52869231428146</v>
      </c>
      <c r="BN500">
        <v>67624.921723491003</v>
      </c>
      <c r="BO500">
        <v>1.0460870742742281</v>
      </c>
      <c r="BP500">
        <v>70.776836412422611</v>
      </c>
      <c r="BQ500">
        <v>30360.942826101509</v>
      </c>
      <c r="BR500">
        <v>96.514730141316363</v>
      </c>
      <c r="BS500">
        <v>9999999</v>
      </c>
      <c r="BT500">
        <v>1.2946738828228026</v>
      </c>
      <c r="BU500">
        <v>7.8019544304252647E-2</v>
      </c>
      <c r="BV500">
        <v>0.29979719877990696</v>
      </c>
      <c r="BW500">
        <v>7.6729717425673152E-2</v>
      </c>
      <c r="BX500">
        <v>0.1327084682213788</v>
      </c>
      <c r="BY500">
        <v>1.144159912669583E-3</v>
      </c>
      <c r="BZ500">
        <v>8.2452876207465983E-2</v>
      </c>
      <c r="CA500">
        <v>8.7261597024071505E-2</v>
      </c>
      <c r="CB500">
        <v>7.3163864583750488E-2</v>
      </c>
      <c r="CC500">
        <v>9.0052296122080128E-2</v>
      </c>
      <c r="CD500">
        <v>7.2452618888909276E-2</v>
      </c>
      <c r="CE500" t="s">
        <v>152</v>
      </c>
      <c r="CF500">
        <v>0.30744513766159964</v>
      </c>
      <c r="CG500">
        <v>306.72897712428914</v>
      </c>
      <c r="CH500">
        <v>713.994811321768</v>
      </c>
      <c r="CI500">
        <v>57.253852783102388</v>
      </c>
      <c r="CJ500">
        <v>149.13970949150868</v>
      </c>
      <c r="CK500">
        <v>276.52748732178287</v>
      </c>
      <c r="CL500">
        <v>457.92927078177769</v>
      </c>
      <c r="CM500">
        <v>77.244253661468321</v>
      </c>
      <c r="CN500">
        <v>38.602718072112957</v>
      </c>
      <c r="CO500">
        <v>10676.719749988673</v>
      </c>
      <c r="CP500">
        <v>0.47434489893650905</v>
      </c>
      <c r="CQ500">
        <v>28.569289079819203</v>
      </c>
      <c r="CR500">
        <v>25135.42603286451</v>
      </c>
      <c r="CS500">
        <v>119.8144479117979</v>
      </c>
      <c r="CT500">
        <v>9999999</v>
      </c>
      <c r="CU500">
        <v>1.5148968373358813</v>
      </c>
      <c r="CV500">
        <v>0.32177438499939209</v>
      </c>
      <c r="CW500">
        <v>1.1421543537319636</v>
      </c>
      <c r="CX500">
        <v>0.33483511779326425</v>
      </c>
      <c r="CY500">
        <v>0.83333770576443056</v>
      </c>
      <c r="CZ500">
        <v>1.2689591222509267E-3</v>
      </c>
      <c r="DA500">
        <v>0.17744773642270745</v>
      </c>
      <c r="DB500">
        <v>0.26509907268661675</v>
      </c>
      <c r="DC500">
        <v>0.29154579115514312</v>
      </c>
      <c r="DD500">
        <v>0.22293736225553606</v>
      </c>
      <c r="DE500">
        <v>0.48808639865131132</v>
      </c>
    </row>
    <row r="501" spans="1:109">
      <c r="A501">
        <v>493</v>
      </c>
      <c r="B501" t="s">
        <v>149</v>
      </c>
      <c r="C501">
        <v>340525.58908412256</v>
      </c>
      <c r="D501">
        <v>237917.72145116417</v>
      </c>
      <c r="E501">
        <v>624143.43393867614</v>
      </c>
      <c r="F501">
        <v>67922.437417398352</v>
      </c>
      <c r="G501">
        <v>132048.45968565848</v>
      </c>
      <c r="H501">
        <v>222412.68862821601</v>
      </c>
      <c r="I501">
        <v>858083.38772204728</v>
      </c>
      <c r="J501">
        <v>116602.26279370139</v>
      </c>
      <c r="K501">
        <v>37439.15456545788</v>
      </c>
      <c r="L501">
        <v>85860535.991428465</v>
      </c>
      <c r="M501">
        <v>471.31811235004966</v>
      </c>
      <c r="N501">
        <v>26659.053184251185</v>
      </c>
      <c r="O501">
        <v>7951501.4598626113</v>
      </c>
      <c r="P501">
        <v>11271.59566349926</v>
      </c>
      <c r="Q501">
        <v>9999999</v>
      </c>
      <c r="R501">
        <v>825.77138751639347</v>
      </c>
      <c r="S501">
        <v>76.711706456156961</v>
      </c>
      <c r="T501">
        <v>283.47740754069764</v>
      </c>
      <c r="U501">
        <v>78.501623358674635</v>
      </c>
      <c r="V501">
        <v>183.93197235426766</v>
      </c>
      <c r="W501">
        <v>0.38111711235563511</v>
      </c>
      <c r="X501">
        <v>49.273073547667664</v>
      </c>
      <c r="Y501">
        <v>70.251446236983355</v>
      </c>
      <c r="Z501">
        <v>67.817531295328777</v>
      </c>
      <c r="AA501">
        <v>62.541308593385935</v>
      </c>
      <c r="AB501">
        <v>85.292002637892963</v>
      </c>
      <c r="AC501" t="s">
        <v>150</v>
      </c>
      <c r="AD501">
        <v>365.67792841675845</v>
      </c>
      <c r="AE501">
        <v>65368.761976595291</v>
      </c>
      <c r="AF501">
        <v>351026.45913453313</v>
      </c>
      <c r="AG501">
        <v>15474.498176477218</v>
      </c>
      <c r="AH501">
        <v>32922.038979547964</v>
      </c>
      <c r="AI501">
        <v>98848.308369477047</v>
      </c>
      <c r="AJ501">
        <v>119399.32776084813</v>
      </c>
      <c r="AK501">
        <v>22815.821916884179</v>
      </c>
      <c r="AL501">
        <v>9019.2934008350294</v>
      </c>
      <c r="AM501">
        <v>20946939.418692581</v>
      </c>
      <c r="AN501">
        <v>354.44919903249496</v>
      </c>
      <c r="AO501">
        <v>5687.050762230182</v>
      </c>
      <c r="AP501">
        <v>6196118.2225494292</v>
      </c>
      <c r="AQ501">
        <v>1330.4839534327748</v>
      </c>
      <c r="AR501">
        <v>9999999</v>
      </c>
      <c r="AS501">
        <v>999.83828524948092</v>
      </c>
      <c r="AT501">
        <v>114.71431081109417</v>
      </c>
      <c r="AU501">
        <v>484.33641283359026</v>
      </c>
      <c r="AV501">
        <v>120.45586091752621</v>
      </c>
      <c r="AW501">
        <v>295.59853252384107</v>
      </c>
      <c r="AX501">
        <v>0.50232069290139758</v>
      </c>
      <c r="AY501">
        <v>52.260465347127933</v>
      </c>
      <c r="AZ501">
        <v>87.860025168124778</v>
      </c>
      <c r="BA501">
        <v>102.76600208796174</v>
      </c>
      <c r="BB501">
        <v>69.379365151123721</v>
      </c>
      <c r="BC501">
        <v>188.0864248058509</v>
      </c>
      <c r="BD501" t="s">
        <v>151</v>
      </c>
      <c r="BE501">
        <v>0.31682565590667405</v>
      </c>
      <c r="BF501">
        <v>684.95490962278461</v>
      </c>
      <c r="BG501">
        <v>1735.0989287973771</v>
      </c>
      <c r="BH501">
        <v>139.49066703993614</v>
      </c>
      <c r="BI501">
        <v>309.61067451447076</v>
      </c>
      <c r="BJ501">
        <v>620.1996593326262</v>
      </c>
      <c r="BK501">
        <v>1296.4329605441394</v>
      </c>
      <c r="BL501">
        <v>206.9647058604894</v>
      </c>
      <c r="BM501">
        <v>83.58743991305046</v>
      </c>
      <c r="BN501">
        <v>83743.168350612759</v>
      </c>
      <c r="BO501">
        <v>0.76648649891432319</v>
      </c>
      <c r="BP501">
        <v>47.957862405581452</v>
      </c>
      <c r="BQ501">
        <v>31451.871574303066</v>
      </c>
      <c r="BR501">
        <v>123.10145425008903</v>
      </c>
      <c r="BS501">
        <v>9999999</v>
      </c>
      <c r="BT501">
        <v>1.3413780400119846</v>
      </c>
      <c r="BU501">
        <v>0.2019842773409089</v>
      </c>
      <c r="BV501">
        <v>0.50465862065551959</v>
      </c>
      <c r="BW501">
        <v>0.2091757477769455</v>
      </c>
      <c r="BX501">
        <v>0.36163563502234913</v>
      </c>
      <c r="BY501">
        <v>4.9683655685734101E-4</v>
      </c>
      <c r="BZ501">
        <v>0.11110439769939351</v>
      </c>
      <c r="CA501">
        <v>0.17070983935790618</v>
      </c>
      <c r="CB501">
        <v>0.18524069684982006</v>
      </c>
      <c r="CC501">
        <v>0.14244311682364816</v>
      </c>
      <c r="CD501">
        <v>0.27186645383030045</v>
      </c>
      <c r="CE501" t="s">
        <v>152</v>
      </c>
      <c r="CF501">
        <v>0.20056837770533958</v>
      </c>
      <c r="CG501">
        <v>244.89232112094123</v>
      </c>
      <c r="CH501">
        <v>899.02574261333552</v>
      </c>
      <c r="CI501">
        <v>45.482953768912914</v>
      </c>
      <c r="CJ501">
        <v>117.13058643628339</v>
      </c>
      <c r="CK501">
        <v>253.95457196128621</v>
      </c>
      <c r="CL501">
        <v>328.20723925494156</v>
      </c>
      <c r="CM501">
        <v>60.332500049836902</v>
      </c>
      <c r="CN501">
        <v>30.525139319389492</v>
      </c>
      <c r="CO501">
        <v>19960.344784324228</v>
      </c>
      <c r="CP501">
        <v>0.16459131656989151</v>
      </c>
      <c r="CQ501">
        <v>20.802867613126992</v>
      </c>
      <c r="CR501">
        <v>24332.389050012665</v>
      </c>
      <c r="CS501">
        <v>120.98731461302027</v>
      </c>
      <c r="CT501">
        <v>9999999</v>
      </c>
      <c r="CU501">
        <v>1.2859285657337103</v>
      </c>
      <c r="CV501">
        <v>0.22734187882687384</v>
      </c>
      <c r="CW501">
        <v>0.90843007501217898</v>
      </c>
      <c r="CX501">
        <v>0.23336346566756236</v>
      </c>
      <c r="CY501">
        <v>0.65970661522249086</v>
      </c>
      <c r="CZ501">
        <v>3.3391035748164995E-3</v>
      </c>
      <c r="DA501">
        <v>0.15418585782516575</v>
      </c>
      <c r="DB501">
        <v>0.20002602379868178</v>
      </c>
      <c r="DC501">
        <v>0.21406019063068649</v>
      </c>
      <c r="DD501">
        <v>0.17926626814621502</v>
      </c>
      <c r="DE501">
        <v>0.31796429024469158</v>
      </c>
    </row>
    <row r="502" spans="1:109">
      <c r="A502">
        <v>494</v>
      </c>
      <c r="B502" t="s">
        <v>149</v>
      </c>
      <c r="C502">
        <v>150782.12035432339</v>
      </c>
      <c r="D502">
        <v>70689.647474540165</v>
      </c>
      <c r="E502">
        <v>796618.45727730507</v>
      </c>
      <c r="F502">
        <v>30708.898895875685</v>
      </c>
      <c r="G502">
        <v>34249.514941333786</v>
      </c>
      <c r="H502">
        <v>188270.90739042289</v>
      </c>
      <c r="I502">
        <v>211938.85876944772</v>
      </c>
      <c r="J502">
        <v>61570.500222056449</v>
      </c>
      <c r="K502">
        <v>11850.609862301633</v>
      </c>
      <c r="L502">
        <v>7711355118.2751923</v>
      </c>
      <c r="M502">
        <v>1359.9170800735776</v>
      </c>
      <c r="N502">
        <v>3693.1278331949952</v>
      </c>
      <c r="O502">
        <v>4163830.0509466194</v>
      </c>
      <c r="P502">
        <v>2676.5668752199126</v>
      </c>
      <c r="Q502">
        <v>9999999</v>
      </c>
      <c r="R502">
        <v>2033.4406278465328</v>
      </c>
      <c r="S502">
        <v>121.64294819353584</v>
      </c>
      <c r="T502">
        <v>791.68257179622151</v>
      </c>
      <c r="U502">
        <v>127.1957127419313</v>
      </c>
      <c r="V502">
        <v>464.51482018875771</v>
      </c>
      <c r="W502">
        <v>0.29168798919207867</v>
      </c>
      <c r="X502">
        <v>52.435801347924773</v>
      </c>
      <c r="Y502">
        <v>93.963260735415304</v>
      </c>
      <c r="Z502">
        <v>109.53366714420879</v>
      </c>
      <c r="AA502">
        <v>72.236342673463852</v>
      </c>
      <c r="AB502">
        <v>184.27818111897213</v>
      </c>
      <c r="AC502" t="s">
        <v>150</v>
      </c>
      <c r="AD502">
        <v>54.766884923450448</v>
      </c>
      <c r="AE502">
        <v>73681.403440374663</v>
      </c>
      <c r="AF502">
        <v>149643.63034556515</v>
      </c>
      <c r="AG502">
        <v>13464.635170846064</v>
      </c>
      <c r="AH502">
        <v>35892.576412528404</v>
      </c>
      <c r="AI502">
        <v>60649.227418517788</v>
      </c>
      <c r="AJ502">
        <v>120346.09928870219</v>
      </c>
      <c r="AK502">
        <v>17981.606258668398</v>
      </c>
      <c r="AL502">
        <v>9230.8498262702178</v>
      </c>
      <c r="AM502">
        <v>1927157.3390221403</v>
      </c>
      <c r="AN502">
        <v>87.86085171334048</v>
      </c>
      <c r="AO502">
        <v>6866.625265169625</v>
      </c>
      <c r="AP502">
        <v>5735705.8438021094</v>
      </c>
      <c r="AQ502">
        <v>848.46135076261214</v>
      </c>
      <c r="AR502">
        <v>9999999</v>
      </c>
      <c r="AS502">
        <v>279.05063417744458</v>
      </c>
      <c r="AT502">
        <v>67.086313218339669</v>
      </c>
      <c r="AU502">
        <v>213.84740416758194</v>
      </c>
      <c r="AV502">
        <v>69.268682319019348</v>
      </c>
      <c r="AW502">
        <v>179.51259544733665</v>
      </c>
      <c r="AX502">
        <v>0.24722362816771132</v>
      </c>
      <c r="AY502">
        <v>41.965925284775608</v>
      </c>
      <c r="AZ502">
        <v>57.200403871011822</v>
      </c>
      <c r="BA502">
        <v>62.045376534361829</v>
      </c>
      <c r="BB502">
        <v>49.772240690914209</v>
      </c>
      <c r="BC502">
        <v>96.68088962954711</v>
      </c>
      <c r="BD502" t="s">
        <v>151</v>
      </c>
      <c r="BE502">
        <v>3.3797467875825316</v>
      </c>
      <c r="BF502">
        <v>1208.317875308378</v>
      </c>
      <c r="BG502">
        <v>2728.6200427386802</v>
      </c>
      <c r="BH502">
        <v>302.94343468381646</v>
      </c>
      <c r="BI502">
        <v>591.43074546635148</v>
      </c>
      <c r="BJ502">
        <v>853.62545909498192</v>
      </c>
      <c r="BK502">
        <v>5301.0092789392975</v>
      </c>
      <c r="BL502">
        <v>581.3034123457968</v>
      </c>
      <c r="BM502">
        <v>158.09837486485264</v>
      </c>
      <c r="BN502">
        <v>783397.83210586209</v>
      </c>
      <c r="BO502">
        <v>7.0662083808326646</v>
      </c>
      <c r="BP502">
        <v>123.9087971451829</v>
      </c>
      <c r="BQ502">
        <v>29632.416242119754</v>
      </c>
      <c r="BR502">
        <v>34.861026107339285</v>
      </c>
      <c r="BS502">
        <v>9999999</v>
      </c>
      <c r="BT502">
        <v>14.022363754977896</v>
      </c>
      <c r="BU502">
        <v>1.9710219047203545</v>
      </c>
      <c r="BV502">
        <v>6.6015029319323775</v>
      </c>
      <c r="BW502">
        <v>2.0333914205315762</v>
      </c>
      <c r="BX502">
        <v>3.943850129801644</v>
      </c>
      <c r="BY502">
        <v>1.6735450778112434E-3</v>
      </c>
      <c r="BZ502">
        <v>1.1064437909372535</v>
      </c>
      <c r="CA502">
        <v>1.7059832851915619</v>
      </c>
      <c r="CB502">
        <v>1.7768018490711064</v>
      </c>
      <c r="CC502">
        <v>1.436040533486719</v>
      </c>
      <c r="CD502">
        <v>2.5138526131302732</v>
      </c>
      <c r="CE502" t="s">
        <v>152</v>
      </c>
      <c r="CF502">
        <v>0.46501354166229725</v>
      </c>
      <c r="CG502">
        <v>163.31196021755269</v>
      </c>
      <c r="CH502">
        <v>1012.9537105372117</v>
      </c>
      <c r="CI502">
        <v>41.258355430243547</v>
      </c>
      <c r="CJ502">
        <v>90.092548473127664</v>
      </c>
      <c r="CK502">
        <v>300.48992812957277</v>
      </c>
      <c r="CL502">
        <v>245.30441433117306</v>
      </c>
      <c r="CM502">
        <v>55.549079426608166</v>
      </c>
      <c r="CN502">
        <v>26.389448262059013</v>
      </c>
      <c r="CO502">
        <v>25013.729302665739</v>
      </c>
      <c r="CP502">
        <v>0.4176104468732354</v>
      </c>
      <c r="CQ502">
        <v>14.074159764875587</v>
      </c>
      <c r="CR502">
        <v>25665.865045093848</v>
      </c>
      <c r="CS502">
        <v>130.13219749165185</v>
      </c>
      <c r="CT502">
        <v>9999999</v>
      </c>
      <c r="CU502">
        <v>1.3221480250067872</v>
      </c>
      <c r="CV502">
        <v>0.1265820112725301</v>
      </c>
      <c r="CW502">
        <v>0.55552474651491746</v>
      </c>
      <c r="CX502">
        <v>0.13044487505771532</v>
      </c>
      <c r="CY502">
        <v>0.32807279246546944</v>
      </c>
      <c r="CZ502">
        <v>3.9621947044980634E-4</v>
      </c>
      <c r="DA502">
        <v>6.8852160604104679E-2</v>
      </c>
      <c r="DB502">
        <v>0.10759938984767067</v>
      </c>
      <c r="DC502">
        <v>0.11415386507415141</v>
      </c>
      <c r="DD502">
        <v>8.875370903328117E-2</v>
      </c>
      <c r="DE502">
        <v>0.15757965406240079</v>
      </c>
    </row>
    <row r="503" spans="1:109">
      <c r="A503">
        <v>495</v>
      </c>
      <c r="B503" t="s">
        <v>149</v>
      </c>
      <c r="C503">
        <v>244764.24163955505</v>
      </c>
      <c r="D503">
        <v>83170.366196372954</v>
      </c>
      <c r="E503">
        <v>406468.41987065785</v>
      </c>
      <c r="F503">
        <v>23374.073337895945</v>
      </c>
      <c r="G503">
        <v>50134.813479174125</v>
      </c>
      <c r="H503">
        <v>121876.90622260854</v>
      </c>
      <c r="I503">
        <v>222362.4979346219</v>
      </c>
      <c r="J503">
        <v>36208.224394726531</v>
      </c>
      <c r="K503">
        <v>13273.584000631263</v>
      </c>
      <c r="L503">
        <v>31799155.426999111</v>
      </c>
      <c r="M503">
        <v>293.71597530875312</v>
      </c>
      <c r="N503">
        <v>8790.2602376413506</v>
      </c>
      <c r="O503">
        <v>6515479.1096208431</v>
      </c>
      <c r="P503">
        <v>2799.693035851476</v>
      </c>
      <c r="Q503">
        <v>9999999</v>
      </c>
      <c r="R503">
        <v>996.96913756065067</v>
      </c>
      <c r="S503">
        <v>131.5421094578746</v>
      </c>
      <c r="T503">
        <v>549.54981743918029</v>
      </c>
      <c r="U503">
        <v>135.01293902009743</v>
      </c>
      <c r="V503">
        <v>316.45149221227797</v>
      </c>
      <c r="W503">
        <v>0.45777236433888763</v>
      </c>
      <c r="X503">
        <v>78.016217494647833</v>
      </c>
      <c r="Y503">
        <v>115.63671232410718</v>
      </c>
      <c r="Z503">
        <v>120.58308937696002</v>
      </c>
      <c r="AA503">
        <v>99.126224915290933</v>
      </c>
      <c r="AB503">
        <v>163.73146187485429</v>
      </c>
      <c r="AC503" t="s">
        <v>150</v>
      </c>
      <c r="AD503">
        <v>1764.5053902418149</v>
      </c>
      <c r="AE503">
        <v>28709.594249612634</v>
      </c>
      <c r="AF503">
        <v>525644.32578235248</v>
      </c>
      <c r="AG503">
        <v>13898.531562320948</v>
      </c>
      <c r="AH503">
        <v>20040.04158376234</v>
      </c>
      <c r="AI503">
        <v>113450.70313816452</v>
      </c>
      <c r="AJ503">
        <v>62973.163736567163</v>
      </c>
      <c r="AK503">
        <v>21902.132244572429</v>
      </c>
      <c r="AL503">
        <v>7433.3467569909626</v>
      </c>
      <c r="AM503">
        <v>127204893.53890245</v>
      </c>
      <c r="AN503">
        <v>1875.7143025645605</v>
      </c>
      <c r="AO503">
        <v>6191.3460369996874</v>
      </c>
      <c r="AP503">
        <v>6024559.7052087206</v>
      </c>
      <c r="AQ503">
        <v>2032.2107414625357</v>
      </c>
      <c r="AR503">
        <v>9999999</v>
      </c>
      <c r="AS503">
        <v>1626.6718022304469</v>
      </c>
      <c r="AT503">
        <v>17.105100015375371</v>
      </c>
      <c r="AU503">
        <v>177.60947725227777</v>
      </c>
      <c r="AV503">
        <v>18.167751722846457</v>
      </c>
      <c r="AW503">
        <v>90.363768318495758</v>
      </c>
      <c r="AX503">
        <v>0.47741162211755983</v>
      </c>
      <c r="AY503">
        <v>7.2835413909879074</v>
      </c>
      <c r="AZ503">
        <v>12.667773659851456</v>
      </c>
      <c r="BA503">
        <v>14.650301247415335</v>
      </c>
      <c r="BB503">
        <v>9.7158918000071068</v>
      </c>
      <c r="BC503">
        <v>32.485758716359371</v>
      </c>
      <c r="BD503" t="s">
        <v>151</v>
      </c>
      <c r="BE503">
        <v>3.6628857821736243</v>
      </c>
      <c r="BF503">
        <v>741.20067816042047</v>
      </c>
      <c r="BG503">
        <v>3008.0210839482752</v>
      </c>
      <c r="BH503">
        <v>205.80124750779575</v>
      </c>
      <c r="BI503">
        <v>365.77833114725445</v>
      </c>
      <c r="BJ503">
        <v>777.92536016221118</v>
      </c>
      <c r="BK503">
        <v>3260.8103505038716</v>
      </c>
      <c r="BL503">
        <v>408.40858445306264</v>
      </c>
      <c r="BM503">
        <v>95.246957552102771</v>
      </c>
      <c r="BN503">
        <v>3714963.2942210925</v>
      </c>
      <c r="BO503">
        <v>3.9519153105319389</v>
      </c>
      <c r="BP503">
        <v>67.057095326456377</v>
      </c>
      <c r="BQ503">
        <v>23357.398303405676</v>
      </c>
      <c r="BR503">
        <v>35.793012205697941</v>
      </c>
      <c r="BS503">
        <v>9999999</v>
      </c>
      <c r="BT503">
        <v>10.904734353042125</v>
      </c>
      <c r="BU503">
        <v>1.2167135559653686</v>
      </c>
      <c r="BV503">
        <v>5.1455786569898594</v>
      </c>
      <c r="BW503">
        <v>1.2706266614986901</v>
      </c>
      <c r="BX503">
        <v>2.8940293424861658</v>
      </c>
      <c r="BY503">
        <v>7.0999616744742587E-3</v>
      </c>
      <c r="BZ503">
        <v>0.60720478358923857</v>
      </c>
      <c r="CA503">
        <v>0.97980035988562597</v>
      </c>
      <c r="CB503">
        <v>1.0748652654698234</v>
      </c>
      <c r="CC503">
        <v>0.79404403938451729</v>
      </c>
      <c r="CD503">
        <v>1.6337548993215552</v>
      </c>
      <c r="CE503" t="s">
        <v>152</v>
      </c>
      <c r="CF503">
        <v>1.5168316777659974</v>
      </c>
      <c r="CG503">
        <v>163.34636807187681</v>
      </c>
      <c r="CH503">
        <v>1140.8227409834676</v>
      </c>
      <c r="CI503">
        <v>54.936036247130204</v>
      </c>
      <c r="CJ503">
        <v>102.00188635289412</v>
      </c>
      <c r="CK503">
        <v>382.44814168489808</v>
      </c>
      <c r="CL503">
        <v>342.77408700900185</v>
      </c>
      <c r="CM503">
        <v>79.744589056192339</v>
      </c>
      <c r="CN503">
        <v>32.152621168385501</v>
      </c>
      <c r="CO503">
        <v>46771.884273362804</v>
      </c>
      <c r="CP503">
        <v>1.2632266217121659</v>
      </c>
      <c r="CQ503">
        <v>16.662528468880414</v>
      </c>
      <c r="CR503">
        <v>22880.657146725702</v>
      </c>
      <c r="CS503">
        <v>112.40867433984893</v>
      </c>
      <c r="CT503">
        <v>9999999</v>
      </c>
      <c r="CU503">
        <v>1.8359490575802653</v>
      </c>
      <c r="CV503">
        <v>7.2006165856876275E-2</v>
      </c>
      <c r="CW503">
        <v>0.43809820476492317</v>
      </c>
      <c r="CX503">
        <v>7.7277482713756604E-2</v>
      </c>
      <c r="CY503">
        <v>0.27077371982263826</v>
      </c>
      <c r="CZ503">
        <v>6.7114656826480269E-4</v>
      </c>
      <c r="DA503">
        <v>2.7799932910124499E-2</v>
      </c>
      <c r="DB503">
        <v>5.1940310181201425E-2</v>
      </c>
      <c r="DC503">
        <v>6.0906719682302907E-2</v>
      </c>
      <c r="DD503">
        <v>3.8528995572540317E-2</v>
      </c>
      <c r="DE503">
        <v>0.14042682437436702</v>
      </c>
    </row>
    <row r="504" spans="1:109">
      <c r="A504">
        <v>496</v>
      </c>
      <c r="B504" t="s">
        <v>149</v>
      </c>
      <c r="C504">
        <v>318092.10288181563</v>
      </c>
      <c r="D504">
        <v>390462.42864763067</v>
      </c>
      <c r="E504">
        <v>3351386.8443631092</v>
      </c>
      <c r="F504">
        <v>400100.61928960506</v>
      </c>
      <c r="G504">
        <v>219472.98812467957</v>
      </c>
      <c r="H504">
        <v>819692.55260455853</v>
      </c>
      <c r="I504">
        <v>24094151.972131114</v>
      </c>
      <c r="J504">
        <v>2814666.7012256267</v>
      </c>
      <c r="K504">
        <v>63276.553336443591</v>
      </c>
      <c r="L504">
        <v>6.3711658617989928E+16</v>
      </c>
      <c r="M504">
        <v>6380.2138418064396</v>
      </c>
      <c r="N504">
        <v>58142.727448554557</v>
      </c>
      <c r="O504">
        <v>6068992.7552077938</v>
      </c>
      <c r="P504">
        <v>39419.73606346333</v>
      </c>
      <c r="Q504">
        <v>9999999</v>
      </c>
      <c r="R504">
        <v>13252.437790017017</v>
      </c>
      <c r="S504">
        <v>662.62483843614552</v>
      </c>
      <c r="T504">
        <v>5135.0026031430853</v>
      </c>
      <c r="U504">
        <v>707.73345999113315</v>
      </c>
      <c r="V504">
        <v>3123.7693029543361</v>
      </c>
      <c r="W504">
        <v>5.8094630224656738</v>
      </c>
      <c r="X504">
        <v>269.32685592914436</v>
      </c>
      <c r="Y504">
        <v>485.83419226916578</v>
      </c>
      <c r="Z504">
        <v>574.88920810249738</v>
      </c>
      <c r="AA504">
        <v>370.8507499009649</v>
      </c>
      <c r="AB504">
        <v>1262.7792437768474</v>
      </c>
      <c r="AC504" t="s">
        <v>150</v>
      </c>
      <c r="AD504">
        <v>53.838740169694418</v>
      </c>
      <c r="AE504">
        <v>91870.172504644404</v>
      </c>
      <c r="AF504">
        <v>348677.773939387</v>
      </c>
      <c r="AG504">
        <v>20611.032912008806</v>
      </c>
      <c r="AH504">
        <v>41841.095873530066</v>
      </c>
      <c r="AI504">
        <v>103988.17488320073</v>
      </c>
      <c r="AJ504">
        <v>175162.66568790411</v>
      </c>
      <c r="AK504">
        <v>31094.23293047534</v>
      </c>
      <c r="AL504">
        <v>11760.680715835799</v>
      </c>
      <c r="AM504">
        <v>38037440.038618207</v>
      </c>
      <c r="AN504">
        <v>218.49141217903912</v>
      </c>
      <c r="AO504">
        <v>5453.6461712406435</v>
      </c>
      <c r="AP504">
        <v>4624727.0625827648</v>
      </c>
      <c r="AQ504">
        <v>1552.1884905240861</v>
      </c>
      <c r="AR504">
        <v>9999999</v>
      </c>
      <c r="AS504">
        <v>199.92701407939128</v>
      </c>
      <c r="AT504">
        <v>35.810445133880421</v>
      </c>
      <c r="AU504">
        <v>112.70514182808182</v>
      </c>
      <c r="AV504">
        <v>35.884931389052099</v>
      </c>
      <c r="AW504">
        <v>63.133468308100838</v>
      </c>
      <c r="AX504">
        <v>7.2363697003088243E-2</v>
      </c>
      <c r="AY504">
        <v>30.160796927240078</v>
      </c>
      <c r="AZ504">
        <v>35.576425166391893</v>
      </c>
      <c r="BA504">
        <v>33.870449430492634</v>
      </c>
      <c r="BB504">
        <v>33.881518411475319</v>
      </c>
      <c r="BC504">
        <v>34.726569690603505</v>
      </c>
      <c r="BD504" t="s">
        <v>151</v>
      </c>
      <c r="BE504">
        <v>5.2576247377347789</v>
      </c>
      <c r="BF504">
        <v>637.05435632854255</v>
      </c>
      <c r="BG504">
        <v>1202.2433535081641</v>
      </c>
      <c r="BH504">
        <v>170.23146378612455</v>
      </c>
      <c r="BI504">
        <v>351.43833155409453</v>
      </c>
      <c r="BJ504">
        <v>501.44859480448986</v>
      </c>
      <c r="BK504">
        <v>1487.0702309463022</v>
      </c>
      <c r="BL504">
        <v>252.13843040534886</v>
      </c>
      <c r="BM504">
        <v>116.2001665726486</v>
      </c>
      <c r="BN504">
        <v>29138.71520412196</v>
      </c>
      <c r="BO504">
        <v>9.4537606319303951</v>
      </c>
      <c r="BP504">
        <v>108.03015446443328</v>
      </c>
      <c r="BQ504">
        <v>33874.438669388503</v>
      </c>
      <c r="BR504">
        <v>75.097236251378192</v>
      </c>
      <c r="BS504">
        <v>9999999</v>
      </c>
      <c r="BT504">
        <v>7.4671334890571854</v>
      </c>
      <c r="BU504">
        <v>0.42188710529686191</v>
      </c>
      <c r="BV504">
        <v>2.9307229617181587</v>
      </c>
      <c r="BW504">
        <v>0.44558586503279773</v>
      </c>
      <c r="BX504">
        <v>1.9900903449608887</v>
      </c>
      <c r="BY504">
        <v>5.2998606718821393E-3</v>
      </c>
      <c r="BZ504">
        <v>0.19991694604207122</v>
      </c>
      <c r="CA504">
        <v>0.32248351412828224</v>
      </c>
      <c r="CB504">
        <v>0.37013818132057058</v>
      </c>
      <c r="CC504">
        <v>0.25710471816507185</v>
      </c>
      <c r="CD504">
        <v>0.73049514828253947</v>
      </c>
      <c r="CE504" t="s">
        <v>152</v>
      </c>
      <c r="CF504">
        <v>1.3366305487276682</v>
      </c>
      <c r="CG504">
        <v>347.06094239385357</v>
      </c>
      <c r="CH504">
        <v>2226.7815885564378</v>
      </c>
      <c r="CI504">
        <v>96.18519131394126</v>
      </c>
      <c r="CJ504">
        <v>178.71169166988562</v>
      </c>
      <c r="CK504">
        <v>582.16119043712638</v>
      </c>
      <c r="CL504">
        <v>808.25728011688739</v>
      </c>
      <c r="CM504">
        <v>155.16084801069647</v>
      </c>
      <c r="CN504">
        <v>49.727794395537387</v>
      </c>
      <c r="CO504">
        <v>503789.17665055115</v>
      </c>
      <c r="CP504">
        <v>1.0143987527858369</v>
      </c>
      <c r="CQ504">
        <v>24.918974145040561</v>
      </c>
      <c r="CR504">
        <v>25015.456168000706</v>
      </c>
      <c r="CS504">
        <v>92.742392272185938</v>
      </c>
      <c r="CT504">
        <v>9999999</v>
      </c>
      <c r="CU504">
        <v>3.8243792304122026</v>
      </c>
      <c r="CV504">
        <v>0.44795695310750461</v>
      </c>
      <c r="CW504">
        <v>1.614144393710317</v>
      </c>
      <c r="CX504">
        <v>0.46610364507523877</v>
      </c>
      <c r="CY504">
        <v>0.91621036550519563</v>
      </c>
      <c r="CZ504">
        <v>5.4696114863487964E-3</v>
      </c>
      <c r="DA504">
        <v>0.20613490917628774</v>
      </c>
      <c r="DB504">
        <v>0.36266777766293767</v>
      </c>
      <c r="DC504">
        <v>0.39752466680328963</v>
      </c>
      <c r="DD504">
        <v>0.28420204165398938</v>
      </c>
      <c r="DE504">
        <v>0.56846519845400789</v>
      </c>
    </row>
    <row r="505" spans="1:109">
      <c r="A505">
        <v>497</v>
      </c>
      <c r="B505" t="s">
        <v>149</v>
      </c>
      <c r="C505">
        <v>280358.53378759051</v>
      </c>
      <c r="D505">
        <v>576999.42632599396</v>
      </c>
      <c r="E505">
        <v>1344676.8861162609</v>
      </c>
      <c r="F505">
        <v>199951.30021696581</v>
      </c>
      <c r="G505">
        <v>255689.27820031586</v>
      </c>
      <c r="H505">
        <v>481392.92767047574</v>
      </c>
      <c r="I505">
        <v>8422044.8261722419</v>
      </c>
      <c r="J505">
        <v>592338.01135857857</v>
      </c>
      <c r="K505">
        <v>67131.663176020185</v>
      </c>
      <c r="L505">
        <v>35837572027.060455</v>
      </c>
      <c r="M505">
        <v>217.48758364617677</v>
      </c>
      <c r="N505">
        <v>47635.385804129255</v>
      </c>
      <c r="O505">
        <v>5798543.8969634036</v>
      </c>
      <c r="P505">
        <v>21206.774788969396</v>
      </c>
      <c r="Q505">
        <v>9999999</v>
      </c>
      <c r="R505">
        <v>1220.6838165404488</v>
      </c>
      <c r="S505">
        <v>179.83067013622588</v>
      </c>
      <c r="T505">
        <v>548.94508027438076</v>
      </c>
      <c r="U505">
        <v>186.50493939093138</v>
      </c>
      <c r="V505">
        <v>450.24915333391414</v>
      </c>
      <c r="W505">
        <v>3.2625578441066514</v>
      </c>
      <c r="X505">
        <v>119.29992216266929</v>
      </c>
      <c r="Y505">
        <v>154.80952427456415</v>
      </c>
      <c r="Z505">
        <v>162.21304262269877</v>
      </c>
      <c r="AA505">
        <v>137.18867686894711</v>
      </c>
      <c r="AB505">
        <v>271.30208934501843</v>
      </c>
      <c r="AC505" t="s">
        <v>150</v>
      </c>
      <c r="AD505">
        <v>1320.5152500834752</v>
      </c>
      <c r="AE505">
        <v>234593.90317845662</v>
      </c>
      <c r="AF505">
        <v>663251.26658760267</v>
      </c>
      <c r="AG505">
        <v>63436.258785033388</v>
      </c>
      <c r="AH505">
        <v>103582.67547160569</v>
      </c>
      <c r="AI505">
        <v>240862.59162146534</v>
      </c>
      <c r="AJ505">
        <v>1121493.1940603757</v>
      </c>
      <c r="AK505">
        <v>132553.94513056142</v>
      </c>
      <c r="AL505">
        <v>27256.305852895166</v>
      </c>
      <c r="AM505">
        <v>462632534.77311438</v>
      </c>
      <c r="AN505">
        <v>1206.6865201383212</v>
      </c>
      <c r="AO505">
        <v>15602.336176405533</v>
      </c>
      <c r="AP505">
        <v>5531879.4547777185</v>
      </c>
      <c r="AQ505">
        <v>7689.7891862628285</v>
      </c>
      <c r="AR505">
        <v>9999999</v>
      </c>
      <c r="AS505">
        <v>2814.7880853868714</v>
      </c>
      <c r="AT505">
        <v>498.82775017396085</v>
      </c>
      <c r="AU505">
        <v>1876.8185388032527</v>
      </c>
      <c r="AV505">
        <v>519.85904245033521</v>
      </c>
      <c r="AW505">
        <v>1276.9800745562529</v>
      </c>
      <c r="AX505">
        <v>7.7342827864151628E-2</v>
      </c>
      <c r="AY505">
        <v>219.19867076024883</v>
      </c>
      <c r="AZ505">
        <v>386.73615187861742</v>
      </c>
      <c r="BA505">
        <v>455.23127258755204</v>
      </c>
      <c r="BB505">
        <v>297.03063602547081</v>
      </c>
      <c r="BC505">
        <v>706.33653088826748</v>
      </c>
      <c r="BD505" t="s">
        <v>151</v>
      </c>
      <c r="BE505">
        <v>1.2600554780858968</v>
      </c>
      <c r="BF505">
        <v>508.30361864434991</v>
      </c>
      <c r="BG505">
        <v>1131.3567861127271</v>
      </c>
      <c r="BH505">
        <v>103.90385379927594</v>
      </c>
      <c r="BI505">
        <v>249.37914995850505</v>
      </c>
      <c r="BJ505">
        <v>379.10852467838487</v>
      </c>
      <c r="BK505">
        <v>834.90718073570918</v>
      </c>
      <c r="BL505">
        <v>143.24459362474752</v>
      </c>
      <c r="BM505">
        <v>72.250804664783558</v>
      </c>
      <c r="BN505">
        <v>22766.615489681793</v>
      </c>
      <c r="BO505">
        <v>2.3242026601043047</v>
      </c>
      <c r="BP505">
        <v>67.637708345774996</v>
      </c>
      <c r="BQ505">
        <v>34669.923100446998</v>
      </c>
      <c r="BR505">
        <v>97.503869866917839</v>
      </c>
      <c r="BS505">
        <v>9999999</v>
      </c>
      <c r="BT505">
        <v>3.2838658348863667</v>
      </c>
      <c r="BU505">
        <v>0.32415559604316785</v>
      </c>
      <c r="BV505">
        <v>1.299244989521174</v>
      </c>
      <c r="BW505">
        <v>0.33894458792489335</v>
      </c>
      <c r="BX505">
        <v>0.83262625537927815</v>
      </c>
      <c r="BY505">
        <v>4.6183484878670449E-3</v>
      </c>
      <c r="BZ505">
        <v>0.20274195230723702</v>
      </c>
      <c r="CA505">
        <v>0.27432093152823206</v>
      </c>
      <c r="CB505">
        <v>0.28197108059340825</v>
      </c>
      <c r="CC505">
        <v>0.23961995706997444</v>
      </c>
      <c r="CD505">
        <v>0.532923596753763</v>
      </c>
      <c r="CE505" t="s">
        <v>152</v>
      </c>
      <c r="CF505">
        <v>0.65472530485143021</v>
      </c>
      <c r="CG505">
        <v>325.58323507214305</v>
      </c>
      <c r="CH505">
        <v>1330.8491525446336</v>
      </c>
      <c r="CI505">
        <v>87.443245541590315</v>
      </c>
      <c r="CJ505">
        <v>183.16962854937566</v>
      </c>
      <c r="CK505">
        <v>459.62845526245275</v>
      </c>
      <c r="CL505">
        <v>752.5586811511472</v>
      </c>
      <c r="CM505">
        <v>132.36317187406814</v>
      </c>
      <c r="CN505">
        <v>50.987735390633944</v>
      </c>
      <c r="CO505">
        <v>70716.062823400964</v>
      </c>
      <c r="CP505">
        <v>0.57638636908177554</v>
      </c>
      <c r="CQ505">
        <v>32.495434200132948</v>
      </c>
      <c r="CR505">
        <v>23918.764164699933</v>
      </c>
      <c r="CS505">
        <v>92.374619968636608</v>
      </c>
      <c r="CT505">
        <v>9999999</v>
      </c>
      <c r="CU505">
        <v>1.9293737273588845</v>
      </c>
      <c r="CV505">
        <v>0.19345946197618097</v>
      </c>
      <c r="CW505">
        <v>0.85899294725183861</v>
      </c>
      <c r="CX505">
        <v>0.19863531497294773</v>
      </c>
      <c r="CY505">
        <v>0.51312879365936637</v>
      </c>
      <c r="CZ505">
        <v>4.6639271492899002E-4</v>
      </c>
      <c r="DA505">
        <v>0.13163947610300547</v>
      </c>
      <c r="DB505">
        <v>0.17325045995944652</v>
      </c>
      <c r="DC505">
        <v>0.17443250672350835</v>
      </c>
      <c r="DD505">
        <v>0.15631114313056491</v>
      </c>
      <c r="DE505">
        <v>0.25816517493470581</v>
      </c>
    </row>
    <row r="506" spans="1:109">
      <c r="A506">
        <v>498</v>
      </c>
      <c r="B506" t="s">
        <v>149</v>
      </c>
      <c r="C506">
        <v>253474.69103343977</v>
      </c>
      <c r="D506">
        <v>484921.03233529779</v>
      </c>
      <c r="E506">
        <v>922740.75457755779</v>
      </c>
      <c r="F506">
        <v>187852.87206903685</v>
      </c>
      <c r="G506">
        <v>252784.21092300623</v>
      </c>
      <c r="H506">
        <v>428346.88209364458</v>
      </c>
      <c r="I506">
        <v>7714003.7668046523</v>
      </c>
      <c r="J506">
        <v>528778.85587353108</v>
      </c>
      <c r="K506">
        <v>68707.866114901364</v>
      </c>
      <c r="L506">
        <v>2686189559.2180476</v>
      </c>
      <c r="M506">
        <v>888.17303409763531</v>
      </c>
      <c r="N506">
        <v>50394.455374644363</v>
      </c>
      <c r="O506">
        <v>5274634.1555164894</v>
      </c>
      <c r="P506">
        <v>17893.332751945884</v>
      </c>
      <c r="Q506">
        <v>9999999</v>
      </c>
      <c r="R506">
        <v>442.85054412192881</v>
      </c>
      <c r="S506">
        <v>264.59299174362542</v>
      </c>
      <c r="T506">
        <v>308.17546043221421</v>
      </c>
      <c r="U506">
        <v>280.18016756493842</v>
      </c>
      <c r="V506">
        <v>359.41409195312889</v>
      </c>
      <c r="W506">
        <v>1.2724838417506295</v>
      </c>
      <c r="X506">
        <v>123.58608753072774</v>
      </c>
      <c r="Y506">
        <v>199.30833920882847</v>
      </c>
      <c r="Z506">
        <v>221.42937376287881</v>
      </c>
      <c r="AA506">
        <v>158.16184275485523</v>
      </c>
      <c r="AB506">
        <v>390.58790709906663</v>
      </c>
      <c r="AC506" t="s">
        <v>150</v>
      </c>
      <c r="AD506">
        <v>759.19707738372847</v>
      </c>
      <c r="AE506">
        <v>88172.237235345689</v>
      </c>
      <c r="AF506">
        <v>447122.37871142017</v>
      </c>
      <c r="AG506">
        <v>22310.541168247466</v>
      </c>
      <c r="AH506">
        <v>43436.228243759266</v>
      </c>
      <c r="AI506">
        <v>119107.79810090634</v>
      </c>
      <c r="AJ506">
        <v>229528.9831831583</v>
      </c>
      <c r="AK506">
        <v>37299.188028370656</v>
      </c>
      <c r="AL506">
        <v>11623.18078803674</v>
      </c>
      <c r="AM506">
        <v>94994497.797988102</v>
      </c>
      <c r="AN506">
        <v>838.7990783153233</v>
      </c>
      <c r="AO506">
        <v>7909.7966099062551</v>
      </c>
      <c r="AP506">
        <v>5264583.0908055138</v>
      </c>
      <c r="AQ506">
        <v>3001.7748742893596</v>
      </c>
      <c r="AR506">
        <v>9999999</v>
      </c>
      <c r="AS506">
        <v>1915.0411649211535</v>
      </c>
      <c r="AT506">
        <v>192.93754554672685</v>
      </c>
      <c r="AU506">
        <v>938.99863783149215</v>
      </c>
      <c r="AV506">
        <v>201.76581425536551</v>
      </c>
      <c r="AW506">
        <v>558.94738372898382</v>
      </c>
      <c r="AX506">
        <v>0.72028914717739456</v>
      </c>
      <c r="AY506">
        <v>95.610181871809786</v>
      </c>
      <c r="AZ506">
        <v>153.2689521420163</v>
      </c>
      <c r="BA506">
        <v>174.89811149606672</v>
      </c>
      <c r="BB506">
        <v>124.53390960403483</v>
      </c>
      <c r="BC506">
        <v>304.36809475990435</v>
      </c>
      <c r="BD506" t="s">
        <v>151</v>
      </c>
      <c r="BE506">
        <v>0.88028891982678303</v>
      </c>
      <c r="BF506">
        <v>1278.8345583042285</v>
      </c>
      <c r="BG506">
        <v>5437.3598085145732</v>
      </c>
      <c r="BH506">
        <v>569.94048941889685</v>
      </c>
      <c r="BI506">
        <v>729.03698000595796</v>
      </c>
      <c r="BJ506">
        <v>1918.3393337131643</v>
      </c>
      <c r="BK506">
        <v>10662.303520672731</v>
      </c>
      <c r="BL506">
        <v>1322.3864821069888</v>
      </c>
      <c r="BM506">
        <v>218.71031986001478</v>
      </c>
      <c r="BN506">
        <v>32888568.469663691</v>
      </c>
      <c r="BO506">
        <v>4.6764823086570573</v>
      </c>
      <c r="BP506">
        <v>104.10160976009031</v>
      </c>
      <c r="BQ506">
        <v>28435.336682257839</v>
      </c>
      <c r="BR506">
        <v>90.71781133436221</v>
      </c>
      <c r="BS506">
        <v>9999999</v>
      </c>
      <c r="BT506">
        <v>1.5928299983367147</v>
      </c>
      <c r="BU506">
        <v>0.3126697923459511</v>
      </c>
      <c r="BV506">
        <v>0.69638693486862169</v>
      </c>
      <c r="BW506">
        <v>0.32541411359520345</v>
      </c>
      <c r="BX506">
        <v>0.45642393492401212</v>
      </c>
      <c r="BY506">
        <v>4.4033533729680042E-3</v>
      </c>
      <c r="BZ506">
        <v>0.14845779540014609</v>
      </c>
      <c r="CA506">
        <v>0.25760810812094492</v>
      </c>
      <c r="CB506">
        <v>0.26983614353260477</v>
      </c>
      <c r="CC506">
        <v>0.20499724889653789</v>
      </c>
      <c r="CD506">
        <v>0.39085283277089972</v>
      </c>
      <c r="CE506" t="s">
        <v>152</v>
      </c>
      <c r="CF506">
        <v>2.1712681764871062</v>
      </c>
      <c r="CG506">
        <v>324.64053590133688</v>
      </c>
      <c r="CH506">
        <v>1039.0887329036884</v>
      </c>
      <c r="CI506">
        <v>83.154817448289251</v>
      </c>
      <c r="CJ506">
        <v>177.88290030848236</v>
      </c>
      <c r="CK506">
        <v>280.30830261166369</v>
      </c>
      <c r="CL506">
        <v>772.85033393853439</v>
      </c>
      <c r="CM506">
        <v>126.74574229727186</v>
      </c>
      <c r="CN506">
        <v>54.179617399414497</v>
      </c>
      <c r="CO506">
        <v>62457.322300186737</v>
      </c>
      <c r="CP506">
        <v>4.2240448656343457</v>
      </c>
      <c r="CQ506">
        <v>51.462030409742759</v>
      </c>
      <c r="CR506">
        <v>19755.098095001507</v>
      </c>
      <c r="CS506">
        <v>60.83748292238721</v>
      </c>
      <c r="CT506">
        <v>9999999</v>
      </c>
      <c r="CU506">
        <v>4.7508032405996108</v>
      </c>
      <c r="CV506">
        <v>0.43439086385393944</v>
      </c>
      <c r="CW506">
        <v>1.5448280887963786</v>
      </c>
      <c r="CX506">
        <v>0.45463985108158089</v>
      </c>
      <c r="CY506">
        <v>1.0004964911276248</v>
      </c>
      <c r="CZ506">
        <v>3.2842076461099996E-3</v>
      </c>
      <c r="DA506">
        <v>0.20913982957159694</v>
      </c>
      <c r="DB506">
        <v>0.34793277969084713</v>
      </c>
      <c r="DC506">
        <v>0.37842884965667406</v>
      </c>
      <c r="DD506">
        <v>0.27898586590904656</v>
      </c>
      <c r="DE506">
        <v>0.62267270893573079</v>
      </c>
    </row>
    <row r="507" spans="1:109">
      <c r="A507">
        <v>499</v>
      </c>
      <c r="B507" t="s">
        <v>149</v>
      </c>
      <c r="C507">
        <v>333089.97128216416</v>
      </c>
      <c r="D507">
        <v>1132219.1031770974</v>
      </c>
      <c r="E507">
        <v>10266598.745903812</v>
      </c>
      <c r="H507">
        <v>2638061.2757050735</v>
      </c>
      <c r="K507">
        <v>211094.1960930778</v>
      </c>
      <c r="M507">
        <v>16102.442540655269</v>
      </c>
      <c r="Q507">
        <v>9999999</v>
      </c>
      <c r="R507">
        <v>12551.11687833882</v>
      </c>
      <c r="S507">
        <v>687.13605790020563</v>
      </c>
      <c r="T507">
        <v>3998.5382773328279</v>
      </c>
      <c r="U507">
        <v>730.9502538737828</v>
      </c>
      <c r="V507">
        <v>2352.3125656161715</v>
      </c>
      <c r="W507">
        <v>4.6502790631525048</v>
      </c>
      <c r="X507">
        <v>302.27462444750279</v>
      </c>
      <c r="Y507">
        <v>515.80615500093552</v>
      </c>
      <c r="Z507">
        <v>590.18638982492189</v>
      </c>
      <c r="AA507">
        <v>403.57248856913407</v>
      </c>
      <c r="AB507">
        <v>1313.2005972082111</v>
      </c>
      <c r="AC507" t="s">
        <v>150</v>
      </c>
      <c r="AD507">
        <v>597.67130682790867</v>
      </c>
      <c r="AE507">
        <v>80226.408728820054</v>
      </c>
      <c r="AF507">
        <v>482982.86043416581</v>
      </c>
      <c r="AG507">
        <v>23235.820605101148</v>
      </c>
      <c r="AH507">
        <v>44628.613660622657</v>
      </c>
      <c r="AI507">
        <v>130954.28414184802</v>
      </c>
      <c r="AJ507">
        <v>225149.95228919142</v>
      </c>
      <c r="AK507">
        <v>38236.923178118734</v>
      </c>
      <c r="AL507">
        <v>12072.516479776621</v>
      </c>
      <c r="AM507">
        <v>91701473.09141472</v>
      </c>
      <c r="AN507">
        <v>600.98364384630918</v>
      </c>
      <c r="AO507">
        <v>7428.267590309234</v>
      </c>
      <c r="AP507">
        <v>5811017.3022650266</v>
      </c>
      <c r="AQ507">
        <v>2805.1148879609354</v>
      </c>
      <c r="AR507">
        <v>9999999</v>
      </c>
      <c r="AS507">
        <v>1470.0224771144979</v>
      </c>
      <c r="AT507">
        <v>130.15483916340702</v>
      </c>
      <c r="AU507">
        <v>602.33900964900943</v>
      </c>
      <c r="AV507">
        <v>136.93530536111061</v>
      </c>
      <c r="AW507">
        <v>354.95132539229337</v>
      </c>
      <c r="AX507">
        <v>1.3576850747285067</v>
      </c>
      <c r="AY507">
        <v>61.553381018332374</v>
      </c>
      <c r="AZ507">
        <v>102.74985966201896</v>
      </c>
      <c r="BA507">
        <v>113.45421659073978</v>
      </c>
      <c r="BB507">
        <v>82.655220583573879</v>
      </c>
      <c r="BC507">
        <v>218.00388325078507</v>
      </c>
      <c r="BD507" t="s">
        <v>151</v>
      </c>
      <c r="BE507">
        <v>1.4967196230601989</v>
      </c>
      <c r="BF507">
        <v>1261.1804712644723</v>
      </c>
      <c r="BG507">
        <v>2894.2602265102123</v>
      </c>
      <c r="BH507">
        <v>315.21006371834255</v>
      </c>
      <c r="BI507">
        <v>591.32721509797909</v>
      </c>
      <c r="BJ507">
        <v>956.27496441393316</v>
      </c>
      <c r="BK507">
        <v>5955.3976641987792</v>
      </c>
      <c r="BL507">
        <v>619.94262948530252</v>
      </c>
      <c r="BM507">
        <v>150.70967957975768</v>
      </c>
      <c r="BN507">
        <v>1516573.4704109035</v>
      </c>
      <c r="BO507">
        <v>1.1403782001534861</v>
      </c>
      <c r="BP507">
        <v>99.052036901887988</v>
      </c>
      <c r="BQ507">
        <v>25801.433137840635</v>
      </c>
      <c r="BR507">
        <v>49.065553393150026</v>
      </c>
      <c r="BS507">
        <v>9999999</v>
      </c>
      <c r="BT507">
        <v>6.1239847108092507</v>
      </c>
      <c r="BU507">
        <v>1.4283935225961033</v>
      </c>
      <c r="BV507">
        <v>4.8364180872720439</v>
      </c>
      <c r="BW507">
        <v>1.4731426537069865</v>
      </c>
      <c r="BX507">
        <v>3.7847479969458209</v>
      </c>
      <c r="BY507">
        <v>3.2560522162677769E-3</v>
      </c>
      <c r="BZ507">
        <v>0.95257102272690353</v>
      </c>
      <c r="CA507">
        <v>1.241325143957704</v>
      </c>
      <c r="CB507">
        <v>1.3319662331746032</v>
      </c>
      <c r="CC507">
        <v>1.1082954158544163</v>
      </c>
      <c r="CD507">
        <v>2.0881803328432453</v>
      </c>
      <c r="CE507" t="s">
        <v>152</v>
      </c>
      <c r="CF507">
        <v>0.63296534635393786</v>
      </c>
      <c r="CG507">
        <v>172.45866344953762</v>
      </c>
      <c r="CH507">
        <v>1221.627979855429</v>
      </c>
      <c r="CI507">
        <v>39.081607101756056</v>
      </c>
      <c r="CJ507">
        <v>84.446668186152849</v>
      </c>
      <c r="CK507">
        <v>300.22631681375714</v>
      </c>
      <c r="CL507">
        <v>220.38324832433986</v>
      </c>
      <c r="CM507">
        <v>52.495136582023285</v>
      </c>
      <c r="CN507">
        <v>24.871381460380796</v>
      </c>
      <c r="CO507">
        <v>47710.068210031372</v>
      </c>
      <c r="CP507">
        <v>1.0179003722544755</v>
      </c>
      <c r="CQ507">
        <v>12.497196205867031</v>
      </c>
      <c r="CR507">
        <v>24480.330543610526</v>
      </c>
      <c r="CS507">
        <v>129.180002995791</v>
      </c>
      <c r="CT507">
        <v>9999999</v>
      </c>
      <c r="CU507">
        <v>1.942525326808868</v>
      </c>
      <c r="CV507">
        <v>0.12206898183168409</v>
      </c>
      <c r="CW507">
        <v>0.7247731031624024</v>
      </c>
      <c r="CX507">
        <v>0.128341629735791</v>
      </c>
      <c r="CY507">
        <v>0.42128705757243262</v>
      </c>
      <c r="CZ507">
        <v>2.0806894967908602E-4</v>
      </c>
      <c r="DA507">
        <v>6.3486734233318257E-2</v>
      </c>
      <c r="DB507">
        <v>9.8096805017182126E-2</v>
      </c>
      <c r="DC507">
        <v>0.10721073086302192</v>
      </c>
      <c r="DD507">
        <v>8.1027085837741125E-2</v>
      </c>
      <c r="DE507">
        <v>0.2072326306615361</v>
      </c>
    </row>
    <row r="508" spans="1:109">
      <c r="A508">
        <v>500</v>
      </c>
      <c r="B508" t="s">
        <v>149</v>
      </c>
      <c r="C508">
        <v>287775.2950572971</v>
      </c>
      <c r="D508">
        <v>806271.85134529276</v>
      </c>
      <c r="E508">
        <v>2470060.1210139105</v>
      </c>
      <c r="F508">
        <v>464122.67344171373</v>
      </c>
      <c r="G508">
        <v>383176.87885816832</v>
      </c>
      <c r="H508">
        <v>847926.6279411125</v>
      </c>
      <c r="I508">
        <v>56603577.15706367</v>
      </c>
      <c r="J508">
        <v>2474366.895638606</v>
      </c>
      <c r="K508">
        <v>100830.72417660602</v>
      </c>
      <c r="L508">
        <v>59863994589324.781</v>
      </c>
      <c r="M508">
        <v>662.5026619225581</v>
      </c>
      <c r="N508">
        <v>91147.061901442561</v>
      </c>
      <c r="O508">
        <v>5828244.4309294848</v>
      </c>
      <c r="P508">
        <v>31731.102646550258</v>
      </c>
      <c r="Q508">
        <v>9999999</v>
      </c>
      <c r="R508">
        <v>3708.5356069312879</v>
      </c>
      <c r="S508">
        <v>920.61999421489088</v>
      </c>
      <c r="T508">
        <v>2762.7623506717709</v>
      </c>
      <c r="U508">
        <v>958.11149808033247</v>
      </c>
      <c r="V508">
        <v>2692.1727925982646</v>
      </c>
      <c r="W508">
        <v>3.6442600056121752</v>
      </c>
      <c r="X508">
        <v>551.14847292843763</v>
      </c>
      <c r="Y508">
        <v>762.76126779356753</v>
      </c>
      <c r="Z508">
        <v>846.05892235968543</v>
      </c>
      <c r="AA508">
        <v>655.27534376586721</v>
      </c>
      <c r="AB508">
        <v>1483.7835411471085</v>
      </c>
      <c r="AC508" t="s">
        <v>150</v>
      </c>
      <c r="AD508">
        <v>1437.006914195561</v>
      </c>
      <c r="AE508">
        <v>43595.474802384058</v>
      </c>
      <c r="AF508">
        <v>337353.09105309</v>
      </c>
      <c r="AG508">
        <v>12761.687272009101</v>
      </c>
      <c r="AH508">
        <v>23713.860859994591</v>
      </c>
      <c r="AI508">
        <v>79234.54165866533</v>
      </c>
      <c r="AJ508">
        <v>100963.05019837042</v>
      </c>
      <c r="AK508">
        <v>19851.158359932309</v>
      </c>
      <c r="AL508">
        <v>7460.0440146425526</v>
      </c>
      <c r="AM508">
        <v>39729556.877844207</v>
      </c>
      <c r="AN508">
        <v>1936.7730368327086</v>
      </c>
      <c r="AO508">
        <v>7451.5786847964091</v>
      </c>
      <c r="AP508">
        <v>4971668.6734981816</v>
      </c>
      <c r="AQ508">
        <v>2143.956404597986</v>
      </c>
      <c r="AR508">
        <v>9999999</v>
      </c>
      <c r="AS508">
        <v>2192.3070885833235</v>
      </c>
      <c r="AT508">
        <v>52.540535933685717</v>
      </c>
      <c r="AU508">
        <v>527.69488214723197</v>
      </c>
      <c r="AV508">
        <v>56.016651454794406</v>
      </c>
      <c r="AW508">
        <v>247.39946033245076</v>
      </c>
      <c r="AX508">
        <v>0.7463526971124389</v>
      </c>
      <c r="AY508">
        <v>21.890246331876892</v>
      </c>
      <c r="AZ508">
        <v>38.813625130124706</v>
      </c>
      <c r="BA508">
        <v>44.472014731092557</v>
      </c>
      <c r="BB508">
        <v>29.702701789153291</v>
      </c>
      <c r="BC508">
        <v>99.561870146923553</v>
      </c>
      <c r="BD508" t="s">
        <v>151</v>
      </c>
      <c r="BE508">
        <v>0.27604567409406733</v>
      </c>
      <c r="BF508">
        <v>775.27923529520149</v>
      </c>
      <c r="BG508">
        <v>2081.4462561505784</v>
      </c>
      <c r="BH508">
        <v>179.650528286472</v>
      </c>
      <c r="BI508">
        <v>389.13340520076054</v>
      </c>
      <c r="BJ508">
        <v>720.67446405519081</v>
      </c>
      <c r="BK508">
        <v>1857.5481077404729</v>
      </c>
      <c r="BL508">
        <v>275.29454342272192</v>
      </c>
      <c r="BM508">
        <v>104.93928299944425</v>
      </c>
      <c r="BN508">
        <v>145834.44567708083</v>
      </c>
      <c r="BO508">
        <v>1.0955810156990662</v>
      </c>
      <c r="BP508">
        <v>61.04757152477125</v>
      </c>
      <c r="BQ508">
        <v>32587.864187334108</v>
      </c>
      <c r="BR508">
        <v>107.23078199685476</v>
      </c>
      <c r="BS508">
        <v>9999999</v>
      </c>
      <c r="BT508">
        <v>0.83865832866946044</v>
      </c>
      <c r="BU508">
        <v>0.19774235132898163</v>
      </c>
      <c r="BV508">
        <v>0.43186447286643137</v>
      </c>
      <c r="BW508">
        <v>0.20486206382679939</v>
      </c>
      <c r="BX508">
        <v>0.43013704442207434</v>
      </c>
      <c r="BY508">
        <v>3.6970363366506435E-3</v>
      </c>
      <c r="BZ508">
        <v>0.11826175381053408</v>
      </c>
      <c r="CA508">
        <v>0.16625130601373356</v>
      </c>
      <c r="CB508">
        <v>0.17734725842391871</v>
      </c>
      <c r="CC508">
        <v>0.1437180405230041</v>
      </c>
      <c r="CD508">
        <v>0.30388732806985336</v>
      </c>
      <c r="CE508" t="s">
        <v>152</v>
      </c>
      <c r="CF508">
        <v>0.21492388998800704</v>
      </c>
      <c r="CG508">
        <v>165.07132498765657</v>
      </c>
      <c r="CH508">
        <v>954.14444296820193</v>
      </c>
      <c r="CI508">
        <v>37.232381217777103</v>
      </c>
      <c r="CJ508">
        <v>82.413942603815329</v>
      </c>
      <c r="CK508">
        <v>262.18771596170507</v>
      </c>
      <c r="CL508">
        <v>198.84266973738943</v>
      </c>
      <c r="CM508">
        <v>47.724933259410129</v>
      </c>
      <c r="CN508">
        <v>25.199637405631734</v>
      </c>
      <c r="CO508">
        <v>21329.910275514059</v>
      </c>
      <c r="CP508">
        <v>0.93476990422823036</v>
      </c>
      <c r="CQ508">
        <v>8.7323147491030806</v>
      </c>
      <c r="CR508">
        <v>24008.312104224489</v>
      </c>
      <c r="CS508">
        <v>148.1474829442023</v>
      </c>
      <c r="CT508">
        <v>9999999</v>
      </c>
      <c r="CU508">
        <v>0.88182866714108088</v>
      </c>
      <c r="CV508">
        <v>0.15525861871739155</v>
      </c>
      <c r="CW508">
        <v>0.47686500194015252</v>
      </c>
      <c r="CX508">
        <v>0.16085722938987099</v>
      </c>
      <c r="CY508">
        <v>0.30262126771388687</v>
      </c>
      <c r="CZ508">
        <v>1.2711333454421929E-3</v>
      </c>
      <c r="DA508">
        <v>7.3625260957467173E-2</v>
      </c>
      <c r="DB508">
        <v>0.12525862500259402</v>
      </c>
      <c r="DC508">
        <v>0.14204066325523446</v>
      </c>
      <c r="DD508">
        <v>9.8581180072966942E-2</v>
      </c>
      <c r="DE508">
        <v>0.20494948896470866</v>
      </c>
    </row>
    <row r="510" spans="1:109">
      <c r="A510" t="s">
        <v>65</v>
      </c>
    </row>
    <row r="511" spans="1:109">
      <c r="A511" t="s">
        <v>118</v>
      </c>
      <c r="B511" t="str">
        <f>IF(ISBLANK($B510)=TRUE,"",_xll.EDF(B9:B508,$B510))</f>
        <v/>
      </c>
      <c r="C511" t="str">
        <f>IF(ISBLANK($C510)=TRUE,"",_xll.EDF(C9:C508,$C510))</f>
        <v/>
      </c>
      <c r="D511" t="str">
        <f>IF(ISBLANK($D510)=TRUE,"",_xll.EDF(D9:D508,$D510))</f>
        <v/>
      </c>
      <c r="E511" t="str">
        <f>IF(ISBLANK($E510)=TRUE,"",_xll.EDF(E9:E508,$E510))</f>
        <v/>
      </c>
      <c r="F511" t="str">
        <f>IF(ISBLANK($F510)=TRUE,"",_xll.EDF(F9:F508,$F510))</f>
        <v/>
      </c>
      <c r="G511" t="str">
        <f>IF(ISBLANK($G510)=TRUE,"",_xll.EDF(G9:G508,$G510))</f>
        <v/>
      </c>
      <c r="H511" t="str">
        <f>IF(ISBLANK($H510)=TRUE,"",_xll.EDF(H9:H508,$H510))</f>
        <v/>
      </c>
      <c r="I511" t="str">
        <f>IF(ISBLANK($I510)=TRUE,"",_xll.EDF(I9:I508,$I510))</f>
        <v/>
      </c>
      <c r="J511" t="str">
        <f>IF(ISBLANK($J510)=TRUE,"",_xll.EDF(J9:J508,$J510))</f>
        <v/>
      </c>
      <c r="K511" t="str">
        <f>IF(ISBLANK($K510)=TRUE,"",_xll.EDF(K9:K508,$K510))</f>
        <v/>
      </c>
      <c r="L511" t="str">
        <f>IF(ISBLANK($L510)=TRUE,"",_xll.EDF(L9:L508,$L510))</f>
        <v/>
      </c>
      <c r="M511" t="str">
        <f>IF(ISBLANK($M510)=TRUE,"",_xll.EDF(M9:M508,$M510))</f>
        <v/>
      </c>
      <c r="N511" t="str">
        <f>IF(ISBLANK($N510)=TRUE,"",_xll.EDF(N9:N508,$N510))</f>
        <v/>
      </c>
      <c r="O511" t="str">
        <f>IF(ISBLANK($O510)=TRUE,"",_xll.EDF(O9:O508,$O510))</f>
        <v/>
      </c>
      <c r="P511" t="str">
        <f>IF(ISBLANK($P510)=TRUE,"",_xll.EDF(P9:P508,$P510))</f>
        <v/>
      </c>
      <c r="Q511" t="str">
        <f>IF(ISBLANK($Q510)=TRUE,"",_xll.EDF(Q9:Q508,$Q510))</f>
        <v/>
      </c>
      <c r="R511" t="str">
        <f>IF(ISBLANK($R510)=TRUE,"",_xll.EDF(R9:R508,$R510))</f>
        <v/>
      </c>
      <c r="S511" t="str">
        <f>IF(ISBLANK($S510)=TRUE,"",_xll.EDF(S9:S508,$S510))</f>
        <v/>
      </c>
      <c r="T511" t="str">
        <f>IF(ISBLANK($T510)=TRUE,"",_xll.EDF(T9:T508,$T510))</f>
        <v/>
      </c>
      <c r="U511" t="str">
        <f>IF(ISBLANK($U510)=TRUE,"",_xll.EDF(U9:U508,$U510))</f>
        <v/>
      </c>
      <c r="V511" t="str">
        <f>IF(ISBLANK($V510)=TRUE,"",_xll.EDF(V9:V508,$V510))</f>
        <v/>
      </c>
      <c r="W511" t="str">
        <f>IF(ISBLANK($W510)=TRUE,"",_xll.EDF(W9:W508,$W510))</f>
        <v/>
      </c>
      <c r="X511" t="str">
        <f>IF(ISBLANK($X510)=TRUE,"",_xll.EDF(X9:X508,$X510))</f>
        <v/>
      </c>
      <c r="Y511" t="str">
        <f>IF(ISBLANK($Y510)=TRUE,"",_xll.EDF(Y9:Y508,$Y510))</f>
        <v/>
      </c>
      <c r="Z511" t="str">
        <f>IF(ISBLANK($Z510)=TRUE,"",_xll.EDF(Z9:Z508,$Z510))</f>
        <v/>
      </c>
      <c r="AA511" t="str">
        <f>IF(ISBLANK($AA510)=TRUE,"",_xll.EDF(AA9:AA508,$AA510))</f>
        <v/>
      </c>
      <c r="AB511" t="str">
        <f>IF(ISBLANK($AB510)=TRUE,"",_xll.EDF(AB9:AB508,$AB510))</f>
        <v/>
      </c>
      <c r="AC511" t="str">
        <f>IF(ISBLANK($AC510)=TRUE,"",_xll.EDF(AC9:AC508,$AC510))</f>
        <v/>
      </c>
      <c r="AD511" t="str">
        <f>IF(ISBLANK($AD510)=TRUE,"",_xll.EDF(AD9:AD508,$AD510))</f>
        <v/>
      </c>
      <c r="AE511" t="str">
        <f>IF(ISBLANK($AE510)=TRUE,"",_xll.EDF(AE9:AE508,$AE510))</f>
        <v/>
      </c>
      <c r="AF511" t="str">
        <f>IF(ISBLANK($AF510)=TRUE,"",_xll.EDF(AF9:AF508,$AF510))</f>
        <v/>
      </c>
      <c r="AG511" t="str">
        <f>IF(ISBLANK($AG510)=TRUE,"",_xll.EDF(AG9:AG508,$AG510))</f>
        <v/>
      </c>
      <c r="AH511" t="str">
        <f>IF(ISBLANK($AH510)=TRUE,"",_xll.EDF(AH9:AH508,$AH510))</f>
        <v/>
      </c>
      <c r="AI511" t="str">
        <f>IF(ISBLANK($AI510)=TRUE,"",_xll.EDF(AI9:AI508,$AI510))</f>
        <v/>
      </c>
      <c r="AJ511" t="str">
        <f>IF(ISBLANK($AJ510)=TRUE,"",_xll.EDF(AJ9:AJ508,$AJ510))</f>
        <v/>
      </c>
      <c r="AK511" t="str">
        <f>IF(ISBLANK($AK510)=TRUE,"",_xll.EDF(AK9:AK508,$AK510))</f>
        <v/>
      </c>
      <c r="AL511" t="str">
        <f>IF(ISBLANK($AL510)=TRUE,"",_xll.EDF(AL9:AL508,$AL510))</f>
        <v/>
      </c>
      <c r="AM511" t="str">
        <f>IF(ISBLANK($AM510)=TRUE,"",_xll.EDF(AM9:AM508,$AM510))</f>
        <v/>
      </c>
      <c r="AN511" t="str">
        <f>IF(ISBLANK($AN510)=TRUE,"",_xll.EDF(AN9:AN508,$AN510))</f>
        <v/>
      </c>
      <c r="AO511" t="str">
        <f>IF(ISBLANK($AO510)=TRUE,"",_xll.EDF(AO9:AO508,$AO510))</f>
        <v/>
      </c>
      <c r="AP511" t="str">
        <f>IF(ISBLANK($AP510)=TRUE,"",_xll.EDF(AP9:AP508,$AP510))</f>
        <v/>
      </c>
      <c r="AQ511" t="str">
        <f>IF(ISBLANK($AQ510)=TRUE,"",_xll.EDF(AQ9:AQ508,$AQ510))</f>
        <v/>
      </c>
      <c r="AR511" t="str">
        <f>IF(ISBLANK($AR510)=TRUE,"",_xll.EDF(AR9:AR508,$AR510))</f>
        <v/>
      </c>
      <c r="AS511" t="str">
        <f>IF(ISBLANK($AS510)=TRUE,"",_xll.EDF(AS9:AS508,$AS510))</f>
        <v/>
      </c>
      <c r="AT511" t="str">
        <f>IF(ISBLANK($AT510)=TRUE,"",_xll.EDF(AT9:AT508,$AT510))</f>
        <v/>
      </c>
      <c r="AU511" t="str">
        <f>IF(ISBLANK($AU510)=TRUE,"",_xll.EDF(AU9:AU508,$AU510))</f>
        <v/>
      </c>
      <c r="AV511" t="str">
        <f>IF(ISBLANK($AV510)=TRUE,"",_xll.EDF(AV9:AV508,$AV510))</f>
        <v/>
      </c>
      <c r="AW511" t="str">
        <f>IF(ISBLANK($AW510)=TRUE,"",_xll.EDF(AW9:AW508,$AW510))</f>
        <v/>
      </c>
      <c r="AX511" t="str">
        <f>IF(ISBLANK($AX510)=TRUE,"",_xll.EDF(AX9:AX508,$AX510))</f>
        <v/>
      </c>
      <c r="AY511" t="str">
        <f>IF(ISBLANK($AY510)=TRUE,"",_xll.EDF(AY9:AY508,$AY510))</f>
        <v/>
      </c>
      <c r="AZ511" t="str">
        <f>IF(ISBLANK($AZ510)=TRUE,"",_xll.EDF(AZ9:AZ508,$AZ510))</f>
        <v/>
      </c>
      <c r="BA511" t="str">
        <f>IF(ISBLANK($BA510)=TRUE,"",_xll.EDF(BA9:BA508,$BA510))</f>
        <v/>
      </c>
      <c r="BB511" t="str">
        <f>IF(ISBLANK($BB510)=TRUE,"",_xll.EDF(BB9:BB508,$BB510))</f>
        <v/>
      </c>
      <c r="BC511" t="str">
        <f>IF(ISBLANK($BC510)=TRUE,"",_xll.EDF(BC9:BC508,$BC510))</f>
        <v/>
      </c>
      <c r="BD511" t="str">
        <f>IF(ISBLANK($BD510)=TRUE,"",_xll.EDF(BD9:BD508,$BD510))</f>
        <v/>
      </c>
      <c r="BE511" t="str">
        <f>IF(ISBLANK($BE510)=TRUE,"",_xll.EDF(BE9:BE508,$BE510))</f>
        <v/>
      </c>
      <c r="BF511" t="str">
        <f>IF(ISBLANK($BF510)=TRUE,"",_xll.EDF(BF9:BF508,$BF510))</f>
        <v/>
      </c>
      <c r="BG511" t="str">
        <f>IF(ISBLANK($BG510)=TRUE,"",_xll.EDF(BG9:BG508,$BG510))</f>
        <v/>
      </c>
      <c r="BH511" t="str">
        <f>IF(ISBLANK($BH510)=TRUE,"",_xll.EDF(BH9:BH508,$BH510))</f>
        <v/>
      </c>
      <c r="BI511" t="str">
        <f>IF(ISBLANK($BI510)=TRUE,"",_xll.EDF(BI9:BI508,$BI510))</f>
        <v/>
      </c>
      <c r="BJ511" t="str">
        <f>IF(ISBLANK($BJ510)=TRUE,"",_xll.EDF(BJ9:BJ508,$BJ510))</f>
        <v/>
      </c>
      <c r="BK511" t="str">
        <f>IF(ISBLANK($BK510)=TRUE,"",_xll.EDF(BK9:BK508,$BK510))</f>
        <v/>
      </c>
      <c r="BL511" t="str">
        <f>IF(ISBLANK($BL510)=TRUE,"",_xll.EDF(BL9:BL508,$BL510))</f>
        <v/>
      </c>
      <c r="BM511" t="str">
        <f>IF(ISBLANK($BM510)=TRUE,"",_xll.EDF(BM9:BM508,$BM510))</f>
        <v/>
      </c>
      <c r="BN511" t="str">
        <f>IF(ISBLANK($BN510)=TRUE,"",_xll.EDF(BN9:BN508,$BN510))</f>
        <v/>
      </c>
      <c r="BO511" t="str">
        <f>IF(ISBLANK($BO510)=TRUE,"",_xll.EDF(BO9:BO508,$BO510))</f>
        <v/>
      </c>
      <c r="BP511" t="str">
        <f>IF(ISBLANK($BP510)=TRUE,"",_xll.EDF(BP9:BP508,$BP510))</f>
        <v/>
      </c>
      <c r="BQ511" t="str">
        <f>IF(ISBLANK($BQ510)=TRUE,"",_xll.EDF(BQ9:BQ508,$BQ510))</f>
        <v/>
      </c>
      <c r="BR511" t="str">
        <f>IF(ISBLANK($BR510)=TRUE,"",_xll.EDF(BR9:BR508,$BR510))</f>
        <v/>
      </c>
      <c r="BS511" t="str">
        <f>IF(ISBLANK($BS510)=TRUE,"",_xll.EDF(BS9:BS508,$BS510))</f>
        <v/>
      </c>
      <c r="BT511" t="str">
        <f>IF(ISBLANK($BT510)=TRUE,"",_xll.EDF(BT9:BT508,$BT510))</f>
        <v/>
      </c>
      <c r="BU511" t="str">
        <f>IF(ISBLANK($BU510)=TRUE,"",_xll.EDF(BU9:BU508,$BU510))</f>
        <v/>
      </c>
      <c r="BV511" t="str">
        <f>IF(ISBLANK($BV510)=TRUE,"",_xll.EDF(BV9:BV508,$BV510))</f>
        <v/>
      </c>
      <c r="BW511" t="str">
        <f>IF(ISBLANK($BW510)=TRUE,"",_xll.EDF(BW9:BW508,$BW510))</f>
        <v/>
      </c>
      <c r="BX511" t="str">
        <f>IF(ISBLANK($BX510)=TRUE,"",_xll.EDF(BX9:BX508,$BX510))</f>
        <v/>
      </c>
      <c r="BY511" t="str">
        <f>IF(ISBLANK($BY510)=TRUE,"",_xll.EDF(BY9:BY508,$BY510))</f>
        <v/>
      </c>
      <c r="BZ511" t="str">
        <f>IF(ISBLANK($BZ510)=TRUE,"",_xll.EDF(BZ9:BZ508,$BZ510))</f>
        <v/>
      </c>
      <c r="CA511" t="str">
        <f>IF(ISBLANK($CA510)=TRUE,"",_xll.EDF(CA9:CA508,$CA510))</f>
        <v/>
      </c>
      <c r="CB511" t="str">
        <f>IF(ISBLANK($CB510)=TRUE,"",_xll.EDF(CB9:CB508,$CB510))</f>
        <v/>
      </c>
      <c r="CC511" t="str">
        <f>IF(ISBLANK($CC510)=TRUE,"",_xll.EDF(CC9:CC508,$CC510))</f>
        <v/>
      </c>
      <c r="CD511" t="str">
        <f>IF(ISBLANK($CD510)=TRUE,"",_xll.EDF(CD9:CD508,$CD510))</f>
        <v/>
      </c>
      <c r="CE511" t="str">
        <f>IF(ISBLANK($CE510)=TRUE,"",_xll.EDF(CE9:CE508,$CE510))</f>
        <v/>
      </c>
      <c r="CF511" t="str">
        <f>IF(ISBLANK($CF510)=TRUE,"",_xll.EDF(CF9:CF508,$CF510))</f>
        <v/>
      </c>
      <c r="CG511" t="str">
        <f>IF(ISBLANK($CG510)=TRUE,"",_xll.EDF(CG9:CG508,$CG510))</f>
        <v/>
      </c>
      <c r="CH511" t="str">
        <f>IF(ISBLANK($CH510)=TRUE,"",_xll.EDF(CH9:CH508,$CH510))</f>
        <v/>
      </c>
      <c r="CI511" t="str">
        <f>IF(ISBLANK($CI510)=TRUE,"",_xll.EDF(CI9:CI508,$CI510))</f>
        <v/>
      </c>
      <c r="CJ511" t="str">
        <f>IF(ISBLANK($CJ510)=TRUE,"",_xll.EDF(CJ9:CJ508,$CJ510))</f>
        <v/>
      </c>
      <c r="CK511" t="str">
        <f>IF(ISBLANK($CK510)=TRUE,"",_xll.EDF(CK9:CK508,$CK510))</f>
        <v/>
      </c>
      <c r="CL511" t="str">
        <f>IF(ISBLANK($CL510)=TRUE,"",_xll.EDF(CL9:CL508,$CL510))</f>
        <v/>
      </c>
      <c r="CM511" t="str">
        <f>IF(ISBLANK($CM510)=TRUE,"",_xll.EDF(CM9:CM508,$CM510))</f>
        <v/>
      </c>
      <c r="CN511" t="str">
        <f>IF(ISBLANK($CN510)=TRUE,"",_xll.EDF(CN9:CN508,$CN510))</f>
        <v/>
      </c>
      <c r="CO511" t="str">
        <f>IF(ISBLANK($CO510)=TRUE,"",_xll.EDF(CO9:CO508,$CO510))</f>
        <v/>
      </c>
      <c r="CP511" t="str">
        <f>IF(ISBLANK($CP510)=TRUE,"",_xll.EDF(CP9:CP508,$CP510))</f>
        <v/>
      </c>
      <c r="CQ511" t="str">
        <f>IF(ISBLANK($CQ510)=TRUE,"",_xll.EDF(CQ9:CQ508,$CQ510))</f>
        <v/>
      </c>
      <c r="CR511" t="str">
        <f>IF(ISBLANK($CR510)=TRUE,"",_xll.EDF(CR9:CR508,$CR510))</f>
        <v/>
      </c>
      <c r="CS511" t="str">
        <f>IF(ISBLANK($CS510)=TRUE,"",_xll.EDF(CS9:CS508,$CS510))</f>
        <v/>
      </c>
      <c r="CT511" t="str">
        <f>IF(ISBLANK($CT510)=TRUE,"",_xll.EDF(CT9:CT508,$CT510))</f>
        <v/>
      </c>
      <c r="CU511" t="str">
        <f>IF(ISBLANK($CU510)=TRUE,"",_xll.EDF(CU9:CU508,$CU510))</f>
        <v/>
      </c>
      <c r="CV511" t="str">
        <f>IF(ISBLANK($CV510)=TRUE,"",_xll.EDF(CV9:CV508,$CV510))</f>
        <v/>
      </c>
      <c r="CW511" t="str">
        <f>IF(ISBLANK($CW510)=TRUE,"",_xll.EDF(CW9:CW508,$CW510))</f>
        <v/>
      </c>
      <c r="CX511" t="str">
        <f>IF(ISBLANK($CX510)=TRUE,"",_xll.EDF(CX9:CX508,$CX510))</f>
        <v/>
      </c>
      <c r="CY511" t="str">
        <f>IF(ISBLANK($CY510)=TRUE,"",_xll.EDF(CY9:CY508,$CY510))</f>
        <v/>
      </c>
      <c r="CZ511" t="str">
        <f>IF(ISBLANK($CZ510)=TRUE,"",_xll.EDF(CZ9:CZ508,$CZ510))</f>
        <v/>
      </c>
      <c r="DA511" t="str">
        <f>IF(ISBLANK($DA510)=TRUE,"",_xll.EDF(DA9:DA508,$DA510))</f>
        <v/>
      </c>
      <c r="DB511" t="str">
        <f>IF(ISBLANK($DB510)=TRUE,"",_xll.EDF(DB9:DB508,$DB510))</f>
        <v/>
      </c>
      <c r="DC511" t="str">
        <f>IF(ISBLANK($DC510)=TRUE,"",_xll.EDF(DC9:DC508,$DC510))</f>
        <v/>
      </c>
      <c r="DD511" t="str">
        <f>IF(ISBLANK($DD510)=TRUE,"",_xll.EDF(DD9:DD508,$DD510))</f>
        <v/>
      </c>
      <c r="DE511" t="str">
        <f>IF(ISBLANK($DE510)=TRUE,"",_xll.EDF(DE9:DE508,$DE510))</f>
        <v/>
      </c>
    </row>
    <row r="512" spans="1:109">
      <c r="A512" t="s">
        <v>66</v>
      </c>
    </row>
    <row r="513" spans="1:109">
      <c r="A513" t="s">
        <v>119</v>
      </c>
      <c r="B513" t="str">
        <f>IF(ISBLANK($B512)=TRUE,"",_xll.EDF(B9:B508,$B512))</f>
        <v/>
      </c>
      <c r="C513" t="str">
        <f>IF(ISBLANK($C512)=TRUE,"",_xll.EDF(C9:C508,$C512))</f>
        <v/>
      </c>
      <c r="D513" t="str">
        <f>IF(ISBLANK($D512)=TRUE,"",_xll.EDF(D9:D508,$D512))</f>
        <v/>
      </c>
      <c r="E513" t="str">
        <f>IF(ISBLANK($E512)=TRUE,"",_xll.EDF(E9:E508,$E512))</f>
        <v/>
      </c>
      <c r="F513" t="str">
        <f>IF(ISBLANK($F512)=TRUE,"",_xll.EDF(F9:F508,$F512))</f>
        <v/>
      </c>
      <c r="G513" t="str">
        <f>IF(ISBLANK($G512)=TRUE,"",_xll.EDF(G9:G508,$G512))</f>
        <v/>
      </c>
      <c r="H513" t="str">
        <f>IF(ISBLANK($H512)=TRUE,"",_xll.EDF(H9:H508,$H512))</f>
        <v/>
      </c>
      <c r="I513" t="str">
        <f>IF(ISBLANK($I512)=TRUE,"",_xll.EDF(I9:I508,$I512))</f>
        <v/>
      </c>
      <c r="J513" t="str">
        <f>IF(ISBLANK($J512)=TRUE,"",_xll.EDF(J9:J508,$J512))</f>
        <v/>
      </c>
      <c r="K513" t="str">
        <f>IF(ISBLANK($K512)=TRUE,"",_xll.EDF(K9:K508,$K512))</f>
        <v/>
      </c>
      <c r="L513" t="str">
        <f>IF(ISBLANK($L512)=TRUE,"",_xll.EDF(L9:L508,$L512))</f>
        <v/>
      </c>
      <c r="M513" t="str">
        <f>IF(ISBLANK($M512)=TRUE,"",_xll.EDF(M9:M508,$M512))</f>
        <v/>
      </c>
      <c r="N513" t="str">
        <f>IF(ISBLANK($N512)=TRUE,"",_xll.EDF(N9:N508,$N512))</f>
        <v/>
      </c>
      <c r="O513" t="str">
        <f>IF(ISBLANK($O512)=TRUE,"",_xll.EDF(O9:O508,$O512))</f>
        <v/>
      </c>
      <c r="P513" t="str">
        <f>IF(ISBLANK($P512)=TRUE,"",_xll.EDF(P9:P508,$P512))</f>
        <v/>
      </c>
      <c r="Q513" t="str">
        <f>IF(ISBLANK($Q512)=TRUE,"",_xll.EDF(Q9:Q508,$Q512))</f>
        <v/>
      </c>
      <c r="R513" t="str">
        <f>IF(ISBLANK($R512)=TRUE,"",_xll.EDF(R9:R508,$R512))</f>
        <v/>
      </c>
      <c r="S513" t="str">
        <f>IF(ISBLANK($S512)=TRUE,"",_xll.EDF(S9:S508,$S512))</f>
        <v/>
      </c>
      <c r="T513" t="str">
        <f>IF(ISBLANK($T512)=TRUE,"",_xll.EDF(T9:T508,$T512))</f>
        <v/>
      </c>
      <c r="U513" t="str">
        <f>IF(ISBLANK($U512)=TRUE,"",_xll.EDF(U9:U508,$U512))</f>
        <v/>
      </c>
      <c r="V513" t="str">
        <f>IF(ISBLANK($V512)=TRUE,"",_xll.EDF(V9:V508,$V512))</f>
        <v/>
      </c>
      <c r="W513" t="str">
        <f>IF(ISBLANK($W512)=TRUE,"",_xll.EDF(W9:W508,$W512))</f>
        <v/>
      </c>
      <c r="X513" t="str">
        <f>IF(ISBLANK($X512)=TRUE,"",_xll.EDF(X9:X508,$X512))</f>
        <v/>
      </c>
      <c r="Y513" t="str">
        <f>IF(ISBLANK($Y512)=TRUE,"",_xll.EDF(Y9:Y508,$Y512))</f>
        <v/>
      </c>
      <c r="Z513" t="str">
        <f>IF(ISBLANK($Z512)=TRUE,"",_xll.EDF(Z9:Z508,$Z512))</f>
        <v/>
      </c>
      <c r="AA513" t="str">
        <f>IF(ISBLANK($AA512)=TRUE,"",_xll.EDF(AA9:AA508,$AA512))</f>
        <v/>
      </c>
      <c r="AB513" t="str">
        <f>IF(ISBLANK($AB512)=TRUE,"",_xll.EDF(AB9:AB508,$AB512))</f>
        <v/>
      </c>
      <c r="AC513" t="str">
        <f>IF(ISBLANK($AC512)=TRUE,"",_xll.EDF(AC9:AC508,$AC512))</f>
        <v/>
      </c>
      <c r="AD513" t="str">
        <f>IF(ISBLANK($AD512)=TRUE,"",_xll.EDF(AD9:AD508,$AD512))</f>
        <v/>
      </c>
      <c r="AE513" t="str">
        <f>IF(ISBLANK($AE512)=TRUE,"",_xll.EDF(AE9:AE508,$AE512))</f>
        <v/>
      </c>
      <c r="AF513" t="str">
        <f>IF(ISBLANK($AF512)=TRUE,"",_xll.EDF(AF9:AF508,$AF512))</f>
        <v/>
      </c>
      <c r="AG513" t="str">
        <f>IF(ISBLANK($AG512)=TRUE,"",_xll.EDF(AG9:AG508,$AG512))</f>
        <v/>
      </c>
      <c r="AH513" t="str">
        <f>IF(ISBLANK($AH512)=TRUE,"",_xll.EDF(AH9:AH508,$AH512))</f>
        <v/>
      </c>
      <c r="AI513" t="str">
        <f>IF(ISBLANK($AI512)=TRUE,"",_xll.EDF(AI9:AI508,$AI512))</f>
        <v/>
      </c>
      <c r="AJ513" t="str">
        <f>IF(ISBLANK($AJ512)=TRUE,"",_xll.EDF(AJ9:AJ508,$AJ512))</f>
        <v/>
      </c>
      <c r="AK513" t="str">
        <f>IF(ISBLANK($AK512)=TRUE,"",_xll.EDF(AK9:AK508,$AK512))</f>
        <v/>
      </c>
      <c r="AL513" t="str">
        <f>IF(ISBLANK($AL512)=TRUE,"",_xll.EDF(AL9:AL508,$AL512))</f>
        <v/>
      </c>
      <c r="AM513" t="str">
        <f>IF(ISBLANK($AM512)=TRUE,"",_xll.EDF(AM9:AM508,$AM512))</f>
        <v/>
      </c>
      <c r="AN513" t="str">
        <f>IF(ISBLANK($AN512)=TRUE,"",_xll.EDF(AN9:AN508,$AN512))</f>
        <v/>
      </c>
      <c r="AO513" t="str">
        <f>IF(ISBLANK($AO512)=TRUE,"",_xll.EDF(AO9:AO508,$AO512))</f>
        <v/>
      </c>
      <c r="AP513" t="str">
        <f>IF(ISBLANK($AP512)=TRUE,"",_xll.EDF(AP9:AP508,$AP512))</f>
        <v/>
      </c>
      <c r="AQ513" t="str">
        <f>IF(ISBLANK($AQ512)=TRUE,"",_xll.EDF(AQ9:AQ508,$AQ512))</f>
        <v/>
      </c>
      <c r="AR513" t="str">
        <f>IF(ISBLANK($AR512)=TRUE,"",_xll.EDF(AR9:AR508,$AR512))</f>
        <v/>
      </c>
      <c r="AS513" t="str">
        <f>IF(ISBLANK($AS512)=TRUE,"",_xll.EDF(AS9:AS508,$AS512))</f>
        <v/>
      </c>
      <c r="AT513" t="str">
        <f>IF(ISBLANK($AT512)=TRUE,"",_xll.EDF(AT9:AT508,$AT512))</f>
        <v/>
      </c>
      <c r="AU513" t="str">
        <f>IF(ISBLANK($AU512)=TRUE,"",_xll.EDF(AU9:AU508,$AU512))</f>
        <v/>
      </c>
      <c r="AV513" t="str">
        <f>IF(ISBLANK($AV512)=TRUE,"",_xll.EDF(AV9:AV508,$AV512))</f>
        <v/>
      </c>
      <c r="AW513" t="str">
        <f>IF(ISBLANK($AW512)=TRUE,"",_xll.EDF(AW9:AW508,$AW512))</f>
        <v/>
      </c>
      <c r="AX513" t="str">
        <f>IF(ISBLANK($AX512)=TRUE,"",_xll.EDF(AX9:AX508,$AX512))</f>
        <v/>
      </c>
      <c r="AY513" t="str">
        <f>IF(ISBLANK($AY512)=TRUE,"",_xll.EDF(AY9:AY508,$AY512))</f>
        <v/>
      </c>
      <c r="AZ513" t="str">
        <f>IF(ISBLANK($AZ512)=TRUE,"",_xll.EDF(AZ9:AZ508,$AZ512))</f>
        <v/>
      </c>
      <c r="BA513" t="str">
        <f>IF(ISBLANK($BA512)=TRUE,"",_xll.EDF(BA9:BA508,$BA512))</f>
        <v/>
      </c>
      <c r="BB513" t="str">
        <f>IF(ISBLANK($BB512)=TRUE,"",_xll.EDF(BB9:BB508,$BB512))</f>
        <v/>
      </c>
      <c r="BC513" t="str">
        <f>IF(ISBLANK($BC512)=TRUE,"",_xll.EDF(BC9:BC508,$BC512))</f>
        <v/>
      </c>
      <c r="BD513" t="str">
        <f>IF(ISBLANK($BD512)=TRUE,"",_xll.EDF(BD9:BD508,$BD512))</f>
        <v/>
      </c>
      <c r="BE513" t="str">
        <f>IF(ISBLANK($BE512)=TRUE,"",_xll.EDF(BE9:BE508,$BE512))</f>
        <v/>
      </c>
      <c r="BF513" t="str">
        <f>IF(ISBLANK($BF512)=TRUE,"",_xll.EDF(BF9:BF508,$BF512))</f>
        <v/>
      </c>
      <c r="BG513" t="str">
        <f>IF(ISBLANK($BG512)=TRUE,"",_xll.EDF(BG9:BG508,$BG512))</f>
        <v/>
      </c>
      <c r="BH513" t="str">
        <f>IF(ISBLANK($BH512)=TRUE,"",_xll.EDF(BH9:BH508,$BH512))</f>
        <v/>
      </c>
      <c r="BI513" t="str">
        <f>IF(ISBLANK($BI512)=TRUE,"",_xll.EDF(BI9:BI508,$BI512))</f>
        <v/>
      </c>
      <c r="BJ513" t="str">
        <f>IF(ISBLANK($BJ512)=TRUE,"",_xll.EDF(BJ9:BJ508,$BJ512))</f>
        <v/>
      </c>
      <c r="BK513" t="str">
        <f>IF(ISBLANK($BK512)=TRUE,"",_xll.EDF(BK9:BK508,$BK512))</f>
        <v/>
      </c>
      <c r="BL513" t="str">
        <f>IF(ISBLANK($BL512)=TRUE,"",_xll.EDF(BL9:BL508,$BL512))</f>
        <v/>
      </c>
      <c r="BM513" t="str">
        <f>IF(ISBLANK($BM512)=TRUE,"",_xll.EDF(BM9:BM508,$BM512))</f>
        <v/>
      </c>
      <c r="BN513" t="str">
        <f>IF(ISBLANK($BN512)=TRUE,"",_xll.EDF(BN9:BN508,$BN512))</f>
        <v/>
      </c>
      <c r="BO513" t="str">
        <f>IF(ISBLANK($BO512)=TRUE,"",_xll.EDF(BO9:BO508,$BO512))</f>
        <v/>
      </c>
      <c r="BP513" t="str">
        <f>IF(ISBLANK($BP512)=TRUE,"",_xll.EDF(BP9:BP508,$BP512))</f>
        <v/>
      </c>
      <c r="BQ513" t="str">
        <f>IF(ISBLANK($BQ512)=TRUE,"",_xll.EDF(BQ9:BQ508,$BQ512))</f>
        <v/>
      </c>
      <c r="BR513" t="str">
        <f>IF(ISBLANK($BR512)=TRUE,"",_xll.EDF(BR9:BR508,$BR512))</f>
        <v/>
      </c>
      <c r="BS513" t="str">
        <f>IF(ISBLANK($BS512)=TRUE,"",_xll.EDF(BS9:BS508,$BS512))</f>
        <v/>
      </c>
      <c r="BT513" t="str">
        <f>IF(ISBLANK($BT512)=TRUE,"",_xll.EDF(BT9:BT508,$BT512))</f>
        <v/>
      </c>
      <c r="BU513" t="str">
        <f>IF(ISBLANK($BU512)=TRUE,"",_xll.EDF(BU9:BU508,$BU512))</f>
        <v/>
      </c>
      <c r="BV513" t="str">
        <f>IF(ISBLANK($BV512)=TRUE,"",_xll.EDF(BV9:BV508,$BV512))</f>
        <v/>
      </c>
      <c r="BW513" t="str">
        <f>IF(ISBLANK($BW512)=TRUE,"",_xll.EDF(BW9:BW508,$BW512))</f>
        <v/>
      </c>
      <c r="BX513" t="str">
        <f>IF(ISBLANK($BX512)=TRUE,"",_xll.EDF(BX9:BX508,$BX512))</f>
        <v/>
      </c>
      <c r="BY513" t="str">
        <f>IF(ISBLANK($BY512)=TRUE,"",_xll.EDF(BY9:BY508,$BY512))</f>
        <v/>
      </c>
      <c r="BZ513" t="str">
        <f>IF(ISBLANK($BZ512)=TRUE,"",_xll.EDF(BZ9:BZ508,$BZ512))</f>
        <v/>
      </c>
      <c r="CA513" t="str">
        <f>IF(ISBLANK($CA512)=TRUE,"",_xll.EDF(CA9:CA508,$CA512))</f>
        <v/>
      </c>
      <c r="CB513" t="str">
        <f>IF(ISBLANK($CB512)=TRUE,"",_xll.EDF(CB9:CB508,$CB512))</f>
        <v/>
      </c>
      <c r="CC513" t="str">
        <f>IF(ISBLANK($CC512)=TRUE,"",_xll.EDF(CC9:CC508,$CC512))</f>
        <v/>
      </c>
      <c r="CD513" t="str">
        <f>IF(ISBLANK($CD512)=TRUE,"",_xll.EDF(CD9:CD508,$CD512))</f>
        <v/>
      </c>
      <c r="CE513" t="str">
        <f>IF(ISBLANK($CE512)=TRUE,"",_xll.EDF(CE9:CE508,$CE512))</f>
        <v/>
      </c>
      <c r="CF513" t="str">
        <f>IF(ISBLANK($CF512)=TRUE,"",_xll.EDF(CF9:CF508,$CF512))</f>
        <v/>
      </c>
      <c r="CG513" t="str">
        <f>IF(ISBLANK($CG512)=TRUE,"",_xll.EDF(CG9:CG508,$CG512))</f>
        <v/>
      </c>
      <c r="CH513" t="str">
        <f>IF(ISBLANK($CH512)=TRUE,"",_xll.EDF(CH9:CH508,$CH512))</f>
        <v/>
      </c>
      <c r="CI513" t="str">
        <f>IF(ISBLANK($CI512)=TRUE,"",_xll.EDF(CI9:CI508,$CI512))</f>
        <v/>
      </c>
      <c r="CJ513" t="str">
        <f>IF(ISBLANK($CJ512)=TRUE,"",_xll.EDF(CJ9:CJ508,$CJ512))</f>
        <v/>
      </c>
      <c r="CK513" t="str">
        <f>IF(ISBLANK($CK512)=TRUE,"",_xll.EDF(CK9:CK508,$CK512))</f>
        <v/>
      </c>
      <c r="CL513" t="str">
        <f>IF(ISBLANK($CL512)=TRUE,"",_xll.EDF(CL9:CL508,$CL512))</f>
        <v/>
      </c>
      <c r="CM513" t="str">
        <f>IF(ISBLANK($CM512)=TRUE,"",_xll.EDF(CM9:CM508,$CM512))</f>
        <v/>
      </c>
      <c r="CN513" t="str">
        <f>IF(ISBLANK($CN512)=TRUE,"",_xll.EDF(CN9:CN508,$CN512))</f>
        <v/>
      </c>
      <c r="CO513" t="str">
        <f>IF(ISBLANK($CO512)=TRUE,"",_xll.EDF(CO9:CO508,$CO512))</f>
        <v/>
      </c>
      <c r="CP513" t="str">
        <f>IF(ISBLANK($CP512)=TRUE,"",_xll.EDF(CP9:CP508,$CP512))</f>
        <v/>
      </c>
      <c r="CQ513" t="str">
        <f>IF(ISBLANK($CQ512)=TRUE,"",_xll.EDF(CQ9:CQ508,$CQ512))</f>
        <v/>
      </c>
      <c r="CR513" t="str">
        <f>IF(ISBLANK($CR512)=TRUE,"",_xll.EDF(CR9:CR508,$CR512))</f>
        <v/>
      </c>
      <c r="CS513" t="str">
        <f>IF(ISBLANK($CS512)=TRUE,"",_xll.EDF(CS9:CS508,$CS512))</f>
        <v/>
      </c>
      <c r="CT513" t="str">
        <f>IF(ISBLANK($CT512)=TRUE,"",_xll.EDF(CT9:CT508,$CT512))</f>
        <v/>
      </c>
      <c r="CU513" t="str">
        <f>IF(ISBLANK($CU512)=TRUE,"",_xll.EDF(CU9:CU508,$CU512))</f>
        <v/>
      </c>
      <c r="CV513" t="str">
        <f>IF(ISBLANK($CV512)=TRUE,"",_xll.EDF(CV9:CV508,$CV512))</f>
        <v/>
      </c>
      <c r="CW513" t="str">
        <f>IF(ISBLANK($CW512)=TRUE,"",_xll.EDF(CW9:CW508,$CW512))</f>
        <v/>
      </c>
      <c r="CX513" t="str">
        <f>IF(ISBLANK($CX512)=TRUE,"",_xll.EDF(CX9:CX508,$CX512))</f>
        <v/>
      </c>
      <c r="CY513" t="str">
        <f>IF(ISBLANK($CY512)=TRUE,"",_xll.EDF(CY9:CY508,$CY512))</f>
        <v/>
      </c>
      <c r="CZ513" t="str">
        <f>IF(ISBLANK($CZ512)=TRUE,"",_xll.EDF(CZ9:CZ508,$CZ512))</f>
        <v/>
      </c>
      <c r="DA513" t="str">
        <f>IF(ISBLANK($DA512)=TRUE,"",_xll.EDF(DA9:DA508,$DA512))</f>
        <v/>
      </c>
      <c r="DB513" t="str">
        <f>IF(ISBLANK($DB512)=TRUE,"",_xll.EDF(DB9:DB508,$DB512))</f>
        <v/>
      </c>
      <c r="DC513" t="str">
        <f>IF(ISBLANK($DC512)=TRUE,"",_xll.EDF(DC9:DC508,$DC512))</f>
        <v/>
      </c>
      <c r="DD513" t="str">
        <f>IF(ISBLANK($DD512)=TRUE,"",_xll.EDF(DD9:DD508,$DD512))</f>
        <v/>
      </c>
      <c r="DE513" t="str">
        <f>IF(ISBLANK($DE512)=TRUE,"",_xll.EDF(DE9:DE508,$DE512))</f>
        <v/>
      </c>
    </row>
    <row r="514" spans="1:109">
      <c r="A514" t="s">
        <v>67</v>
      </c>
    </row>
    <row r="515" spans="1:109">
      <c r="A515" t="s">
        <v>120</v>
      </c>
      <c r="B515" t="str">
        <f>IF(ISBLANK($B514)=TRUE,"",_xll.EDF(B9:B508,$B514))</f>
        <v/>
      </c>
      <c r="C515" t="str">
        <f>IF(ISBLANK($C514)=TRUE,"",_xll.EDF(C9:C508,$C514))</f>
        <v/>
      </c>
      <c r="D515" t="str">
        <f>IF(ISBLANK($D514)=TRUE,"",_xll.EDF(D9:D508,$D514))</f>
        <v/>
      </c>
      <c r="E515" t="str">
        <f>IF(ISBLANK($E514)=TRUE,"",_xll.EDF(E9:E508,$E514))</f>
        <v/>
      </c>
      <c r="F515" t="str">
        <f>IF(ISBLANK($F514)=TRUE,"",_xll.EDF(F9:F508,$F514))</f>
        <v/>
      </c>
      <c r="G515" t="str">
        <f>IF(ISBLANK($G514)=TRUE,"",_xll.EDF(G9:G508,$G514))</f>
        <v/>
      </c>
      <c r="H515" t="str">
        <f>IF(ISBLANK($H514)=TRUE,"",_xll.EDF(H9:H508,$H514))</f>
        <v/>
      </c>
      <c r="I515" t="str">
        <f>IF(ISBLANK($I514)=TRUE,"",_xll.EDF(I9:I508,$I514))</f>
        <v/>
      </c>
      <c r="J515" t="str">
        <f>IF(ISBLANK($J514)=TRUE,"",_xll.EDF(J9:J508,$J514))</f>
        <v/>
      </c>
      <c r="K515" t="str">
        <f>IF(ISBLANK($K514)=TRUE,"",_xll.EDF(K9:K508,$K514))</f>
        <v/>
      </c>
      <c r="L515" t="str">
        <f>IF(ISBLANK($L514)=TRUE,"",_xll.EDF(L9:L508,$L514))</f>
        <v/>
      </c>
      <c r="M515" t="str">
        <f>IF(ISBLANK($M514)=TRUE,"",_xll.EDF(M9:M508,$M514))</f>
        <v/>
      </c>
      <c r="N515" t="str">
        <f>IF(ISBLANK($N514)=TRUE,"",_xll.EDF(N9:N508,$N514))</f>
        <v/>
      </c>
      <c r="O515" t="str">
        <f>IF(ISBLANK($O514)=TRUE,"",_xll.EDF(O9:O508,$O514))</f>
        <v/>
      </c>
      <c r="P515" t="str">
        <f>IF(ISBLANK($P514)=TRUE,"",_xll.EDF(P9:P508,$P514))</f>
        <v/>
      </c>
      <c r="Q515" t="str">
        <f>IF(ISBLANK($Q514)=TRUE,"",_xll.EDF(Q9:Q508,$Q514))</f>
        <v/>
      </c>
      <c r="R515" t="str">
        <f>IF(ISBLANK($R514)=TRUE,"",_xll.EDF(R9:R508,$R514))</f>
        <v/>
      </c>
      <c r="S515" t="str">
        <f>IF(ISBLANK($S514)=TRUE,"",_xll.EDF(S9:S508,$S514))</f>
        <v/>
      </c>
      <c r="T515" t="str">
        <f>IF(ISBLANK($T514)=TRUE,"",_xll.EDF(T9:T508,$T514))</f>
        <v/>
      </c>
      <c r="U515" t="str">
        <f>IF(ISBLANK($U514)=TRUE,"",_xll.EDF(U9:U508,$U514))</f>
        <v/>
      </c>
      <c r="V515" t="str">
        <f>IF(ISBLANK($V514)=TRUE,"",_xll.EDF(V9:V508,$V514))</f>
        <v/>
      </c>
      <c r="W515" t="str">
        <f>IF(ISBLANK($W514)=TRUE,"",_xll.EDF(W9:W508,$W514))</f>
        <v/>
      </c>
      <c r="X515" t="str">
        <f>IF(ISBLANK($X514)=TRUE,"",_xll.EDF(X9:X508,$X514))</f>
        <v/>
      </c>
      <c r="Y515" t="str">
        <f>IF(ISBLANK($Y514)=TRUE,"",_xll.EDF(Y9:Y508,$Y514))</f>
        <v/>
      </c>
      <c r="Z515" t="str">
        <f>IF(ISBLANK($Z514)=TRUE,"",_xll.EDF(Z9:Z508,$Z514))</f>
        <v/>
      </c>
      <c r="AA515" t="str">
        <f>IF(ISBLANK($AA514)=TRUE,"",_xll.EDF(AA9:AA508,$AA514))</f>
        <v/>
      </c>
      <c r="AB515" t="str">
        <f>IF(ISBLANK($AB514)=TRUE,"",_xll.EDF(AB9:AB508,$AB514))</f>
        <v/>
      </c>
      <c r="AC515" t="str">
        <f>IF(ISBLANK($AC514)=TRUE,"",_xll.EDF(AC9:AC508,$AC514))</f>
        <v/>
      </c>
      <c r="AD515" t="str">
        <f>IF(ISBLANK($AD514)=TRUE,"",_xll.EDF(AD9:AD508,$AD514))</f>
        <v/>
      </c>
      <c r="AE515" t="str">
        <f>IF(ISBLANK($AE514)=TRUE,"",_xll.EDF(AE9:AE508,$AE514))</f>
        <v/>
      </c>
      <c r="AF515" t="str">
        <f>IF(ISBLANK($AF514)=TRUE,"",_xll.EDF(AF9:AF508,$AF514))</f>
        <v/>
      </c>
      <c r="AG515" t="str">
        <f>IF(ISBLANK($AG514)=TRUE,"",_xll.EDF(AG9:AG508,$AG514))</f>
        <v/>
      </c>
      <c r="AH515" t="str">
        <f>IF(ISBLANK($AH514)=TRUE,"",_xll.EDF(AH9:AH508,$AH514))</f>
        <v/>
      </c>
      <c r="AI515" t="str">
        <f>IF(ISBLANK($AI514)=TRUE,"",_xll.EDF(AI9:AI508,$AI514))</f>
        <v/>
      </c>
      <c r="AJ515" t="str">
        <f>IF(ISBLANK($AJ514)=TRUE,"",_xll.EDF(AJ9:AJ508,$AJ514))</f>
        <v/>
      </c>
      <c r="AK515" t="str">
        <f>IF(ISBLANK($AK514)=TRUE,"",_xll.EDF(AK9:AK508,$AK514))</f>
        <v/>
      </c>
      <c r="AL515" t="str">
        <f>IF(ISBLANK($AL514)=TRUE,"",_xll.EDF(AL9:AL508,$AL514))</f>
        <v/>
      </c>
      <c r="AM515" t="str">
        <f>IF(ISBLANK($AM514)=TRUE,"",_xll.EDF(AM9:AM508,$AM514))</f>
        <v/>
      </c>
      <c r="AN515" t="str">
        <f>IF(ISBLANK($AN514)=TRUE,"",_xll.EDF(AN9:AN508,$AN514))</f>
        <v/>
      </c>
      <c r="AO515" t="str">
        <f>IF(ISBLANK($AO514)=TRUE,"",_xll.EDF(AO9:AO508,$AO514))</f>
        <v/>
      </c>
      <c r="AP515" t="str">
        <f>IF(ISBLANK($AP514)=TRUE,"",_xll.EDF(AP9:AP508,$AP514))</f>
        <v/>
      </c>
      <c r="AQ515" t="str">
        <f>IF(ISBLANK($AQ514)=TRUE,"",_xll.EDF(AQ9:AQ508,$AQ514))</f>
        <v/>
      </c>
      <c r="AR515" t="str">
        <f>IF(ISBLANK($AR514)=TRUE,"",_xll.EDF(AR9:AR508,$AR514))</f>
        <v/>
      </c>
      <c r="AS515" t="str">
        <f>IF(ISBLANK($AS514)=TRUE,"",_xll.EDF(AS9:AS508,$AS514))</f>
        <v/>
      </c>
      <c r="AT515" t="str">
        <f>IF(ISBLANK($AT514)=TRUE,"",_xll.EDF(AT9:AT508,$AT514))</f>
        <v/>
      </c>
      <c r="AU515" t="str">
        <f>IF(ISBLANK($AU514)=TRUE,"",_xll.EDF(AU9:AU508,$AU514))</f>
        <v/>
      </c>
      <c r="AV515" t="str">
        <f>IF(ISBLANK($AV514)=TRUE,"",_xll.EDF(AV9:AV508,$AV514))</f>
        <v/>
      </c>
      <c r="AW515" t="str">
        <f>IF(ISBLANK($AW514)=TRUE,"",_xll.EDF(AW9:AW508,$AW514))</f>
        <v/>
      </c>
      <c r="AX515" t="str">
        <f>IF(ISBLANK($AX514)=TRUE,"",_xll.EDF(AX9:AX508,$AX514))</f>
        <v/>
      </c>
      <c r="AY515" t="str">
        <f>IF(ISBLANK($AY514)=TRUE,"",_xll.EDF(AY9:AY508,$AY514))</f>
        <v/>
      </c>
      <c r="AZ515" t="str">
        <f>IF(ISBLANK($AZ514)=TRUE,"",_xll.EDF(AZ9:AZ508,$AZ514))</f>
        <v/>
      </c>
      <c r="BA515" t="str">
        <f>IF(ISBLANK($BA514)=TRUE,"",_xll.EDF(BA9:BA508,$BA514))</f>
        <v/>
      </c>
      <c r="BB515" t="str">
        <f>IF(ISBLANK($BB514)=TRUE,"",_xll.EDF(BB9:BB508,$BB514))</f>
        <v/>
      </c>
      <c r="BC515" t="str">
        <f>IF(ISBLANK($BC514)=TRUE,"",_xll.EDF(BC9:BC508,$BC514))</f>
        <v/>
      </c>
      <c r="BD515" t="str">
        <f>IF(ISBLANK($BD514)=TRUE,"",_xll.EDF(BD9:BD508,$BD514))</f>
        <v/>
      </c>
      <c r="BE515" t="str">
        <f>IF(ISBLANK($BE514)=TRUE,"",_xll.EDF(BE9:BE508,$BE514))</f>
        <v/>
      </c>
      <c r="BF515" t="str">
        <f>IF(ISBLANK($BF514)=TRUE,"",_xll.EDF(BF9:BF508,$BF514))</f>
        <v/>
      </c>
      <c r="BG515" t="str">
        <f>IF(ISBLANK($BG514)=TRUE,"",_xll.EDF(BG9:BG508,$BG514))</f>
        <v/>
      </c>
      <c r="BH515" t="str">
        <f>IF(ISBLANK($BH514)=TRUE,"",_xll.EDF(BH9:BH508,$BH514))</f>
        <v/>
      </c>
      <c r="BI515" t="str">
        <f>IF(ISBLANK($BI514)=TRUE,"",_xll.EDF(BI9:BI508,$BI514))</f>
        <v/>
      </c>
      <c r="BJ515" t="str">
        <f>IF(ISBLANK($BJ514)=TRUE,"",_xll.EDF(BJ9:BJ508,$BJ514))</f>
        <v/>
      </c>
      <c r="BK515" t="str">
        <f>IF(ISBLANK($BK514)=TRUE,"",_xll.EDF(BK9:BK508,$BK514))</f>
        <v/>
      </c>
      <c r="BL515" t="str">
        <f>IF(ISBLANK($BL514)=TRUE,"",_xll.EDF(BL9:BL508,$BL514))</f>
        <v/>
      </c>
      <c r="BM515" t="str">
        <f>IF(ISBLANK($BM514)=TRUE,"",_xll.EDF(BM9:BM508,$BM514))</f>
        <v/>
      </c>
      <c r="BN515" t="str">
        <f>IF(ISBLANK($BN514)=TRUE,"",_xll.EDF(BN9:BN508,$BN514))</f>
        <v/>
      </c>
      <c r="BO515" t="str">
        <f>IF(ISBLANK($BO514)=TRUE,"",_xll.EDF(BO9:BO508,$BO514))</f>
        <v/>
      </c>
      <c r="BP515" t="str">
        <f>IF(ISBLANK($BP514)=TRUE,"",_xll.EDF(BP9:BP508,$BP514))</f>
        <v/>
      </c>
      <c r="BQ515" t="str">
        <f>IF(ISBLANK($BQ514)=TRUE,"",_xll.EDF(BQ9:BQ508,$BQ514))</f>
        <v/>
      </c>
      <c r="BR515" t="str">
        <f>IF(ISBLANK($BR514)=TRUE,"",_xll.EDF(BR9:BR508,$BR514))</f>
        <v/>
      </c>
      <c r="BS515" t="str">
        <f>IF(ISBLANK($BS514)=TRUE,"",_xll.EDF(BS9:BS508,$BS514))</f>
        <v/>
      </c>
      <c r="BT515" t="str">
        <f>IF(ISBLANK($BT514)=TRUE,"",_xll.EDF(BT9:BT508,$BT514))</f>
        <v/>
      </c>
      <c r="BU515" t="str">
        <f>IF(ISBLANK($BU514)=TRUE,"",_xll.EDF(BU9:BU508,$BU514))</f>
        <v/>
      </c>
      <c r="BV515" t="str">
        <f>IF(ISBLANK($BV514)=TRUE,"",_xll.EDF(BV9:BV508,$BV514))</f>
        <v/>
      </c>
      <c r="BW515" t="str">
        <f>IF(ISBLANK($BW514)=TRUE,"",_xll.EDF(BW9:BW508,$BW514))</f>
        <v/>
      </c>
      <c r="BX515" t="str">
        <f>IF(ISBLANK($BX514)=TRUE,"",_xll.EDF(BX9:BX508,$BX514))</f>
        <v/>
      </c>
      <c r="BY515" t="str">
        <f>IF(ISBLANK($BY514)=TRUE,"",_xll.EDF(BY9:BY508,$BY514))</f>
        <v/>
      </c>
      <c r="BZ515" t="str">
        <f>IF(ISBLANK($BZ514)=TRUE,"",_xll.EDF(BZ9:BZ508,$BZ514))</f>
        <v/>
      </c>
      <c r="CA515" t="str">
        <f>IF(ISBLANK($CA514)=TRUE,"",_xll.EDF(CA9:CA508,$CA514))</f>
        <v/>
      </c>
      <c r="CB515" t="str">
        <f>IF(ISBLANK($CB514)=TRUE,"",_xll.EDF(CB9:CB508,$CB514))</f>
        <v/>
      </c>
      <c r="CC515" t="str">
        <f>IF(ISBLANK($CC514)=TRUE,"",_xll.EDF(CC9:CC508,$CC514))</f>
        <v/>
      </c>
      <c r="CD515" t="str">
        <f>IF(ISBLANK($CD514)=TRUE,"",_xll.EDF(CD9:CD508,$CD514))</f>
        <v/>
      </c>
      <c r="CE515" t="str">
        <f>IF(ISBLANK($CE514)=TRUE,"",_xll.EDF(CE9:CE508,$CE514))</f>
        <v/>
      </c>
      <c r="CF515" t="str">
        <f>IF(ISBLANK($CF514)=TRUE,"",_xll.EDF(CF9:CF508,$CF514))</f>
        <v/>
      </c>
      <c r="CG515" t="str">
        <f>IF(ISBLANK($CG514)=TRUE,"",_xll.EDF(CG9:CG508,$CG514))</f>
        <v/>
      </c>
      <c r="CH515" t="str">
        <f>IF(ISBLANK($CH514)=TRUE,"",_xll.EDF(CH9:CH508,$CH514))</f>
        <v/>
      </c>
      <c r="CI515" t="str">
        <f>IF(ISBLANK($CI514)=TRUE,"",_xll.EDF(CI9:CI508,$CI514))</f>
        <v/>
      </c>
      <c r="CJ515" t="str">
        <f>IF(ISBLANK($CJ514)=TRUE,"",_xll.EDF(CJ9:CJ508,$CJ514))</f>
        <v/>
      </c>
      <c r="CK515" t="str">
        <f>IF(ISBLANK($CK514)=TRUE,"",_xll.EDF(CK9:CK508,$CK514))</f>
        <v/>
      </c>
      <c r="CL515" t="str">
        <f>IF(ISBLANK($CL514)=TRUE,"",_xll.EDF(CL9:CL508,$CL514))</f>
        <v/>
      </c>
      <c r="CM515" t="str">
        <f>IF(ISBLANK($CM514)=TRUE,"",_xll.EDF(CM9:CM508,$CM514))</f>
        <v/>
      </c>
      <c r="CN515" t="str">
        <f>IF(ISBLANK($CN514)=TRUE,"",_xll.EDF(CN9:CN508,$CN514))</f>
        <v/>
      </c>
      <c r="CO515" t="str">
        <f>IF(ISBLANK($CO514)=TRUE,"",_xll.EDF(CO9:CO508,$CO514))</f>
        <v/>
      </c>
      <c r="CP515" t="str">
        <f>IF(ISBLANK($CP514)=TRUE,"",_xll.EDF(CP9:CP508,$CP514))</f>
        <v/>
      </c>
      <c r="CQ515" t="str">
        <f>IF(ISBLANK($CQ514)=TRUE,"",_xll.EDF(CQ9:CQ508,$CQ514))</f>
        <v/>
      </c>
      <c r="CR515" t="str">
        <f>IF(ISBLANK($CR514)=TRUE,"",_xll.EDF(CR9:CR508,$CR514))</f>
        <v/>
      </c>
      <c r="CS515" t="str">
        <f>IF(ISBLANK($CS514)=TRUE,"",_xll.EDF(CS9:CS508,$CS514))</f>
        <v/>
      </c>
      <c r="CT515" t="str">
        <f>IF(ISBLANK($CT514)=TRUE,"",_xll.EDF(CT9:CT508,$CT514))</f>
        <v/>
      </c>
      <c r="CU515" t="str">
        <f>IF(ISBLANK($CU514)=TRUE,"",_xll.EDF(CU9:CU508,$CU514))</f>
        <v/>
      </c>
      <c r="CV515" t="str">
        <f>IF(ISBLANK($CV514)=TRUE,"",_xll.EDF(CV9:CV508,$CV514))</f>
        <v/>
      </c>
      <c r="CW515" t="str">
        <f>IF(ISBLANK($CW514)=TRUE,"",_xll.EDF(CW9:CW508,$CW514))</f>
        <v/>
      </c>
      <c r="CX515" t="str">
        <f>IF(ISBLANK($CX514)=TRUE,"",_xll.EDF(CX9:CX508,$CX514))</f>
        <v/>
      </c>
      <c r="CY515" t="str">
        <f>IF(ISBLANK($CY514)=TRUE,"",_xll.EDF(CY9:CY508,$CY514))</f>
        <v/>
      </c>
      <c r="CZ515" t="str">
        <f>IF(ISBLANK($CZ514)=TRUE,"",_xll.EDF(CZ9:CZ508,$CZ514))</f>
        <v/>
      </c>
      <c r="DA515" t="str">
        <f>IF(ISBLANK($DA514)=TRUE,"",_xll.EDF(DA9:DA508,$DA514))</f>
        <v/>
      </c>
      <c r="DB515" t="str">
        <f>IF(ISBLANK($DB514)=TRUE,"",_xll.EDF(DB9:DB508,$DB514))</f>
        <v/>
      </c>
      <c r="DC515" t="str">
        <f>IF(ISBLANK($DC514)=TRUE,"",_xll.EDF(DC9:DC508,$DC514))</f>
        <v/>
      </c>
      <c r="DD515" t="str">
        <f>IF(ISBLANK($DD514)=TRUE,"",_xll.EDF(DD9:DD508,$DD514))</f>
        <v/>
      </c>
      <c r="DE515" t="str">
        <f>IF(ISBLANK($DE514)=TRUE,"",_xll.EDF(DE9:DE508,$DE514))</f>
        <v/>
      </c>
    </row>
    <row r="516" spans="1:109">
      <c r="A516" t="s">
        <v>68</v>
      </c>
    </row>
    <row r="517" spans="1:109">
      <c r="A517" t="s">
        <v>121</v>
      </c>
      <c r="B517" t="str">
        <f>IF(ISBLANK($B516)=TRUE,"",_xll.EDF(B9:B508,$B516))</f>
        <v/>
      </c>
      <c r="C517" t="str">
        <f>IF(ISBLANK($C516)=TRUE,"",_xll.EDF(C9:C508,$C516))</f>
        <v/>
      </c>
      <c r="D517" t="str">
        <f>IF(ISBLANK($D516)=TRUE,"",_xll.EDF(D9:D508,$D516))</f>
        <v/>
      </c>
      <c r="E517" t="str">
        <f>IF(ISBLANK($E516)=TRUE,"",_xll.EDF(E9:E508,$E516))</f>
        <v/>
      </c>
      <c r="F517" t="str">
        <f>IF(ISBLANK($F516)=TRUE,"",_xll.EDF(F9:F508,$F516))</f>
        <v/>
      </c>
      <c r="G517" t="str">
        <f>IF(ISBLANK($G516)=TRUE,"",_xll.EDF(G9:G508,$G516))</f>
        <v/>
      </c>
      <c r="H517" t="str">
        <f>IF(ISBLANK($H516)=TRUE,"",_xll.EDF(H9:H508,$H516))</f>
        <v/>
      </c>
      <c r="I517" t="str">
        <f>IF(ISBLANK($I516)=TRUE,"",_xll.EDF(I9:I508,$I516))</f>
        <v/>
      </c>
      <c r="J517" t="str">
        <f>IF(ISBLANK($J516)=TRUE,"",_xll.EDF(J9:J508,$J516))</f>
        <v/>
      </c>
      <c r="K517" t="str">
        <f>IF(ISBLANK($K516)=TRUE,"",_xll.EDF(K9:K508,$K516))</f>
        <v/>
      </c>
      <c r="L517" t="str">
        <f>IF(ISBLANK($L516)=TRUE,"",_xll.EDF(L9:L508,$L516))</f>
        <v/>
      </c>
      <c r="M517" t="str">
        <f>IF(ISBLANK($M516)=TRUE,"",_xll.EDF(M9:M508,$M516))</f>
        <v/>
      </c>
      <c r="N517" t="str">
        <f>IF(ISBLANK($N516)=TRUE,"",_xll.EDF(N9:N508,$N516))</f>
        <v/>
      </c>
      <c r="O517" t="str">
        <f>IF(ISBLANK($O516)=TRUE,"",_xll.EDF(O9:O508,$O516))</f>
        <v/>
      </c>
      <c r="P517" t="str">
        <f>IF(ISBLANK($P516)=TRUE,"",_xll.EDF(P9:P508,$P516))</f>
        <v/>
      </c>
      <c r="Q517" t="str">
        <f>IF(ISBLANK($Q516)=TRUE,"",_xll.EDF(Q9:Q508,$Q516))</f>
        <v/>
      </c>
      <c r="R517" t="str">
        <f>IF(ISBLANK($R516)=TRUE,"",_xll.EDF(R9:R508,$R516))</f>
        <v/>
      </c>
      <c r="S517" t="str">
        <f>IF(ISBLANK($S516)=TRUE,"",_xll.EDF(S9:S508,$S516))</f>
        <v/>
      </c>
      <c r="T517" t="str">
        <f>IF(ISBLANK($T516)=TRUE,"",_xll.EDF(T9:T508,$T516))</f>
        <v/>
      </c>
      <c r="U517" t="str">
        <f>IF(ISBLANK($U516)=TRUE,"",_xll.EDF(U9:U508,$U516))</f>
        <v/>
      </c>
      <c r="V517" t="str">
        <f>IF(ISBLANK($V516)=TRUE,"",_xll.EDF(V9:V508,$V516))</f>
        <v/>
      </c>
      <c r="W517" t="str">
        <f>IF(ISBLANK($W516)=TRUE,"",_xll.EDF(W9:W508,$W516))</f>
        <v/>
      </c>
      <c r="X517" t="str">
        <f>IF(ISBLANK($X516)=TRUE,"",_xll.EDF(X9:X508,$X516))</f>
        <v/>
      </c>
      <c r="Y517" t="str">
        <f>IF(ISBLANK($Y516)=TRUE,"",_xll.EDF(Y9:Y508,$Y516))</f>
        <v/>
      </c>
      <c r="Z517" t="str">
        <f>IF(ISBLANK($Z516)=TRUE,"",_xll.EDF(Z9:Z508,$Z516))</f>
        <v/>
      </c>
      <c r="AA517" t="str">
        <f>IF(ISBLANK($AA516)=TRUE,"",_xll.EDF(AA9:AA508,$AA516))</f>
        <v/>
      </c>
      <c r="AB517" t="str">
        <f>IF(ISBLANK($AB516)=TRUE,"",_xll.EDF(AB9:AB508,$AB516))</f>
        <v/>
      </c>
      <c r="AC517" t="str">
        <f>IF(ISBLANK($AC516)=TRUE,"",_xll.EDF(AC9:AC508,$AC516))</f>
        <v/>
      </c>
      <c r="AD517" t="str">
        <f>IF(ISBLANK($AD516)=TRUE,"",_xll.EDF(AD9:AD508,$AD516))</f>
        <v/>
      </c>
      <c r="AE517" t="str">
        <f>IF(ISBLANK($AE516)=TRUE,"",_xll.EDF(AE9:AE508,$AE516))</f>
        <v/>
      </c>
      <c r="AF517" t="str">
        <f>IF(ISBLANK($AF516)=TRUE,"",_xll.EDF(AF9:AF508,$AF516))</f>
        <v/>
      </c>
      <c r="AG517" t="str">
        <f>IF(ISBLANK($AG516)=TRUE,"",_xll.EDF(AG9:AG508,$AG516))</f>
        <v/>
      </c>
      <c r="AH517" t="str">
        <f>IF(ISBLANK($AH516)=TRUE,"",_xll.EDF(AH9:AH508,$AH516))</f>
        <v/>
      </c>
      <c r="AI517" t="str">
        <f>IF(ISBLANK($AI516)=TRUE,"",_xll.EDF(AI9:AI508,$AI516))</f>
        <v/>
      </c>
      <c r="AJ517" t="str">
        <f>IF(ISBLANK($AJ516)=TRUE,"",_xll.EDF(AJ9:AJ508,$AJ516))</f>
        <v/>
      </c>
      <c r="AK517" t="str">
        <f>IF(ISBLANK($AK516)=TRUE,"",_xll.EDF(AK9:AK508,$AK516))</f>
        <v/>
      </c>
      <c r="AL517" t="str">
        <f>IF(ISBLANK($AL516)=TRUE,"",_xll.EDF(AL9:AL508,$AL516))</f>
        <v/>
      </c>
      <c r="AM517" t="str">
        <f>IF(ISBLANK($AM516)=TRUE,"",_xll.EDF(AM9:AM508,$AM516))</f>
        <v/>
      </c>
      <c r="AN517" t="str">
        <f>IF(ISBLANK($AN516)=TRUE,"",_xll.EDF(AN9:AN508,$AN516))</f>
        <v/>
      </c>
      <c r="AO517" t="str">
        <f>IF(ISBLANK($AO516)=TRUE,"",_xll.EDF(AO9:AO508,$AO516))</f>
        <v/>
      </c>
      <c r="AP517" t="str">
        <f>IF(ISBLANK($AP516)=TRUE,"",_xll.EDF(AP9:AP508,$AP516))</f>
        <v/>
      </c>
      <c r="AQ517" t="str">
        <f>IF(ISBLANK($AQ516)=TRUE,"",_xll.EDF(AQ9:AQ508,$AQ516))</f>
        <v/>
      </c>
      <c r="AR517" t="str">
        <f>IF(ISBLANK($AR516)=TRUE,"",_xll.EDF(AR9:AR508,$AR516))</f>
        <v/>
      </c>
      <c r="AS517" t="str">
        <f>IF(ISBLANK($AS516)=TRUE,"",_xll.EDF(AS9:AS508,$AS516))</f>
        <v/>
      </c>
      <c r="AT517" t="str">
        <f>IF(ISBLANK($AT516)=TRUE,"",_xll.EDF(AT9:AT508,$AT516))</f>
        <v/>
      </c>
      <c r="AU517" t="str">
        <f>IF(ISBLANK($AU516)=TRUE,"",_xll.EDF(AU9:AU508,$AU516))</f>
        <v/>
      </c>
      <c r="AV517" t="str">
        <f>IF(ISBLANK($AV516)=TRUE,"",_xll.EDF(AV9:AV508,$AV516))</f>
        <v/>
      </c>
      <c r="AW517" t="str">
        <f>IF(ISBLANK($AW516)=TRUE,"",_xll.EDF(AW9:AW508,$AW516))</f>
        <v/>
      </c>
      <c r="AX517" t="str">
        <f>IF(ISBLANK($AX516)=TRUE,"",_xll.EDF(AX9:AX508,$AX516))</f>
        <v/>
      </c>
      <c r="AY517" t="str">
        <f>IF(ISBLANK($AY516)=TRUE,"",_xll.EDF(AY9:AY508,$AY516))</f>
        <v/>
      </c>
      <c r="AZ517" t="str">
        <f>IF(ISBLANK($AZ516)=TRUE,"",_xll.EDF(AZ9:AZ508,$AZ516))</f>
        <v/>
      </c>
      <c r="BA517" t="str">
        <f>IF(ISBLANK($BA516)=TRUE,"",_xll.EDF(BA9:BA508,$BA516))</f>
        <v/>
      </c>
      <c r="BB517" t="str">
        <f>IF(ISBLANK($BB516)=TRUE,"",_xll.EDF(BB9:BB508,$BB516))</f>
        <v/>
      </c>
      <c r="BC517" t="str">
        <f>IF(ISBLANK($BC516)=TRUE,"",_xll.EDF(BC9:BC508,$BC516))</f>
        <v/>
      </c>
      <c r="BD517" t="str">
        <f>IF(ISBLANK($BD516)=TRUE,"",_xll.EDF(BD9:BD508,$BD516))</f>
        <v/>
      </c>
      <c r="BE517" t="str">
        <f>IF(ISBLANK($BE516)=TRUE,"",_xll.EDF(BE9:BE508,$BE516))</f>
        <v/>
      </c>
      <c r="BF517" t="str">
        <f>IF(ISBLANK($BF516)=TRUE,"",_xll.EDF(BF9:BF508,$BF516))</f>
        <v/>
      </c>
      <c r="BG517" t="str">
        <f>IF(ISBLANK($BG516)=TRUE,"",_xll.EDF(BG9:BG508,$BG516))</f>
        <v/>
      </c>
      <c r="BH517" t="str">
        <f>IF(ISBLANK($BH516)=TRUE,"",_xll.EDF(BH9:BH508,$BH516))</f>
        <v/>
      </c>
      <c r="BI517" t="str">
        <f>IF(ISBLANK($BI516)=TRUE,"",_xll.EDF(BI9:BI508,$BI516))</f>
        <v/>
      </c>
      <c r="BJ517" t="str">
        <f>IF(ISBLANK($BJ516)=TRUE,"",_xll.EDF(BJ9:BJ508,$BJ516))</f>
        <v/>
      </c>
      <c r="BK517" t="str">
        <f>IF(ISBLANK($BK516)=TRUE,"",_xll.EDF(BK9:BK508,$BK516))</f>
        <v/>
      </c>
      <c r="BL517" t="str">
        <f>IF(ISBLANK($BL516)=TRUE,"",_xll.EDF(BL9:BL508,$BL516))</f>
        <v/>
      </c>
      <c r="BM517" t="str">
        <f>IF(ISBLANK($BM516)=TRUE,"",_xll.EDF(BM9:BM508,$BM516))</f>
        <v/>
      </c>
      <c r="BN517" t="str">
        <f>IF(ISBLANK($BN516)=TRUE,"",_xll.EDF(BN9:BN508,$BN516))</f>
        <v/>
      </c>
      <c r="BO517" t="str">
        <f>IF(ISBLANK($BO516)=TRUE,"",_xll.EDF(BO9:BO508,$BO516))</f>
        <v/>
      </c>
      <c r="BP517" t="str">
        <f>IF(ISBLANK($BP516)=TRUE,"",_xll.EDF(BP9:BP508,$BP516))</f>
        <v/>
      </c>
      <c r="BQ517" t="str">
        <f>IF(ISBLANK($BQ516)=TRUE,"",_xll.EDF(BQ9:BQ508,$BQ516))</f>
        <v/>
      </c>
      <c r="BR517" t="str">
        <f>IF(ISBLANK($BR516)=TRUE,"",_xll.EDF(BR9:BR508,$BR516))</f>
        <v/>
      </c>
      <c r="BS517" t="str">
        <f>IF(ISBLANK($BS516)=TRUE,"",_xll.EDF(BS9:BS508,$BS516))</f>
        <v/>
      </c>
      <c r="BT517" t="str">
        <f>IF(ISBLANK($BT516)=TRUE,"",_xll.EDF(BT9:BT508,$BT516))</f>
        <v/>
      </c>
      <c r="BU517" t="str">
        <f>IF(ISBLANK($BU516)=TRUE,"",_xll.EDF(BU9:BU508,$BU516))</f>
        <v/>
      </c>
      <c r="BV517" t="str">
        <f>IF(ISBLANK($BV516)=TRUE,"",_xll.EDF(BV9:BV508,$BV516))</f>
        <v/>
      </c>
      <c r="BW517" t="str">
        <f>IF(ISBLANK($BW516)=TRUE,"",_xll.EDF(BW9:BW508,$BW516))</f>
        <v/>
      </c>
      <c r="BX517" t="str">
        <f>IF(ISBLANK($BX516)=TRUE,"",_xll.EDF(BX9:BX508,$BX516))</f>
        <v/>
      </c>
      <c r="BY517" t="str">
        <f>IF(ISBLANK($BY516)=TRUE,"",_xll.EDF(BY9:BY508,$BY516))</f>
        <v/>
      </c>
      <c r="BZ517" t="str">
        <f>IF(ISBLANK($BZ516)=TRUE,"",_xll.EDF(BZ9:BZ508,$BZ516))</f>
        <v/>
      </c>
      <c r="CA517" t="str">
        <f>IF(ISBLANK($CA516)=TRUE,"",_xll.EDF(CA9:CA508,$CA516))</f>
        <v/>
      </c>
      <c r="CB517" t="str">
        <f>IF(ISBLANK($CB516)=TRUE,"",_xll.EDF(CB9:CB508,$CB516))</f>
        <v/>
      </c>
      <c r="CC517" t="str">
        <f>IF(ISBLANK($CC516)=TRUE,"",_xll.EDF(CC9:CC508,$CC516))</f>
        <v/>
      </c>
      <c r="CD517" t="str">
        <f>IF(ISBLANK($CD516)=TRUE,"",_xll.EDF(CD9:CD508,$CD516))</f>
        <v/>
      </c>
      <c r="CE517" t="str">
        <f>IF(ISBLANK($CE516)=TRUE,"",_xll.EDF(CE9:CE508,$CE516))</f>
        <v/>
      </c>
      <c r="CF517" t="str">
        <f>IF(ISBLANK($CF516)=TRUE,"",_xll.EDF(CF9:CF508,$CF516))</f>
        <v/>
      </c>
      <c r="CG517" t="str">
        <f>IF(ISBLANK($CG516)=TRUE,"",_xll.EDF(CG9:CG508,$CG516))</f>
        <v/>
      </c>
      <c r="CH517" t="str">
        <f>IF(ISBLANK($CH516)=TRUE,"",_xll.EDF(CH9:CH508,$CH516))</f>
        <v/>
      </c>
      <c r="CI517" t="str">
        <f>IF(ISBLANK($CI516)=TRUE,"",_xll.EDF(CI9:CI508,$CI516))</f>
        <v/>
      </c>
      <c r="CJ517" t="str">
        <f>IF(ISBLANK($CJ516)=TRUE,"",_xll.EDF(CJ9:CJ508,$CJ516))</f>
        <v/>
      </c>
      <c r="CK517" t="str">
        <f>IF(ISBLANK($CK516)=TRUE,"",_xll.EDF(CK9:CK508,$CK516))</f>
        <v/>
      </c>
      <c r="CL517" t="str">
        <f>IF(ISBLANK($CL516)=TRUE,"",_xll.EDF(CL9:CL508,$CL516))</f>
        <v/>
      </c>
      <c r="CM517" t="str">
        <f>IF(ISBLANK($CM516)=TRUE,"",_xll.EDF(CM9:CM508,$CM516))</f>
        <v/>
      </c>
      <c r="CN517" t="str">
        <f>IF(ISBLANK($CN516)=TRUE,"",_xll.EDF(CN9:CN508,$CN516))</f>
        <v/>
      </c>
      <c r="CO517" t="str">
        <f>IF(ISBLANK($CO516)=TRUE,"",_xll.EDF(CO9:CO508,$CO516))</f>
        <v/>
      </c>
      <c r="CP517" t="str">
        <f>IF(ISBLANK($CP516)=TRUE,"",_xll.EDF(CP9:CP508,$CP516))</f>
        <v/>
      </c>
      <c r="CQ517" t="str">
        <f>IF(ISBLANK($CQ516)=TRUE,"",_xll.EDF(CQ9:CQ508,$CQ516))</f>
        <v/>
      </c>
      <c r="CR517" t="str">
        <f>IF(ISBLANK($CR516)=TRUE,"",_xll.EDF(CR9:CR508,$CR516))</f>
        <v/>
      </c>
      <c r="CS517" t="str">
        <f>IF(ISBLANK($CS516)=TRUE,"",_xll.EDF(CS9:CS508,$CS516))</f>
        <v/>
      </c>
      <c r="CT517" t="str">
        <f>IF(ISBLANK($CT516)=TRUE,"",_xll.EDF(CT9:CT508,$CT516))</f>
        <v/>
      </c>
      <c r="CU517" t="str">
        <f>IF(ISBLANK($CU516)=TRUE,"",_xll.EDF(CU9:CU508,$CU516))</f>
        <v/>
      </c>
      <c r="CV517" t="str">
        <f>IF(ISBLANK($CV516)=TRUE,"",_xll.EDF(CV9:CV508,$CV516))</f>
        <v/>
      </c>
      <c r="CW517" t="str">
        <f>IF(ISBLANK($CW516)=TRUE,"",_xll.EDF(CW9:CW508,$CW516))</f>
        <v/>
      </c>
      <c r="CX517" t="str">
        <f>IF(ISBLANK($CX516)=TRUE,"",_xll.EDF(CX9:CX508,$CX516))</f>
        <v/>
      </c>
      <c r="CY517" t="str">
        <f>IF(ISBLANK($CY516)=TRUE,"",_xll.EDF(CY9:CY508,$CY516))</f>
        <v/>
      </c>
      <c r="CZ517" t="str">
        <f>IF(ISBLANK($CZ516)=TRUE,"",_xll.EDF(CZ9:CZ508,$CZ516))</f>
        <v/>
      </c>
      <c r="DA517" t="str">
        <f>IF(ISBLANK($DA516)=TRUE,"",_xll.EDF(DA9:DA508,$DA516))</f>
        <v/>
      </c>
      <c r="DB517" t="str">
        <f>IF(ISBLANK($DB516)=TRUE,"",_xll.EDF(DB9:DB508,$DB516))</f>
        <v/>
      </c>
      <c r="DC517" t="str">
        <f>IF(ISBLANK($DC516)=TRUE,"",_xll.EDF(DC9:DC508,$DC516))</f>
        <v/>
      </c>
      <c r="DD517" t="str">
        <f>IF(ISBLANK($DD516)=TRUE,"",_xll.EDF(DD9:DD508,$DD516))</f>
        <v/>
      </c>
      <c r="DE517" t="str">
        <f>IF(ISBLANK($DE516)=TRUE,"",_xll.EDF(DE9:DE508,$DE516))</f>
        <v/>
      </c>
    </row>
    <row r="518" spans="1:109">
      <c r="A518" t="s">
        <v>69</v>
      </c>
    </row>
    <row r="519" spans="1:109">
      <c r="A519" t="s">
        <v>122</v>
      </c>
      <c r="B519" t="str">
        <f>IF(ISBLANK($B518)=TRUE,"",_xll.EDF(B9:B508,$B518))</f>
        <v/>
      </c>
      <c r="C519" t="str">
        <f>IF(ISBLANK($C518)=TRUE,"",_xll.EDF(C9:C508,$C518))</f>
        <v/>
      </c>
      <c r="D519" t="str">
        <f>IF(ISBLANK($D518)=TRUE,"",_xll.EDF(D9:D508,$D518))</f>
        <v/>
      </c>
      <c r="E519" t="str">
        <f>IF(ISBLANK($E518)=TRUE,"",_xll.EDF(E9:E508,$E518))</f>
        <v/>
      </c>
      <c r="F519" t="str">
        <f>IF(ISBLANK($F518)=TRUE,"",_xll.EDF(F9:F508,$F518))</f>
        <v/>
      </c>
      <c r="G519" t="str">
        <f>IF(ISBLANK($G518)=TRUE,"",_xll.EDF(G9:G508,$G518))</f>
        <v/>
      </c>
      <c r="H519" t="str">
        <f>IF(ISBLANK($H518)=TRUE,"",_xll.EDF(H9:H508,$H518))</f>
        <v/>
      </c>
      <c r="I519" t="str">
        <f>IF(ISBLANK($I518)=TRUE,"",_xll.EDF(I9:I508,$I518))</f>
        <v/>
      </c>
      <c r="J519" t="str">
        <f>IF(ISBLANK($J518)=TRUE,"",_xll.EDF(J9:J508,$J518))</f>
        <v/>
      </c>
      <c r="K519" t="str">
        <f>IF(ISBLANK($K518)=TRUE,"",_xll.EDF(K9:K508,$K518))</f>
        <v/>
      </c>
      <c r="L519" t="str">
        <f>IF(ISBLANK($L518)=TRUE,"",_xll.EDF(L9:L508,$L518))</f>
        <v/>
      </c>
      <c r="M519" t="str">
        <f>IF(ISBLANK($M518)=TRUE,"",_xll.EDF(M9:M508,$M518))</f>
        <v/>
      </c>
      <c r="N519" t="str">
        <f>IF(ISBLANK($N518)=TRUE,"",_xll.EDF(N9:N508,$N518))</f>
        <v/>
      </c>
      <c r="O519" t="str">
        <f>IF(ISBLANK($O518)=TRUE,"",_xll.EDF(O9:O508,$O518))</f>
        <v/>
      </c>
      <c r="P519" t="str">
        <f>IF(ISBLANK($P518)=TRUE,"",_xll.EDF(P9:P508,$P518))</f>
        <v/>
      </c>
      <c r="Q519" t="str">
        <f>IF(ISBLANK($Q518)=TRUE,"",_xll.EDF(Q9:Q508,$Q518))</f>
        <v/>
      </c>
      <c r="R519" t="str">
        <f>IF(ISBLANK($R518)=TRUE,"",_xll.EDF(R9:R508,$R518))</f>
        <v/>
      </c>
      <c r="S519" t="str">
        <f>IF(ISBLANK($S518)=TRUE,"",_xll.EDF(S9:S508,$S518))</f>
        <v/>
      </c>
      <c r="T519" t="str">
        <f>IF(ISBLANK($T518)=TRUE,"",_xll.EDF(T9:T508,$T518))</f>
        <v/>
      </c>
      <c r="U519" t="str">
        <f>IF(ISBLANK($U518)=TRUE,"",_xll.EDF(U9:U508,$U518))</f>
        <v/>
      </c>
      <c r="V519" t="str">
        <f>IF(ISBLANK($V518)=TRUE,"",_xll.EDF(V9:V508,$V518))</f>
        <v/>
      </c>
      <c r="W519" t="str">
        <f>IF(ISBLANK($W518)=TRUE,"",_xll.EDF(W9:W508,$W518))</f>
        <v/>
      </c>
      <c r="X519" t="str">
        <f>IF(ISBLANK($X518)=TRUE,"",_xll.EDF(X9:X508,$X518))</f>
        <v/>
      </c>
      <c r="Y519" t="str">
        <f>IF(ISBLANK($Y518)=TRUE,"",_xll.EDF(Y9:Y508,$Y518))</f>
        <v/>
      </c>
      <c r="Z519" t="str">
        <f>IF(ISBLANK($Z518)=TRUE,"",_xll.EDF(Z9:Z508,$Z518))</f>
        <v/>
      </c>
      <c r="AA519" t="str">
        <f>IF(ISBLANK($AA518)=TRUE,"",_xll.EDF(AA9:AA508,$AA518))</f>
        <v/>
      </c>
      <c r="AB519" t="str">
        <f>IF(ISBLANK($AB518)=TRUE,"",_xll.EDF(AB9:AB508,$AB518))</f>
        <v/>
      </c>
      <c r="AC519" t="str">
        <f>IF(ISBLANK($AC518)=TRUE,"",_xll.EDF(AC9:AC508,$AC518))</f>
        <v/>
      </c>
      <c r="AD519" t="str">
        <f>IF(ISBLANK($AD518)=TRUE,"",_xll.EDF(AD9:AD508,$AD518))</f>
        <v/>
      </c>
      <c r="AE519" t="str">
        <f>IF(ISBLANK($AE518)=TRUE,"",_xll.EDF(AE9:AE508,$AE518))</f>
        <v/>
      </c>
      <c r="AF519" t="str">
        <f>IF(ISBLANK($AF518)=TRUE,"",_xll.EDF(AF9:AF508,$AF518))</f>
        <v/>
      </c>
      <c r="AG519" t="str">
        <f>IF(ISBLANK($AG518)=TRUE,"",_xll.EDF(AG9:AG508,$AG518))</f>
        <v/>
      </c>
      <c r="AH519" t="str">
        <f>IF(ISBLANK($AH518)=TRUE,"",_xll.EDF(AH9:AH508,$AH518))</f>
        <v/>
      </c>
      <c r="AI519" t="str">
        <f>IF(ISBLANK($AI518)=TRUE,"",_xll.EDF(AI9:AI508,$AI518))</f>
        <v/>
      </c>
      <c r="AJ519" t="str">
        <f>IF(ISBLANK($AJ518)=TRUE,"",_xll.EDF(AJ9:AJ508,$AJ518))</f>
        <v/>
      </c>
      <c r="AK519" t="str">
        <f>IF(ISBLANK($AK518)=TRUE,"",_xll.EDF(AK9:AK508,$AK518))</f>
        <v/>
      </c>
      <c r="AL519" t="str">
        <f>IF(ISBLANK($AL518)=TRUE,"",_xll.EDF(AL9:AL508,$AL518))</f>
        <v/>
      </c>
      <c r="AM519" t="str">
        <f>IF(ISBLANK($AM518)=TRUE,"",_xll.EDF(AM9:AM508,$AM518))</f>
        <v/>
      </c>
      <c r="AN519" t="str">
        <f>IF(ISBLANK($AN518)=TRUE,"",_xll.EDF(AN9:AN508,$AN518))</f>
        <v/>
      </c>
      <c r="AO519" t="str">
        <f>IF(ISBLANK($AO518)=TRUE,"",_xll.EDF(AO9:AO508,$AO518))</f>
        <v/>
      </c>
      <c r="AP519" t="str">
        <f>IF(ISBLANK($AP518)=TRUE,"",_xll.EDF(AP9:AP508,$AP518))</f>
        <v/>
      </c>
      <c r="AQ519" t="str">
        <f>IF(ISBLANK($AQ518)=TRUE,"",_xll.EDF(AQ9:AQ508,$AQ518))</f>
        <v/>
      </c>
      <c r="AR519" t="str">
        <f>IF(ISBLANK($AR518)=TRUE,"",_xll.EDF(AR9:AR508,$AR518))</f>
        <v/>
      </c>
      <c r="AS519" t="str">
        <f>IF(ISBLANK($AS518)=TRUE,"",_xll.EDF(AS9:AS508,$AS518))</f>
        <v/>
      </c>
      <c r="AT519" t="str">
        <f>IF(ISBLANK($AT518)=TRUE,"",_xll.EDF(AT9:AT508,$AT518))</f>
        <v/>
      </c>
      <c r="AU519" t="str">
        <f>IF(ISBLANK($AU518)=TRUE,"",_xll.EDF(AU9:AU508,$AU518))</f>
        <v/>
      </c>
      <c r="AV519" t="str">
        <f>IF(ISBLANK($AV518)=TRUE,"",_xll.EDF(AV9:AV508,$AV518))</f>
        <v/>
      </c>
      <c r="AW519" t="str">
        <f>IF(ISBLANK($AW518)=TRUE,"",_xll.EDF(AW9:AW508,$AW518))</f>
        <v/>
      </c>
      <c r="AX519" t="str">
        <f>IF(ISBLANK($AX518)=TRUE,"",_xll.EDF(AX9:AX508,$AX518))</f>
        <v/>
      </c>
      <c r="AY519" t="str">
        <f>IF(ISBLANK($AY518)=TRUE,"",_xll.EDF(AY9:AY508,$AY518))</f>
        <v/>
      </c>
      <c r="AZ519" t="str">
        <f>IF(ISBLANK($AZ518)=TRUE,"",_xll.EDF(AZ9:AZ508,$AZ518))</f>
        <v/>
      </c>
      <c r="BA519" t="str">
        <f>IF(ISBLANK($BA518)=TRUE,"",_xll.EDF(BA9:BA508,$BA518))</f>
        <v/>
      </c>
      <c r="BB519" t="str">
        <f>IF(ISBLANK($BB518)=TRUE,"",_xll.EDF(BB9:BB508,$BB518))</f>
        <v/>
      </c>
      <c r="BC519" t="str">
        <f>IF(ISBLANK($BC518)=TRUE,"",_xll.EDF(BC9:BC508,$BC518))</f>
        <v/>
      </c>
      <c r="BD519" t="str">
        <f>IF(ISBLANK($BD518)=TRUE,"",_xll.EDF(BD9:BD508,$BD518))</f>
        <v/>
      </c>
      <c r="BE519" t="str">
        <f>IF(ISBLANK($BE518)=TRUE,"",_xll.EDF(BE9:BE508,$BE518))</f>
        <v/>
      </c>
      <c r="BF519" t="str">
        <f>IF(ISBLANK($BF518)=TRUE,"",_xll.EDF(BF9:BF508,$BF518))</f>
        <v/>
      </c>
      <c r="BG519" t="str">
        <f>IF(ISBLANK($BG518)=TRUE,"",_xll.EDF(BG9:BG508,$BG518))</f>
        <v/>
      </c>
      <c r="BH519" t="str">
        <f>IF(ISBLANK($BH518)=TRUE,"",_xll.EDF(BH9:BH508,$BH518))</f>
        <v/>
      </c>
      <c r="BI519" t="str">
        <f>IF(ISBLANK($BI518)=TRUE,"",_xll.EDF(BI9:BI508,$BI518))</f>
        <v/>
      </c>
      <c r="BJ519" t="str">
        <f>IF(ISBLANK($BJ518)=TRUE,"",_xll.EDF(BJ9:BJ508,$BJ518))</f>
        <v/>
      </c>
      <c r="BK519" t="str">
        <f>IF(ISBLANK($BK518)=TRUE,"",_xll.EDF(BK9:BK508,$BK518))</f>
        <v/>
      </c>
      <c r="BL519" t="str">
        <f>IF(ISBLANK($BL518)=TRUE,"",_xll.EDF(BL9:BL508,$BL518))</f>
        <v/>
      </c>
      <c r="BM519" t="str">
        <f>IF(ISBLANK($BM518)=TRUE,"",_xll.EDF(BM9:BM508,$BM518))</f>
        <v/>
      </c>
      <c r="BN519" t="str">
        <f>IF(ISBLANK($BN518)=TRUE,"",_xll.EDF(BN9:BN508,$BN518))</f>
        <v/>
      </c>
      <c r="BO519" t="str">
        <f>IF(ISBLANK($BO518)=TRUE,"",_xll.EDF(BO9:BO508,$BO518))</f>
        <v/>
      </c>
      <c r="BP519" t="str">
        <f>IF(ISBLANK($BP518)=TRUE,"",_xll.EDF(BP9:BP508,$BP518))</f>
        <v/>
      </c>
      <c r="BQ519" t="str">
        <f>IF(ISBLANK($BQ518)=TRUE,"",_xll.EDF(BQ9:BQ508,$BQ518))</f>
        <v/>
      </c>
      <c r="BR519" t="str">
        <f>IF(ISBLANK($BR518)=TRUE,"",_xll.EDF(BR9:BR508,$BR518))</f>
        <v/>
      </c>
      <c r="BS519" t="str">
        <f>IF(ISBLANK($BS518)=TRUE,"",_xll.EDF(BS9:BS508,$BS518))</f>
        <v/>
      </c>
      <c r="BT519" t="str">
        <f>IF(ISBLANK($BT518)=TRUE,"",_xll.EDF(BT9:BT508,$BT518))</f>
        <v/>
      </c>
      <c r="BU519" t="str">
        <f>IF(ISBLANK($BU518)=TRUE,"",_xll.EDF(BU9:BU508,$BU518))</f>
        <v/>
      </c>
      <c r="BV519" t="str">
        <f>IF(ISBLANK($BV518)=TRUE,"",_xll.EDF(BV9:BV508,$BV518))</f>
        <v/>
      </c>
      <c r="BW519" t="str">
        <f>IF(ISBLANK($BW518)=TRUE,"",_xll.EDF(BW9:BW508,$BW518))</f>
        <v/>
      </c>
      <c r="BX519" t="str">
        <f>IF(ISBLANK($BX518)=TRUE,"",_xll.EDF(BX9:BX508,$BX518))</f>
        <v/>
      </c>
      <c r="BY519" t="str">
        <f>IF(ISBLANK($BY518)=TRUE,"",_xll.EDF(BY9:BY508,$BY518))</f>
        <v/>
      </c>
      <c r="BZ519" t="str">
        <f>IF(ISBLANK($BZ518)=TRUE,"",_xll.EDF(BZ9:BZ508,$BZ518))</f>
        <v/>
      </c>
      <c r="CA519" t="str">
        <f>IF(ISBLANK($CA518)=TRUE,"",_xll.EDF(CA9:CA508,$CA518))</f>
        <v/>
      </c>
      <c r="CB519" t="str">
        <f>IF(ISBLANK($CB518)=TRUE,"",_xll.EDF(CB9:CB508,$CB518))</f>
        <v/>
      </c>
      <c r="CC519" t="str">
        <f>IF(ISBLANK($CC518)=TRUE,"",_xll.EDF(CC9:CC508,$CC518))</f>
        <v/>
      </c>
      <c r="CD519" t="str">
        <f>IF(ISBLANK($CD518)=TRUE,"",_xll.EDF(CD9:CD508,$CD518))</f>
        <v/>
      </c>
      <c r="CE519" t="str">
        <f>IF(ISBLANK($CE518)=TRUE,"",_xll.EDF(CE9:CE508,$CE518))</f>
        <v/>
      </c>
      <c r="CF519" t="str">
        <f>IF(ISBLANK($CF518)=TRUE,"",_xll.EDF(CF9:CF508,$CF518))</f>
        <v/>
      </c>
      <c r="CG519" t="str">
        <f>IF(ISBLANK($CG518)=TRUE,"",_xll.EDF(CG9:CG508,$CG518))</f>
        <v/>
      </c>
      <c r="CH519" t="str">
        <f>IF(ISBLANK($CH518)=TRUE,"",_xll.EDF(CH9:CH508,$CH518))</f>
        <v/>
      </c>
      <c r="CI519" t="str">
        <f>IF(ISBLANK($CI518)=TRUE,"",_xll.EDF(CI9:CI508,$CI518))</f>
        <v/>
      </c>
      <c r="CJ519" t="str">
        <f>IF(ISBLANK($CJ518)=TRUE,"",_xll.EDF(CJ9:CJ508,$CJ518))</f>
        <v/>
      </c>
      <c r="CK519" t="str">
        <f>IF(ISBLANK($CK518)=TRUE,"",_xll.EDF(CK9:CK508,$CK518))</f>
        <v/>
      </c>
      <c r="CL519" t="str">
        <f>IF(ISBLANK($CL518)=TRUE,"",_xll.EDF(CL9:CL508,$CL518))</f>
        <v/>
      </c>
      <c r="CM519" t="str">
        <f>IF(ISBLANK($CM518)=TRUE,"",_xll.EDF(CM9:CM508,$CM518))</f>
        <v/>
      </c>
      <c r="CN519" t="str">
        <f>IF(ISBLANK($CN518)=TRUE,"",_xll.EDF(CN9:CN508,$CN518))</f>
        <v/>
      </c>
      <c r="CO519" t="str">
        <f>IF(ISBLANK($CO518)=TRUE,"",_xll.EDF(CO9:CO508,$CO518))</f>
        <v/>
      </c>
      <c r="CP519" t="str">
        <f>IF(ISBLANK($CP518)=TRUE,"",_xll.EDF(CP9:CP508,$CP518))</f>
        <v/>
      </c>
      <c r="CQ519" t="str">
        <f>IF(ISBLANK($CQ518)=TRUE,"",_xll.EDF(CQ9:CQ508,$CQ518))</f>
        <v/>
      </c>
      <c r="CR519" t="str">
        <f>IF(ISBLANK($CR518)=TRUE,"",_xll.EDF(CR9:CR508,$CR518))</f>
        <v/>
      </c>
      <c r="CS519" t="str">
        <f>IF(ISBLANK($CS518)=TRUE,"",_xll.EDF(CS9:CS508,$CS518))</f>
        <v/>
      </c>
      <c r="CT519" t="str">
        <f>IF(ISBLANK($CT518)=TRUE,"",_xll.EDF(CT9:CT508,$CT518))</f>
        <v/>
      </c>
      <c r="CU519" t="str">
        <f>IF(ISBLANK($CU518)=TRUE,"",_xll.EDF(CU9:CU508,$CU518))</f>
        <v/>
      </c>
      <c r="CV519" t="str">
        <f>IF(ISBLANK($CV518)=TRUE,"",_xll.EDF(CV9:CV508,$CV518))</f>
        <v/>
      </c>
      <c r="CW519" t="str">
        <f>IF(ISBLANK($CW518)=TRUE,"",_xll.EDF(CW9:CW508,$CW518))</f>
        <v/>
      </c>
      <c r="CX519" t="str">
        <f>IF(ISBLANK($CX518)=TRUE,"",_xll.EDF(CX9:CX508,$CX518))</f>
        <v/>
      </c>
      <c r="CY519" t="str">
        <f>IF(ISBLANK($CY518)=TRUE,"",_xll.EDF(CY9:CY508,$CY518))</f>
        <v/>
      </c>
      <c r="CZ519" t="str">
        <f>IF(ISBLANK($CZ518)=TRUE,"",_xll.EDF(CZ9:CZ508,$CZ518))</f>
        <v/>
      </c>
      <c r="DA519" t="str">
        <f>IF(ISBLANK($DA518)=TRUE,"",_xll.EDF(DA9:DA508,$DA518))</f>
        <v/>
      </c>
      <c r="DB519" t="str">
        <f>IF(ISBLANK($DB518)=TRUE,"",_xll.EDF(DB9:DB508,$DB518))</f>
        <v/>
      </c>
      <c r="DC519" t="str">
        <f>IF(ISBLANK($DC518)=TRUE,"",_xll.EDF(DC9:DC508,$DC518))</f>
        <v/>
      </c>
      <c r="DD519" t="str">
        <f>IF(ISBLANK($DD518)=TRUE,"",_xll.EDF(DD9:DD508,$DD518))</f>
        <v/>
      </c>
      <c r="DE519" t="str">
        <f>IF(ISBLANK($DE518)=TRUE,"",_xll.EDF(DE9:DE508,$DE518))</f>
        <v/>
      </c>
    </row>
  </sheetData>
  <phoneticPr fontId="2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HD519"/>
  <sheetViews>
    <sheetView workbookViewId="0">
      <selection activeCell="A31" sqref="A31"/>
    </sheetView>
  </sheetViews>
  <sheetFormatPr defaultRowHeight="12.75"/>
  <cols>
    <col min="111" max="111" width="9.28515625" bestFit="1" customWidth="1"/>
  </cols>
  <sheetData>
    <row r="1" spans="1:210">
      <c r="A1" t="s">
        <v>174</v>
      </c>
    </row>
    <row r="2" spans="1:210">
      <c r="A2" t="s">
        <v>61</v>
      </c>
      <c r="B2" t="str">
        <f ca="1">ADDRESS(ROW(Model!$B$782),COLUMN(Model!$B$782),4,,_xll.WSNAME(Model!$B$782))</f>
        <v>Model!B782</v>
      </c>
      <c r="C2" t="str">
        <f ca="1">ADDRESS(ROW(Model!$B$782),COLUMN(Model!$B$782),4,,_xll.WSNAME(Model!$B$782))</f>
        <v>Model!B782</v>
      </c>
      <c r="D2" t="str">
        <f ca="1">ADDRESS(ROW(Model!$B$782),COLUMN(Model!$B$782),4,,_xll.WSNAME(Model!$B$782))</f>
        <v>Model!B782</v>
      </c>
      <c r="E2" t="str">
        <f ca="1">ADDRESS(ROW(Model!$B$782),COLUMN(Model!$B$782),4,,_xll.WSNAME(Model!$B$782))</f>
        <v>Model!B782</v>
      </c>
      <c r="F2" t="str">
        <f ca="1">ADDRESS(ROW(Model!$B$782),COLUMN(Model!$B$782),4,,_xll.WSNAME(Model!$B$782))</f>
        <v>Model!B782</v>
      </c>
      <c r="G2" t="str">
        <f ca="1">ADDRESS(ROW(Model!$B$783),COLUMN(Model!$B$783),4,,_xll.WSNAME(Model!$B$783))</f>
        <v>Model!B783</v>
      </c>
      <c r="H2" t="str">
        <f ca="1">ADDRESS(ROW(Model!$B$783),COLUMN(Model!$B$783),4,,_xll.WSNAME(Model!$B$783))</f>
        <v>Model!B783</v>
      </c>
      <c r="I2" t="str">
        <f ca="1">ADDRESS(ROW(Model!$B$783),COLUMN(Model!$B$783),4,,_xll.WSNAME(Model!$B$783))</f>
        <v>Model!B783</v>
      </c>
      <c r="J2" t="str">
        <f ca="1">ADDRESS(ROW(Model!$B$783),COLUMN(Model!$B$783),4,,_xll.WSNAME(Model!$B$783))</f>
        <v>Model!B783</v>
      </c>
      <c r="K2" t="str">
        <f ca="1">ADDRESS(ROW(Model!$B$783),COLUMN(Model!$B$783),4,,_xll.WSNAME(Model!$B$783))</f>
        <v>Model!B783</v>
      </c>
      <c r="L2" t="str">
        <f ca="1">ADDRESS(ROW(Model!$B$784),COLUMN(Model!$B$784),4,,_xll.WSNAME(Model!$B$784))</f>
        <v>Model!B784</v>
      </c>
      <c r="M2" t="str">
        <f ca="1">ADDRESS(ROW(Model!$B$784),COLUMN(Model!$B$784),4,,_xll.WSNAME(Model!$B$784))</f>
        <v>Model!B784</v>
      </c>
      <c r="N2" t="str">
        <f ca="1">ADDRESS(ROW(Model!$B$784),COLUMN(Model!$B$784),4,,_xll.WSNAME(Model!$B$784))</f>
        <v>Model!B784</v>
      </c>
      <c r="O2" t="str">
        <f ca="1">ADDRESS(ROW(Model!$B$784),COLUMN(Model!$B$784),4,,_xll.WSNAME(Model!$B$784))</f>
        <v>Model!B784</v>
      </c>
      <c r="P2" t="str">
        <f ca="1">ADDRESS(ROW(Model!$B$784),COLUMN(Model!$B$784),4,,_xll.WSNAME(Model!$B$784))</f>
        <v>Model!B784</v>
      </c>
      <c r="Q2" t="str">
        <f ca="1">ADDRESS(ROW(Model!$B$785),COLUMN(Model!$B$785),4,,_xll.WSNAME(Model!$B$785))</f>
        <v>Model!B785</v>
      </c>
      <c r="R2" t="str">
        <f ca="1">ADDRESS(ROW(Model!$B$785),COLUMN(Model!$B$785),4,,_xll.WSNAME(Model!$B$785))</f>
        <v>Model!B785</v>
      </c>
      <c r="S2" t="str">
        <f ca="1">ADDRESS(ROW(Model!$B$785),COLUMN(Model!$B$785),4,,_xll.WSNAME(Model!$B$785))</f>
        <v>Model!B785</v>
      </c>
      <c r="T2" t="str">
        <f ca="1">ADDRESS(ROW(Model!$B$785),COLUMN(Model!$B$785),4,,_xll.WSNAME(Model!$B$785))</f>
        <v>Model!B785</v>
      </c>
      <c r="U2" t="str">
        <f ca="1">ADDRESS(ROW(Model!$B$785),COLUMN(Model!$B$785),4,,_xll.WSNAME(Model!$B$785))</f>
        <v>Model!B785</v>
      </c>
      <c r="V2" t="str">
        <f ca="1">ADDRESS(ROW(Model!$B$786),COLUMN(Model!$B$786),4,,_xll.WSNAME(Model!$B$786))</f>
        <v>Model!B786</v>
      </c>
      <c r="W2" t="str">
        <f ca="1">ADDRESS(ROW(Model!$B$786),COLUMN(Model!$B$786),4,,_xll.WSNAME(Model!$B$786))</f>
        <v>Model!B786</v>
      </c>
      <c r="X2" t="str">
        <f ca="1">ADDRESS(ROW(Model!$B$786),COLUMN(Model!$B$786),4,,_xll.WSNAME(Model!$B$786))</f>
        <v>Model!B786</v>
      </c>
      <c r="Y2" t="str">
        <f ca="1">ADDRESS(ROW(Model!$B$786),COLUMN(Model!$B$786),4,,_xll.WSNAME(Model!$B$786))</f>
        <v>Model!B786</v>
      </c>
      <c r="Z2" t="str">
        <f ca="1">ADDRESS(ROW(Model!$B$786),COLUMN(Model!$B$786),4,,_xll.WSNAME(Model!$B$786))</f>
        <v>Model!B786</v>
      </c>
      <c r="AA2" t="str">
        <f ca="1">ADDRESS(ROW(Model!$B$787),COLUMN(Model!$B$787),4,,_xll.WSNAME(Model!$B$787))</f>
        <v>Model!B787</v>
      </c>
      <c r="AB2" t="str">
        <f ca="1">ADDRESS(ROW(Model!$B$787),COLUMN(Model!$B$787),4,,_xll.WSNAME(Model!$B$787))</f>
        <v>Model!B787</v>
      </c>
      <c r="AC2" t="str">
        <f ca="1">ADDRESS(ROW(Model!$B$787),COLUMN(Model!$B$787),4,,_xll.WSNAME(Model!$B$787))</f>
        <v>Model!B787</v>
      </c>
      <c r="AD2" t="str">
        <f ca="1">ADDRESS(ROW(Model!$B$787),COLUMN(Model!$B$787),4,,_xll.WSNAME(Model!$B$787))</f>
        <v>Model!B787</v>
      </c>
      <c r="AE2" t="str">
        <f ca="1">ADDRESS(ROW(Model!$B$787),COLUMN(Model!$B$787),4,,_xll.WSNAME(Model!$B$787))</f>
        <v>Model!B787</v>
      </c>
      <c r="AF2" t="str">
        <f ca="1">ADDRESS(ROW(Model!$B$788),COLUMN(Model!$B$788),4,,_xll.WSNAME(Model!$B$788))</f>
        <v>Model!B788</v>
      </c>
      <c r="AG2" t="str">
        <f ca="1">ADDRESS(ROW(Model!$B$788),COLUMN(Model!$B$788),4,,_xll.WSNAME(Model!$B$788))</f>
        <v>Model!B788</v>
      </c>
      <c r="AH2" t="str">
        <f ca="1">ADDRESS(ROW(Model!$B$788),COLUMN(Model!$B$788),4,,_xll.WSNAME(Model!$B$788))</f>
        <v>Model!B788</v>
      </c>
      <c r="AI2" t="str">
        <f ca="1">ADDRESS(ROW(Model!$B$788),COLUMN(Model!$B$788),4,,_xll.WSNAME(Model!$B$788))</f>
        <v>Model!B788</v>
      </c>
      <c r="AJ2" t="str">
        <f ca="1">ADDRESS(ROW(Model!$B$788),COLUMN(Model!$B$788),4,,_xll.WSNAME(Model!$B$788))</f>
        <v>Model!B788</v>
      </c>
      <c r="AK2" t="str">
        <f ca="1">ADDRESS(ROW(Model!$B$789),COLUMN(Model!$B$789),4,,_xll.WSNAME(Model!$B$789))</f>
        <v>Model!B789</v>
      </c>
      <c r="AL2" t="str">
        <f ca="1">ADDRESS(ROW(Model!$B$789),COLUMN(Model!$B$789),4,,_xll.WSNAME(Model!$B$789))</f>
        <v>Model!B789</v>
      </c>
      <c r="AM2" t="str">
        <f ca="1">ADDRESS(ROW(Model!$B$789),COLUMN(Model!$B$789),4,,_xll.WSNAME(Model!$B$789))</f>
        <v>Model!B789</v>
      </c>
      <c r="AN2" t="str">
        <f ca="1">ADDRESS(ROW(Model!$B$789),COLUMN(Model!$B$789),4,,_xll.WSNAME(Model!$B$789))</f>
        <v>Model!B789</v>
      </c>
      <c r="AO2" t="str">
        <f ca="1">ADDRESS(ROW(Model!$B$789),COLUMN(Model!$B$789),4,,_xll.WSNAME(Model!$B$789))</f>
        <v>Model!B789</v>
      </c>
      <c r="AP2" t="str">
        <f ca="1">ADDRESS(ROW(Model!$B$790),COLUMN(Model!$B$790),4,,_xll.WSNAME(Model!$B$790))</f>
        <v>Model!B790</v>
      </c>
      <c r="AQ2" t="str">
        <f ca="1">ADDRESS(ROW(Model!$B$790),COLUMN(Model!$B$790),4,,_xll.WSNAME(Model!$B$790))</f>
        <v>Model!B790</v>
      </c>
      <c r="AR2" t="str">
        <f ca="1">ADDRESS(ROW(Model!$B$790),COLUMN(Model!$B$790),4,,_xll.WSNAME(Model!$B$790))</f>
        <v>Model!B790</v>
      </c>
      <c r="AS2" t="str">
        <f ca="1">ADDRESS(ROW(Model!$B$790),COLUMN(Model!$B$790),4,,_xll.WSNAME(Model!$B$790))</f>
        <v>Model!B790</v>
      </c>
      <c r="AT2" t="str">
        <f ca="1">ADDRESS(ROW(Model!$B$790),COLUMN(Model!$B$790),4,,_xll.WSNAME(Model!$B$790))</f>
        <v>Model!B790</v>
      </c>
      <c r="AU2" t="str">
        <f ca="1">ADDRESS(ROW(Model!$B$791),COLUMN(Model!$B$791),4,,_xll.WSNAME(Model!$B$791))</f>
        <v>Model!B791</v>
      </c>
      <c r="AV2" t="str">
        <f ca="1">ADDRESS(ROW(Model!$B$791),COLUMN(Model!$B$791),4,,_xll.WSNAME(Model!$B$791))</f>
        <v>Model!B791</v>
      </c>
      <c r="AW2" t="str">
        <f ca="1">ADDRESS(ROW(Model!$B$791),COLUMN(Model!$B$791),4,,_xll.WSNAME(Model!$B$791))</f>
        <v>Model!B791</v>
      </c>
      <c r="AX2" t="str">
        <f ca="1">ADDRESS(ROW(Model!$B$791),COLUMN(Model!$B$791),4,,_xll.WSNAME(Model!$B$791))</f>
        <v>Model!B791</v>
      </c>
      <c r="AY2" t="str">
        <f ca="1">ADDRESS(ROW(Model!$B$791),COLUMN(Model!$B$791),4,,_xll.WSNAME(Model!$B$791))</f>
        <v>Model!B791</v>
      </c>
      <c r="AZ2" t="str">
        <f ca="1">ADDRESS(ROW(Model!$B$792),COLUMN(Model!$B$792),4,,_xll.WSNAME(Model!$B$792))</f>
        <v>Model!B792</v>
      </c>
      <c r="BA2" t="str">
        <f ca="1">ADDRESS(ROW(Model!$B$792),COLUMN(Model!$B$792),4,,_xll.WSNAME(Model!$B$792))</f>
        <v>Model!B792</v>
      </c>
      <c r="BB2" t="str">
        <f ca="1">ADDRESS(ROW(Model!$B$792),COLUMN(Model!$B$792),4,,_xll.WSNAME(Model!$B$792))</f>
        <v>Model!B792</v>
      </c>
      <c r="BC2" t="str">
        <f ca="1">ADDRESS(ROW(Model!$B$792),COLUMN(Model!$B$792),4,,_xll.WSNAME(Model!$B$792))</f>
        <v>Model!B792</v>
      </c>
      <c r="BD2" t="str">
        <f ca="1">ADDRESS(ROW(Model!$B$792),COLUMN(Model!$B$792),4,,_xll.WSNAME(Model!$B$792))</f>
        <v>Model!B792</v>
      </c>
      <c r="BE2" t="str">
        <f ca="1">ADDRESS(ROW(Model!$B$793),COLUMN(Model!$B$793),4,,_xll.WSNAME(Model!$B$793))</f>
        <v>Model!B793</v>
      </c>
      <c r="BF2" t="str">
        <f ca="1">ADDRESS(ROW(Model!$B$793),COLUMN(Model!$B$793),4,,_xll.WSNAME(Model!$B$793))</f>
        <v>Model!B793</v>
      </c>
      <c r="BG2" t="str">
        <f ca="1">ADDRESS(ROW(Model!$B$793),COLUMN(Model!$B$793),4,,_xll.WSNAME(Model!$B$793))</f>
        <v>Model!B793</v>
      </c>
      <c r="BH2" t="str">
        <f ca="1">ADDRESS(ROW(Model!$B$793),COLUMN(Model!$B$793),4,,_xll.WSNAME(Model!$B$793))</f>
        <v>Model!B793</v>
      </c>
      <c r="BI2" t="str">
        <f ca="1">ADDRESS(ROW(Model!$B$793),COLUMN(Model!$B$793),4,,_xll.WSNAME(Model!$B$793))</f>
        <v>Model!B793</v>
      </c>
      <c r="BJ2" t="str">
        <f ca="1">ADDRESS(ROW(Model!$B$794),COLUMN(Model!$B$794),4,,_xll.WSNAME(Model!$B$794))</f>
        <v>Model!B794</v>
      </c>
      <c r="BK2" t="str">
        <f ca="1">ADDRESS(ROW(Model!$B$794),COLUMN(Model!$B$794),4,,_xll.WSNAME(Model!$B$794))</f>
        <v>Model!B794</v>
      </c>
      <c r="BL2" t="str">
        <f ca="1">ADDRESS(ROW(Model!$B$794),COLUMN(Model!$B$794),4,,_xll.WSNAME(Model!$B$794))</f>
        <v>Model!B794</v>
      </c>
      <c r="BM2" t="str">
        <f ca="1">ADDRESS(ROW(Model!$B$794),COLUMN(Model!$B$794),4,,_xll.WSNAME(Model!$B$794))</f>
        <v>Model!B794</v>
      </c>
      <c r="BN2" t="str">
        <f ca="1">ADDRESS(ROW(Model!$B$794),COLUMN(Model!$B$794),4,,_xll.WSNAME(Model!$B$794))</f>
        <v>Model!B794</v>
      </c>
      <c r="BO2" t="str">
        <f ca="1">ADDRESS(ROW(Model!$B$795),COLUMN(Model!$B$795),4,,_xll.WSNAME(Model!$B$795))</f>
        <v>Model!B795</v>
      </c>
      <c r="BP2" t="str">
        <f ca="1">ADDRESS(ROW(Model!$B$795),COLUMN(Model!$B$795),4,,_xll.WSNAME(Model!$B$795))</f>
        <v>Model!B795</v>
      </c>
      <c r="BQ2" t="str">
        <f ca="1">ADDRESS(ROW(Model!$B$795),COLUMN(Model!$B$795),4,,_xll.WSNAME(Model!$B$795))</f>
        <v>Model!B795</v>
      </c>
      <c r="BR2" t="str">
        <f ca="1">ADDRESS(ROW(Model!$B$795),COLUMN(Model!$B$795),4,,_xll.WSNAME(Model!$B$795))</f>
        <v>Model!B795</v>
      </c>
      <c r="BS2" t="str">
        <f ca="1">ADDRESS(ROW(Model!$B$795),COLUMN(Model!$B$795),4,,_xll.WSNAME(Model!$B$795))</f>
        <v>Model!B795</v>
      </c>
      <c r="BT2" t="str">
        <f ca="1">ADDRESS(ROW(Model!$B$796),COLUMN(Model!$B$796),4,,_xll.WSNAME(Model!$B$796))</f>
        <v>Model!B796</v>
      </c>
      <c r="BU2" t="str">
        <f ca="1">ADDRESS(ROW(Model!$B$796),COLUMN(Model!$B$796),4,,_xll.WSNAME(Model!$B$796))</f>
        <v>Model!B796</v>
      </c>
      <c r="BV2" t="str">
        <f ca="1">ADDRESS(ROW(Model!$B$796),COLUMN(Model!$B$796),4,,_xll.WSNAME(Model!$B$796))</f>
        <v>Model!B796</v>
      </c>
      <c r="BW2" t="str">
        <f ca="1">ADDRESS(ROW(Model!$B$796),COLUMN(Model!$B$796),4,,_xll.WSNAME(Model!$B$796))</f>
        <v>Model!B796</v>
      </c>
      <c r="BX2" t="str">
        <f ca="1">ADDRESS(ROW(Model!$B$796),COLUMN(Model!$B$796),4,,_xll.WSNAME(Model!$B$796))</f>
        <v>Model!B796</v>
      </c>
      <c r="BY2" t="str">
        <f ca="1">ADDRESS(ROW(Model!$B$797),COLUMN(Model!$B$797),4,,_xll.WSNAME(Model!$B$797))</f>
        <v>Model!B797</v>
      </c>
      <c r="BZ2" t="str">
        <f ca="1">ADDRESS(ROW(Model!$B$797),COLUMN(Model!$B$797),4,,_xll.WSNAME(Model!$B$797))</f>
        <v>Model!B797</v>
      </c>
      <c r="CA2" t="str">
        <f ca="1">ADDRESS(ROW(Model!$B$797),COLUMN(Model!$B$797),4,,_xll.WSNAME(Model!$B$797))</f>
        <v>Model!B797</v>
      </c>
      <c r="CB2" t="str">
        <f ca="1">ADDRESS(ROW(Model!$B$797),COLUMN(Model!$B$797),4,,_xll.WSNAME(Model!$B$797))</f>
        <v>Model!B797</v>
      </c>
      <c r="CC2" t="str">
        <f ca="1">ADDRESS(ROW(Model!$B$797),COLUMN(Model!$B$797),4,,_xll.WSNAME(Model!$B$797))</f>
        <v>Model!B797</v>
      </c>
      <c r="CD2" t="str">
        <f ca="1">ADDRESS(ROW(Model!$B$798),COLUMN(Model!$B$798),4,,_xll.WSNAME(Model!$B$798))</f>
        <v>Model!B798</v>
      </c>
      <c r="CE2" t="str">
        <f ca="1">ADDRESS(ROW(Model!$B$798),COLUMN(Model!$B$798),4,,_xll.WSNAME(Model!$B$798))</f>
        <v>Model!B798</v>
      </c>
      <c r="CF2" t="str">
        <f ca="1">ADDRESS(ROW(Model!$B$798),COLUMN(Model!$B$798),4,,_xll.WSNAME(Model!$B$798))</f>
        <v>Model!B798</v>
      </c>
      <c r="CG2" t="str">
        <f ca="1">ADDRESS(ROW(Model!$B$798),COLUMN(Model!$B$798),4,,_xll.WSNAME(Model!$B$798))</f>
        <v>Model!B798</v>
      </c>
      <c r="CH2" t="str">
        <f ca="1">ADDRESS(ROW(Model!$B$798),COLUMN(Model!$B$798),4,,_xll.WSNAME(Model!$B$798))</f>
        <v>Model!B798</v>
      </c>
      <c r="CI2" t="str">
        <f ca="1">ADDRESS(ROW(Model!$B$799),COLUMN(Model!$B$799),4,,_xll.WSNAME(Model!$B$799))</f>
        <v>Model!B799</v>
      </c>
      <c r="CJ2" t="str">
        <f ca="1">ADDRESS(ROW(Model!$B$799),COLUMN(Model!$B$799),4,,_xll.WSNAME(Model!$B$799))</f>
        <v>Model!B799</v>
      </c>
      <c r="CK2" t="str">
        <f ca="1">ADDRESS(ROW(Model!$B$799),COLUMN(Model!$B$799),4,,_xll.WSNAME(Model!$B$799))</f>
        <v>Model!B799</v>
      </c>
      <c r="CL2" t="str">
        <f ca="1">ADDRESS(ROW(Model!$B$799),COLUMN(Model!$B$799),4,,_xll.WSNAME(Model!$B$799))</f>
        <v>Model!B799</v>
      </c>
      <c r="CM2" t="str">
        <f ca="1">ADDRESS(ROW(Model!$B$799),COLUMN(Model!$B$799),4,,_xll.WSNAME(Model!$B$799))</f>
        <v>Model!B799</v>
      </c>
      <c r="CN2" t="str">
        <f ca="1">ADDRESS(ROW(Model!$B$800),COLUMN(Model!$B$800),4,,_xll.WSNAME(Model!$B$800))</f>
        <v>Model!B800</v>
      </c>
      <c r="CO2" t="str">
        <f ca="1">ADDRESS(ROW(Model!$B$800),COLUMN(Model!$B$800),4,,_xll.WSNAME(Model!$B$800))</f>
        <v>Model!B800</v>
      </c>
      <c r="CP2" t="str">
        <f ca="1">ADDRESS(ROW(Model!$B$800),COLUMN(Model!$B$800),4,,_xll.WSNAME(Model!$B$800))</f>
        <v>Model!B800</v>
      </c>
      <c r="CQ2" t="str">
        <f ca="1">ADDRESS(ROW(Model!$B$800),COLUMN(Model!$B$800),4,,_xll.WSNAME(Model!$B$800))</f>
        <v>Model!B800</v>
      </c>
      <c r="CR2" t="str">
        <f ca="1">ADDRESS(ROW(Model!$B$800),COLUMN(Model!$B$800),4,,_xll.WSNAME(Model!$B$800))</f>
        <v>Model!B800</v>
      </c>
      <c r="CS2" t="str">
        <f ca="1">ADDRESS(ROW(Model!$B$801),COLUMN(Model!$B$801),4,,_xll.WSNAME(Model!$B$801))</f>
        <v>Model!B801</v>
      </c>
      <c r="CT2" t="str">
        <f ca="1">ADDRESS(ROW(Model!$B$801),COLUMN(Model!$B$801),4,,_xll.WSNAME(Model!$B$801))</f>
        <v>Model!B801</v>
      </c>
      <c r="CU2" t="str">
        <f ca="1">ADDRESS(ROW(Model!$B$801),COLUMN(Model!$B$801),4,,_xll.WSNAME(Model!$B$801))</f>
        <v>Model!B801</v>
      </c>
      <c r="CV2" t="str">
        <f ca="1">ADDRESS(ROW(Model!$B$801),COLUMN(Model!$B$801),4,,_xll.WSNAME(Model!$B$801))</f>
        <v>Model!B801</v>
      </c>
      <c r="CW2" t="str">
        <f ca="1">ADDRESS(ROW(Model!$B$801),COLUMN(Model!$B$801),4,,_xll.WSNAME(Model!$B$801))</f>
        <v>Model!B801</v>
      </c>
      <c r="CX2" t="str">
        <f ca="1">ADDRESS(ROW(Model!$B$802),COLUMN(Model!$B$802),4,,_xll.WSNAME(Model!$B$802))</f>
        <v>Model!B802</v>
      </c>
      <c r="CY2" t="str">
        <f ca="1">ADDRESS(ROW(Model!$B$802),COLUMN(Model!$B$802),4,,_xll.WSNAME(Model!$B$802))</f>
        <v>Model!B802</v>
      </c>
      <c r="CZ2" t="str">
        <f ca="1">ADDRESS(ROW(Model!$B$802),COLUMN(Model!$B$802),4,,_xll.WSNAME(Model!$B$802))</f>
        <v>Model!B802</v>
      </c>
      <c r="DA2" t="str">
        <f ca="1">ADDRESS(ROW(Model!$B$802),COLUMN(Model!$B$802),4,,_xll.WSNAME(Model!$B$802))</f>
        <v>Model!B802</v>
      </c>
      <c r="DB2" t="str">
        <f ca="1">ADDRESS(ROW(Model!$B$802),COLUMN(Model!$B$802),4,,_xll.WSNAME(Model!$B$802))</f>
        <v>Model!B802</v>
      </c>
    </row>
    <row r="3" spans="1:210">
      <c r="A3" t="s">
        <v>0</v>
      </c>
      <c r="B3" t="e">
        <f t="shared" ref="B3:AG3" si="0">AVERAGE(B9:B508)</f>
        <v>#DIV/0!</v>
      </c>
      <c r="C3" t="e">
        <f t="shared" si="0"/>
        <v>#DIV/0!</v>
      </c>
      <c r="D3" t="e">
        <f t="shared" si="0"/>
        <v>#DIV/0!</v>
      </c>
      <c r="E3" t="e">
        <f t="shared" si="0"/>
        <v>#DIV/0!</v>
      </c>
      <c r="F3" t="e">
        <f t="shared" si="0"/>
        <v>#DIV/0!</v>
      </c>
      <c r="G3">
        <f t="shared" si="0"/>
        <v>21.768000000000001</v>
      </c>
      <c r="H3">
        <f t="shared" si="0"/>
        <v>21.856000000000002</v>
      </c>
      <c r="I3">
        <f t="shared" si="0"/>
        <v>21.876000000000001</v>
      </c>
      <c r="J3">
        <f t="shared" si="0"/>
        <v>21.83</v>
      </c>
      <c r="K3">
        <f t="shared" si="0"/>
        <v>21.815999999999999</v>
      </c>
      <c r="L3">
        <f t="shared" si="0"/>
        <v>21.533999999999999</v>
      </c>
      <c r="M3">
        <f t="shared" si="0"/>
        <v>21.103999999999999</v>
      </c>
      <c r="N3">
        <f t="shared" si="0"/>
        <v>21.408000000000001</v>
      </c>
      <c r="O3">
        <f t="shared" si="0"/>
        <v>21.052</v>
      </c>
      <c r="P3">
        <f t="shared" si="0"/>
        <v>21.58</v>
      </c>
      <c r="Q3">
        <f t="shared" si="0"/>
        <v>21.626000000000001</v>
      </c>
      <c r="R3">
        <f t="shared" si="0"/>
        <v>21.552</v>
      </c>
      <c r="S3">
        <f t="shared" si="0"/>
        <v>21.504000000000001</v>
      </c>
      <c r="T3">
        <f t="shared" si="0"/>
        <v>21.494</v>
      </c>
      <c r="U3">
        <f t="shared" si="0"/>
        <v>21.667999999999999</v>
      </c>
      <c r="V3">
        <f t="shared" si="0"/>
        <v>21.367999999999999</v>
      </c>
      <c r="W3">
        <f t="shared" si="0"/>
        <v>21.344000000000001</v>
      </c>
      <c r="X3">
        <f t="shared" si="0"/>
        <v>21.35</v>
      </c>
      <c r="Y3">
        <f t="shared" si="0"/>
        <v>21.024000000000001</v>
      </c>
      <c r="Z3">
        <f t="shared" si="0"/>
        <v>21.19</v>
      </c>
      <c r="AA3">
        <f t="shared" si="0"/>
        <v>24.885999999999999</v>
      </c>
      <c r="AB3">
        <f t="shared" si="0"/>
        <v>24.756</v>
      </c>
      <c r="AC3">
        <f t="shared" si="0"/>
        <v>24.87</v>
      </c>
      <c r="AD3">
        <f t="shared" si="0"/>
        <v>24.827999999999999</v>
      </c>
      <c r="AE3">
        <f t="shared" si="0"/>
        <v>24.826000000000001</v>
      </c>
      <c r="AF3">
        <f t="shared" si="0"/>
        <v>24.54</v>
      </c>
      <c r="AG3">
        <f t="shared" si="0"/>
        <v>24.102</v>
      </c>
      <c r="AH3">
        <f t="shared" ref="AH3:BM3" si="1">AVERAGE(AH9:AH508)</f>
        <v>24.402000000000001</v>
      </c>
      <c r="AI3">
        <f t="shared" si="1"/>
        <v>24.091999999999999</v>
      </c>
      <c r="AJ3">
        <f t="shared" si="1"/>
        <v>24.686</v>
      </c>
      <c r="AK3">
        <f t="shared" si="1"/>
        <v>24.518000000000001</v>
      </c>
      <c r="AL3">
        <f t="shared" si="1"/>
        <v>24.218</v>
      </c>
      <c r="AM3">
        <f t="shared" si="1"/>
        <v>24.654</v>
      </c>
      <c r="AN3">
        <f t="shared" si="1"/>
        <v>24.286000000000001</v>
      </c>
      <c r="AO3">
        <f t="shared" si="1"/>
        <v>24.475999999999999</v>
      </c>
      <c r="AP3">
        <f t="shared" si="1"/>
        <v>24.228000000000002</v>
      </c>
      <c r="AQ3">
        <f t="shared" si="1"/>
        <v>24.294</v>
      </c>
      <c r="AR3">
        <f t="shared" si="1"/>
        <v>24.07</v>
      </c>
      <c r="AS3">
        <f t="shared" si="1"/>
        <v>24.088000000000001</v>
      </c>
      <c r="AT3">
        <f t="shared" si="1"/>
        <v>24.35</v>
      </c>
      <c r="AU3">
        <f t="shared" si="1"/>
        <v>23.024000000000001</v>
      </c>
      <c r="AV3">
        <f t="shared" si="1"/>
        <v>23.056000000000001</v>
      </c>
      <c r="AW3">
        <f t="shared" si="1"/>
        <v>22.934000000000001</v>
      </c>
      <c r="AX3">
        <f t="shared" si="1"/>
        <v>22.788</v>
      </c>
      <c r="AY3">
        <f t="shared" si="1"/>
        <v>22.98</v>
      </c>
      <c r="AZ3">
        <f t="shared" si="1"/>
        <v>22.582000000000001</v>
      </c>
      <c r="BA3">
        <f t="shared" si="1"/>
        <v>22.49</v>
      </c>
      <c r="BB3">
        <f t="shared" si="1"/>
        <v>22.818000000000001</v>
      </c>
      <c r="BC3">
        <f t="shared" si="1"/>
        <v>22.431999999999999</v>
      </c>
      <c r="BD3">
        <f t="shared" si="1"/>
        <v>22.756</v>
      </c>
      <c r="BE3">
        <f t="shared" si="1"/>
        <v>22.745999999999999</v>
      </c>
      <c r="BF3">
        <f t="shared" si="1"/>
        <v>22.64</v>
      </c>
      <c r="BG3">
        <f t="shared" si="1"/>
        <v>22.558</v>
      </c>
      <c r="BH3">
        <f t="shared" si="1"/>
        <v>22.405999999999999</v>
      </c>
      <c r="BI3">
        <f t="shared" si="1"/>
        <v>22.873999999999999</v>
      </c>
      <c r="BJ3">
        <f t="shared" si="1"/>
        <v>22.24</v>
      </c>
      <c r="BK3">
        <f t="shared" si="1"/>
        <v>22.582000000000001</v>
      </c>
      <c r="BL3">
        <f t="shared" si="1"/>
        <v>22.626000000000001</v>
      </c>
      <c r="BM3">
        <f t="shared" si="1"/>
        <v>22.611999999999998</v>
      </c>
      <c r="BN3">
        <f t="shared" ref="BN3:CS3" si="2">AVERAGE(BN9:BN508)</f>
        <v>22.588000000000001</v>
      </c>
      <c r="BO3">
        <f t="shared" si="2"/>
        <v>23.826000000000001</v>
      </c>
      <c r="BP3">
        <f t="shared" si="2"/>
        <v>23.725999999999999</v>
      </c>
      <c r="BQ3">
        <f t="shared" si="2"/>
        <v>23.838000000000001</v>
      </c>
      <c r="BR3">
        <f t="shared" si="2"/>
        <v>23.824000000000002</v>
      </c>
      <c r="BS3">
        <f t="shared" si="2"/>
        <v>23.864000000000001</v>
      </c>
      <c r="BT3">
        <f t="shared" si="2"/>
        <v>23.608000000000001</v>
      </c>
      <c r="BU3">
        <f t="shared" si="2"/>
        <v>23.446000000000002</v>
      </c>
      <c r="BV3">
        <f t="shared" si="2"/>
        <v>23.706</v>
      </c>
      <c r="BW3">
        <f t="shared" si="2"/>
        <v>23.38</v>
      </c>
      <c r="BX3">
        <f t="shared" si="2"/>
        <v>23.527999999999999</v>
      </c>
      <c r="BY3">
        <f t="shared" si="2"/>
        <v>23.588000000000001</v>
      </c>
      <c r="BZ3">
        <f t="shared" si="2"/>
        <v>23.164000000000001</v>
      </c>
      <c r="CA3">
        <f t="shared" si="2"/>
        <v>23.55</v>
      </c>
      <c r="CB3">
        <f t="shared" si="2"/>
        <v>23.138000000000002</v>
      </c>
      <c r="CC3">
        <f t="shared" si="2"/>
        <v>23.527999999999999</v>
      </c>
      <c r="CD3">
        <f t="shared" si="2"/>
        <v>23.431999999999999</v>
      </c>
      <c r="CE3">
        <f t="shared" si="2"/>
        <v>23.39</v>
      </c>
      <c r="CF3">
        <f t="shared" si="2"/>
        <v>23.594000000000001</v>
      </c>
      <c r="CG3">
        <f t="shared" si="2"/>
        <v>23.26</v>
      </c>
      <c r="CH3">
        <f t="shared" si="2"/>
        <v>23.632000000000001</v>
      </c>
      <c r="CI3">
        <f t="shared" si="2"/>
        <v>17.27</v>
      </c>
      <c r="CJ3">
        <f t="shared" si="2"/>
        <v>17.346</v>
      </c>
      <c r="CK3">
        <f t="shared" si="2"/>
        <v>17.236000000000001</v>
      </c>
      <c r="CL3">
        <f t="shared" si="2"/>
        <v>17.385999999999999</v>
      </c>
      <c r="CM3">
        <f t="shared" si="2"/>
        <v>17.3</v>
      </c>
      <c r="CN3">
        <f t="shared" si="2"/>
        <v>17.257999999999999</v>
      </c>
      <c r="CO3">
        <f t="shared" si="2"/>
        <v>17.474</v>
      </c>
      <c r="CP3">
        <f t="shared" si="2"/>
        <v>17.22</v>
      </c>
      <c r="CQ3">
        <f t="shared" si="2"/>
        <v>17.212</v>
      </c>
      <c r="CR3">
        <f t="shared" si="2"/>
        <v>17.244</v>
      </c>
      <c r="CS3">
        <f t="shared" si="2"/>
        <v>17.216000000000001</v>
      </c>
      <c r="CT3">
        <f t="shared" ref="CT3:DB3" si="3">AVERAGE(CT9:CT508)</f>
        <v>17.358000000000001</v>
      </c>
      <c r="CU3">
        <f t="shared" si="3"/>
        <v>17.350000000000001</v>
      </c>
      <c r="CV3">
        <f t="shared" si="3"/>
        <v>17.405999999999999</v>
      </c>
      <c r="CW3">
        <f t="shared" si="3"/>
        <v>17.190000000000001</v>
      </c>
      <c r="CX3">
        <f t="shared" si="3"/>
        <v>17.41</v>
      </c>
      <c r="CY3">
        <f t="shared" si="3"/>
        <v>17.190000000000001</v>
      </c>
      <c r="CZ3">
        <f t="shared" si="3"/>
        <v>17.303999999999998</v>
      </c>
      <c r="DA3">
        <f t="shared" si="3"/>
        <v>17.306000000000001</v>
      </c>
      <c r="DB3">
        <f t="shared" si="3"/>
        <v>17.282</v>
      </c>
    </row>
    <row r="4" spans="1:210">
      <c r="A4" t="s">
        <v>62</v>
      </c>
      <c r="B4" t="e">
        <f t="shared" ref="B4:AG4" si="4">STDEV(B9:B508)</f>
        <v>#DIV/0!</v>
      </c>
      <c r="C4" t="e">
        <f t="shared" si="4"/>
        <v>#DIV/0!</v>
      </c>
      <c r="D4" t="e">
        <f t="shared" si="4"/>
        <v>#DIV/0!</v>
      </c>
      <c r="E4" t="e">
        <f t="shared" si="4"/>
        <v>#DIV/0!</v>
      </c>
      <c r="F4" t="e">
        <f t="shared" si="4"/>
        <v>#DIV/0!</v>
      </c>
      <c r="G4">
        <f t="shared" si="4"/>
        <v>1.6246399323602805</v>
      </c>
      <c r="H4">
        <f t="shared" si="4"/>
        <v>1.2722032078264984</v>
      </c>
      <c r="I4">
        <f t="shared" si="4"/>
        <v>1.2130816684249037</v>
      </c>
      <c r="J4">
        <f t="shared" si="4"/>
        <v>1.3888692940056093</v>
      </c>
      <c r="K4">
        <f t="shared" si="4"/>
        <v>1.4773317224090341</v>
      </c>
      <c r="L4">
        <f t="shared" si="4"/>
        <v>2.9506366284288608</v>
      </c>
      <c r="M4">
        <f t="shared" si="4"/>
        <v>4.0682040962983024</v>
      </c>
      <c r="N4">
        <f t="shared" si="4"/>
        <v>3.350221480430196</v>
      </c>
      <c r="O4">
        <f t="shared" si="4"/>
        <v>4.2043607479136664</v>
      </c>
      <c r="P4">
        <f t="shared" si="4"/>
        <v>2.6611583055230077</v>
      </c>
      <c r="Q4">
        <f t="shared" si="4"/>
        <v>2.501727659551523</v>
      </c>
      <c r="R4">
        <f t="shared" si="4"/>
        <v>2.8431431419912148</v>
      </c>
      <c r="S4">
        <f t="shared" si="4"/>
        <v>2.762833780921683</v>
      </c>
      <c r="T4">
        <f t="shared" si="4"/>
        <v>2.8443178951335826</v>
      </c>
      <c r="U4">
        <f t="shared" si="4"/>
        <v>2.3247763699635056</v>
      </c>
      <c r="V4">
        <f t="shared" si="4"/>
        <v>3.4345550420212145</v>
      </c>
      <c r="W4">
        <f t="shared" si="4"/>
        <v>3.61660388310561</v>
      </c>
      <c r="X4">
        <f t="shared" si="4"/>
        <v>3.363052220897107</v>
      </c>
      <c r="Y4">
        <f t="shared" si="4"/>
        <v>4.4075249917732986</v>
      </c>
      <c r="Z4">
        <f t="shared" si="4"/>
        <v>3.9264148363276505</v>
      </c>
      <c r="AA4">
        <f t="shared" si="4"/>
        <v>0.78372984180125282</v>
      </c>
      <c r="AB4">
        <f t="shared" si="4"/>
        <v>1.3594706030809636</v>
      </c>
      <c r="AC4">
        <f t="shared" si="4"/>
        <v>1.1312202785652541</v>
      </c>
      <c r="AD4">
        <f t="shared" si="4"/>
        <v>1.231848570971114</v>
      </c>
      <c r="AE4">
        <f t="shared" si="4"/>
        <v>1.2176573322398878</v>
      </c>
      <c r="AF4">
        <f t="shared" si="4"/>
        <v>2.5918787917922992</v>
      </c>
      <c r="AG4">
        <f t="shared" si="4"/>
        <v>3.8498361623520978</v>
      </c>
      <c r="AH4">
        <f t="shared" ref="AH4:BM4" si="5">STDEV(AH9:AH508)</f>
        <v>3.2902960499311202</v>
      </c>
      <c r="AI4">
        <f t="shared" si="5"/>
        <v>3.9378355854703173</v>
      </c>
      <c r="AJ4">
        <f t="shared" si="5"/>
        <v>2.1204708895872999</v>
      </c>
      <c r="AK4">
        <f t="shared" si="5"/>
        <v>2.7365403900935217</v>
      </c>
      <c r="AL4">
        <f t="shared" si="5"/>
        <v>3.5292190033415491</v>
      </c>
      <c r="AM4">
        <f t="shared" si="5"/>
        <v>2.0500461894204971</v>
      </c>
      <c r="AN4">
        <f t="shared" si="5"/>
        <v>3.4280763432032382</v>
      </c>
      <c r="AO4">
        <f t="shared" si="5"/>
        <v>2.9227570918631045</v>
      </c>
      <c r="AP4">
        <f t="shared" si="5"/>
        <v>3.6324103305682831</v>
      </c>
      <c r="AQ4">
        <f t="shared" si="5"/>
        <v>3.2663284898502214</v>
      </c>
      <c r="AR4">
        <f t="shared" si="5"/>
        <v>4.2394629485566142</v>
      </c>
      <c r="AS4">
        <f t="shared" si="5"/>
        <v>3.8022585841419851</v>
      </c>
      <c r="AT4">
        <f t="shared" si="5"/>
        <v>3.3391315636252488</v>
      </c>
      <c r="AU4">
        <f t="shared" si="5"/>
        <v>0.92147829301019191</v>
      </c>
      <c r="AV4">
        <f t="shared" si="5"/>
        <v>1.1813785636370695</v>
      </c>
      <c r="AW4">
        <f t="shared" si="5"/>
        <v>1.3861771077131042</v>
      </c>
      <c r="AX4">
        <f t="shared" si="5"/>
        <v>2.0087623683514662</v>
      </c>
      <c r="AY4">
        <f t="shared" si="5"/>
        <v>1.184231738140477</v>
      </c>
      <c r="AZ4">
        <f t="shared" si="5"/>
        <v>3.4085939954843725</v>
      </c>
      <c r="BA4">
        <f t="shared" si="5"/>
        <v>3.7924484611740406</v>
      </c>
      <c r="BB4">
        <f t="shared" si="5"/>
        <v>2.6303447353633511</v>
      </c>
      <c r="BC4">
        <f t="shared" si="5"/>
        <v>3.9634320464938386</v>
      </c>
      <c r="BD4">
        <f t="shared" si="5"/>
        <v>2.6325509775308391</v>
      </c>
      <c r="BE4">
        <f t="shared" si="5"/>
        <v>2.693695601211088</v>
      </c>
      <c r="BF4">
        <f t="shared" si="5"/>
        <v>3.4330703377425578</v>
      </c>
      <c r="BG4">
        <f t="shared" si="5"/>
        <v>3.3664970823112887</v>
      </c>
      <c r="BH4">
        <f t="shared" si="5"/>
        <v>4.078533175754667</v>
      </c>
      <c r="BI4">
        <f t="shared" si="5"/>
        <v>2.1002252002543864</v>
      </c>
      <c r="BJ4">
        <f t="shared" si="5"/>
        <v>4.2982962556579123</v>
      </c>
      <c r="BK4">
        <f t="shared" si="5"/>
        <v>3.4460159680570577</v>
      </c>
      <c r="BL4">
        <f t="shared" si="5"/>
        <v>3.1102204008532541</v>
      </c>
      <c r="BM4">
        <f t="shared" si="5"/>
        <v>3.4550442343510817</v>
      </c>
      <c r="BN4">
        <f t="shared" ref="BN4:CS4" si="6">STDEV(BN9:BN508)</f>
        <v>3.3622709188081381</v>
      </c>
      <c r="BO4">
        <f t="shared" si="6"/>
        <v>1.2420988765949845</v>
      </c>
      <c r="BP4">
        <f t="shared" si="6"/>
        <v>1.358902952557296</v>
      </c>
      <c r="BQ4">
        <f t="shared" si="6"/>
        <v>1.0854087821871308</v>
      </c>
      <c r="BR4">
        <f t="shared" si="6"/>
        <v>0.79137636627977981</v>
      </c>
      <c r="BS4">
        <f t="shared" si="6"/>
        <v>0.93982473955632895</v>
      </c>
      <c r="BT4">
        <f t="shared" si="6"/>
        <v>2.4581336094043742</v>
      </c>
      <c r="BU4">
        <f t="shared" si="6"/>
        <v>2.8494425148247178</v>
      </c>
      <c r="BV4">
        <f t="shared" si="6"/>
        <v>1.8832571026360876</v>
      </c>
      <c r="BW4">
        <f t="shared" si="6"/>
        <v>2.9767973806241095</v>
      </c>
      <c r="BX4">
        <f t="shared" si="6"/>
        <v>2.6020679305179706</v>
      </c>
      <c r="BY4">
        <f t="shared" si="6"/>
        <v>2.4433985333517785</v>
      </c>
      <c r="BZ4">
        <f t="shared" si="6"/>
        <v>3.5758463829853584</v>
      </c>
      <c r="CA4">
        <f t="shared" si="6"/>
        <v>2.65586280037747</v>
      </c>
      <c r="CB4">
        <f t="shared" si="6"/>
        <v>3.7697982383033493</v>
      </c>
      <c r="CC4">
        <f t="shared" si="6"/>
        <v>2.7583387873376757</v>
      </c>
      <c r="CD4">
        <f t="shared" si="6"/>
        <v>3.1268082543896876</v>
      </c>
      <c r="CE4">
        <f t="shared" si="6"/>
        <v>2.83866448036117</v>
      </c>
      <c r="CF4">
        <f t="shared" si="6"/>
        <v>2.7822015186864433</v>
      </c>
      <c r="CG4">
        <f t="shared" si="6"/>
        <v>3.2988125634320808</v>
      </c>
      <c r="CH4">
        <f t="shared" si="6"/>
        <v>2.3124166019733909</v>
      </c>
      <c r="CI4">
        <f t="shared" si="6"/>
        <v>1.5511001978103385</v>
      </c>
      <c r="CJ4">
        <f t="shared" si="6"/>
        <v>1.8024376724664399</v>
      </c>
      <c r="CK4">
        <f t="shared" si="6"/>
        <v>1.550843070222425</v>
      </c>
      <c r="CL4">
        <f t="shared" si="6"/>
        <v>1.8546923646618827</v>
      </c>
      <c r="CM4">
        <f t="shared" si="6"/>
        <v>1.6270508870893856</v>
      </c>
      <c r="CN4">
        <f t="shared" si="6"/>
        <v>2.8290356812475044</v>
      </c>
      <c r="CO4">
        <f t="shared" si="6"/>
        <v>3.8801333572107417</v>
      </c>
      <c r="CP4">
        <f t="shared" si="6"/>
        <v>2.851642286026578</v>
      </c>
      <c r="CQ4">
        <f t="shared" si="6"/>
        <v>4.1489134681181099</v>
      </c>
      <c r="CR4">
        <f t="shared" si="6"/>
        <v>3.2089029459041671</v>
      </c>
      <c r="CS4">
        <f t="shared" si="6"/>
        <v>2.9103753313169523</v>
      </c>
      <c r="CT4">
        <f t="shared" ref="CT4:DB4" si="7">STDEV(CT9:CT508)</f>
        <v>4.1656381362480754</v>
      </c>
      <c r="CU4">
        <f t="shared" si="7"/>
        <v>2.8062876725314538</v>
      </c>
      <c r="CV4">
        <f t="shared" si="7"/>
        <v>3.7041335303172902</v>
      </c>
      <c r="CW4">
        <f t="shared" si="7"/>
        <v>2.7468145150264411</v>
      </c>
      <c r="CX4">
        <f t="shared" si="7"/>
        <v>3.0914420628658297</v>
      </c>
      <c r="CY4">
        <f t="shared" si="7"/>
        <v>3.977630335535514</v>
      </c>
      <c r="CZ4">
        <f t="shared" si="7"/>
        <v>3.1924861684699146</v>
      </c>
      <c r="DA4">
        <f t="shared" si="7"/>
        <v>4.2431559888237649</v>
      </c>
      <c r="DB4">
        <f t="shared" si="7"/>
        <v>3.1269845001419947</v>
      </c>
    </row>
    <row r="5" spans="1:210">
      <c r="A5" t="s">
        <v>63</v>
      </c>
      <c r="B5" t="e">
        <f t="shared" ref="B5:AG5" si="8">100*B4/B3</f>
        <v>#DIV/0!</v>
      </c>
      <c r="C5" t="e">
        <f t="shared" si="8"/>
        <v>#DIV/0!</v>
      </c>
      <c r="D5" t="e">
        <f t="shared" si="8"/>
        <v>#DIV/0!</v>
      </c>
      <c r="E5" t="e">
        <f t="shared" si="8"/>
        <v>#DIV/0!</v>
      </c>
      <c r="F5" t="e">
        <f t="shared" si="8"/>
        <v>#DIV/0!</v>
      </c>
      <c r="G5">
        <f t="shared" si="8"/>
        <v>7.4634322508281903</v>
      </c>
      <c r="H5">
        <f t="shared" si="8"/>
        <v>5.8208419098943009</v>
      </c>
      <c r="I5">
        <f t="shared" si="8"/>
        <v>5.5452627007903805</v>
      </c>
      <c r="J5">
        <f t="shared" si="8"/>
        <v>6.3622047366267047</v>
      </c>
      <c r="K5">
        <f t="shared" si="8"/>
        <v>6.7717809057986527</v>
      </c>
      <c r="L5">
        <f t="shared" si="8"/>
        <v>13.702222663828646</v>
      </c>
      <c r="M5">
        <f t="shared" si="8"/>
        <v>19.27693373909355</v>
      </c>
      <c r="N5">
        <f t="shared" si="8"/>
        <v>15.649390323384695</v>
      </c>
      <c r="O5">
        <f t="shared" si="8"/>
        <v>19.971312691970674</v>
      </c>
      <c r="P5">
        <f t="shared" si="8"/>
        <v>12.331595484351288</v>
      </c>
      <c r="Q5">
        <f t="shared" si="8"/>
        <v>11.568147875481008</v>
      </c>
      <c r="R5">
        <f t="shared" si="8"/>
        <v>13.192015321043128</v>
      </c>
      <c r="S5">
        <f t="shared" si="8"/>
        <v>12.847999353244433</v>
      </c>
      <c r="T5">
        <f t="shared" si="8"/>
        <v>13.233078510903427</v>
      </c>
      <c r="U5">
        <f t="shared" si="8"/>
        <v>10.729076841256719</v>
      </c>
      <c r="V5">
        <f t="shared" si="8"/>
        <v>16.073357553450087</v>
      </c>
      <c r="W5">
        <f t="shared" si="8"/>
        <v>16.944358522796147</v>
      </c>
      <c r="X5">
        <f t="shared" si="8"/>
        <v>15.75200103464687</v>
      </c>
      <c r="Y5">
        <f t="shared" si="8"/>
        <v>20.964255097856253</v>
      </c>
      <c r="Z5">
        <f t="shared" si="8"/>
        <v>18.529565060536342</v>
      </c>
      <c r="AA5">
        <f t="shared" si="8"/>
        <v>3.149280084389829</v>
      </c>
      <c r="AB5">
        <f t="shared" si="8"/>
        <v>5.4914792498019205</v>
      </c>
      <c r="AC5">
        <f t="shared" si="8"/>
        <v>4.5485334884006994</v>
      </c>
      <c r="AD5">
        <f t="shared" si="8"/>
        <v>4.9615296075846382</v>
      </c>
      <c r="AE5">
        <f t="shared" si="8"/>
        <v>4.9047665038261812</v>
      </c>
      <c r="AF5">
        <f t="shared" si="8"/>
        <v>10.561853267287283</v>
      </c>
      <c r="AG5">
        <f t="shared" si="8"/>
        <v>15.973098341847553</v>
      </c>
      <c r="AH5">
        <f t="shared" ref="AH5:BM5" si="9">100*AH4/AH3</f>
        <v>13.483714654254241</v>
      </c>
      <c r="AI5">
        <f t="shared" si="9"/>
        <v>16.344992468331053</v>
      </c>
      <c r="AJ5">
        <f t="shared" si="9"/>
        <v>8.5897710831536092</v>
      </c>
      <c r="AK5">
        <f t="shared" si="9"/>
        <v>11.161352435327196</v>
      </c>
      <c r="AL5">
        <f t="shared" si="9"/>
        <v>14.572710394506357</v>
      </c>
      <c r="AM5">
        <f t="shared" si="9"/>
        <v>8.3152680677395026</v>
      </c>
      <c r="AN5">
        <f t="shared" si="9"/>
        <v>14.115442407985004</v>
      </c>
      <c r="AO5">
        <f t="shared" si="9"/>
        <v>11.94131840114032</v>
      </c>
      <c r="AP5">
        <f t="shared" si="9"/>
        <v>14.99261321845915</v>
      </c>
      <c r="AQ5">
        <f t="shared" si="9"/>
        <v>13.445000781469586</v>
      </c>
      <c r="AR5">
        <f t="shared" si="9"/>
        <v>17.61305753451024</v>
      </c>
      <c r="AS5">
        <f t="shared" si="9"/>
        <v>15.784866257646899</v>
      </c>
      <c r="AT5">
        <f t="shared" si="9"/>
        <v>13.713065969713547</v>
      </c>
      <c r="AU5">
        <f t="shared" si="9"/>
        <v>4.0022510988976361</v>
      </c>
      <c r="AV5">
        <f t="shared" si="9"/>
        <v>5.1239528263231673</v>
      </c>
      <c r="AW5">
        <f t="shared" si="9"/>
        <v>6.044201219643778</v>
      </c>
      <c r="AX5">
        <f t="shared" si="9"/>
        <v>8.8150007387724507</v>
      </c>
      <c r="AY5">
        <f t="shared" si="9"/>
        <v>5.1533147873824063</v>
      </c>
      <c r="AZ5">
        <f t="shared" si="9"/>
        <v>15.094296322222887</v>
      </c>
      <c r="BA5">
        <f t="shared" si="9"/>
        <v>16.862821081254072</v>
      </c>
      <c r="BB5">
        <f t="shared" si="9"/>
        <v>11.527499059353802</v>
      </c>
      <c r="BC5">
        <f t="shared" si="9"/>
        <v>17.668652133085942</v>
      </c>
      <c r="BD5">
        <f t="shared" si="9"/>
        <v>11.568601588727541</v>
      </c>
      <c r="BE5">
        <f t="shared" si="9"/>
        <v>11.842502423331963</v>
      </c>
      <c r="BF5">
        <f t="shared" si="9"/>
        <v>15.163738240912357</v>
      </c>
      <c r="BG5">
        <f t="shared" si="9"/>
        <v>14.923739171519147</v>
      </c>
      <c r="BH5">
        <f t="shared" si="9"/>
        <v>18.202861625255142</v>
      </c>
      <c r="BI5">
        <f t="shared" si="9"/>
        <v>9.1817137372317319</v>
      </c>
      <c r="BJ5">
        <f t="shared" si="9"/>
        <v>19.326871653138095</v>
      </c>
      <c r="BK5">
        <f t="shared" si="9"/>
        <v>15.260012257802929</v>
      </c>
      <c r="BL5">
        <f t="shared" si="9"/>
        <v>13.746222933144407</v>
      </c>
      <c r="BM5">
        <f t="shared" si="9"/>
        <v>15.279693235233866</v>
      </c>
      <c r="BN5">
        <f t="shared" ref="BN5:CS5" si="10">100*BN4/BN3</f>
        <v>14.885208601063121</v>
      </c>
      <c r="BO5">
        <f t="shared" si="10"/>
        <v>5.2132077419415115</v>
      </c>
      <c r="BP5">
        <f t="shared" si="10"/>
        <v>5.7274844160722242</v>
      </c>
      <c r="BQ5">
        <f t="shared" si="10"/>
        <v>4.5532711728632043</v>
      </c>
      <c r="BR5">
        <f t="shared" si="10"/>
        <v>3.3217611076216409</v>
      </c>
      <c r="BS5">
        <f t="shared" si="10"/>
        <v>3.9382531828542113</v>
      </c>
      <c r="BT5">
        <f t="shared" si="10"/>
        <v>10.412290788734218</v>
      </c>
      <c r="BU5">
        <f t="shared" si="10"/>
        <v>12.153213831036073</v>
      </c>
      <c r="BV5">
        <f t="shared" si="10"/>
        <v>7.9442213053070425</v>
      </c>
      <c r="BW5">
        <f t="shared" si="10"/>
        <v>12.732238582652307</v>
      </c>
      <c r="BX5">
        <f t="shared" si="10"/>
        <v>11.059452271837685</v>
      </c>
      <c r="BY5">
        <f t="shared" si="10"/>
        <v>10.358650726436231</v>
      </c>
      <c r="BZ5">
        <f t="shared" si="10"/>
        <v>15.437085058648584</v>
      </c>
      <c r="CA5">
        <f t="shared" si="10"/>
        <v>11.277549046188831</v>
      </c>
      <c r="CB5">
        <f t="shared" si="10"/>
        <v>16.292671096479165</v>
      </c>
      <c r="CC5">
        <f t="shared" si="10"/>
        <v>11.723643264781009</v>
      </c>
      <c r="CD5">
        <f t="shared" si="10"/>
        <v>13.344179986299453</v>
      </c>
      <c r="CE5">
        <f t="shared" si="10"/>
        <v>12.13623121146289</v>
      </c>
      <c r="CF5">
        <f t="shared" si="10"/>
        <v>11.791987448870234</v>
      </c>
      <c r="CG5">
        <f t="shared" si="10"/>
        <v>14.182341201341705</v>
      </c>
      <c r="CH5">
        <f t="shared" si="10"/>
        <v>9.785107489731681</v>
      </c>
      <c r="CI5">
        <f t="shared" si="10"/>
        <v>8.9814719039394237</v>
      </c>
      <c r="CJ5">
        <f t="shared" si="10"/>
        <v>10.391085394133748</v>
      </c>
      <c r="CK5">
        <f t="shared" si="10"/>
        <v>8.9976970887817629</v>
      </c>
      <c r="CL5">
        <f t="shared" si="10"/>
        <v>10.667734755906379</v>
      </c>
      <c r="CM5">
        <f t="shared" si="10"/>
        <v>9.4049184224819964</v>
      </c>
      <c r="CN5">
        <f t="shared" si="10"/>
        <v>16.392604480516308</v>
      </c>
      <c r="CO5">
        <f t="shared" si="10"/>
        <v>22.205181167510254</v>
      </c>
      <c r="CP5">
        <f t="shared" si="10"/>
        <v>16.560059733023099</v>
      </c>
      <c r="CQ5">
        <f t="shared" si="10"/>
        <v>24.104772647676679</v>
      </c>
      <c r="CR5">
        <f t="shared" si="10"/>
        <v>18.608808547344974</v>
      </c>
      <c r="CS5">
        <f t="shared" si="10"/>
        <v>16.905061171683041</v>
      </c>
      <c r="CT5">
        <f t="shared" ref="CT5:DB5" si="11">100*CT4/CT3</f>
        <v>23.998376173799258</v>
      </c>
      <c r="CU5">
        <f t="shared" si="11"/>
        <v>16.17456871776054</v>
      </c>
      <c r="CV5">
        <f t="shared" si="11"/>
        <v>21.280785535546883</v>
      </c>
      <c r="CW5">
        <f t="shared" si="11"/>
        <v>15.979142030403962</v>
      </c>
      <c r="CX5">
        <f t="shared" si="11"/>
        <v>17.756703405317804</v>
      </c>
      <c r="CY5">
        <f t="shared" si="11"/>
        <v>23.139210794272913</v>
      </c>
      <c r="CZ5">
        <f t="shared" si="11"/>
        <v>18.449411514504824</v>
      </c>
      <c r="DA5">
        <f t="shared" si="11"/>
        <v>24.518409735489222</v>
      </c>
      <c r="DB5">
        <f t="shared" si="11"/>
        <v>18.093880917382215</v>
      </c>
    </row>
    <row r="6" spans="1:210">
      <c r="A6" t="s">
        <v>38</v>
      </c>
      <c r="B6">
        <f t="shared" ref="B6:AG6" si="12">MIN(B9:B508)</f>
        <v>0</v>
      </c>
      <c r="C6">
        <f t="shared" si="12"/>
        <v>0</v>
      </c>
      <c r="D6">
        <f t="shared" si="12"/>
        <v>0</v>
      </c>
      <c r="E6">
        <f t="shared" si="12"/>
        <v>0</v>
      </c>
      <c r="F6">
        <f t="shared" si="12"/>
        <v>0</v>
      </c>
      <c r="G6">
        <f t="shared" si="12"/>
        <v>11</v>
      </c>
      <c r="H6">
        <f t="shared" si="12"/>
        <v>11</v>
      </c>
      <c r="I6">
        <f t="shared" si="12"/>
        <v>11</v>
      </c>
      <c r="J6">
        <f t="shared" si="12"/>
        <v>11</v>
      </c>
      <c r="K6">
        <f t="shared" si="12"/>
        <v>11</v>
      </c>
      <c r="L6">
        <f t="shared" si="12"/>
        <v>1</v>
      </c>
      <c r="M6">
        <f t="shared" si="12"/>
        <v>1</v>
      </c>
      <c r="N6">
        <f t="shared" si="12"/>
        <v>1</v>
      </c>
      <c r="O6">
        <f t="shared" si="12"/>
        <v>1</v>
      </c>
      <c r="P6">
        <f t="shared" si="12"/>
        <v>1</v>
      </c>
      <c r="Q6">
        <f t="shared" si="12"/>
        <v>1</v>
      </c>
      <c r="R6">
        <f t="shared" si="12"/>
        <v>1</v>
      </c>
      <c r="S6">
        <f t="shared" si="12"/>
        <v>1</v>
      </c>
      <c r="T6">
        <f t="shared" si="12"/>
        <v>1</v>
      </c>
      <c r="U6">
        <f t="shared" si="12"/>
        <v>1</v>
      </c>
      <c r="V6">
        <f t="shared" si="12"/>
        <v>1</v>
      </c>
      <c r="W6">
        <f t="shared" si="12"/>
        <v>1</v>
      </c>
      <c r="X6">
        <f t="shared" si="12"/>
        <v>1</v>
      </c>
      <c r="Y6">
        <f t="shared" si="12"/>
        <v>1</v>
      </c>
      <c r="Z6">
        <f t="shared" si="12"/>
        <v>1</v>
      </c>
      <c r="AA6">
        <f t="shared" si="12"/>
        <v>11</v>
      </c>
      <c r="AB6">
        <f t="shared" si="12"/>
        <v>11</v>
      </c>
      <c r="AC6">
        <f t="shared" si="12"/>
        <v>11</v>
      </c>
      <c r="AD6">
        <f t="shared" si="12"/>
        <v>11</v>
      </c>
      <c r="AE6">
        <f t="shared" si="12"/>
        <v>11</v>
      </c>
      <c r="AF6">
        <f t="shared" si="12"/>
        <v>1</v>
      </c>
      <c r="AG6">
        <f t="shared" si="12"/>
        <v>1</v>
      </c>
      <c r="AH6">
        <f t="shared" ref="AH6:BM6" si="13">MIN(AH9:AH508)</f>
        <v>1</v>
      </c>
      <c r="AI6">
        <f t="shared" si="13"/>
        <v>1</v>
      </c>
      <c r="AJ6">
        <f t="shared" si="13"/>
        <v>1</v>
      </c>
      <c r="AK6">
        <f t="shared" si="13"/>
        <v>1</v>
      </c>
      <c r="AL6">
        <f t="shared" si="13"/>
        <v>1</v>
      </c>
      <c r="AM6">
        <f t="shared" si="13"/>
        <v>1</v>
      </c>
      <c r="AN6">
        <f t="shared" si="13"/>
        <v>1</v>
      </c>
      <c r="AO6">
        <f t="shared" si="13"/>
        <v>1</v>
      </c>
      <c r="AP6">
        <f t="shared" si="13"/>
        <v>1</v>
      </c>
      <c r="AQ6">
        <f t="shared" si="13"/>
        <v>1</v>
      </c>
      <c r="AR6">
        <f t="shared" si="13"/>
        <v>1</v>
      </c>
      <c r="AS6">
        <f t="shared" si="13"/>
        <v>1</v>
      </c>
      <c r="AT6">
        <f t="shared" si="13"/>
        <v>1</v>
      </c>
      <c r="AU6">
        <f t="shared" si="13"/>
        <v>11</v>
      </c>
      <c r="AV6">
        <f t="shared" si="13"/>
        <v>11</v>
      </c>
      <c r="AW6">
        <f t="shared" si="13"/>
        <v>11</v>
      </c>
      <c r="AX6">
        <f t="shared" si="13"/>
        <v>11</v>
      </c>
      <c r="AY6">
        <f t="shared" si="13"/>
        <v>11</v>
      </c>
      <c r="AZ6">
        <f t="shared" si="13"/>
        <v>1</v>
      </c>
      <c r="BA6">
        <f t="shared" si="13"/>
        <v>1</v>
      </c>
      <c r="BB6">
        <f t="shared" si="13"/>
        <v>1</v>
      </c>
      <c r="BC6">
        <f t="shared" si="13"/>
        <v>1</v>
      </c>
      <c r="BD6">
        <f t="shared" si="13"/>
        <v>1</v>
      </c>
      <c r="BE6">
        <f t="shared" si="13"/>
        <v>1</v>
      </c>
      <c r="BF6">
        <f t="shared" si="13"/>
        <v>1</v>
      </c>
      <c r="BG6">
        <f t="shared" si="13"/>
        <v>1</v>
      </c>
      <c r="BH6">
        <f t="shared" si="13"/>
        <v>1</v>
      </c>
      <c r="BI6">
        <f t="shared" si="13"/>
        <v>1</v>
      </c>
      <c r="BJ6">
        <f t="shared" si="13"/>
        <v>1</v>
      </c>
      <c r="BK6">
        <f t="shared" si="13"/>
        <v>1</v>
      </c>
      <c r="BL6">
        <f t="shared" si="13"/>
        <v>1</v>
      </c>
      <c r="BM6">
        <f t="shared" si="13"/>
        <v>1</v>
      </c>
      <c r="BN6">
        <f t="shared" ref="BN6:CS6" si="14">MIN(BN9:BN508)</f>
        <v>1</v>
      </c>
      <c r="BO6">
        <f t="shared" si="14"/>
        <v>11</v>
      </c>
      <c r="BP6">
        <f t="shared" si="14"/>
        <v>11</v>
      </c>
      <c r="BQ6">
        <f t="shared" si="14"/>
        <v>11</v>
      </c>
      <c r="BR6">
        <f t="shared" si="14"/>
        <v>11</v>
      </c>
      <c r="BS6">
        <f t="shared" si="14"/>
        <v>11</v>
      </c>
      <c r="BT6">
        <f t="shared" si="14"/>
        <v>1</v>
      </c>
      <c r="BU6">
        <f t="shared" si="14"/>
        <v>1</v>
      </c>
      <c r="BV6">
        <f t="shared" si="14"/>
        <v>1</v>
      </c>
      <c r="BW6">
        <f t="shared" si="14"/>
        <v>1</v>
      </c>
      <c r="BX6">
        <f t="shared" si="14"/>
        <v>1</v>
      </c>
      <c r="BY6">
        <f t="shared" si="14"/>
        <v>1</v>
      </c>
      <c r="BZ6">
        <f t="shared" si="14"/>
        <v>1</v>
      </c>
      <c r="CA6">
        <f t="shared" si="14"/>
        <v>1</v>
      </c>
      <c r="CB6">
        <f t="shared" si="14"/>
        <v>1</v>
      </c>
      <c r="CC6">
        <f t="shared" si="14"/>
        <v>1</v>
      </c>
      <c r="CD6">
        <f t="shared" si="14"/>
        <v>1</v>
      </c>
      <c r="CE6">
        <f t="shared" si="14"/>
        <v>1</v>
      </c>
      <c r="CF6">
        <f t="shared" si="14"/>
        <v>1</v>
      </c>
      <c r="CG6">
        <f t="shared" si="14"/>
        <v>1</v>
      </c>
      <c r="CH6">
        <f t="shared" si="14"/>
        <v>1</v>
      </c>
      <c r="CI6">
        <f t="shared" si="14"/>
        <v>11</v>
      </c>
      <c r="CJ6">
        <f t="shared" si="14"/>
        <v>11</v>
      </c>
      <c r="CK6">
        <f t="shared" si="14"/>
        <v>11</v>
      </c>
      <c r="CL6">
        <f t="shared" si="14"/>
        <v>11</v>
      </c>
      <c r="CM6">
        <f t="shared" si="14"/>
        <v>11</v>
      </c>
      <c r="CN6">
        <f t="shared" si="14"/>
        <v>1</v>
      </c>
      <c r="CO6">
        <f t="shared" si="14"/>
        <v>1</v>
      </c>
      <c r="CP6">
        <f t="shared" si="14"/>
        <v>1</v>
      </c>
      <c r="CQ6">
        <f t="shared" si="14"/>
        <v>1</v>
      </c>
      <c r="CR6">
        <f t="shared" si="14"/>
        <v>1</v>
      </c>
      <c r="CS6">
        <f t="shared" si="14"/>
        <v>1</v>
      </c>
      <c r="CT6">
        <f t="shared" ref="CT6:DB6" si="15">MIN(CT9:CT508)</f>
        <v>1</v>
      </c>
      <c r="CU6">
        <f t="shared" si="15"/>
        <v>1</v>
      </c>
      <c r="CV6">
        <f t="shared" si="15"/>
        <v>1</v>
      </c>
      <c r="CW6">
        <f t="shared" si="15"/>
        <v>1</v>
      </c>
      <c r="CX6">
        <f t="shared" si="15"/>
        <v>1</v>
      </c>
      <c r="CY6">
        <f t="shared" si="15"/>
        <v>1</v>
      </c>
      <c r="CZ6">
        <f t="shared" si="15"/>
        <v>1</v>
      </c>
      <c r="DA6">
        <f t="shared" si="15"/>
        <v>1</v>
      </c>
      <c r="DB6">
        <f t="shared" si="15"/>
        <v>1</v>
      </c>
    </row>
    <row r="7" spans="1:210">
      <c r="A7" t="s">
        <v>39</v>
      </c>
      <c r="B7">
        <f t="shared" ref="B7:AG7" si="16">MAX(B9:B508)</f>
        <v>0</v>
      </c>
      <c r="C7">
        <f t="shared" si="16"/>
        <v>0</v>
      </c>
      <c r="D7">
        <f t="shared" si="16"/>
        <v>0</v>
      </c>
      <c r="E7">
        <f t="shared" si="16"/>
        <v>0</v>
      </c>
      <c r="F7">
        <f t="shared" si="16"/>
        <v>0</v>
      </c>
      <c r="G7">
        <f t="shared" si="16"/>
        <v>25</v>
      </c>
      <c r="H7">
        <f t="shared" si="16"/>
        <v>26</v>
      </c>
      <c r="I7">
        <f t="shared" si="16"/>
        <v>26</v>
      </c>
      <c r="J7">
        <f t="shared" si="16"/>
        <v>25</v>
      </c>
      <c r="K7">
        <f t="shared" si="16"/>
        <v>25</v>
      </c>
      <c r="L7">
        <f t="shared" si="16"/>
        <v>22</v>
      </c>
      <c r="M7">
        <f t="shared" si="16"/>
        <v>26</v>
      </c>
      <c r="N7">
        <f t="shared" si="16"/>
        <v>22</v>
      </c>
      <c r="O7">
        <f t="shared" si="16"/>
        <v>24</v>
      </c>
      <c r="P7">
        <f t="shared" si="16"/>
        <v>24</v>
      </c>
      <c r="Q7">
        <f t="shared" si="16"/>
        <v>26</v>
      </c>
      <c r="R7">
        <f t="shared" si="16"/>
        <v>25</v>
      </c>
      <c r="S7">
        <f t="shared" si="16"/>
        <v>26</v>
      </c>
      <c r="T7">
        <f t="shared" si="16"/>
        <v>26</v>
      </c>
      <c r="U7">
        <f t="shared" si="16"/>
        <v>26</v>
      </c>
      <c r="V7">
        <f t="shared" si="16"/>
        <v>26</v>
      </c>
      <c r="W7">
        <f t="shared" si="16"/>
        <v>26</v>
      </c>
      <c r="X7">
        <f t="shared" si="16"/>
        <v>22</v>
      </c>
      <c r="Y7">
        <f t="shared" si="16"/>
        <v>26</v>
      </c>
      <c r="Z7">
        <f t="shared" si="16"/>
        <v>24</v>
      </c>
      <c r="AA7">
        <f t="shared" si="16"/>
        <v>25</v>
      </c>
      <c r="AB7">
        <f t="shared" si="16"/>
        <v>25</v>
      </c>
      <c r="AC7">
        <f t="shared" si="16"/>
        <v>25</v>
      </c>
      <c r="AD7">
        <f t="shared" si="16"/>
        <v>26</v>
      </c>
      <c r="AE7">
        <f t="shared" si="16"/>
        <v>25</v>
      </c>
      <c r="AF7">
        <f t="shared" si="16"/>
        <v>26</v>
      </c>
      <c r="AG7">
        <f t="shared" si="16"/>
        <v>26</v>
      </c>
      <c r="AH7">
        <f t="shared" ref="AH7:BM7" si="17">MAX(AH9:AH508)</f>
        <v>26</v>
      </c>
      <c r="AI7">
        <f t="shared" si="17"/>
        <v>25</v>
      </c>
      <c r="AJ7">
        <f t="shared" si="17"/>
        <v>25</v>
      </c>
      <c r="AK7">
        <f t="shared" si="17"/>
        <v>26</v>
      </c>
      <c r="AL7">
        <f t="shared" si="17"/>
        <v>25</v>
      </c>
      <c r="AM7">
        <f t="shared" si="17"/>
        <v>25</v>
      </c>
      <c r="AN7">
        <f t="shared" si="17"/>
        <v>25</v>
      </c>
      <c r="AO7">
        <f t="shared" si="17"/>
        <v>25</v>
      </c>
      <c r="AP7">
        <f t="shared" si="17"/>
        <v>25</v>
      </c>
      <c r="AQ7">
        <f t="shared" si="17"/>
        <v>26</v>
      </c>
      <c r="AR7">
        <f t="shared" si="17"/>
        <v>26</v>
      </c>
      <c r="AS7">
        <f t="shared" si="17"/>
        <v>26</v>
      </c>
      <c r="AT7">
        <f t="shared" si="17"/>
        <v>26</v>
      </c>
      <c r="AU7">
        <f t="shared" si="17"/>
        <v>26</v>
      </c>
      <c r="AV7">
        <f t="shared" si="17"/>
        <v>26</v>
      </c>
      <c r="AW7">
        <f t="shared" si="17"/>
        <v>25</v>
      </c>
      <c r="AX7">
        <f t="shared" si="17"/>
        <v>25</v>
      </c>
      <c r="AY7">
        <f t="shared" si="17"/>
        <v>26</v>
      </c>
      <c r="AZ7">
        <f t="shared" si="17"/>
        <v>25</v>
      </c>
      <c r="BA7">
        <f t="shared" si="17"/>
        <v>26</v>
      </c>
      <c r="BB7">
        <f t="shared" si="17"/>
        <v>25</v>
      </c>
      <c r="BC7">
        <f t="shared" si="17"/>
        <v>26</v>
      </c>
      <c r="BD7">
        <f t="shared" si="17"/>
        <v>26</v>
      </c>
      <c r="BE7">
        <f t="shared" si="17"/>
        <v>25</v>
      </c>
      <c r="BF7">
        <f t="shared" si="17"/>
        <v>26</v>
      </c>
      <c r="BG7">
        <f t="shared" si="17"/>
        <v>25</v>
      </c>
      <c r="BH7">
        <f t="shared" si="17"/>
        <v>25</v>
      </c>
      <c r="BI7">
        <f t="shared" si="17"/>
        <v>25</v>
      </c>
      <c r="BJ7">
        <f t="shared" si="17"/>
        <v>26</v>
      </c>
      <c r="BK7">
        <f t="shared" si="17"/>
        <v>26</v>
      </c>
      <c r="BL7">
        <f t="shared" si="17"/>
        <v>26</v>
      </c>
      <c r="BM7">
        <f t="shared" si="17"/>
        <v>26</v>
      </c>
      <c r="BN7">
        <f t="shared" ref="BN7:CS7" si="18">MAX(BN9:BN508)</f>
        <v>25</v>
      </c>
      <c r="BO7">
        <f t="shared" si="18"/>
        <v>26</v>
      </c>
      <c r="BP7">
        <f t="shared" si="18"/>
        <v>26</v>
      </c>
      <c r="BQ7">
        <f t="shared" si="18"/>
        <v>26</v>
      </c>
      <c r="BR7">
        <f t="shared" si="18"/>
        <v>24</v>
      </c>
      <c r="BS7">
        <f t="shared" si="18"/>
        <v>26</v>
      </c>
      <c r="BT7">
        <f t="shared" si="18"/>
        <v>25</v>
      </c>
      <c r="BU7">
        <f t="shared" si="18"/>
        <v>26</v>
      </c>
      <c r="BV7">
        <f t="shared" si="18"/>
        <v>25</v>
      </c>
      <c r="BW7">
        <f t="shared" si="18"/>
        <v>25</v>
      </c>
      <c r="BX7">
        <f t="shared" si="18"/>
        <v>26</v>
      </c>
      <c r="BY7">
        <f t="shared" si="18"/>
        <v>26</v>
      </c>
      <c r="BZ7">
        <f t="shared" si="18"/>
        <v>26</v>
      </c>
      <c r="CA7">
        <f t="shared" si="18"/>
        <v>26</v>
      </c>
      <c r="CB7">
        <f t="shared" si="18"/>
        <v>26</v>
      </c>
      <c r="CC7">
        <f t="shared" si="18"/>
        <v>26</v>
      </c>
      <c r="CD7">
        <f t="shared" si="18"/>
        <v>26</v>
      </c>
      <c r="CE7">
        <f t="shared" si="18"/>
        <v>26</v>
      </c>
      <c r="CF7">
        <f t="shared" si="18"/>
        <v>26</v>
      </c>
      <c r="CG7">
        <f t="shared" si="18"/>
        <v>25</v>
      </c>
      <c r="CH7">
        <f t="shared" si="18"/>
        <v>25</v>
      </c>
      <c r="CI7">
        <f t="shared" si="18"/>
        <v>25</v>
      </c>
      <c r="CJ7">
        <f t="shared" si="18"/>
        <v>26</v>
      </c>
      <c r="CK7">
        <f t="shared" si="18"/>
        <v>26</v>
      </c>
      <c r="CL7">
        <f t="shared" si="18"/>
        <v>26</v>
      </c>
      <c r="CM7">
        <f t="shared" si="18"/>
        <v>26</v>
      </c>
      <c r="CN7">
        <f t="shared" si="18"/>
        <v>26</v>
      </c>
      <c r="CO7">
        <f t="shared" si="18"/>
        <v>26</v>
      </c>
      <c r="CP7">
        <f t="shared" si="18"/>
        <v>24</v>
      </c>
      <c r="CQ7">
        <f t="shared" si="18"/>
        <v>26</v>
      </c>
      <c r="CR7">
        <f t="shared" si="18"/>
        <v>26</v>
      </c>
      <c r="CS7">
        <f t="shared" si="18"/>
        <v>26</v>
      </c>
      <c r="CT7">
        <f t="shared" ref="CT7:DB7" si="19">MAX(CT9:CT508)</f>
        <v>26</v>
      </c>
      <c r="CU7">
        <f t="shared" si="19"/>
        <v>26</v>
      </c>
      <c r="CV7">
        <f t="shared" si="19"/>
        <v>26</v>
      </c>
      <c r="CW7">
        <f t="shared" si="19"/>
        <v>26</v>
      </c>
      <c r="CX7">
        <f t="shared" si="19"/>
        <v>25</v>
      </c>
      <c r="CY7">
        <f t="shared" si="19"/>
        <v>26</v>
      </c>
      <c r="CZ7">
        <f t="shared" si="19"/>
        <v>24</v>
      </c>
      <c r="DA7">
        <f t="shared" si="19"/>
        <v>26</v>
      </c>
      <c r="DB7">
        <f t="shared" si="19"/>
        <v>26</v>
      </c>
      <c r="DG7" s="86" t="s">
        <v>189</v>
      </c>
      <c r="DH7" s="86" t="s">
        <v>190</v>
      </c>
      <c r="DI7" s="86" t="s">
        <v>191</v>
      </c>
      <c r="DJ7" s="86" t="s">
        <v>192</v>
      </c>
      <c r="DK7" s="86" t="s">
        <v>193</v>
      </c>
      <c r="DL7" s="86" t="s">
        <v>189</v>
      </c>
      <c r="DM7" s="86" t="s">
        <v>190</v>
      </c>
      <c r="DN7" s="86" t="s">
        <v>191</v>
      </c>
      <c r="DO7" s="86" t="s">
        <v>192</v>
      </c>
      <c r="DP7" s="86" t="s">
        <v>193</v>
      </c>
      <c r="DQ7" s="86" t="str">
        <f>DL7</f>
        <v>N</v>
      </c>
      <c r="DR7" s="86" t="str">
        <f t="shared" ref="DR7:GC7" si="20">DM7</f>
        <v>B</v>
      </c>
      <c r="DS7" s="86" t="str">
        <f t="shared" si="20"/>
        <v>G</v>
      </c>
      <c r="DT7" s="86" t="str">
        <f t="shared" si="20"/>
        <v>W</v>
      </c>
      <c r="DU7" s="86" t="str">
        <f t="shared" si="20"/>
        <v>U</v>
      </c>
      <c r="DV7" s="86" t="str">
        <f t="shared" si="20"/>
        <v>N</v>
      </c>
      <c r="DW7" s="86" t="str">
        <f t="shared" si="20"/>
        <v>B</v>
      </c>
      <c r="DX7" s="86" t="str">
        <f t="shared" si="20"/>
        <v>G</v>
      </c>
      <c r="DY7" s="86" t="str">
        <f t="shared" si="20"/>
        <v>W</v>
      </c>
      <c r="DZ7" s="86" t="str">
        <f t="shared" si="20"/>
        <v>U</v>
      </c>
      <c r="EA7" s="86" t="str">
        <f t="shared" si="20"/>
        <v>N</v>
      </c>
      <c r="EB7" s="86" t="str">
        <f t="shared" si="20"/>
        <v>B</v>
      </c>
      <c r="EC7" s="86" t="str">
        <f t="shared" si="20"/>
        <v>G</v>
      </c>
      <c r="ED7" s="86" t="str">
        <f t="shared" si="20"/>
        <v>W</v>
      </c>
      <c r="EE7" s="86" t="str">
        <f t="shared" si="20"/>
        <v>U</v>
      </c>
      <c r="EF7" s="86" t="str">
        <f t="shared" si="20"/>
        <v>N</v>
      </c>
      <c r="EG7" s="86" t="str">
        <f t="shared" si="20"/>
        <v>B</v>
      </c>
      <c r="EH7" s="86" t="str">
        <f t="shared" si="20"/>
        <v>G</v>
      </c>
      <c r="EI7" s="86" t="str">
        <f t="shared" si="20"/>
        <v>W</v>
      </c>
      <c r="EJ7" s="86" t="str">
        <f t="shared" si="20"/>
        <v>U</v>
      </c>
      <c r="EK7" s="86" t="str">
        <f t="shared" si="20"/>
        <v>N</v>
      </c>
      <c r="EL7" s="86" t="str">
        <f t="shared" si="20"/>
        <v>B</v>
      </c>
      <c r="EM7" s="86" t="str">
        <f t="shared" si="20"/>
        <v>G</v>
      </c>
      <c r="EN7" s="86" t="str">
        <f t="shared" si="20"/>
        <v>W</v>
      </c>
      <c r="EO7" s="86" t="str">
        <f t="shared" si="20"/>
        <v>U</v>
      </c>
      <c r="EP7" s="86" t="str">
        <f t="shared" si="20"/>
        <v>N</v>
      </c>
      <c r="EQ7" s="86" t="str">
        <f t="shared" si="20"/>
        <v>B</v>
      </c>
      <c r="ER7" s="86" t="str">
        <f t="shared" si="20"/>
        <v>G</v>
      </c>
      <c r="ES7" s="86" t="str">
        <f t="shared" si="20"/>
        <v>W</v>
      </c>
      <c r="ET7" s="86" t="str">
        <f t="shared" si="20"/>
        <v>U</v>
      </c>
      <c r="EU7" s="86" t="str">
        <f t="shared" si="20"/>
        <v>N</v>
      </c>
      <c r="EV7" s="86" t="str">
        <f t="shared" si="20"/>
        <v>B</v>
      </c>
      <c r="EW7" s="86" t="str">
        <f t="shared" si="20"/>
        <v>G</v>
      </c>
      <c r="EX7" s="86" t="str">
        <f t="shared" si="20"/>
        <v>W</v>
      </c>
      <c r="EY7" s="86" t="str">
        <f t="shared" si="20"/>
        <v>U</v>
      </c>
      <c r="EZ7" s="86" t="str">
        <f t="shared" si="20"/>
        <v>N</v>
      </c>
      <c r="FA7" s="86" t="str">
        <f t="shared" si="20"/>
        <v>B</v>
      </c>
      <c r="FB7" s="86" t="str">
        <f t="shared" si="20"/>
        <v>G</v>
      </c>
      <c r="FC7" s="86" t="str">
        <f t="shared" si="20"/>
        <v>W</v>
      </c>
      <c r="FD7" s="86" t="str">
        <f t="shared" si="20"/>
        <v>U</v>
      </c>
      <c r="FE7" s="86" t="str">
        <f t="shared" si="20"/>
        <v>N</v>
      </c>
      <c r="FF7" s="86" t="str">
        <f t="shared" si="20"/>
        <v>B</v>
      </c>
      <c r="FG7" s="86" t="str">
        <f t="shared" si="20"/>
        <v>G</v>
      </c>
      <c r="FH7" s="86" t="str">
        <f t="shared" si="20"/>
        <v>W</v>
      </c>
      <c r="FI7" s="86" t="str">
        <f t="shared" si="20"/>
        <v>U</v>
      </c>
      <c r="FJ7" s="86" t="str">
        <f t="shared" si="20"/>
        <v>N</v>
      </c>
      <c r="FK7" s="86" t="str">
        <f t="shared" si="20"/>
        <v>B</v>
      </c>
      <c r="FL7" s="86" t="str">
        <f t="shared" si="20"/>
        <v>G</v>
      </c>
      <c r="FM7" s="86" t="str">
        <f t="shared" si="20"/>
        <v>W</v>
      </c>
      <c r="FN7" s="86" t="str">
        <f t="shared" si="20"/>
        <v>U</v>
      </c>
      <c r="FO7" s="86" t="str">
        <f t="shared" si="20"/>
        <v>N</v>
      </c>
      <c r="FP7" s="86" t="str">
        <f t="shared" si="20"/>
        <v>B</v>
      </c>
      <c r="FQ7" s="86" t="str">
        <f t="shared" si="20"/>
        <v>G</v>
      </c>
      <c r="FR7" s="86" t="str">
        <f t="shared" si="20"/>
        <v>W</v>
      </c>
      <c r="FS7" s="86" t="str">
        <f t="shared" si="20"/>
        <v>U</v>
      </c>
      <c r="FT7" s="86" t="str">
        <f t="shared" si="20"/>
        <v>N</v>
      </c>
      <c r="FU7" s="86" t="str">
        <f t="shared" si="20"/>
        <v>B</v>
      </c>
      <c r="FV7" s="86" t="str">
        <f t="shared" si="20"/>
        <v>G</v>
      </c>
      <c r="FW7" s="86" t="str">
        <f t="shared" si="20"/>
        <v>W</v>
      </c>
      <c r="FX7" s="86" t="str">
        <f t="shared" si="20"/>
        <v>U</v>
      </c>
      <c r="FY7" s="86" t="str">
        <f t="shared" si="20"/>
        <v>N</v>
      </c>
      <c r="FZ7" s="86" t="str">
        <f t="shared" si="20"/>
        <v>B</v>
      </c>
      <c r="GA7" s="86" t="str">
        <f t="shared" si="20"/>
        <v>G</v>
      </c>
      <c r="GB7" s="86" t="str">
        <f t="shared" si="20"/>
        <v>W</v>
      </c>
      <c r="GC7" s="86" t="str">
        <f t="shared" si="20"/>
        <v>U</v>
      </c>
      <c r="GD7" s="86" t="str">
        <f t="shared" ref="GD7:HB7" si="21">FY7</f>
        <v>N</v>
      </c>
      <c r="GE7" s="86" t="str">
        <f t="shared" si="21"/>
        <v>B</v>
      </c>
      <c r="GF7" s="86" t="str">
        <f t="shared" si="21"/>
        <v>G</v>
      </c>
      <c r="GG7" s="86" t="str">
        <f t="shared" si="21"/>
        <v>W</v>
      </c>
      <c r="GH7" s="86" t="str">
        <f t="shared" si="21"/>
        <v>U</v>
      </c>
      <c r="GI7" s="86" t="str">
        <f t="shared" si="21"/>
        <v>N</v>
      </c>
      <c r="GJ7" s="86" t="str">
        <f t="shared" si="21"/>
        <v>B</v>
      </c>
      <c r="GK7" s="86" t="str">
        <f t="shared" si="21"/>
        <v>G</v>
      </c>
      <c r="GL7" s="86" t="str">
        <f t="shared" si="21"/>
        <v>W</v>
      </c>
      <c r="GM7" s="86" t="str">
        <f t="shared" si="21"/>
        <v>U</v>
      </c>
      <c r="GN7" s="86" t="str">
        <f t="shared" si="21"/>
        <v>N</v>
      </c>
      <c r="GO7" s="86" t="str">
        <f t="shared" si="21"/>
        <v>B</v>
      </c>
      <c r="GP7" s="86" t="str">
        <f t="shared" si="21"/>
        <v>G</v>
      </c>
      <c r="GQ7" s="86" t="str">
        <f t="shared" si="21"/>
        <v>W</v>
      </c>
      <c r="GR7" s="86" t="str">
        <f t="shared" si="21"/>
        <v>U</v>
      </c>
      <c r="GS7" s="86" t="str">
        <f t="shared" si="21"/>
        <v>N</v>
      </c>
      <c r="GT7" s="86" t="str">
        <f t="shared" si="21"/>
        <v>B</v>
      </c>
      <c r="GU7" s="86" t="str">
        <f t="shared" si="21"/>
        <v>G</v>
      </c>
      <c r="GV7" s="86" t="str">
        <f t="shared" si="21"/>
        <v>W</v>
      </c>
      <c r="GW7" s="86" t="str">
        <f t="shared" si="21"/>
        <v>U</v>
      </c>
      <c r="GX7" s="86" t="str">
        <f t="shared" si="21"/>
        <v>N</v>
      </c>
      <c r="GY7" s="86" t="str">
        <f t="shared" si="21"/>
        <v>B</v>
      </c>
      <c r="GZ7" s="86" t="str">
        <f t="shared" si="21"/>
        <v>G</v>
      </c>
      <c r="HA7" s="86" t="str">
        <f t="shared" si="21"/>
        <v>W</v>
      </c>
      <c r="HB7" s="86" t="str">
        <f t="shared" si="21"/>
        <v>U</v>
      </c>
    </row>
    <row r="8" spans="1:210">
      <c r="A8" t="s">
        <v>64</v>
      </c>
      <c r="B8" t="str">
        <f>Model!$A$782&amp;": "&amp;1</f>
        <v>Parent: 1</v>
      </c>
      <c r="C8" t="str">
        <f>Model!$A$782&amp;": "&amp;2</f>
        <v>Parent: 2</v>
      </c>
      <c r="D8" t="str">
        <f>Model!$A$782&amp;": "&amp;3</f>
        <v>Parent: 3</v>
      </c>
      <c r="E8" t="str">
        <f>Model!$A$782&amp;": "&amp;4</f>
        <v>Parent: 4</v>
      </c>
      <c r="F8" t="str">
        <f>Model!$A$782&amp;": "&amp;5</f>
        <v>Parent: 5</v>
      </c>
      <c r="G8" t="str">
        <f>Model!$A$783&amp;": "&amp;1</f>
        <v>X1 Best: 1</v>
      </c>
      <c r="H8" t="str">
        <f>Model!$A$783&amp;": "&amp;2</f>
        <v>X1 Best: 2</v>
      </c>
      <c r="I8" t="str">
        <f>Model!$A$783&amp;": "&amp;3</f>
        <v>X1 Best: 3</v>
      </c>
      <c r="J8" t="str">
        <f>Model!$A$783&amp;": "&amp;4</f>
        <v>X1 Best: 4</v>
      </c>
      <c r="K8" t="str">
        <f>Model!$A$783&amp;": "&amp;5</f>
        <v>X1 Best: 5</v>
      </c>
      <c r="L8" t="str">
        <f>Model!$A$784&amp;": "&amp;1</f>
        <v>X2 Best: 1</v>
      </c>
      <c r="M8" t="str">
        <f>Model!$A$784&amp;": "&amp;2</f>
        <v>X2 Best: 2</v>
      </c>
      <c r="N8" t="str">
        <f>Model!$A$784&amp;": "&amp;3</f>
        <v>X2 Best: 3</v>
      </c>
      <c r="O8" t="str">
        <f>Model!$A$784&amp;": "&amp;4</f>
        <v>X2 Best: 4</v>
      </c>
      <c r="P8" t="str">
        <f>Model!$A$784&amp;": "&amp;5</f>
        <v>X2 Best: 5</v>
      </c>
      <c r="Q8" t="str">
        <f>Model!$A$785&amp;": "&amp;1</f>
        <v>X3 Best: 1</v>
      </c>
      <c r="R8" t="str">
        <f>Model!$A$785&amp;": "&amp;2</f>
        <v>X3 Best: 2</v>
      </c>
      <c r="S8" t="str">
        <f>Model!$A$785&amp;": "&amp;3</f>
        <v>X3 Best: 3</v>
      </c>
      <c r="T8" t="str">
        <f>Model!$A$785&amp;": "&amp;4</f>
        <v>X3 Best: 4</v>
      </c>
      <c r="U8" t="str">
        <f>Model!$A$785&amp;": "&amp;5</f>
        <v>X3 Best: 5</v>
      </c>
      <c r="V8" t="str">
        <f>Model!$A$786&amp;": "&amp;1</f>
        <v>X4 Best: 1</v>
      </c>
      <c r="W8" t="str">
        <f>Model!$A$786&amp;": "&amp;2</f>
        <v>X4 Best: 2</v>
      </c>
      <c r="X8" t="str">
        <f>Model!$A$786&amp;": "&amp;3</f>
        <v>X4 Best: 3</v>
      </c>
      <c r="Y8" t="str">
        <f>Model!$A$786&amp;": "&amp;4</f>
        <v>X4 Best: 4</v>
      </c>
      <c r="Z8" t="str">
        <f>Model!$A$786&amp;": "&amp;5</f>
        <v>X4 Best: 5</v>
      </c>
      <c r="AA8" t="str">
        <f>Model!$A$787&amp;": "&amp;1</f>
        <v>X1 Sec: 1</v>
      </c>
      <c r="AB8" t="str">
        <f>Model!$A$787&amp;": "&amp;2</f>
        <v>X1 Sec: 2</v>
      </c>
      <c r="AC8" t="str">
        <f>Model!$A$787&amp;": "&amp;3</f>
        <v>X1 Sec: 3</v>
      </c>
      <c r="AD8" t="str">
        <f>Model!$A$787&amp;": "&amp;4</f>
        <v>X1 Sec: 4</v>
      </c>
      <c r="AE8" t="str">
        <f>Model!$A$787&amp;": "&amp;5</f>
        <v>X1 Sec: 5</v>
      </c>
      <c r="AF8" t="str">
        <f>Model!$A$788&amp;": "&amp;1</f>
        <v>X2 Sec: 1</v>
      </c>
      <c r="AG8" t="str">
        <f>Model!$A$788&amp;": "&amp;2</f>
        <v>X2 Sec: 2</v>
      </c>
      <c r="AH8" t="str">
        <f>Model!$A$788&amp;": "&amp;3</f>
        <v>X2 Sec: 3</v>
      </c>
      <c r="AI8" t="str">
        <f>Model!$A$788&amp;": "&amp;4</f>
        <v>X2 Sec: 4</v>
      </c>
      <c r="AJ8" t="str">
        <f>Model!$A$788&amp;": "&amp;5</f>
        <v>X2 Sec: 5</v>
      </c>
      <c r="AK8" t="str">
        <f>Model!$A$789&amp;": "&amp;1</f>
        <v>X3 Sec: 1</v>
      </c>
      <c r="AL8" t="str">
        <f>Model!$A$789&amp;": "&amp;2</f>
        <v>X3 Sec: 2</v>
      </c>
      <c r="AM8" t="str">
        <f>Model!$A$789&amp;": "&amp;3</f>
        <v>X3 Sec: 3</v>
      </c>
      <c r="AN8" t="str">
        <f>Model!$A$789&amp;": "&amp;4</f>
        <v>X3 Sec: 4</v>
      </c>
      <c r="AO8" t="str">
        <f>Model!$A$789&amp;": "&amp;5</f>
        <v>X3 Sec: 5</v>
      </c>
      <c r="AP8" t="str">
        <f>Model!$A$790&amp;": "&amp;1</f>
        <v>X4 Sec: 1</v>
      </c>
      <c r="AQ8" t="str">
        <f>Model!$A$790&amp;": "&amp;2</f>
        <v>X4 Sec: 2</v>
      </c>
      <c r="AR8" t="str">
        <f>Model!$A$790&amp;": "&amp;3</f>
        <v>X4 Sec: 3</v>
      </c>
      <c r="AS8" t="str">
        <f>Model!$A$790&amp;": "&amp;4</f>
        <v>X4 Sec: 4</v>
      </c>
      <c r="AT8" t="str">
        <f>Model!$A$790&amp;": "&amp;5</f>
        <v>X4 Sec: 5</v>
      </c>
      <c r="AU8" t="str">
        <f>Model!$A$791&amp;": "&amp;1</f>
        <v>X1 Thrd: 1</v>
      </c>
      <c r="AV8" t="str">
        <f>Model!$A$791&amp;": "&amp;2</f>
        <v>X1 Thrd: 2</v>
      </c>
      <c r="AW8" t="str">
        <f>Model!$A$791&amp;": "&amp;3</f>
        <v>X1 Thrd: 3</v>
      </c>
      <c r="AX8" t="str">
        <f>Model!$A$791&amp;": "&amp;4</f>
        <v>X1 Thrd: 4</v>
      </c>
      <c r="AY8" t="str">
        <f>Model!$A$791&amp;": "&amp;5</f>
        <v>X1 Thrd: 5</v>
      </c>
      <c r="AZ8" t="str">
        <f>Model!$A$792&amp;": "&amp;1</f>
        <v>X2 Thrd: 1</v>
      </c>
      <c r="BA8" t="str">
        <f>Model!$A$792&amp;": "&amp;2</f>
        <v>X2 Thrd: 2</v>
      </c>
      <c r="BB8" t="str">
        <f>Model!$A$792&amp;": "&amp;3</f>
        <v>X2 Thrd: 3</v>
      </c>
      <c r="BC8" t="str">
        <f>Model!$A$792&amp;": "&amp;4</f>
        <v>X2 Thrd: 4</v>
      </c>
      <c r="BD8" t="str">
        <f>Model!$A$792&amp;": "&amp;5</f>
        <v>X2 Thrd: 5</v>
      </c>
      <c r="BE8" t="str">
        <f>Model!$A$793&amp;": "&amp;1</f>
        <v>X3 Thrd: 1</v>
      </c>
      <c r="BF8" t="str">
        <f>Model!$A$793&amp;": "&amp;2</f>
        <v>X3 Thrd: 2</v>
      </c>
      <c r="BG8" t="str">
        <f>Model!$A$793&amp;": "&amp;3</f>
        <v>X3 Thrd: 3</v>
      </c>
      <c r="BH8" t="str">
        <f>Model!$A$793&amp;": "&amp;4</f>
        <v>X3 Thrd: 4</v>
      </c>
      <c r="BI8" t="str">
        <f>Model!$A$793&amp;": "&amp;5</f>
        <v>X3 Thrd: 5</v>
      </c>
      <c r="BJ8" t="str">
        <f>Model!$A$794&amp;": "&amp;1</f>
        <v>X4 Thrd: 1</v>
      </c>
      <c r="BK8" t="str">
        <f>Model!$A$794&amp;": "&amp;2</f>
        <v>X4 Thrd: 2</v>
      </c>
      <c r="BL8" t="str">
        <f>Model!$A$794&amp;": "&amp;3</f>
        <v>X4 Thrd: 3</v>
      </c>
      <c r="BM8" t="str">
        <f>Model!$A$794&amp;": "&amp;4</f>
        <v>X4 Thrd: 4</v>
      </c>
      <c r="BN8" t="str">
        <f>Model!$A$794&amp;": "&amp;5</f>
        <v>X4 Thrd: 5</v>
      </c>
      <c r="BO8" t="str">
        <f>Model!$A$795&amp;": "&amp;1</f>
        <v>X1 Frth: 1</v>
      </c>
      <c r="BP8" t="str">
        <f>Model!$A$795&amp;": "&amp;2</f>
        <v>X1 Frth: 2</v>
      </c>
      <c r="BQ8" t="str">
        <f>Model!$A$795&amp;": "&amp;3</f>
        <v>X1 Frth: 3</v>
      </c>
      <c r="BR8" t="str">
        <f>Model!$A$795&amp;": "&amp;4</f>
        <v>X1 Frth: 4</v>
      </c>
      <c r="BS8" t="str">
        <f>Model!$A$795&amp;": "&amp;5</f>
        <v>X1 Frth: 5</v>
      </c>
      <c r="BT8" t="str">
        <f>Model!$A$796&amp;": "&amp;1</f>
        <v>X2 Frth: 1</v>
      </c>
      <c r="BU8" t="str">
        <f>Model!$A$796&amp;": "&amp;2</f>
        <v>X2 Frth: 2</v>
      </c>
      <c r="BV8" t="str">
        <f>Model!$A$796&amp;": "&amp;3</f>
        <v>X2 Frth: 3</v>
      </c>
      <c r="BW8" t="str">
        <f>Model!$A$796&amp;": "&amp;4</f>
        <v>X2 Frth: 4</v>
      </c>
      <c r="BX8" t="str">
        <f>Model!$A$796&amp;": "&amp;5</f>
        <v>X2 Frth: 5</v>
      </c>
      <c r="BY8" t="str">
        <f>Model!$A$797&amp;": "&amp;1</f>
        <v>X3 Frth: 1</v>
      </c>
      <c r="BZ8" t="str">
        <f>Model!$A$797&amp;": "&amp;2</f>
        <v>X3 Frth: 2</v>
      </c>
      <c r="CA8" t="str">
        <f>Model!$A$797&amp;": "&amp;3</f>
        <v>X3 Frth: 3</v>
      </c>
      <c r="CB8" t="str">
        <f>Model!$A$797&amp;": "&amp;4</f>
        <v>X3 Frth: 4</v>
      </c>
      <c r="CC8" t="str">
        <f>Model!$A$797&amp;": "&amp;5</f>
        <v>X3 Frth: 5</v>
      </c>
      <c r="CD8" t="str">
        <f>Model!$A$798&amp;": "&amp;1</f>
        <v>X4 Frth: 1</v>
      </c>
      <c r="CE8" t="str">
        <f>Model!$A$798&amp;": "&amp;2</f>
        <v>X4 Frth: 2</v>
      </c>
      <c r="CF8" t="str">
        <f>Model!$A$798&amp;": "&amp;3</f>
        <v>X4 Frth: 3</v>
      </c>
      <c r="CG8" t="str">
        <f>Model!$A$798&amp;": "&amp;4</f>
        <v>X4 Frth: 4</v>
      </c>
      <c r="CH8" t="str">
        <f>Model!$A$798&amp;": "&amp;5</f>
        <v>X4 Frth: 5</v>
      </c>
      <c r="CI8" t="str">
        <f>Model!$A$799&amp;": "&amp;1</f>
        <v>X1 Fifth: 1</v>
      </c>
      <c r="CJ8" t="str">
        <f>Model!$A$799&amp;": "&amp;2</f>
        <v>X1 Fifth: 2</v>
      </c>
      <c r="CK8" t="str">
        <f>Model!$A$799&amp;": "&amp;3</f>
        <v>X1 Fifth: 3</v>
      </c>
      <c r="CL8" t="str">
        <f>Model!$A$799&amp;": "&amp;4</f>
        <v>X1 Fifth: 4</v>
      </c>
      <c r="CM8" t="str">
        <f>Model!$A$799&amp;": "&amp;5</f>
        <v>X1 Fifth: 5</v>
      </c>
      <c r="CN8" t="str">
        <f>Model!$A$800&amp;": "&amp;1</f>
        <v>X2 Fifth: 1</v>
      </c>
      <c r="CO8" t="str">
        <f>Model!$A$800&amp;": "&amp;2</f>
        <v>X2 Fifth: 2</v>
      </c>
      <c r="CP8" t="str">
        <f>Model!$A$800&amp;": "&amp;3</f>
        <v>X2 Fifth: 3</v>
      </c>
      <c r="CQ8" t="str">
        <f>Model!$A$800&amp;": "&amp;4</f>
        <v>X2 Fifth: 4</v>
      </c>
      <c r="CR8" t="str">
        <f>Model!$A$800&amp;": "&amp;5</f>
        <v>X2 Fifth: 5</v>
      </c>
      <c r="CS8" t="str">
        <f>Model!$A$801&amp;": "&amp;1</f>
        <v>X3 Fifth: 1</v>
      </c>
      <c r="CT8" t="str">
        <f>Model!$A$801&amp;": "&amp;2</f>
        <v>X3 Fifth: 2</v>
      </c>
      <c r="CU8" t="str">
        <f>Model!$A$801&amp;": "&amp;3</f>
        <v>X3 Fifth: 3</v>
      </c>
      <c r="CV8" t="str">
        <f>Model!$A$801&amp;": "&amp;4</f>
        <v>X3 Fifth: 4</v>
      </c>
      <c r="CW8" t="str">
        <f>Model!$A$801&amp;": "&amp;5</f>
        <v>X3 Fifth: 5</v>
      </c>
      <c r="CX8" t="str">
        <f>Model!$A$802&amp;": "&amp;1</f>
        <v>X4 Fifth: 1</v>
      </c>
      <c r="CY8" t="str">
        <f>Model!$A$802&amp;": "&amp;2</f>
        <v>X4 Fifth: 2</v>
      </c>
      <c r="CZ8" t="str">
        <f>Model!$A$802&amp;": "&amp;3</f>
        <v>X4 Fifth: 3</v>
      </c>
      <c r="DA8" t="str">
        <f>Model!$A$802&amp;": "&amp;4</f>
        <v>X4 Fifth: 4</v>
      </c>
      <c r="DB8" t="str">
        <f>Model!$A$802&amp;": "&amp;5</f>
        <v>X4 Fifth: 5</v>
      </c>
      <c r="DG8" t="str">
        <f>G8</f>
        <v>X1 Best: 1</v>
      </c>
      <c r="DH8" t="str">
        <f t="shared" ref="DH8:FF8" si="22">H8</f>
        <v>X1 Best: 2</v>
      </c>
      <c r="DI8" t="str">
        <f t="shared" si="22"/>
        <v>X1 Best: 3</v>
      </c>
      <c r="DJ8" t="str">
        <f t="shared" si="22"/>
        <v>X1 Best: 4</v>
      </c>
      <c r="DK8" t="str">
        <f t="shared" si="22"/>
        <v>X1 Best: 5</v>
      </c>
      <c r="DL8" t="str">
        <f t="shared" si="22"/>
        <v>X2 Best: 1</v>
      </c>
      <c r="DM8" t="str">
        <f t="shared" si="22"/>
        <v>X2 Best: 2</v>
      </c>
      <c r="DN8" t="str">
        <f t="shared" si="22"/>
        <v>X2 Best: 3</v>
      </c>
      <c r="DO8" t="str">
        <f t="shared" si="22"/>
        <v>X2 Best: 4</v>
      </c>
      <c r="DP8" t="str">
        <f t="shared" si="22"/>
        <v>X2 Best: 5</v>
      </c>
      <c r="DQ8" t="str">
        <f t="shared" si="22"/>
        <v>X3 Best: 1</v>
      </c>
      <c r="DR8" t="str">
        <f t="shared" si="22"/>
        <v>X3 Best: 2</v>
      </c>
      <c r="DS8" t="str">
        <f t="shared" si="22"/>
        <v>X3 Best: 3</v>
      </c>
      <c r="DT8" t="str">
        <f t="shared" si="22"/>
        <v>X3 Best: 4</v>
      </c>
      <c r="DU8" t="str">
        <f t="shared" si="22"/>
        <v>X3 Best: 5</v>
      </c>
      <c r="DV8" t="str">
        <f t="shared" si="22"/>
        <v>X4 Best: 1</v>
      </c>
      <c r="DW8" t="str">
        <f t="shared" si="22"/>
        <v>X4 Best: 2</v>
      </c>
      <c r="DX8" t="str">
        <f t="shared" si="22"/>
        <v>X4 Best: 3</v>
      </c>
      <c r="DY8" t="str">
        <f t="shared" si="22"/>
        <v>X4 Best: 4</v>
      </c>
      <c r="DZ8" t="str">
        <f t="shared" si="22"/>
        <v>X4 Best: 5</v>
      </c>
      <c r="EA8" s="74" t="str">
        <f t="shared" si="22"/>
        <v>X1 Sec: 1</v>
      </c>
      <c r="EB8" s="74" t="str">
        <f t="shared" si="22"/>
        <v>X1 Sec: 2</v>
      </c>
      <c r="EC8" s="74" t="str">
        <f t="shared" si="22"/>
        <v>X1 Sec: 3</v>
      </c>
      <c r="ED8" s="74" t="str">
        <f t="shared" si="22"/>
        <v>X1 Sec: 4</v>
      </c>
      <c r="EE8" s="74" t="str">
        <f t="shared" si="22"/>
        <v>X1 Sec: 5</v>
      </c>
      <c r="EF8" s="74" t="str">
        <f t="shared" si="22"/>
        <v>X2 Sec: 1</v>
      </c>
      <c r="EG8" s="74" t="str">
        <f t="shared" si="22"/>
        <v>X2 Sec: 2</v>
      </c>
      <c r="EH8" s="74" t="str">
        <f t="shared" si="22"/>
        <v>X2 Sec: 3</v>
      </c>
      <c r="EI8" s="74" t="str">
        <f t="shared" si="22"/>
        <v>X2 Sec: 4</v>
      </c>
      <c r="EJ8" s="74" t="str">
        <f t="shared" si="22"/>
        <v>X2 Sec: 5</v>
      </c>
      <c r="EK8" s="74" t="str">
        <f t="shared" si="22"/>
        <v>X3 Sec: 1</v>
      </c>
      <c r="EL8" s="74" t="str">
        <f t="shared" si="22"/>
        <v>X3 Sec: 2</v>
      </c>
      <c r="EM8" s="74" t="str">
        <f t="shared" si="22"/>
        <v>X3 Sec: 3</v>
      </c>
      <c r="EN8" s="74" t="str">
        <f t="shared" si="22"/>
        <v>X3 Sec: 4</v>
      </c>
      <c r="EO8" s="74" t="str">
        <f t="shared" si="22"/>
        <v>X3 Sec: 5</v>
      </c>
      <c r="EP8" s="74" t="str">
        <f t="shared" si="22"/>
        <v>X4 Sec: 1</v>
      </c>
      <c r="EQ8" s="74" t="str">
        <f t="shared" si="22"/>
        <v>X4 Sec: 2</v>
      </c>
      <c r="ER8" s="74" t="str">
        <f t="shared" si="22"/>
        <v>X4 Sec: 3</v>
      </c>
      <c r="ES8" s="74" t="str">
        <f t="shared" si="22"/>
        <v>X4 Sec: 4</v>
      </c>
      <c r="ET8" s="74" t="str">
        <f t="shared" si="22"/>
        <v>X4 Sec: 5</v>
      </c>
      <c r="EU8" s="83" t="str">
        <f t="shared" si="22"/>
        <v>X1 Thrd: 1</v>
      </c>
      <c r="EV8" s="83" t="str">
        <f t="shared" si="22"/>
        <v>X1 Thrd: 2</v>
      </c>
      <c r="EW8" s="83" t="str">
        <f t="shared" si="22"/>
        <v>X1 Thrd: 3</v>
      </c>
      <c r="EX8" s="83" t="str">
        <f t="shared" si="22"/>
        <v>X1 Thrd: 4</v>
      </c>
      <c r="EY8" s="83" t="str">
        <f t="shared" si="22"/>
        <v>X1 Thrd: 5</v>
      </c>
      <c r="EZ8" s="83" t="str">
        <f t="shared" si="22"/>
        <v>X2 Thrd: 1</v>
      </c>
      <c r="FA8" s="83" t="str">
        <f t="shared" si="22"/>
        <v>X2 Thrd: 2</v>
      </c>
      <c r="FB8" s="83" t="str">
        <f t="shared" si="22"/>
        <v>X2 Thrd: 3</v>
      </c>
      <c r="FC8" s="83" t="str">
        <f t="shared" si="22"/>
        <v>X2 Thrd: 4</v>
      </c>
      <c r="FD8" s="83" t="str">
        <f t="shared" si="22"/>
        <v>X2 Thrd: 5</v>
      </c>
      <c r="FE8" s="83" t="str">
        <f t="shared" si="22"/>
        <v>X3 Thrd: 1</v>
      </c>
      <c r="FF8" s="83" t="str">
        <f t="shared" si="22"/>
        <v>X3 Thrd: 2</v>
      </c>
      <c r="FG8" s="83" t="str">
        <f>BG8</f>
        <v>X3 Thrd: 3</v>
      </c>
      <c r="FH8" s="83" t="str">
        <f t="shared" ref="FH8" si="23">BH8</f>
        <v>X3 Thrd: 4</v>
      </c>
      <c r="FI8" s="83" t="str">
        <f t="shared" ref="FI8" si="24">BI8</f>
        <v>X3 Thrd: 5</v>
      </c>
      <c r="FJ8" s="83" t="str">
        <f t="shared" ref="FJ8" si="25">BJ8</f>
        <v>X4 Thrd: 1</v>
      </c>
      <c r="FK8" s="83" t="str">
        <f t="shared" ref="FK8" si="26">BK8</f>
        <v>X4 Thrd: 2</v>
      </c>
      <c r="FL8" s="83" t="str">
        <f t="shared" ref="FL8" si="27">BL8</f>
        <v>X4 Thrd: 3</v>
      </c>
      <c r="FM8" s="83" t="str">
        <f t="shared" ref="FM8" si="28">BM8</f>
        <v>X4 Thrd: 4</v>
      </c>
      <c r="FN8" s="83" t="str">
        <f t="shared" ref="FN8" si="29">BN8</f>
        <v>X4 Thrd: 5</v>
      </c>
      <c r="FO8" s="89" t="str">
        <f t="shared" ref="FO8" si="30">BO8</f>
        <v>X1 Frth: 1</v>
      </c>
      <c r="FP8" s="89" t="str">
        <f t="shared" ref="FP8" si="31">BP8</f>
        <v>X1 Frth: 2</v>
      </c>
      <c r="FQ8" s="89" t="str">
        <f t="shared" ref="FQ8" si="32">BQ8</f>
        <v>X1 Frth: 3</v>
      </c>
      <c r="FR8" s="89" t="str">
        <f t="shared" ref="FR8" si="33">BR8</f>
        <v>X1 Frth: 4</v>
      </c>
      <c r="FS8" s="89" t="str">
        <f t="shared" ref="FS8" si="34">BS8</f>
        <v>X1 Frth: 5</v>
      </c>
      <c r="FT8" s="89" t="str">
        <f t="shared" ref="FT8" si="35">BT8</f>
        <v>X2 Frth: 1</v>
      </c>
      <c r="FU8" s="89" t="str">
        <f t="shared" ref="FU8" si="36">BU8</f>
        <v>X2 Frth: 2</v>
      </c>
      <c r="FV8" s="89" t="str">
        <f t="shared" ref="FV8" si="37">BV8</f>
        <v>X2 Frth: 3</v>
      </c>
      <c r="FW8" s="89" t="str">
        <f t="shared" ref="FW8" si="38">BW8</f>
        <v>X2 Frth: 4</v>
      </c>
      <c r="FX8" s="89" t="str">
        <f t="shared" ref="FX8" si="39">BX8</f>
        <v>X2 Frth: 5</v>
      </c>
      <c r="FY8" s="89" t="str">
        <f t="shared" ref="FY8" si="40">BY8</f>
        <v>X3 Frth: 1</v>
      </c>
      <c r="FZ8" s="89" t="str">
        <f t="shared" ref="FZ8" si="41">BZ8</f>
        <v>X3 Frth: 2</v>
      </c>
      <c r="GA8" s="89" t="str">
        <f t="shared" ref="GA8" si="42">CA8</f>
        <v>X3 Frth: 3</v>
      </c>
      <c r="GB8" s="89" t="str">
        <f t="shared" ref="GB8" si="43">CB8</f>
        <v>X3 Frth: 4</v>
      </c>
      <c r="GC8" s="89" t="str">
        <f t="shared" ref="GC8" si="44">CC8</f>
        <v>X3 Frth: 5</v>
      </c>
      <c r="GD8" s="89" t="str">
        <f t="shared" ref="GD8" si="45">CD8</f>
        <v>X4 Frth: 1</v>
      </c>
      <c r="GE8" s="89" t="str">
        <f t="shared" ref="GE8" si="46">CE8</f>
        <v>X4 Frth: 2</v>
      </c>
      <c r="GF8" s="89" t="str">
        <f t="shared" ref="GF8" si="47">CF8</f>
        <v>X4 Frth: 3</v>
      </c>
      <c r="GG8" s="89" t="str">
        <f t="shared" ref="GG8" si="48">CG8</f>
        <v>X4 Frth: 4</v>
      </c>
      <c r="GH8" s="89" t="str">
        <f t="shared" ref="GH8" si="49">CH8</f>
        <v>X4 Frth: 5</v>
      </c>
      <c r="GI8" s="81" t="str">
        <f t="shared" ref="GI8" si="50">CI8</f>
        <v>X1 Fifth: 1</v>
      </c>
      <c r="GJ8" s="81" t="str">
        <f t="shared" ref="GJ8" si="51">CJ8</f>
        <v>X1 Fifth: 2</v>
      </c>
      <c r="GK8" s="81" t="str">
        <f>CK8</f>
        <v>X1 Fifth: 3</v>
      </c>
      <c r="GL8" s="81" t="str">
        <f t="shared" ref="GL8" si="52">CL8</f>
        <v>X1 Fifth: 4</v>
      </c>
      <c r="GM8" s="81" t="str">
        <f t="shared" ref="GM8" si="53">CM8</f>
        <v>X1 Fifth: 5</v>
      </c>
      <c r="GN8" s="81" t="str">
        <f t="shared" ref="GN8" si="54">CN8</f>
        <v>X2 Fifth: 1</v>
      </c>
      <c r="GO8" s="81" t="str">
        <f t="shared" ref="GO8" si="55">CO8</f>
        <v>X2 Fifth: 2</v>
      </c>
      <c r="GP8" s="81" t="str">
        <f t="shared" ref="GP8" si="56">CP8</f>
        <v>X2 Fifth: 3</v>
      </c>
      <c r="GQ8" s="81" t="str">
        <f t="shared" ref="GQ8" si="57">CQ8</f>
        <v>X2 Fifth: 4</v>
      </c>
      <c r="GR8" s="81" t="str">
        <f t="shared" ref="GR8" si="58">CR8</f>
        <v>X2 Fifth: 5</v>
      </c>
      <c r="GS8" s="81" t="str">
        <f t="shared" ref="GS8" si="59">CS8</f>
        <v>X3 Fifth: 1</v>
      </c>
      <c r="GT8" s="81" t="str">
        <f t="shared" ref="GT8" si="60">CT8</f>
        <v>X3 Fifth: 2</v>
      </c>
      <c r="GU8" s="81" t="str">
        <f t="shared" ref="GU8" si="61">CU8</f>
        <v>X3 Fifth: 3</v>
      </c>
      <c r="GV8" s="81" t="str">
        <f t="shared" ref="GV8" si="62">CV8</f>
        <v>X3 Fifth: 4</v>
      </c>
      <c r="GW8" s="81" t="str">
        <f t="shared" ref="GW8" si="63">CW8</f>
        <v>X3 Fifth: 5</v>
      </c>
      <c r="GX8" s="81" t="str">
        <f t="shared" ref="GX8" si="64">CX8</f>
        <v>X4 Fifth: 1</v>
      </c>
      <c r="GY8" s="81" t="str">
        <f t="shared" ref="GY8" si="65">CY8</f>
        <v>X4 Fifth: 2</v>
      </c>
      <c r="GZ8" s="81" t="str">
        <f t="shared" ref="GZ8" si="66">CZ8</f>
        <v>X4 Fifth: 3</v>
      </c>
      <c r="HA8" s="81" t="str">
        <f t="shared" ref="HA8" si="67">DA8</f>
        <v>X4 Fifth: 4</v>
      </c>
      <c r="HB8" s="81" t="str">
        <f t="shared" ref="HB8" si="68">DB8</f>
        <v>X4 Fifth: 5</v>
      </c>
    </row>
    <row r="9" spans="1:210">
      <c r="A9">
        <v>1</v>
      </c>
      <c r="B9" t="s">
        <v>17</v>
      </c>
      <c r="C9" t="s">
        <v>9</v>
      </c>
      <c r="D9" t="s">
        <v>12</v>
      </c>
      <c r="E9" t="s">
        <v>19</v>
      </c>
      <c r="F9" t="s">
        <v>20</v>
      </c>
      <c r="G9">
        <v>22</v>
      </c>
      <c r="H9">
        <v>22</v>
      </c>
      <c r="I9">
        <v>22</v>
      </c>
      <c r="J9">
        <v>22</v>
      </c>
      <c r="K9">
        <v>22</v>
      </c>
      <c r="L9">
        <v>22</v>
      </c>
      <c r="M9">
        <v>11</v>
      </c>
      <c r="N9">
        <v>22</v>
      </c>
      <c r="O9">
        <v>22</v>
      </c>
      <c r="P9">
        <v>22</v>
      </c>
      <c r="Q9">
        <v>22</v>
      </c>
      <c r="R9">
        <v>22</v>
      </c>
      <c r="S9">
        <v>22</v>
      </c>
      <c r="T9">
        <v>22</v>
      </c>
      <c r="U9">
        <v>22</v>
      </c>
      <c r="V9">
        <v>22</v>
      </c>
      <c r="W9">
        <v>22</v>
      </c>
      <c r="X9">
        <v>22</v>
      </c>
      <c r="Y9">
        <v>22</v>
      </c>
      <c r="Z9">
        <v>22</v>
      </c>
      <c r="AA9">
        <v>25</v>
      </c>
      <c r="AB9">
        <v>25</v>
      </c>
      <c r="AC9">
        <v>25</v>
      </c>
      <c r="AD9">
        <v>25</v>
      </c>
      <c r="AE9">
        <v>25</v>
      </c>
      <c r="AF9">
        <v>25</v>
      </c>
      <c r="AG9">
        <v>22</v>
      </c>
      <c r="AH9">
        <v>25</v>
      </c>
      <c r="AI9">
        <v>25</v>
      </c>
      <c r="AJ9">
        <v>25</v>
      </c>
      <c r="AK9">
        <v>25</v>
      </c>
      <c r="AL9">
        <v>25</v>
      </c>
      <c r="AM9">
        <v>25</v>
      </c>
      <c r="AN9">
        <v>25</v>
      </c>
      <c r="AO9">
        <v>25</v>
      </c>
      <c r="AP9">
        <v>25</v>
      </c>
      <c r="AQ9">
        <v>25</v>
      </c>
      <c r="AR9">
        <v>25</v>
      </c>
      <c r="AS9">
        <v>25</v>
      </c>
      <c r="AT9">
        <v>25</v>
      </c>
      <c r="AU9">
        <v>23</v>
      </c>
      <c r="AV9">
        <v>23</v>
      </c>
      <c r="AW9">
        <v>23</v>
      </c>
      <c r="AX9">
        <v>23</v>
      </c>
      <c r="AY9">
        <v>23</v>
      </c>
      <c r="AZ9">
        <v>23</v>
      </c>
      <c r="BA9">
        <v>25</v>
      </c>
      <c r="BB9">
        <v>23</v>
      </c>
      <c r="BC9">
        <v>24</v>
      </c>
      <c r="BD9">
        <v>23</v>
      </c>
      <c r="BE9">
        <v>23</v>
      </c>
      <c r="BF9">
        <v>23</v>
      </c>
      <c r="BG9">
        <v>23</v>
      </c>
      <c r="BH9">
        <v>23</v>
      </c>
      <c r="BI9">
        <v>23</v>
      </c>
      <c r="BJ9">
        <v>23</v>
      </c>
      <c r="BK9">
        <v>23</v>
      </c>
      <c r="BL9">
        <v>23</v>
      </c>
      <c r="BM9">
        <v>23</v>
      </c>
      <c r="BN9">
        <v>23</v>
      </c>
      <c r="BO9">
        <v>24</v>
      </c>
      <c r="BP9">
        <v>24</v>
      </c>
      <c r="BQ9">
        <v>24</v>
      </c>
      <c r="BR9">
        <v>24</v>
      </c>
      <c r="BS9">
        <v>24</v>
      </c>
      <c r="BT9">
        <v>24</v>
      </c>
      <c r="BU9">
        <v>1</v>
      </c>
      <c r="BV9">
        <v>24</v>
      </c>
      <c r="BW9">
        <v>23</v>
      </c>
      <c r="BX9">
        <v>24</v>
      </c>
      <c r="BY9">
        <v>24</v>
      </c>
      <c r="BZ9">
        <v>24</v>
      </c>
      <c r="CA9">
        <v>24</v>
      </c>
      <c r="CB9">
        <v>24</v>
      </c>
      <c r="CC9">
        <v>24</v>
      </c>
      <c r="CD9">
        <v>24</v>
      </c>
      <c r="CE9">
        <v>24</v>
      </c>
      <c r="CF9">
        <v>24</v>
      </c>
      <c r="CG9">
        <v>24</v>
      </c>
      <c r="CH9">
        <v>24</v>
      </c>
      <c r="CI9">
        <v>17</v>
      </c>
      <c r="CJ9">
        <v>17</v>
      </c>
      <c r="CK9">
        <v>17</v>
      </c>
      <c r="CL9">
        <v>17</v>
      </c>
      <c r="CM9">
        <v>17</v>
      </c>
      <c r="CN9">
        <v>17</v>
      </c>
      <c r="CO9">
        <v>23</v>
      </c>
      <c r="CP9">
        <v>17</v>
      </c>
      <c r="CQ9">
        <v>17</v>
      </c>
      <c r="CR9">
        <v>17</v>
      </c>
      <c r="CS9">
        <v>17</v>
      </c>
      <c r="CT9">
        <v>17</v>
      </c>
      <c r="CU9">
        <v>17</v>
      </c>
      <c r="CV9">
        <v>17</v>
      </c>
      <c r="CW9">
        <v>17</v>
      </c>
      <c r="CX9">
        <v>17</v>
      </c>
      <c r="CY9">
        <v>17</v>
      </c>
      <c r="CZ9">
        <v>17</v>
      </c>
      <c r="DA9">
        <v>17</v>
      </c>
      <c r="DB9">
        <v>17</v>
      </c>
      <c r="DE9" t="s">
        <v>9</v>
      </c>
      <c r="DF9">
        <v>1</v>
      </c>
      <c r="DG9" s="78">
        <f>COUNTIF(G$9:G$508,$DF9)/500</f>
        <v>0</v>
      </c>
      <c r="DH9" s="78">
        <f t="shared" ref="DH9:FS12" si="69">COUNTIF(H$9:H$508,$DF9)/500</f>
        <v>0</v>
      </c>
      <c r="DI9" s="78">
        <f t="shared" si="69"/>
        <v>0</v>
      </c>
      <c r="DJ9" s="78">
        <f t="shared" si="69"/>
        <v>0</v>
      </c>
      <c r="DK9" s="78">
        <f t="shared" si="69"/>
        <v>0</v>
      </c>
      <c r="DL9" s="78">
        <f t="shared" si="69"/>
        <v>1.7999999999999999E-2</v>
      </c>
      <c r="DM9" s="78">
        <f t="shared" si="69"/>
        <v>3.4000000000000002E-2</v>
      </c>
      <c r="DN9" s="78">
        <f t="shared" si="69"/>
        <v>2.4E-2</v>
      </c>
      <c r="DO9" s="78">
        <f t="shared" si="69"/>
        <v>3.7999999999999999E-2</v>
      </c>
      <c r="DP9" s="78">
        <f t="shared" si="69"/>
        <v>1.2E-2</v>
      </c>
      <c r="DQ9" s="78">
        <f t="shared" si="69"/>
        <v>0.01</v>
      </c>
      <c r="DR9" s="78">
        <f t="shared" si="69"/>
        <v>1.4E-2</v>
      </c>
      <c r="DS9" s="78">
        <f t="shared" si="69"/>
        <v>0.01</v>
      </c>
      <c r="DT9" s="78">
        <f t="shared" si="69"/>
        <v>1.2E-2</v>
      </c>
      <c r="DU9" s="78">
        <f t="shared" si="69"/>
        <v>8.0000000000000002E-3</v>
      </c>
      <c r="DV9" s="78">
        <f t="shared" si="69"/>
        <v>2.4E-2</v>
      </c>
      <c r="DW9" s="78">
        <f t="shared" si="69"/>
        <v>2.8000000000000001E-2</v>
      </c>
      <c r="DX9" s="78">
        <f t="shared" si="69"/>
        <v>2.1999999999999999E-2</v>
      </c>
      <c r="DY9" s="78">
        <f t="shared" si="69"/>
        <v>4.3999999999999997E-2</v>
      </c>
      <c r="DZ9" s="78">
        <f t="shared" si="69"/>
        <v>3.4000000000000002E-2</v>
      </c>
      <c r="EA9" s="80">
        <f t="shared" si="69"/>
        <v>0</v>
      </c>
      <c r="EB9" s="80">
        <f t="shared" si="69"/>
        <v>0</v>
      </c>
      <c r="EC9" s="80">
        <f t="shared" si="69"/>
        <v>0</v>
      </c>
      <c r="ED9" s="80">
        <f t="shared" si="69"/>
        <v>0</v>
      </c>
      <c r="EE9" s="80">
        <f t="shared" si="69"/>
        <v>0</v>
      </c>
      <c r="EF9" s="80">
        <f t="shared" si="69"/>
        <v>6.0000000000000001E-3</v>
      </c>
      <c r="EG9" s="80">
        <f t="shared" si="69"/>
        <v>2.4E-2</v>
      </c>
      <c r="EH9" s="80">
        <f t="shared" si="69"/>
        <v>1.6E-2</v>
      </c>
      <c r="EI9" s="80">
        <f t="shared" si="69"/>
        <v>2.4E-2</v>
      </c>
      <c r="EJ9" s="80">
        <f t="shared" si="69"/>
        <v>6.0000000000000001E-3</v>
      </c>
      <c r="EK9" s="80">
        <f t="shared" si="69"/>
        <v>8.0000000000000002E-3</v>
      </c>
      <c r="EL9" s="80">
        <f t="shared" si="69"/>
        <v>1.7999999999999999E-2</v>
      </c>
      <c r="EM9" s="80">
        <f t="shared" si="69"/>
        <v>4.0000000000000001E-3</v>
      </c>
      <c r="EN9" s="80">
        <f t="shared" si="69"/>
        <v>1.7999999999999999E-2</v>
      </c>
      <c r="EO9" s="80">
        <f t="shared" si="69"/>
        <v>0.01</v>
      </c>
      <c r="EP9" s="80">
        <f t="shared" si="69"/>
        <v>1.6E-2</v>
      </c>
      <c r="EQ9" s="80">
        <f t="shared" si="69"/>
        <v>1.4E-2</v>
      </c>
      <c r="ER9" s="80">
        <f t="shared" si="69"/>
        <v>2.8000000000000001E-2</v>
      </c>
      <c r="ES9" s="80">
        <f t="shared" si="69"/>
        <v>0.02</v>
      </c>
      <c r="ET9" s="80">
        <f t="shared" si="69"/>
        <v>1.6E-2</v>
      </c>
      <c r="EU9" s="84">
        <f t="shared" si="69"/>
        <v>0</v>
      </c>
      <c r="EV9" s="84">
        <f t="shared" si="69"/>
        <v>0</v>
      </c>
      <c r="EW9" s="84">
        <f t="shared" si="69"/>
        <v>0</v>
      </c>
      <c r="EX9" s="84">
        <f t="shared" si="69"/>
        <v>0</v>
      </c>
      <c r="EY9" s="84">
        <f t="shared" si="69"/>
        <v>0</v>
      </c>
      <c r="EZ9" s="84">
        <f t="shared" si="69"/>
        <v>2.1999999999999999E-2</v>
      </c>
      <c r="FA9" s="84">
        <f t="shared" si="69"/>
        <v>2.5999999999999999E-2</v>
      </c>
      <c r="FB9" s="84">
        <f t="shared" si="69"/>
        <v>1.2E-2</v>
      </c>
      <c r="FC9" s="84">
        <f t="shared" si="69"/>
        <v>0.03</v>
      </c>
      <c r="FD9" s="84">
        <f t="shared" si="69"/>
        <v>0.01</v>
      </c>
      <c r="FE9" s="84">
        <f t="shared" si="69"/>
        <v>1.2E-2</v>
      </c>
      <c r="FF9" s="84">
        <f t="shared" si="69"/>
        <v>2.1999999999999999E-2</v>
      </c>
      <c r="FG9" s="84">
        <f t="shared" si="69"/>
        <v>0.02</v>
      </c>
      <c r="FH9" s="84">
        <f t="shared" si="69"/>
        <v>3.2000000000000001E-2</v>
      </c>
      <c r="FI9" s="84">
        <f t="shared" si="69"/>
        <v>6.0000000000000001E-3</v>
      </c>
      <c r="FJ9" s="84">
        <f t="shared" si="69"/>
        <v>3.7999999999999999E-2</v>
      </c>
      <c r="FK9" s="84">
        <f t="shared" si="69"/>
        <v>0.02</v>
      </c>
      <c r="FL9" s="84">
        <f t="shared" si="69"/>
        <v>1.6E-2</v>
      </c>
      <c r="FM9" s="84">
        <f t="shared" si="69"/>
        <v>0.02</v>
      </c>
      <c r="FN9" s="84">
        <f t="shared" si="69"/>
        <v>0.02</v>
      </c>
      <c r="FO9" s="90">
        <f t="shared" si="69"/>
        <v>0</v>
      </c>
      <c r="FP9" s="90">
        <f t="shared" si="69"/>
        <v>0</v>
      </c>
      <c r="FQ9" s="90">
        <f t="shared" si="69"/>
        <v>0</v>
      </c>
      <c r="FR9" s="90">
        <f t="shared" si="69"/>
        <v>0</v>
      </c>
      <c r="FS9" s="90">
        <f t="shared" si="69"/>
        <v>0</v>
      </c>
      <c r="FT9" s="90">
        <f t="shared" ref="FT9:HB16" si="70">COUNTIF(BT$9:BT$508,$DF9)/500</f>
        <v>0.01</v>
      </c>
      <c r="FU9" s="90">
        <f t="shared" si="70"/>
        <v>1.4E-2</v>
      </c>
      <c r="FV9" s="90">
        <f t="shared" si="70"/>
        <v>4.0000000000000001E-3</v>
      </c>
      <c r="FW9" s="90">
        <f t="shared" si="70"/>
        <v>1.4E-2</v>
      </c>
      <c r="FX9" s="90">
        <f t="shared" si="70"/>
        <v>0.01</v>
      </c>
      <c r="FY9" s="90">
        <f t="shared" si="70"/>
        <v>8.0000000000000002E-3</v>
      </c>
      <c r="FZ9" s="90">
        <f t="shared" si="70"/>
        <v>2.1999999999999999E-2</v>
      </c>
      <c r="GA9" s="90">
        <f t="shared" si="70"/>
        <v>1.2E-2</v>
      </c>
      <c r="GB9" s="90">
        <f t="shared" si="70"/>
        <v>2.5999999999999999E-2</v>
      </c>
      <c r="GC9" s="90">
        <f t="shared" si="70"/>
        <v>1.2E-2</v>
      </c>
      <c r="GD9" s="90">
        <f t="shared" si="70"/>
        <v>1.6E-2</v>
      </c>
      <c r="GE9" s="90">
        <f t="shared" si="70"/>
        <v>1.2E-2</v>
      </c>
      <c r="GF9" s="90">
        <f t="shared" si="70"/>
        <v>1.4E-2</v>
      </c>
      <c r="GG9" s="90">
        <f t="shared" si="70"/>
        <v>1.7999999999999999E-2</v>
      </c>
      <c r="GH9" s="90">
        <f t="shared" si="70"/>
        <v>8.0000000000000002E-3</v>
      </c>
      <c r="GI9" s="82">
        <f t="shared" si="70"/>
        <v>0</v>
      </c>
      <c r="GJ9" s="82">
        <f t="shared" si="70"/>
        <v>0</v>
      </c>
      <c r="GK9" s="82">
        <f t="shared" si="70"/>
        <v>0</v>
      </c>
      <c r="GL9" s="82">
        <f t="shared" si="70"/>
        <v>0</v>
      </c>
      <c r="GM9" s="82">
        <f t="shared" si="70"/>
        <v>0</v>
      </c>
      <c r="GN9" s="82">
        <f t="shared" si="70"/>
        <v>1.6E-2</v>
      </c>
      <c r="GO9" s="82">
        <f t="shared" si="70"/>
        <v>3.2000000000000001E-2</v>
      </c>
      <c r="GP9" s="82">
        <f t="shared" si="70"/>
        <v>1.7999999999999999E-2</v>
      </c>
      <c r="GQ9" s="82">
        <f t="shared" si="70"/>
        <v>0.04</v>
      </c>
      <c r="GR9" s="82">
        <f t="shared" si="70"/>
        <v>2.1999999999999999E-2</v>
      </c>
      <c r="GS9" s="82">
        <f t="shared" si="70"/>
        <v>1.7999999999999999E-2</v>
      </c>
      <c r="GT9" s="82">
        <f t="shared" si="70"/>
        <v>0.04</v>
      </c>
      <c r="GU9" s="82">
        <f t="shared" si="70"/>
        <v>1.4E-2</v>
      </c>
      <c r="GV9" s="82">
        <f t="shared" si="70"/>
        <v>2.5999999999999999E-2</v>
      </c>
      <c r="GW9" s="82">
        <f t="shared" si="70"/>
        <v>1.6E-2</v>
      </c>
      <c r="GX9" s="82">
        <f t="shared" si="70"/>
        <v>1.7999999999999999E-2</v>
      </c>
      <c r="GY9" s="82">
        <f t="shared" si="70"/>
        <v>3.7999999999999999E-2</v>
      </c>
      <c r="GZ9" s="82">
        <f t="shared" si="70"/>
        <v>2.1999999999999999E-2</v>
      </c>
      <c r="HA9" s="82">
        <f t="shared" si="70"/>
        <v>4.2000000000000003E-2</v>
      </c>
      <c r="HB9" s="82">
        <f t="shared" si="70"/>
        <v>0.02</v>
      </c>
    </row>
    <row r="10" spans="1:210">
      <c r="A10">
        <v>2</v>
      </c>
      <c r="B10" t="s">
        <v>17</v>
      </c>
      <c r="C10" t="s">
        <v>9</v>
      </c>
      <c r="D10" t="s">
        <v>12</v>
      </c>
      <c r="E10" t="s">
        <v>19</v>
      </c>
      <c r="F10" t="s">
        <v>20</v>
      </c>
      <c r="G10">
        <v>22</v>
      </c>
      <c r="H10">
        <v>22</v>
      </c>
      <c r="I10">
        <v>22</v>
      </c>
      <c r="J10">
        <v>22</v>
      </c>
      <c r="K10">
        <v>22</v>
      </c>
      <c r="L10">
        <v>22</v>
      </c>
      <c r="M10">
        <v>22</v>
      </c>
      <c r="N10">
        <v>22</v>
      </c>
      <c r="O10">
        <v>22</v>
      </c>
      <c r="P10">
        <v>22</v>
      </c>
      <c r="Q10">
        <v>22</v>
      </c>
      <c r="R10">
        <v>22</v>
      </c>
      <c r="S10">
        <v>22</v>
      </c>
      <c r="T10">
        <v>22</v>
      </c>
      <c r="U10">
        <v>22</v>
      </c>
      <c r="V10">
        <v>22</v>
      </c>
      <c r="W10">
        <v>22</v>
      </c>
      <c r="X10">
        <v>22</v>
      </c>
      <c r="Y10">
        <v>22</v>
      </c>
      <c r="Z10">
        <v>22</v>
      </c>
      <c r="AA10">
        <v>25</v>
      </c>
      <c r="AB10">
        <v>25</v>
      </c>
      <c r="AC10">
        <v>25</v>
      </c>
      <c r="AD10">
        <v>25</v>
      </c>
      <c r="AE10">
        <v>25</v>
      </c>
      <c r="AF10">
        <v>25</v>
      </c>
      <c r="AG10">
        <v>25</v>
      </c>
      <c r="AH10">
        <v>25</v>
      </c>
      <c r="AI10">
        <v>25</v>
      </c>
      <c r="AJ10">
        <v>25</v>
      </c>
      <c r="AK10">
        <v>25</v>
      </c>
      <c r="AL10">
        <v>25</v>
      </c>
      <c r="AM10">
        <v>25</v>
      </c>
      <c r="AN10">
        <v>25</v>
      </c>
      <c r="AO10">
        <v>25</v>
      </c>
      <c r="AP10">
        <v>25</v>
      </c>
      <c r="AQ10">
        <v>25</v>
      </c>
      <c r="AR10">
        <v>25</v>
      </c>
      <c r="AS10">
        <v>24</v>
      </c>
      <c r="AT10">
        <v>25</v>
      </c>
      <c r="AU10">
        <v>23</v>
      </c>
      <c r="AV10">
        <v>23</v>
      </c>
      <c r="AW10">
        <v>23</v>
      </c>
      <c r="AX10">
        <v>23</v>
      </c>
      <c r="AY10">
        <v>24</v>
      </c>
      <c r="AZ10">
        <v>23</v>
      </c>
      <c r="BA10">
        <v>23</v>
      </c>
      <c r="BB10">
        <v>23</v>
      </c>
      <c r="BC10">
        <v>23</v>
      </c>
      <c r="BD10">
        <v>23</v>
      </c>
      <c r="BE10">
        <v>23</v>
      </c>
      <c r="BF10">
        <v>23</v>
      </c>
      <c r="BG10">
        <v>23</v>
      </c>
      <c r="BH10">
        <v>23</v>
      </c>
      <c r="BI10">
        <v>23</v>
      </c>
      <c r="BJ10">
        <v>23</v>
      </c>
      <c r="BK10">
        <v>23</v>
      </c>
      <c r="BL10">
        <v>23</v>
      </c>
      <c r="BM10">
        <v>25</v>
      </c>
      <c r="BN10">
        <v>23</v>
      </c>
      <c r="BO10">
        <v>24</v>
      </c>
      <c r="BP10">
        <v>24</v>
      </c>
      <c r="BQ10">
        <v>24</v>
      </c>
      <c r="BR10">
        <v>24</v>
      </c>
      <c r="BS10">
        <v>23</v>
      </c>
      <c r="BT10">
        <v>24</v>
      </c>
      <c r="BU10">
        <v>24</v>
      </c>
      <c r="BV10">
        <v>24</v>
      </c>
      <c r="BW10">
        <v>24</v>
      </c>
      <c r="BX10">
        <v>24</v>
      </c>
      <c r="BY10">
        <v>24</v>
      </c>
      <c r="BZ10">
        <v>24</v>
      </c>
      <c r="CA10">
        <v>24</v>
      </c>
      <c r="CB10">
        <v>24</v>
      </c>
      <c r="CC10">
        <v>24</v>
      </c>
      <c r="CD10">
        <v>24</v>
      </c>
      <c r="CE10">
        <v>24</v>
      </c>
      <c r="CF10">
        <v>24</v>
      </c>
      <c r="CG10">
        <v>19</v>
      </c>
      <c r="CH10">
        <v>24</v>
      </c>
      <c r="CI10">
        <v>17</v>
      </c>
      <c r="CJ10">
        <v>17</v>
      </c>
      <c r="CK10">
        <v>17</v>
      </c>
      <c r="CL10">
        <v>11</v>
      </c>
      <c r="CM10">
        <v>17</v>
      </c>
      <c r="CN10">
        <v>17</v>
      </c>
      <c r="CO10">
        <v>17</v>
      </c>
      <c r="CP10">
        <v>17</v>
      </c>
      <c r="CQ10">
        <v>17</v>
      </c>
      <c r="CR10">
        <v>17</v>
      </c>
      <c r="CS10">
        <v>17</v>
      </c>
      <c r="CT10">
        <v>17</v>
      </c>
      <c r="CU10">
        <v>17</v>
      </c>
      <c r="CV10">
        <v>17</v>
      </c>
      <c r="CW10">
        <v>17</v>
      </c>
      <c r="CX10">
        <v>17</v>
      </c>
      <c r="CY10">
        <v>17</v>
      </c>
      <c r="CZ10">
        <v>17</v>
      </c>
      <c r="DA10">
        <v>17</v>
      </c>
      <c r="DB10">
        <v>17</v>
      </c>
      <c r="DE10" t="s">
        <v>10</v>
      </c>
      <c r="DF10">
        <v>2</v>
      </c>
      <c r="DG10" s="78">
        <f t="shared" ref="DG10:DG34" si="71">COUNTIF(G$9:G$508,$DF10)/500</f>
        <v>0</v>
      </c>
      <c r="DH10" s="78">
        <f t="shared" si="69"/>
        <v>0</v>
      </c>
      <c r="DI10" s="78">
        <f t="shared" si="69"/>
        <v>0</v>
      </c>
      <c r="DJ10" s="78">
        <f t="shared" si="69"/>
        <v>0</v>
      </c>
      <c r="DK10" s="78">
        <f t="shared" si="69"/>
        <v>0</v>
      </c>
      <c r="DL10" s="78">
        <f t="shared" si="69"/>
        <v>0</v>
      </c>
      <c r="DM10" s="78">
        <f t="shared" si="69"/>
        <v>0</v>
      </c>
      <c r="DN10" s="78">
        <f t="shared" si="69"/>
        <v>0</v>
      </c>
      <c r="DO10" s="78">
        <f t="shared" si="69"/>
        <v>0</v>
      </c>
      <c r="DP10" s="78">
        <f t="shared" si="69"/>
        <v>0</v>
      </c>
      <c r="DQ10" s="78">
        <f t="shared" si="69"/>
        <v>0</v>
      </c>
      <c r="DR10" s="78">
        <f t="shared" si="69"/>
        <v>0</v>
      </c>
      <c r="DS10" s="78">
        <f t="shared" si="69"/>
        <v>0</v>
      </c>
      <c r="DT10" s="78">
        <f t="shared" si="69"/>
        <v>0</v>
      </c>
      <c r="DU10" s="78">
        <f t="shared" si="69"/>
        <v>0</v>
      </c>
      <c r="DV10" s="78">
        <f t="shared" si="69"/>
        <v>0</v>
      </c>
      <c r="DW10" s="78">
        <f t="shared" si="69"/>
        <v>0</v>
      </c>
      <c r="DX10" s="78">
        <f t="shared" si="69"/>
        <v>0</v>
      </c>
      <c r="DY10" s="78">
        <f t="shared" si="69"/>
        <v>0</v>
      </c>
      <c r="DZ10" s="78">
        <f t="shared" si="69"/>
        <v>0</v>
      </c>
      <c r="EA10" s="80">
        <f t="shared" si="69"/>
        <v>0</v>
      </c>
      <c r="EB10" s="80">
        <f t="shared" si="69"/>
        <v>0</v>
      </c>
      <c r="EC10" s="80">
        <f t="shared" si="69"/>
        <v>0</v>
      </c>
      <c r="ED10" s="80">
        <f t="shared" si="69"/>
        <v>0</v>
      </c>
      <c r="EE10" s="80">
        <f t="shared" si="69"/>
        <v>0</v>
      </c>
      <c r="EF10" s="80">
        <f t="shared" si="69"/>
        <v>0</v>
      </c>
      <c r="EG10" s="80">
        <f t="shared" si="69"/>
        <v>0</v>
      </c>
      <c r="EH10" s="80">
        <f t="shared" si="69"/>
        <v>0</v>
      </c>
      <c r="EI10" s="80">
        <f t="shared" si="69"/>
        <v>0</v>
      </c>
      <c r="EJ10" s="80">
        <f t="shared" si="69"/>
        <v>0</v>
      </c>
      <c r="EK10" s="80">
        <f t="shared" si="69"/>
        <v>0</v>
      </c>
      <c r="EL10" s="80">
        <f t="shared" si="69"/>
        <v>0</v>
      </c>
      <c r="EM10" s="80">
        <f t="shared" si="69"/>
        <v>0</v>
      </c>
      <c r="EN10" s="80">
        <f t="shared" si="69"/>
        <v>0</v>
      </c>
      <c r="EO10" s="80">
        <f t="shared" si="69"/>
        <v>0</v>
      </c>
      <c r="EP10" s="80">
        <f t="shared" si="69"/>
        <v>0</v>
      </c>
      <c r="EQ10" s="80">
        <f t="shared" si="69"/>
        <v>0</v>
      </c>
      <c r="ER10" s="80">
        <f t="shared" si="69"/>
        <v>0</v>
      </c>
      <c r="ES10" s="80">
        <f t="shared" si="69"/>
        <v>0</v>
      </c>
      <c r="ET10" s="80">
        <f t="shared" si="69"/>
        <v>0</v>
      </c>
      <c r="EU10" s="84">
        <f t="shared" si="69"/>
        <v>0</v>
      </c>
      <c r="EV10" s="84">
        <f t="shared" si="69"/>
        <v>0</v>
      </c>
      <c r="EW10" s="84">
        <f t="shared" si="69"/>
        <v>0</v>
      </c>
      <c r="EX10" s="84">
        <f t="shared" si="69"/>
        <v>0</v>
      </c>
      <c r="EY10" s="84">
        <f t="shared" si="69"/>
        <v>0</v>
      </c>
      <c r="EZ10" s="84">
        <f t="shared" si="69"/>
        <v>0</v>
      </c>
      <c r="FA10" s="84">
        <f t="shared" si="69"/>
        <v>0</v>
      </c>
      <c r="FB10" s="84">
        <f t="shared" si="69"/>
        <v>0</v>
      </c>
      <c r="FC10" s="84">
        <f t="shared" si="69"/>
        <v>0</v>
      </c>
      <c r="FD10" s="84">
        <f t="shared" si="69"/>
        <v>0</v>
      </c>
      <c r="FE10" s="84">
        <f t="shared" si="69"/>
        <v>0</v>
      </c>
      <c r="FF10" s="84">
        <f t="shared" si="69"/>
        <v>0</v>
      </c>
      <c r="FG10" s="84">
        <f t="shared" si="69"/>
        <v>0</v>
      </c>
      <c r="FH10" s="84">
        <f t="shared" si="69"/>
        <v>0</v>
      </c>
      <c r="FI10" s="84">
        <f t="shared" si="69"/>
        <v>0</v>
      </c>
      <c r="FJ10" s="84">
        <f t="shared" si="69"/>
        <v>0</v>
      </c>
      <c r="FK10" s="84">
        <f t="shared" si="69"/>
        <v>0</v>
      </c>
      <c r="FL10" s="84">
        <f t="shared" si="69"/>
        <v>0</v>
      </c>
      <c r="FM10" s="84">
        <f t="shared" si="69"/>
        <v>0</v>
      </c>
      <c r="FN10" s="84">
        <f t="shared" si="69"/>
        <v>0</v>
      </c>
      <c r="FO10" s="90">
        <f t="shared" si="69"/>
        <v>0</v>
      </c>
      <c r="FP10" s="90">
        <f t="shared" si="69"/>
        <v>0</v>
      </c>
      <c r="FQ10" s="90">
        <f t="shared" si="69"/>
        <v>0</v>
      </c>
      <c r="FR10" s="90">
        <f t="shared" si="69"/>
        <v>0</v>
      </c>
      <c r="FS10" s="90">
        <f t="shared" si="69"/>
        <v>0</v>
      </c>
      <c r="FT10" s="90">
        <f t="shared" si="70"/>
        <v>0</v>
      </c>
      <c r="FU10" s="90">
        <f t="shared" si="70"/>
        <v>0</v>
      </c>
      <c r="FV10" s="90">
        <f t="shared" si="70"/>
        <v>0</v>
      </c>
      <c r="FW10" s="90">
        <f t="shared" si="70"/>
        <v>0</v>
      </c>
      <c r="FX10" s="90">
        <f t="shared" si="70"/>
        <v>0</v>
      </c>
      <c r="FY10" s="90">
        <f t="shared" si="70"/>
        <v>0</v>
      </c>
      <c r="FZ10" s="90">
        <f t="shared" si="70"/>
        <v>0</v>
      </c>
      <c r="GA10" s="90">
        <f t="shared" si="70"/>
        <v>0</v>
      </c>
      <c r="GB10" s="90">
        <f t="shared" si="70"/>
        <v>0</v>
      </c>
      <c r="GC10" s="90">
        <f t="shared" si="70"/>
        <v>0</v>
      </c>
      <c r="GD10" s="90">
        <f t="shared" si="70"/>
        <v>0</v>
      </c>
      <c r="GE10" s="90">
        <f t="shared" si="70"/>
        <v>0</v>
      </c>
      <c r="GF10" s="90">
        <f t="shared" si="70"/>
        <v>0</v>
      </c>
      <c r="GG10" s="90">
        <f t="shared" si="70"/>
        <v>0</v>
      </c>
      <c r="GH10" s="90">
        <f t="shared" si="70"/>
        <v>0</v>
      </c>
      <c r="GI10" s="82">
        <f t="shared" si="70"/>
        <v>0</v>
      </c>
      <c r="GJ10" s="82">
        <f t="shared" si="70"/>
        <v>0</v>
      </c>
      <c r="GK10" s="82">
        <f t="shared" si="70"/>
        <v>0</v>
      </c>
      <c r="GL10" s="82">
        <f t="shared" si="70"/>
        <v>0</v>
      </c>
      <c r="GM10" s="82">
        <f t="shared" si="70"/>
        <v>0</v>
      </c>
      <c r="GN10" s="82">
        <f t="shared" si="70"/>
        <v>0</v>
      </c>
      <c r="GO10" s="82">
        <f t="shared" si="70"/>
        <v>0</v>
      </c>
      <c r="GP10" s="82">
        <f t="shared" si="70"/>
        <v>0</v>
      </c>
      <c r="GQ10" s="82">
        <f t="shared" si="70"/>
        <v>0</v>
      </c>
      <c r="GR10" s="82">
        <f t="shared" si="70"/>
        <v>0</v>
      </c>
      <c r="GS10" s="82">
        <f t="shared" si="70"/>
        <v>0</v>
      </c>
      <c r="GT10" s="82">
        <f t="shared" si="70"/>
        <v>0</v>
      </c>
      <c r="GU10" s="82">
        <f t="shared" si="70"/>
        <v>0</v>
      </c>
      <c r="GV10" s="82">
        <f t="shared" si="70"/>
        <v>0</v>
      </c>
      <c r="GW10" s="82">
        <f t="shared" si="70"/>
        <v>0</v>
      </c>
      <c r="GX10" s="82">
        <f t="shared" si="70"/>
        <v>0</v>
      </c>
      <c r="GY10" s="82">
        <f t="shared" si="70"/>
        <v>0</v>
      </c>
      <c r="GZ10" s="82">
        <f t="shared" si="70"/>
        <v>0</v>
      </c>
      <c r="HA10" s="82">
        <f t="shared" si="70"/>
        <v>0</v>
      </c>
      <c r="HB10" s="82">
        <f t="shared" si="70"/>
        <v>0</v>
      </c>
    </row>
    <row r="11" spans="1:210">
      <c r="A11">
        <v>3</v>
      </c>
      <c r="B11" t="s">
        <v>17</v>
      </c>
      <c r="C11" t="s">
        <v>9</v>
      </c>
      <c r="D11" t="s">
        <v>12</v>
      </c>
      <c r="E11" t="s">
        <v>19</v>
      </c>
      <c r="F11" t="s">
        <v>20</v>
      </c>
      <c r="G11">
        <v>22</v>
      </c>
      <c r="H11">
        <v>22</v>
      </c>
      <c r="I11">
        <v>22</v>
      </c>
      <c r="J11">
        <v>22</v>
      </c>
      <c r="K11">
        <v>22</v>
      </c>
      <c r="L11">
        <v>22</v>
      </c>
      <c r="M11">
        <v>1</v>
      </c>
      <c r="N11">
        <v>22</v>
      </c>
      <c r="O11">
        <v>1</v>
      </c>
      <c r="P11">
        <v>22</v>
      </c>
      <c r="Q11">
        <v>22</v>
      </c>
      <c r="R11">
        <v>22</v>
      </c>
      <c r="S11">
        <v>22</v>
      </c>
      <c r="T11">
        <v>22</v>
      </c>
      <c r="U11">
        <v>22</v>
      </c>
      <c r="V11">
        <v>22</v>
      </c>
      <c r="W11">
        <v>22</v>
      </c>
      <c r="X11">
        <v>22</v>
      </c>
      <c r="Y11">
        <v>22</v>
      </c>
      <c r="Z11">
        <v>22</v>
      </c>
      <c r="AA11">
        <v>25</v>
      </c>
      <c r="AB11">
        <v>25</v>
      </c>
      <c r="AC11">
        <v>25</v>
      </c>
      <c r="AD11">
        <v>25</v>
      </c>
      <c r="AE11">
        <v>25</v>
      </c>
      <c r="AF11">
        <v>25</v>
      </c>
      <c r="AG11">
        <v>22</v>
      </c>
      <c r="AH11">
        <v>25</v>
      </c>
      <c r="AI11">
        <v>22</v>
      </c>
      <c r="AJ11">
        <v>25</v>
      </c>
      <c r="AK11">
        <v>25</v>
      </c>
      <c r="AL11">
        <v>25</v>
      </c>
      <c r="AM11">
        <v>25</v>
      </c>
      <c r="AN11">
        <v>25</v>
      </c>
      <c r="AO11">
        <v>25</v>
      </c>
      <c r="AP11">
        <v>25</v>
      </c>
      <c r="AQ11">
        <v>25</v>
      </c>
      <c r="AR11">
        <v>25</v>
      </c>
      <c r="AS11">
        <v>11</v>
      </c>
      <c r="AT11">
        <v>25</v>
      </c>
      <c r="AU11">
        <v>23</v>
      </c>
      <c r="AV11">
        <v>23</v>
      </c>
      <c r="AW11">
        <v>23</v>
      </c>
      <c r="AX11">
        <v>23</v>
      </c>
      <c r="AY11">
        <v>23</v>
      </c>
      <c r="AZ11">
        <v>23</v>
      </c>
      <c r="BA11">
        <v>25</v>
      </c>
      <c r="BB11">
        <v>23</v>
      </c>
      <c r="BC11">
        <v>25</v>
      </c>
      <c r="BD11">
        <v>23</v>
      </c>
      <c r="BE11">
        <v>23</v>
      </c>
      <c r="BF11">
        <v>23</v>
      </c>
      <c r="BG11">
        <v>23</v>
      </c>
      <c r="BH11">
        <v>23</v>
      </c>
      <c r="BI11">
        <v>23</v>
      </c>
      <c r="BJ11">
        <v>23</v>
      </c>
      <c r="BK11">
        <v>23</v>
      </c>
      <c r="BL11">
        <v>23</v>
      </c>
      <c r="BM11">
        <v>25</v>
      </c>
      <c r="BN11">
        <v>23</v>
      </c>
      <c r="BO11">
        <v>24</v>
      </c>
      <c r="BP11">
        <v>24</v>
      </c>
      <c r="BQ11">
        <v>24</v>
      </c>
      <c r="BR11">
        <v>24</v>
      </c>
      <c r="BS11">
        <v>24</v>
      </c>
      <c r="BT11">
        <v>24</v>
      </c>
      <c r="BU11">
        <v>23</v>
      </c>
      <c r="BV11">
        <v>24</v>
      </c>
      <c r="BW11">
        <v>23</v>
      </c>
      <c r="BX11">
        <v>24</v>
      </c>
      <c r="BY11">
        <v>24</v>
      </c>
      <c r="BZ11">
        <v>24</v>
      </c>
      <c r="CA11">
        <v>24</v>
      </c>
      <c r="CB11">
        <v>24</v>
      </c>
      <c r="CC11">
        <v>24</v>
      </c>
      <c r="CD11">
        <v>24</v>
      </c>
      <c r="CE11">
        <v>24</v>
      </c>
      <c r="CF11">
        <v>24</v>
      </c>
      <c r="CG11">
        <v>1</v>
      </c>
      <c r="CH11">
        <v>24</v>
      </c>
      <c r="CI11">
        <v>17</v>
      </c>
      <c r="CJ11">
        <v>17</v>
      </c>
      <c r="CK11">
        <v>17</v>
      </c>
      <c r="CL11">
        <v>17</v>
      </c>
      <c r="CM11">
        <v>17</v>
      </c>
      <c r="CN11">
        <v>17</v>
      </c>
      <c r="CO11">
        <v>24</v>
      </c>
      <c r="CP11">
        <v>17</v>
      </c>
      <c r="CQ11">
        <v>24</v>
      </c>
      <c r="CR11">
        <v>17</v>
      </c>
      <c r="CS11">
        <v>17</v>
      </c>
      <c r="CT11">
        <v>17</v>
      </c>
      <c r="CU11">
        <v>17</v>
      </c>
      <c r="CV11">
        <v>17</v>
      </c>
      <c r="CW11">
        <v>17</v>
      </c>
      <c r="CX11">
        <v>17</v>
      </c>
      <c r="CY11">
        <v>11</v>
      </c>
      <c r="CZ11">
        <v>17</v>
      </c>
      <c r="DA11">
        <v>23</v>
      </c>
      <c r="DB11">
        <v>17</v>
      </c>
      <c r="DE11" t="s">
        <v>11</v>
      </c>
      <c r="DF11">
        <v>3</v>
      </c>
      <c r="DG11" s="78">
        <f t="shared" si="71"/>
        <v>0</v>
      </c>
      <c r="DH11" s="78">
        <f t="shared" si="69"/>
        <v>0</v>
      </c>
      <c r="DI11" s="78">
        <f t="shared" si="69"/>
        <v>0</v>
      </c>
      <c r="DJ11" s="78">
        <f t="shared" si="69"/>
        <v>0</v>
      </c>
      <c r="DK11" s="78">
        <f t="shared" si="69"/>
        <v>0</v>
      </c>
      <c r="DL11" s="78">
        <f t="shared" si="69"/>
        <v>0</v>
      </c>
      <c r="DM11" s="78">
        <f t="shared" si="69"/>
        <v>0</v>
      </c>
      <c r="DN11" s="78">
        <f t="shared" si="69"/>
        <v>0</v>
      </c>
      <c r="DO11" s="78">
        <f t="shared" si="69"/>
        <v>0</v>
      </c>
      <c r="DP11" s="78">
        <f t="shared" si="69"/>
        <v>0</v>
      </c>
      <c r="DQ11" s="78">
        <f t="shared" si="69"/>
        <v>0</v>
      </c>
      <c r="DR11" s="78">
        <f t="shared" si="69"/>
        <v>0</v>
      </c>
      <c r="DS11" s="78">
        <f t="shared" si="69"/>
        <v>0</v>
      </c>
      <c r="DT11" s="78">
        <f t="shared" si="69"/>
        <v>0</v>
      </c>
      <c r="DU11" s="78">
        <f t="shared" si="69"/>
        <v>0</v>
      </c>
      <c r="DV11" s="78">
        <f t="shared" si="69"/>
        <v>0</v>
      </c>
      <c r="DW11" s="78">
        <f t="shared" si="69"/>
        <v>0</v>
      </c>
      <c r="DX11" s="78">
        <f t="shared" si="69"/>
        <v>0</v>
      </c>
      <c r="DY11" s="78">
        <f t="shared" si="69"/>
        <v>0</v>
      </c>
      <c r="DZ11" s="78">
        <f t="shared" si="69"/>
        <v>0</v>
      </c>
      <c r="EA11" s="80">
        <f t="shared" si="69"/>
        <v>0</v>
      </c>
      <c r="EB11" s="80">
        <f t="shared" si="69"/>
        <v>0</v>
      </c>
      <c r="EC11" s="80">
        <f t="shared" si="69"/>
        <v>0</v>
      </c>
      <c r="ED11" s="80">
        <f t="shared" si="69"/>
        <v>0</v>
      </c>
      <c r="EE11" s="80">
        <f t="shared" si="69"/>
        <v>0</v>
      </c>
      <c r="EF11" s="80">
        <f t="shared" si="69"/>
        <v>0</v>
      </c>
      <c r="EG11" s="80">
        <f t="shared" si="69"/>
        <v>0</v>
      </c>
      <c r="EH11" s="80">
        <f t="shared" si="69"/>
        <v>0</v>
      </c>
      <c r="EI11" s="80">
        <f t="shared" si="69"/>
        <v>0</v>
      </c>
      <c r="EJ11" s="80">
        <f t="shared" si="69"/>
        <v>0</v>
      </c>
      <c r="EK11" s="80">
        <f t="shared" si="69"/>
        <v>0</v>
      </c>
      <c r="EL11" s="80">
        <f t="shared" si="69"/>
        <v>0</v>
      </c>
      <c r="EM11" s="80">
        <f t="shared" si="69"/>
        <v>0</v>
      </c>
      <c r="EN11" s="80">
        <f t="shared" si="69"/>
        <v>0</v>
      </c>
      <c r="EO11" s="80">
        <f t="shared" si="69"/>
        <v>0</v>
      </c>
      <c r="EP11" s="80">
        <f t="shared" si="69"/>
        <v>0</v>
      </c>
      <c r="EQ11" s="80">
        <f t="shared" si="69"/>
        <v>0</v>
      </c>
      <c r="ER11" s="80">
        <f t="shared" si="69"/>
        <v>0</v>
      </c>
      <c r="ES11" s="80">
        <f t="shared" si="69"/>
        <v>0</v>
      </c>
      <c r="ET11" s="80">
        <f t="shared" si="69"/>
        <v>0</v>
      </c>
      <c r="EU11" s="84">
        <f t="shared" si="69"/>
        <v>0</v>
      </c>
      <c r="EV11" s="84">
        <f t="shared" si="69"/>
        <v>0</v>
      </c>
      <c r="EW11" s="84">
        <f t="shared" si="69"/>
        <v>0</v>
      </c>
      <c r="EX11" s="84">
        <f t="shared" si="69"/>
        <v>0</v>
      </c>
      <c r="EY11" s="84">
        <f t="shared" si="69"/>
        <v>0</v>
      </c>
      <c r="EZ11" s="84">
        <f t="shared" si="69"/>
        <v>0</v>
      </c>
      <c r="FA11" s="84">
        <f t="shared" si="69"/>
        <v>0</v>
      </c>
      <c r="FB11" s="84">
        <f t="shared" si="69"/>
        <v>0</v>
      </c>
      <c r="FC11" s="84">
        <f t="shared" si="69"/>
        <v>0</v>
      </c>
      <c r="FD11" s="84">
        <f t="shared" si="69"/>
        <v>0</v>
      </c>
      <c r="FE11" s="84">
        <f t="shared" si="69"/>
        <v>0</v>
      </c>
      <c r="FF11" s="84">
        <f t="shared" si="69"/>
        <v>0</v>
      </c>
      <c r="FG11" s="84">
        <f t="shared" si="69"/>
        <v>0</v>
      </c>
      <c r="FH11" s="84">
        <f t="shared" si="69"/>
        <v>0</v>
      </c>
      <c r="FI11" s="84">
        <f t="shared" si="69"/>
        <v>0</v>
      </c>
      <c r="FJ11" s="84">
        <f t="shared" si="69"/>
        <v>0</v>
      </c>
      <c r="FK11" s="84">
        <f t="shared" si="69"/>
        <v>0</v>
      </c>
      <c r="FL11" s="84">
        <f t="shared" si="69"/>
        <v>0</v>
      </c>
      <c r="FM11" s="84">
        <f t="shared" si="69"/>
        <v>0</v>
      </c>
      <c r="FN11" s="84">
        <f t="shared" si="69"/>
        <v>0</v>
      </c>
      <c r="FO11" s="90">
        <f t="shared" si="69"/>
        <v>0</v>
      </c>
      <c r="FP11" s="90">
        <f t="shared" si="69"/>
        <v>0</v>
      </c>
      <c r="FQ11" s="90">
        <f t="shared" si="69"/>
        <v>0</v>
      </c>
      <c r="FR11" s="90">
        <f t="shared" si="69"/>
        <v>0</v>
      </c>
      <c r="FS11" s="90">
        <f t="shared" si="69"/>
        <v>0</v>
      </c>
      <c r="FT11" s="90">
        <f t="shared" si="70"/>
        <v>0</v>
      </c>
      <c r="FU11" s="90">
        <f t="shared" si="70"/>
        <v>0</v>
      </c>
      <c r="FV11" s="90">
        <f t="shared" si="70"/>
        <v>0</v>
      </c>
      <c r="FW11" s="90">
        <f t="shared" si="70"/>
        <v>0</v>
      </c>
      <c r="FX11" s="90">
        <f t="shared" si="70"/>
        <v>0</v>
      </c>
      <c r="FY11" s="90">
        <f t="shared" si="70"/>
        <v>0</v>
      </c>
      <c r="FZ11" s="90">
        <f t="shared" si="70"/>
        <v>0</v>
      </c>
      <c r="GA11" s="90">
        <f t="shared" si="70"/>
        <v>0</v>
      </c>
      <c r="GB11" s="90">
        <f t="shared" si="70"/>
        <v>0</v>
      </c>
      <c r="GC11" s="90">
        <f t="shared" si="70"/>
        <v>0</v>
      </c>
      <c r="GD11" s="90">
        <f t="shared" si="70"/>
        <v>0</v>
      </c>
      <c r="GE11" s="90">
        <f t="shared" si="70"/>
        <v>0</v>
      </c>
      <c r="GF11" s="90">
        <f t="shared" si="70"/>
        <v>0</v>
      </c>
      <c r="GG11" s="90">
        <f t="shared" si="70"/>
        <v>0</v>
      </c>
      <c r="GH11" s="90">
        <f t="shared" si="70"/>
        <v>0</v>
      </c>
      <c r="GI11" s="82">
        <f t="shared" si="70"/>
        <v>0</v>
      </c>
      <c r="GJ11" s="82">
        <f t="shared" si="70"/>
        <v>0</v>
      </c>
      <c r="GK11" s="82">
        <f t="shared" si="70"/>
        <v>0</v>
      </c>
      <c r="GL11" s="82">
        <f t="shared" si="70"/>
        <v>0</v>
      </c>
      <c r="GM11" s="82">
        <f t="shared" si="70"/>
        <v>0</v>
      </c>
      <c r="GN11" s="82">
        <f t="shared" si="70"/>
        <v>0</v>
      </c>
      <c r="GO11" s="82">
        <f t="shared" si="70"/>
        <v>0</v>
      </c>
      <c r="GP11" s="82">
        <f t="shared" si="70"/>
        <v>0</v>
      </c>
      <c r="GQ11" s="82">
        <f t="shared" si="70"/>
        <v>0</v>
      </c>
      <c r="GR11" s="82">
        <f t="shared" si="70"/>
        <v>0</v>
      </c>
      <c r="GS11" s="82">
        <f t="shared" si="70"/>
        <v>0</v>
      </c>
      <c r="GT11" s="82">
        <f t="shared" si="70"/>
        <v>0</v>
      </c>
      <c r="GU11" s="82">
        <f t="shared" si="70"/>
        <v>0</v>
      </c>
      <c r="GV11" s="82">
        <f t="shared" si="70"/>
        <v>0</v>
      </c>
      <c r="GW11" s="82">
        <f t="shared" si="70"/>
        <v>0</v>
      </c>
      <c r="GX11" s="82">
        <f t="shared" si="70"/>
        <v>0</v>
      </c>
      <c r="GY11" s="82">
        <f t="shared" si="70"/>
        <v>0</v>
      </c>
      <c r="GZ11" s="82">
        <f t="shared" si="70"/>
        <v>0</v>
      </c>
      <c r="HA11" s="82">
        <f t="shared" si="70"/>
        <v>0</v>
      </c>
      <c r="HB11" s="82">
        <f t="shared" si="70"/>
        <v>0</v>
      </c>
    </row>
    <row r="12" spans="1:210">
      <c r="A12">
        <v>4</v>
      </c>
      <c r="B12" t="s">
        <v>17</v>
      </c>
      <c r="C12" t="s">
        <v>9</v>
      </c>
      <c r="D12" t="s">
        <v>12</v>
      </c>
      <c r="E12" t="s">
        <v>19</v>
      </c>
      <c r="F12" t="s">
        <v>20</v>
      </c>
      <c r="G12">
        <v>22</v>
      </c>
      <c r="H12">
        <v>22</v>
      </c>
      <c r="I12">
        <v>22</v>
      </c>
      <c r="J12">
        <v>22</v>
      </c>
      <c r="K12">
        <v>22</v>
      </c>
      <c r="L12">
        <v>22</v>
      </c>
      <c r="M12">
        <v>22</v>
      </c>
      <c r="N12">
        <v>22</v>
      </c>
      <c r="O12">
        <v>22</v>
      </c>
      <c r="P12">
        <v>22</v>
      </c>
      <c r="Q12">
        <v>22</v>
      </c>
      <c r="R12">
        <v>22</v>
      </c>
      <c r="S12">
        <v>22</v>
      </c>
      <c r="T12">
        <v>22</v>
      </c>
      <c r="U12">
        <v>22</v>
      </c>
      <c r="V12">
        <v>22</v>
      </c>
      <c r="W12">
        <v>22</v>
      </c>
      <c r="X12">
        <v>22</v>
      </c>
      <c r="Y12">
        <v>22</v>
      </c>
      <c r="Z12">
        <v>22</v>
      </c>
      <c r="AA12">
        <v>25</v>
      </c>
      <c r="AB12">
        <v>25</v>
      </c>
      <c r="AC12">
        <v>25</v>
      </c>
      <c r="AD12">
        <v>25</v>
      </c>
      <c r="AE12">
        <v>25</v>
      </c>
      <c r="AF12">
        <v>25</v>
      </c>
      <c r="AG12">
        <v>25</v>
      </c>
      <c r="AH12">
        <v>25</v>
      </c>
      <c r="AI12">
        <v>25</v>
      </c>
      <c r="AJ12">
        <v>25</v>
      </c>
      <c r="AK12">
        <v>25</v>
      </c>
      <c r="AL12">
        <v>25</v>
      </c>
      <c r="AM12">
        <v>25</v>
      </c>
      <c r="AN12">
        <v>25</v>
      </c>
      <c r="AO12">
        <v>25</v>
      </c>
      <c r="AP12">
        <v>25</v>
      </c>
      <c r="AQ12">
        <v>25</v>
      </c>
      <c r="AR12">
        <v>25</v>
      </c>
      <c r="AS12">
        <v>25</v>
      </c>
      <c r="AT12">
        <v>25</v>
      </c>
      <c r="AU12">
        <v>23</v>
      </c>
      <c r="AV12">
        <v>23</v>
      </c>
      <c r="AW12">
        <v>23</v>
      </c>
      <c r="AX12">
        <v>23</v>
      </c>
      <c r="AY12">
        <v>23</v>
      </c>
      <c r="AZ12">
        <v>23</v>
      </c>
      <c r="BA12">
        <v>23</v>
      </c>
      <c r="BB12">
        <v>23</v>
      </c>
      <c r="BC12">
        <v>23</v>
      </c>
      <c r="BD12">
        <v>23</v>
      </c>
      <c r="BE12">
        <v>23</v>
      </c>
      <c r="BF12">
        <v>23</v>
      </c>
      <c r="BG12">
        <v>23</v>
      </c>
      <c r="BH12">
        <v>23</v>
      </c>
      <c r="BI12">
        <v>23</v>
      </c>
      <c r="BJ12">
        <v>23</v>
      </c>
      <c r="BK12">
        <v>23</v>
      </c>
      <c r="BL12">
        <v>23</v>
      </c>
      <c r="BM12">
        <v>23</v>
      </c>
      <c r="BN12">
        <v>23</v>
      </c>
      <c r="BO12">
        <v>24</v>
      </c>
      <c r="BP12">
        <v>24</v>
      </c>
      <c r="BQ12">
        <v>24</v>
      </c>
      <c r="BR12">
        <v>24</v>
      </c>
      <c r="BS12">
        <v>24</v>
      </c>
      <c r="BT12">
        <v>24</v>
      </c>
      <c r="BU12">
        <v>24</v>
      </c>
      <c r="BV12">
        <v>24</v>
      </c>
      <c r="BW12">
        <v>24</v>
      </c>
      <c r="BX12">
        <v>24</v>
      </c>
      <c r="BY12">
        <v>24</v>
      </c>
      <c r="BZ12">
        <v>24</v>
      </c>
      <c r="CA12">
        <v>24</v>
      </c>
      <c r="CB12">
        <v>24</v>
      </c>
      <c r="CC12">
        <v>24</v>
      </c>
      <c r="CD12">
        <v>24</v>
      </c>
      <c r="CE12">
        <v>24</v>
      </c>
      <c r="CF12">
        <v>24</v>
      </c>
      <c r="CG12">
        <v>24</v>
      </c>
      <c r="CH12">
        <v>24</v>
      </c>
      <c r="CI12">
        <v>17</v>
      </c>
      <c r="CJ12">
        <v>17</v>
      </c>
      <c r="CK12">
        <v>17</v>
      </c>
      <c r="CL12">
        <v>17</v>
      </c>
      <c r="CM12">
        <v>17</v>
      </c>
      <c r="CN12">
        <v>17</v>
      </c>
      <c r="CO12">
        <v>17</v>
      </c>
      <c r="CP12">
        <v>17</v>
      </c>
      <c r="CQ12">
        <v>17</v>
      </c>
      <c r="CR12">
        <v>17</v>
      </c>
      <c r="CS12">
        <v>17</v>
      </c>
      <c r="CT12">
        <v>17</v>
      </c>
      <c r="CU12">
        <v>17</v>
      </c>
      <c r="CV12">
        <v>17</v>
      </c>
      <c r="CW12">
        <v>17</v>
      </c>
      <c r="CX12">
        <v>17</v>
      </c>
      <c r="CY12">
        <v>17</v>
      </c>
      <c r="CZ12">
        <v>17</v>
      </c>
      <c r="DA12">
        <v>17</v>
      </c>
      <c r="DB12">
        <v>17</v>
      </c>
      <c r="DE12" t="s">
        <v>12</v>
      </c>
      <c r="DF12">
        <v>4</v>
      </c>
      <c r="DG12" s="78">
        <f t="shared" si="71"/>
        <v>0</v>
      </c>
      <c r="DH12" s="78">
        <f t="shared" si="69"/>
        <v>0</v>
      </c>
      <c r="DI12" s="78">
        <f t="shared" si="69"/>
        <v>0</v>
      </c>
      <c r="DJ12" s="78">
        <f t="shared" si="69"/>
        <v>0</v>
      </c>
      <c r="DK12" s="78">
        <f t="shared" si="69"/>
        <v>0</v>
      </c>
      <c r="DL12" s="78">
        <f t="shared" si="69"/>
        <v>0</v>
      </c>
      <c r="DM12" s="78">
        <f t="shared" si="69"/>
        <v>0</v>
      </c>
      <c r="DN12" s="78">
        <f t="shared" si="69"/>
        <v>0</v>
      </c>
      <c r="DO12" s="78">
        <f t="shared" si="69"/>
        <v>0</v>
      </c>
      <c r="DP12" s="78">
        <f t="shared" si="69"/>
        <v>0</v>
      </c>
      <c r="DQ12" s="78">
        <f t="shared" si="69"/>
        <v>0</v>
      </c>
      <c r="DR12" s="78">
        <f t="shared" si="69"/>
        <v>0</v>
      </c>
      <c r="DS12" s="78">
        <f t="shared" si="69"/>
        <v>0</v>
      </c>
      <c r="DT12" s="78">
        <f t="shared" si="69"/>
        <v>0</v>
      </c>
      <c r="DU12" s="78">
        <f t="shared" si="69"/>
        <v>0</v>
      </c>
      <c r="DV12" s="78">
        <f t="shared" si="69"/>
        <v>0</v>
      </c>
      <c r="DW12" s="78">
        <f t="shared" si="69"/>
        <v>0</v>
      </c>
      <c r="DX12" s="78">
        <f t="shared" si="69"/>
        <v>0</v>
      </c>
      <c r="DY12" s="78">
        <f t="shared" si="69"/>
        <v>0</v>
      </c>
      <c r="DZ12" s="78">
        <f t="shared" si="69"/>
        <v>0</v>
      </c>
      <c r="EA12" s="80">
        <f t="shared" si="69"/>
        <v>0</v>
      </c>
      <c r="EB12" s="80">
        <f t="shared" si="69"/>
        <v>0</v>
      </c>
      <c r="EC12" s="80">
        <f t="shared" si="69"/>
        <v>0</v>
      </c>
      <c r="ED12" s="80">
        <f t="shared" si="69"/>
        <v>0</v>
      </c>
      <c r="EE12" s="80">
        <f t="shared" si="69"/>
        <v>0</v>
      </c>
      <c r="EF12" s="80">
        <f t="shared" si="69"/>
        <v>0</v>
      </c>
      <c r="EG12" s="80">
        <f t="shared" si="69"/>
        <v>0</v>
      </c>
      <c r="EH12" s="80">
        <f t="shared" si="69"/>
        <v>0</v>
      </c>
      <c r="EI12" s="80">
        <f t="shared" si="69"/>
        <v>0</v>
      </c>
      <c r="EJ12" s="80">
        <f t="shared" si="69"/>
        <v>0</v>
      </c>
      <c r="EK12" s="80">
        <f t="shared" si="69"/>
        <v>0</v>
      </c>
      <c r="EL12" s="80">
        <f t="shared" si="69"/>
        <v>0</v>
      </c>
      <c r="EM12" s="80">
        <f t="shared" si="69"/>
        <v>0</v>
      </c>
      <c r="EN12" s="80">
        <f t="shared" si="69"/>
        <v>0</v>
      </c>
      <c r="EO12" s="80">
        <f t="shared" si="69"/>
        <v>0</v>
      </c>
      <c r="EP12" s="80">
        <f t="shared" si="69"/>
        <v>0</v>
      </c>
      <c r="EQ12" s="80">
        <f t="shared" si="69"/>
        <v>0</v>
      </c>
      <c r="ER12" s="80">
        <f t="shared" si="69"/>
        <v>0</v>
      </c>
      <c r="ES12" s="80">
        <f t="shared" si="69"/>
        <v>0</v>
      </c>
      <c r="ET12" s="80">
        <f t="shared" si="69"/>
        <v>0</v>
      </c>
      <c r="EU12" s="84">
        <f t="shared" si="69"/>
        <v>0</v>
      </c>
      <c r="EV12" s="84">
        <f t="shared" si="69"/>
        <v>0</v>
      </c>
      <c r="EW12" s="84">
        <f t="shared" si="69"/>
        <v>0</v>
      </c>
      <c r="EX12" s="84">
        <f t="shared" si="69"/>
        <v>0</v>
      </c>
      <c r="EY12" s="84">
        <f t="shared" si="69"/>
        <v>0</v>
      </c>
      <c r="EZ12" s="84">
        <f t="shared" si="69"/>
        <v>0</v>
      </c>
      <c r="FA12" s="84">
        <f t="shared" si="69"/>
        <v>0</v>
      </c>
      <c r="FB12" s="84">
        <f t="shared" si="69"/>
        <v>0</v>
      </c>
      <c r="FC12" s="84">
        <f t="shared" si="69"/>
        <v>0</v>
      </c>
      <c r="FD12" s="84">
        <f t="shared" si="69"/>
        <v>0</v>
      </c>
      <c r="FE12" s="84">
        <f t="shared" si="69"/>
        <v>0</v>
      </c>
      <c r="FF12" s="84">
        <f t="shared" si="69"/>
        <v>0</v>
      </c>
      <c r="FG12" s="84">
        <f t="shared" si="69"/>
        <v>0</v>
      </c>
      <c r="FH12" s="84">
        <f t="shared" si="69"/>
        <v>0</v>
      </c>
      <c r="FI12" s="84">
        <f t="shared" si="69"/>
        <v>0</v>
      </c>
      <c r="FJ12" s="84">
        <f t="shared" si="69"/>
        <v>0</v>
      </c>
      <c r="FK12" s="84">
        <f t="shared" si="69"/>
        <v>0</v>
      </c>
      <c r="FL12" s="84">
        <f t="shared" si="69"/>
        <v>0</v>
      </c>
      <c r="FM12" s="84">
        <f t="shared" si="69"/>
        <v>0</v>
      </c>
      <c r="FN12" s="84">
        <f t="shared" si="69"/>
        <v>0</v>
      </c>
      <c r="FO12" s="90">
        <f t="shared" si="69"/>
        <v>0</v>
      </c>
      <c r="FP12" s="90">
        <f t="shared" si="69"/>
        <v>0</v>
      </c>
      <c r="FQ12" s="90">
        <f t="shared" si="69"/>
        <v>0</v>
      </c>
      <c r="FR12" s="90">
        <f t="shared" si="69"/>
        <v>0</v>
      </c>
      <c r="FS12" s="90">
        <f t="shared" ref="FS12:FS34" si="72">COUNTIF(BS$9:BS$508,$DF12)/500</f>
        <v>0</v>
      </c>
      <c r="FT12" s="90">
        <f t="shared" si="70"/>
        <v>0</v>
      </c>
      <c r="FU12" s="90">
        <f t="shared" si="70"/>
        <v>0</v>
      </c>
      <c r="FV12" s="90">
        <f t="shared" si="70"/>
        <v>0</v>
      </c>
      <c r="FW12" s="90">
        <f t="shared" si="70"/>
        <v>0</v>
      </c>
      <c r="FX12" s="90">
        <f t="shared" si="70"/>
        <v>0</v>
      </c>
      <c r="FY12" s="90">
        <f t="shared" si="70"/>
        <v>0</v>
      </c>
      <c r="FZ12" s="90">
        <f t="shared" si="70"/>
        <v>0</v>
      </c>
      <c r="GA12" s="90">
        <f t="shared" si="70"/>
        <v>0</v>
      </c>
      <c r="GB12" s="90">
        <f t="shared" si="70"/>
        <v>0</v>
      </c>
      <c r="GC12" s="90">
        <f t="shared" si="70"/>
        <v>0</v>
      </c>
      <c r="GD12" s="90">
        <f t="shared" si="70"/>
        <v>0</v>
      </c>
      <c r="GE12" s="90">
        <f t="shared" si="70"/>
        <v>0</v>
      </c>
      <c r="GF12" s="90">
        <f t="shared" si="70"/>
        <v>0</v>
      </c>
      <c r="GG12" s="90">
        <f t="shared" si="70"/>
        <v>0</v>
      </c>
      <c r="GH12" s="90">
        <f t="shared" si="70"/>
        <v>0</v>
      </c>
      <c r="GI12" s="82">
        <f t="shared" si="70"/>
        <v>0</v>
      </c>
      <c r="GJ12" s="82">
        <f t="shared" si="70"/>
        <v>0</v>
      </c>
      <c r="GK12" s="82">
        <f t="shared" si="70"/>
        <v>0</v>
      </c>
      <c r="GL12" s="82">
        <f t="shared" si="70"/>
        <v>0</v>
      </c>
      <c r="GM12" s="82">
        <f t="shared" si="70"/>
        <v>0</v>
      </c>
      <c r="GN12" s="82">
        <f t="shared" si="70"/>
        <v>0</v>
      </c>
      <c r="GO12" s="82">
        <f t="shared" si="70"/>
        <v>0</v>
      </c>
      <c r="GP12" s="82">
        <f t="shared" si="70"/>
        <v>0</v>
      </c>
      <c r="GQ12" s="82">
        <f t="shared" si="70"/>
        <v>0</v>
      </c>
      <c r="GR12" s="82">
        <f t="shared" si="70"/>
        <v>0</v>
      </c>
      <c r="GS12" s="82">
        <f t="shared" si="70"/>
        <v>0</v>
      </c>
      <c r="GT12" s="82">
        <f t="shared" si="70"/>
        <v>0</v>
      </c>
      <c r="GU12" s="82">
        <f t="shared" si="70"/>
        <v>0</v>
      </c>
      <c r="GV12" s="82">
        <f t="shared" si="70"/>
        <v>0</v>
      </c>
      <c r="GW12" s="82">
        <f t="shared" si="70"/>
        <v>0</v>
      </c>
      <c r="GX12" s="82">
        <f t="shared" si="70"/>
        <v>0</v>
      </c>
      <c r="GY12" s="82">
        <f t="shared" si="70"/>
        <v>0</v>
      </c>
      <c r="GZ12" s="82">
        <f t="shared" si="70"/>
        <v>0</v>
      </c>
      <c r="HA12" s="82">
        <f t="shared" si="70"/>
        <v>0</v>
      </c>
      <c r="HB12" s="82">
        <f t="shared" si="70"/>
        <v>0</v>
      </c>
    </row>
    <row r="13" spans="1:210">
      <c r="A13">
        <v>5</v>
      </c>
      <c r="B13" t="s">
        <v>17</v>
      </c>
      <c r="C13" t="s">
        <v>9</v>
      </c>
      <c r="D13" t="s">
        <v>12</v>
      </c>
      <c r="E13" t="s">
        <v>19</v>
      </c>
      <c r="F13" t="s">
        <v>20</v>
      </c>
      <c r="G13">
        <v>22</v>
      </c>
      <c r="H13">
        <v>22</v>
      </c>
      <c r="I13">
        <v>22</v>
      </c>
      <c r="J13">
        <v>22</v>
      </c>
      <c r="K13">
        <v>22</v>
      </c>
      <c r="L13">
        <v>22</v>
      </c>
      <c r="M13">
        <v>22</v>
      </c>
      <c r="N13">
        <v>22</v>
      </c>
      <c r="O13">
        <v>22</v>
      </c>
      <c r="P13">
        <v>22</v>
      </c>
      <c r="Q13">
        <v>22</v>
      </c>
      <c r="R13">
        <v>22</v>
      </c>
      <c r="S13">
        <v>22</v>
      </c>
      <c r="T13">
        <v>22</v>
      </c>
      <c r="U13">
        <v>22</v>
      </c>
      <c r="V13">
        <v>22</v>
      </c>
      <c r="W13">
        <v>22</v>
      </c>
      <c r="X13">
        <v>22</v>
      </c>
      <c r="Y13">
        <v>22</v>
      </c>
      <c r="Z13">
        <v>22</v>
      </c>
      <c r="AA13">
        <v>25</v>
      </c>
      <c r="AB13">
        <v>25</v>
      </c>
      <c r="AC13">
        <v>25</v>
      </c>
      <c r="AD13">
        <v>25</v>
      </c>
      <c r="AE13">
        <v>25</v>
      </c>
      <c r="AF13">
        <v>25</v>
      </c>
      <c r="AG13">
        <v>25</v>
      </c>
      <c r="AH13">
        <v>25</v>
      </c>
      <c r="AI13">
        <v>25</v>
      </c>
      <c r="AJ13">
        <v>25</v>
      </c>
      <c r="AK13">
        <v>25</v>
      </c>
      <c r="AL13">
        <v>25</v>
      </c>
      <c r="AM13">
        <v>25</v>
      </c>
      <c r="AN13">
        <v>25</v>
      </c>
      <c r="AO13">
        <v>25</v>
      </c>
      <c r="AP13">
        <v>25</v>
      </c>
      <c r="AQ13">
        <v>25</v>
      </c>
      <c r="AR13">
        <v>25</v>
      </c>
      <c r="AS13">
        <v>25</v>
      </c>
      <c r="AT13">
        <v>25</v>
      </c>
      <c r="AU13">
        <v>23</v>
      </c>
      <c r="AV13">
        <v>23</v>
      </c>
      <c r="AW13">
        <v>23</v>
      </c>
      <c r="AX13">
        <v>23</v>
      </c>
      <c r="AY13">
        <v>23</v>
      </c>
      <c r="AZ13">
        <v>23</v>
      </c>
      <c r="BA13">
        <v>23</v>
      </c>
      <c r="BB13">
        <v>23</v>
      </c>
      <c r="BC13">
        <v>23</v>
      </c>
      <c r="BD13">
        <v>23</v>
      </c>
      <c r="BE13">
        <v>23</v>
      </c>
      <c r="BF13">
        <v>23</v>
      </c>
      <c r="BG13">
        <v>23</v>
      </c>
      <c r="BH13">
        <v>23</v>
      </c>
      <c r="BI13">
        <v>23</v>
      </c>
      <c r="BJ13">
        <v>23</v>
      </c>
      <c r="BK13">
        <v>23</v>
      </c>
      <c r="BL13">
        <v>23</v>
      </c>
      <c r="BM13">
        <v>23</v>
      </c>
      <c r="BN13">
        <v>23</v>
      </c>
      <c r="BO13">
        <v>24</v>
      </c>
      <c r="BP13">
        <v>24</v>
      </c>
      <c r="BQ13">
        <v>24</v>
      </c>
      <c r="BR13">
        <v>24</v>
      </c>
      <c r="BS13">
        <v>24</v>
      </c>
      <c r="BT13">
        <v>24</v>
      </c>
      <c r="BU13">
        <v>24</v>
      </c>
      <c r="BV13">
        <v>24</v>
      </c>
      <c r="BW13">
        <v>24</v>
      </c>
      <c r="BX13">
        <v>24</v>
      </c>
      <c r="BY13">
        <v>24</v>
      </c>
      <c r="BZ13">
        <v>24</v>
      </c>
      <c r="CA13">
        <v>24</v>
      </c>
      <c r="CB13">
        <v>24</v>
      </c>
      <c r="CC13">
        <v>24</v>
      </c>
      <c r="CD13">
        <v>24</v>
      </c>
      <c r="CE13">
        <v>24</v>
      </c>
      <c r="CF13">
        <v>24</v>
      </c>
      <c r="CG13">
        <v>24</v>
      </c>
      <c r="CH13">
        <v>24</v>
      </c>
      <c r="CI13">
        <v>17</v>
      </c>
      <c r="CJ13">
        <v>17</v>
      </c>
      <c r="CK13">
        <v>17</v>
      </c>
      <c r="CL13">
        <v>17</v>
      </c>
      <c r="CM13">
        <v>17</v>
      </c>
      <c r="CN13">
        <v>17</v>
      </c>
      <c r="CO13">
        <v>17</v>
      </c>
      <c r="CP13">
        <v>17</v>
      </c>
      <c r="CQ13">
        <v>17</v>
      </c>
      <c r="CR13">
        <v>17</v>
      </c>
      <c r="CS13">
        <v>17</v>
      </c>
      <c r="CT13">
        <v>17</v>
      </c>
      <c r="CU13">
        <v>17</v>
      </c>
      <c r="CV13">
        <v>17</v>
      </c>
      <c r="CW13">
        <v>17</v>
      </c>
      <c r="CX13">
        <v>17</v>
      </c>
      <c r="CY13">
        <v>17</v>
      </c>
      <c r="CZ13">
        <v>17</v>
      </c>
      <c r="DA13">
        <v>1</v>
      </c>
      <c r="DB13">
        <v>17</v>
      </c>
      <c r="DE13" t="s">
        <v>13</v>
      </c>
      <c r="DF13">
        <v>5</v>
      </c>
      <c r="DG13" s="78">
        <f t="shared" si="71"/>
        <v>0</v>
      </c>
      <c r="DH13" s="78">
        <f t="shared" ref="DH13:DH34" si="73">COUNTIF(H$9:H$508,$DF13)/500</f>
        <v>0</v>
      </c>
      <c r="DI13" s="78">
        <f t="shared" ref="DI13:DI34" si="74">COUNTIF(I$9:I$508,$DF13)/500</f>
        <v>0</v>
      </c>
      <c r="DJ13" s="78">
        <f t="shared" ref="DJ13:DJ34" si="75">COUNTIF(J$9:J$508,$DF13)/500</f>
        <v>0</v>
      </c>
      <c r="DK13" s="78">
        <f t="shared" ref="DK13:DK34" si="76">COUNTIF(K$9:K$508,$DF13)/500</f>
        <v>0</v>
      </c>
      <c r="DL13" s="78">
        <f t="shared" ref="DL13:DL34" si="77">COUNTIF(L$9:L$508,$DF13)/500</f>
        <v>0</v>
      </c>
      <c r="DM13" s="78">
        <f t="shared" ref="DM13:DM34" si="78">COUNTIF(M$9:M$508,$DF13)/500</f>
        <v>0</v>
      </c>
      <c r="DN13" s="78">
        <f t="shared" ref="DN13:DN34" si="79">COUNTIF(N$9:N$508,$DF13)/500</f>
        <v>0</v>
      </c>
      <c r="DO13" s="78">
        <f t="shared" ref="DO13:DO34" si="80">COUNTIF(O$9:O$508,$DF13)/500</f>
        <v>0</v>
      </c>
      <c r="DP13" s="78">
        <f t="shared" ref="DP13:DP34" si="81">COUNTIF(P$9:P$508,$DF13)/500</f>
        <v>0</v>
      </c>
      <c r="DQ13" s="78">
        <f t="shared" ref="DQ13:DQ34" si="82">COUNTIF(Q$9:Q$508,$DF13)/500</f>
        <v>0</v>
      </c>
      <c r="DR13" s="78">
        <f t="shared" ref="DR13:DR34" si="83">COUNTIF(R$9:R$508,$DF13)/500</f>
        <v>0</v>
      </c>
      <c r="DS13" s="78">
        <f t="shared" ref="DS13:DS34" si="84">COUNTIF(S$9:S$508,$DF13)/500</f>
        <v>0</v>
      </c>
      <c r="DT13" s="78">
        <f t="shared" ref="DT13:DT34" si="85">COUNTIF(T$9:T$508,$DF13)/500</f>
        <v>0</v>
      </c>
      <c r="DU13" s="78">
        <f t="shared" ref="DU13:DU34" si="86">COUNTIF(U$9:U$508,$DF13)/500</f>
        <v>0</v>
      </c>
      <c r="DV13" s="78">
        <f t="shared" ref="DV13:DV34" si="87">COUNTIF(V$9:V$508,$DF13)/500</f>
        <v>0</v>
      </c>
      <c r="DW13" s="78">
        <f t="shared" ref="DW13:DW34" si="88">COUNTIF(W$9:W$508,$DF13)/500</f>
        <v>0</v>
      </c>
      <c r="DX13" s="78">
        <f t="shared" ref="DX13:DX34" si="89">COUNTIF(X$9:X$508,$DF13)/500</f>
        <v>0</v>
      </c>
      <c r="DY13" s="78">
        <f t="shared" ref="DY13:DY34" si="90">COUNTIF(Y$9:Y$508,$DF13)/500</f>
        <v>0</v>
      </c>
      <c r="DZ13" s="78">
        <f t="shared" ref="DZ13:DZ34" si="91">COUNTIF(Z$9:Z$508,$DF13)/500</f>
        <v>0</v>
      </c>
      <c r="EA13" s="80">
        <f t="shared" ref="EA13:EA34" si="92">COUNTIF(AA$9:AA$508,$DF13)/500</f>
        <v>0</v>
      </c>
      <c r="EB13" s="80">
        <f t="shared" ref="EB13:EB34" si="93">COUNTIF(AB$9:AB$508,$DF13)/500</f>
        <v>0</v>
      </c>
      <c r="EC13" s="80">
        <f t="shared" ref="EC13:EC34" si="94">COUNTIF(AC$9:AC$508,$DF13)/500</f>
        <v>0</v>
      </c>
      <c r="ED13" s="80">
        <f t="shared" ref="ED13:ED34" si="95">COUNTIF(AD$9:AD$508,$DF13)/500</f>
        <v>0</v>
      </c>
      <c r="EE13" s="80">
        <f t="shared" ref="EE13:EE34" si="96">COUNTIF(AE$9:AE$508,$DF13)/500</f>
        <v>0</v>
      </c>
      <c r="EF13" s="80">
        <f t="shared" ref="EF13:EF34" si="97">COUNTIF(AF$9:AF$508,$DF13)/500</f>
        <v>0</v>
      </c>
      <c r="EG13" s="80">
        <f t="shared" ref="EG13:EG34" si="98">COUNTIF(AG$9:AG$508,$DF13)/500</f>
        <v>0</v>
      </c>
      <c r="EH13" s="80">
        <f t="shared" ref="EH13:EH34" si="99">COUNTIF(AH$9:AH$508,$DF13)/500</f>
        <v>0</v>
      </c>
      <c r="EI13" s="80">
        <f t="shared" ref="EI13:EI34" si="100">COUNTIF(AI$9:AI$508,$DF13)/500</f>
        <v>0</v>
      </c>
      <c r="EJ13" s="80">
        <f t="shared" ref="EJ13:EJ34" si="101">COUNTIF(AJ$9:AJ$508,$DF13)/500</f>
        <v>0</v>
      </c>
      <c r="EK13" s="80">
        <f t="shared" ref="EK13:EK34" si="102">COUNTIF(AK$9:AK$508,$DF13)/500</f>
        <v>0</v>
      </c>
      <c r="EL13" s="80">
        <f t="shared" ref="EL13:EL34" si="103">COUNTIF(AL$9:AL$508,$DF13)/500</f>
        <v>0</v>
      </c>
      <c r="EM13" s="80">
        <f t="shared" ref="EM13:EM34" si="104">COUNTIF(AM$9:AM$508,$DF13)/500</f>
        <v>0</v>
      </c>
      <c r="EN13" s="80">
        <f t="shared" ref="EN13:EN34" si="105">COUNTIF(AN$9:AN$508,$DF13)/500</f>
        <v>0</v>
      </c>
      <c r="EO13" s="80">
        <f t="shared" ref="EO13:EO34" si="106">COUNTIF(AO$9:AO$508,$DF13)/500</f>
        <v>0</v>
      </c>
      <c r="EP13" s="80">
        <f t="shared" ref="EP13:EP34" si="107">COUNTIF(AP$9:AP$508,$DF13)/500</f>
        <v>0</v>
      </c>
      <c r="EQ13" s="80">
        <f t="shared" ref="EQ13:EQ34" si="108">COUNTIF(AQ$9:AQ$508,$DF13)/500</f>
        <v>0</v>
      </c>
      <c r="ER13" s="80">
        <f t="shared" ref="ER13:ER34" si="109">COUNTIF(AR$9:AR$508,$DF13)/500</f>
        <v>0</v>
      </c>
      <c r="ES13" s="80">
        <f t="shared" ref="ES13:ES34" si="110">COUNTIF(AS$9:AS$508,$DF13)/500</f>
        <v>0</v>
      </c>
      <c r="ET13" s="80">
        <f t="shared" ref="ET13:ET34" si="111">COUNTIF(AT$9:AT$508,$DF13)/500</f>
        <v>0</v>
      </c>
      <c r="EU13" s="84">
        <f t="shared" ref="EU13:EU34" si="112">COUNTIF(AU$9:AU$508,$DF13)/500</f>
        <v>0</v>
      </c>
      <c r="EV13" s="84">
        <f t="shared" ref="EV13:EV34" si="113">COUNTIF(AV$9:AV$508,$DF13)/500</f>
        <v>0</v>
      </c>
      <c r="EW13" s="84">
        <f t="shared" ref="EW13:EW34" si="114">COUNTIF(AW$9:AW$508,$DF13)/500</f>
        <v>0</v>
      </c>
      <c r="EX13" s="84">
        <f t="shared" ref="EX13:EX34" si="115">COUNTIF(AX$9:AX$508,$DF13)/500</f>
        <v>0</v>
      </c>
      <c r="EY13" s="84">
        <f t="shared" ref="EY13:EY34" si="116">COUNTIF(AY$9:AY$508,$DF13)/500</f>
        <v>0</v>
      </c>
      <c r="EZ13" s="84">
        <f t="shared" ref="EZ13:EZ34" si="117">COUNTIF(AZ$9:AZ$508,$DF13)/500</f>
        <v>0</v>
      </c>
      <c r="FA13" s="84">
        <f t="shared" ref="FA13:FA34" si="118">COUNTIF(BA$9:BA$508,$DF13)/500</f>
        <v>0</v>
      </c>
      <c r="FB13" s="84">
        <f t="shared" ref="FB13:FB34" si="119">COUNTIF(BB$9:BB$508,$DF13)/500</f>
        <v>0</v>
      </c>
      <c r="FC13" s="84">
        <f t="shared" ref="FC13:FC34" si="120">COUNTIF(BC$9:BC$508,$DF13)/500</f>
        <v>0</v>
      </c>
      <c r="FD13" s="84">
        <f t="shared" ref="FD13:FD34" si="121">COUNTIF(BD$9:BD$508,$DF13)/500</f>
        <v>0</v>
      </c>
      <c r="FE13" s="84">
        <f t="shared" ref="FE13:FE34" si="122">COUNTIF(BE$9:BE$508,$DF13)/500</f>
        <v>0</v>
      </c>
      <c r="FF13" s="84">
        <f t="shared" ref="FF13:FF34" si="123">COUNTIF(BF$9:BF$508,$DF13)/500</f>
        <v>0</v>
      </c>
      <c r="FG13" s="84">
        <f t="shared" ref="FG13:FG34" si="124">COUNTIF(BG$9:BG$508,$DF13)/500</f>
        <v>0</v>
      </c>
      <c r="FH13" s="84">
        <f t="shared" ref="FH13:FH34" si="125">COUNTIF(BH$9:BH$508,$DF13)/500</f>
        <v>0</v>
      </c>
      <c r="FI13" s="84">
        <f t="shared" ref="FI13:FI34" si="126">COUNTIF(BI$9:BI$508,$DF13)/500</f>
        <v>0</v>
      </c>
      <c r="FJ13" s="84">
        <f t="shared" ref="FJ13:FJ34" si="127">COUNTIF(BJ$9:BJ$508,$DF13)/500</f>
        <v>0</v>
      </c>
      <c r="FK13" s="84">
        <f t="shared" ref="FK13:FK34" si="128">COUNTIF(BK$9:BK$508,$DF13)/500</f>
        <v>0</v>
      </c>
      <c r="FL13" s="84">
        <f t="shared" ref="FL13:FL34" si="129">COUNTIF(BL$9:BL$508,$DF13)/500</f>
        <v>0</v>
      </c>
      <c r="FM13" s="84">
        <f t="shared" ref="FM13:FM34" si="130">COUNTIF(BM$9:BM$508,$DF13)/500</f>
        <v>0</v>
      </c>
      <c r="FN13" s="84">
        <f t="shared" ref="FN13:FN34" si="131">COUNTIF(BN$9:BN$508,$DF13)/500</f>
        <v>0</v>
      </c>
      <c r="FO13" s="90">
        <f t="shared" ref="FO13:FO34" si="132">COUNTIF(BO$9:BO$508,$DF13)/500</f>
        <v>0</v>
      </c>
      <c r="FP13" s="90">
        <f t="shared" ref="FP13:FP34" si="133">COUNTIF(BP$9:BP$508,$DF13)/500</f>
        <v>0</v>
      </c>
      <c r="FQ13" s="90">
        <f t="shared" ref="FQ13:FQ34" si="134">COUNTIF(BQ$9:BQ$508,$DF13)/500</f>
        <v>0</v>
      </c>
      <c r="FR13" s="90">
        <f t="shared" ref="FR13:FR34" si="135">COUNTIF(BR$9:BR$508,$DF13)/500</f>
        <v>0</v>
      </c>
      <c r="FS13" s="90">
        <f t="shared" si="72"/>
        <v>0</v>
      </c>
      <c r="FT13" s="90">
        <f t="shared" si="70"/>
        <v>0</v>
      </c>
      <c r="FU13" s="90">
        <f t="shared" si="70"/>
        <v>0</v>
      </c>
      <c r="FV13" s="90">
        <f t="shared" si="70"/>
        <v>0</v>
      </c>
      <c r="FW13" s="90">
        <f t="shared" si="70"/>
        <v>0</v>
      </c>
      <c r="FX13" s="90">
        <f t="shared" si="70"/>
        <v>0</v>
      </c>
      <c r="FY13" s="90">
        <f t="shared" si="70"/>
        <v>0</v>
      </c>
      <c r="FZ13" s="90">
        <f t="shared" si="70"/>
        <v>0</v>
      </c>
      <c r="GA13" s="90">
        <f t="shared" si="70"/>
        <v>0</v>
      </c>
      <c r="GB13" s="90">
        <f t="shared" si="70"/>
        <v>0</v>
      </c>
      <c r="GC13" s="90">
        <f t="shared" si="70"/>
        <v>0</v>
      </c>
      <c r="GD13" s="90">
        <f t="shared" si="70"/>
        <v>0</v>
      </c>
      <c r="GE13" s="90">
        <f t="shared" si="70"/>
        <v>0</v>
      </c>
      <c r="GF13" s="90">
        <f t="shared" si="70"/>
        <v>0</v>
      </c>
      <c r="GG13" s="90">
        <f t="shared" si="70"/>
        <v>0</v>
      </c>
      <c r="GH13" s="90">
        <f t="shared" si="70"/>
        <v>0</v>
      </c>
      <c r="GI13" s="82">
        <f t="shared" si="70"/>
        <v>0</v>
      </c>
      <c r="GJ13" s="82">
        <f t="shared" si="70"/>
        <v>0</v>
      </c>
      <c r="GK13" s="82">
        <f t="shared" si="70"/>
        <v>0</v>
      </c>
      <c r="GL13" s="82">
        <f t="shared" si="70"/>
        <v>0</v>
      </c>
      <c r="GM13" s="82">
        <f t="shared" si="70"/>
        <v>0</v>
      </c>
      <c r="GN13" s="82">
        <f t="shared" si="70"/>
        <v>0</v>
      </c>
      <c r="GO13" s="82">
        <f t="shared" si="70"/>
        <v>0</v>
      </c>
      <c r="GP13" s="82">
        <f t="shared" si="70"/>
        <v>0</v>
      </c>
      <c r="GQ13" s="82">
        <f t="shared" si="70"/>
        <v>0</v>
      </c>
      <c r="GR13" s="82">
        <f t="shared" si="70"/>
        <v>0</v>
      </c>
      <c r="GS13" s="82">
        <f t="shared" si="70"/>
        <v>0</v>
      </c>
      <c r="GT13" s="82">
        <f t="shared" si="70"/>
        <v>0</v>
      </c>
      <c r="GU13" s="82">
        <f t="shared" si="70"/>
        <v>0</v>
      </c>
      <c r="GV13" s="82">
        <f t="shared" si="70"/>
        <v>0</v>
      </c>
      <c r="GW13" s="82">
        <f t="shared" si="70"/>
        <v>0</v>
      </c>
      <c r="GX13" s="82">
        <f t="shared" si="70"/>
        <v>0</v>
      </c>
      <c r="GY13" s="82">
        <f t="shared" si="70"/>
        <v>0</v>
      </c>
      <c r="GZ13" s="82">
        <f t="shared" si="70"/>
        <v>0</v>
      </c>
      <c r="HA13" s="82">
        <f t="shared" si="70"/>
        <v>0</v>
      </c>
      <c r="HB13" s="82">
        <f t="shared" si="70"/>
        <v>0</v>
      </c>
    </row>
    <row r="14" spans="1:210">
      <c r="A14">
        <v>6</v>
      </c>
      <c r="B14" t="s">
        <v>17</v>
      </c>
      <c r="C14" t="s">
        <v>9</v>
      </c>
      <c r="D14" t="s">
        <v>12</v>
      </c>
      <c r="E14" t="s">
        <v>19</v>
      </c>
      <c r="F14" t="s">
        <v>20</v>
      </c>
      <c r="G14">
        <v>22</v>
      </c>
      <c r="H14">
        <v>22</v>
      </c>
      <c r="I14">
        <v>22</v>
      </c>
      <c r="J14">
        <v>22</v>
      </c>
      <c r="K14">
        <v>22</v>
      </c>
      <c r="L14">
        <v>22</v>
      </c>
      <c r="M14">
        <v>22</v>
      </c>
      <c r="N14">
        <v>22</v>
      </c>
      <c r="O14">
        <v>22</v>
      </c>
      <c r="P14">
        <v>22</v>
      </c>
      <c r="Q14">
        <v>22</v>
      </c>
      <c r="R14">
        <v>22</v>
      </c>
      <c r="S14">
        <v>22</v>
      </c>
      <c r="T14">
        <v>22</v>
      </c>
      <c r="U14">
        <v>22</v>
      </c>
      <c r="V14">
        <v>22</v>
      </c>
      <c r="W14">
        <v>22</v>
      </c>
      <c r="X14">
        <v>22</v>
      </c>
      <c r="Y14">
        <v>22</v>
      </c>
      <c r="Z14">
        <v>22</v>
      </c>
      <c r="AA14">
        <v>25</v>
      </c>
      <c r="AB14">
        <v>25</v>
      </c>
      <c r="AC14">
        <v>25</v>
      </c>
      <c r="AD14">
        <v>25</v>
      </c>
      <c r="AE14">
        <v>25</v>
      </c>
      <c r="AF14">
        <v>25</v>
      </c>
      <c r="AG14">
        <v>25</v>
      </c>
      <c r="AH14">
        <v>25</v>
      </c>
      <c r="AI14">
        <v>25</v>
      </c>
      <c r="AJ14">
        <v>25</v>
      </c>
      <c r="AK14">
        <v>25</v>
      </c>
      <c r="AL14">
        <v>25</v>
      </c>
      <c r="AM14">
        <v>25</v>
      </c>
      <c r="AN14">
        <v>25</v>
      </c>
      <c r="AO14">
        <v>25</v>
      </c>
      <c r="AP14">
        <v>25</v>
      </c>
      <c r="AQ14">
        <v>25</v>
      </c>
      <c r="AR14">
        <v>24</v>
      </c>
      <c r="AS14">
        <v>25</v>
      </c>
      <c r="AT14">
        <v>25</v>
      </c>
      <c r="AU14">
        <v>23</v>
      </c>
      <c r="AV14">
        <v>23</v>
      </c>
      <c r="AW14">
        <v>23</v>
      </c>
      <c r="AX14">
        <v>23</v>
      </c>
      <c r="AY14">
        <v>23</v>
      </c>
      <c r="AZ14">
        <v>23</v>
      </c>
      <c r="BA14">
        <v>23</v>
      </c>
      <c r="BB14">
        <v>23</v>
      </c>
      <c r="BC14">
        <v>23</v>
      </c>
      <c r="BD14">
        <v>23</v>
      </c>
      <c r="BE14">
        <v>23</v>
      </c>
      <c r="BF14">
        <v>23</v>
      </c>
      <c r="BG14">
        <v>23</v>
      </c>
      <c r="BH14">
        <v>23</v>
      </c>
      <c r="BI14">
        <v>23</v>
      </c>
      <c r="BJ14">
        <v>24</v>
      </c>
      <c r="BK14">
        <v>23</v>
      </c>
      <c r="BL14">
        <v>25</v>
      </c>
      <c r="BM14">
        <v>23</v>
      </c>
      <c r="BN14">
        <v>23</v>
      </c>
      <c r="BO14">
        <v>24</v>
      </c>
      <c r="BP14">
        <v>24</v>
      </c>
      <c r="BQ14">
        <v>24</v>
      </c>
      <c r="BR14">
        <v>24</v>
      </c>
      <c r="BS14">
        <v>24</v>
      </c>
      <c r="BT14">
        <v>24</v>
      </c>
      <c r="BU14">
        <v>24</v>
      </c>
      <c r="BV14">
        <v>24</v>
      </c>
      <c r="BW14">
        <v>24</v>
      </c>
      <c r="BX14">
        <v>24</v>
      </c>
      <c r="BY14">
        <v>24</v>
      </c>
      <c r="BZ14">
        <v>24</v>
      </c>
      <c r="CA14">
        <v>24</v>
      </c>
      <c r="CB14">
        <v>24</v>
      </c>
      <c r="CC14">
        <v>24</v>
      </c>
      <c r="CD14">
        <v>23</v>
      </c>
      <c r="CE14">
        <v>24</v>
      </c>
      <c r="CF14">
        <v>23</v>
      </c>
      <c r="CG14">
        <v>24</v>
      </c>
      <c r="CH14">
        <v>24</v>
      </c>
      <c r="CI14">
        <v>17</v>
      </c>
      <c r="CJ14">
        <v>17</v>
      </c>
      <c r="CK14">
        <v>17</v>
      </c>
      <c r="CL14">
        <v>17</v>
      </c>
      <c r="CM14">
        <v>17</v>
      </c>
      <c r="CN14">
        <v>17</v>
      </c>
      <c r="CO14">
        <v>17</v>
      </c>
      <c r="CP14">
        <v>17</v>
      </c>
      <c r="CQ14">
        <v>17</v>
      </c>
      <c r="CR14">
        <v>17</v>
      </c>
      <c r="CS14">
        <v>17</v>
      </c>
      <c r="CT14">
        <v>17</v>
      </c>
      <c r="CU14">
        <v>17</v>
      </c>
      <c r="CV14">
        <v>17</v>
      </c>
      <c r="CW14">
        <v>17</v>
      </c>
      <c r="CX14">
        <v>17</v>
      </c>
      <c r="CY14">
        <v>17</v>
      </c>
      <c r="CZ14">
        <v>17</v>
      </c>
      <c r="DA14">
        <v>17</v>
      </c>
      <c r="DB14">
        <v>17</v>
      </c>
      <c r="DE14" t="s">
        <v>14</v>
      </c>
      <c r="DF14">
        <v>6</v>
      </c>
      <c r="DG14" s="78">
        <f t="shared" si="71"/>
        <v>0</v>
      </c>
      <c r="DH14" s="78">
        <f t="shared" si="73"/>
        <v>0</v>
      </c>
      <c r="DI14" s="78">
        <f t="shared" si="74"/>
        <v>0</v>
      </c>
      <c r="DJ14" s="78">
        <f t="shared" si="75"/>
        <v>0</v>
      </c>
      <c r="DK14" s="78">
        <f t="shared" si="76"/>
        <v>0</v>
      </c>
      <c r="DL14" s="78">
        <f t="shared" si="77"/>
        <v>0</v>
      </c>
      <c r="DM14" s="78">
        <f t="shared" si="78"/>
        <v>0</v>
      </c>
      <c r="DN14" s="78">
        <f t="shared" si="79"/>
        <v>0</v>
      </c>
      <c r="DO14" s="78">
        <f t="shared" si="80"/>
        <v>0</v>
      </c>
      <c r="DP14" s="78">
        <f t="shared" si="81"/>
        <v>0</v>
      </c>
      <c r="DQ14" s="78">
        <f t="shared" si="82"/>
        <v>0</v>
      </c>
      <c r="DR14" s="78">
        <f t="shared" si="83"/>
        <v>0</v>
      </c>
      <c r="DS14" s="78">
        <f t="shared" si="84"/>
        <v>0</v>
      </c>
      <c r="DT14" s="78">
        <f t="shared" si="85"/>
        <v>0</v>
      </c>
      <c r="DU14" s="78">
        <f t="shared" si="86"/>
        <v>0</v>
      </c>
      <c r="DV14" s="78">
        <f t="shared" si="87"/>
        <v>0</v>
      </c>
      <c r="DW14" s="78">
        <f t="shared" si="88"/>
        <v>0</v>
      </c>
      <c r="DX14" s="78">
        <f t="shared" si="89"/>
        <v>0</v>
      </c>
      <c r="DY14" s="78">
        <f t="shared" si="90"/>
        <v>0</v>
      </c>
      <c r="DZ14" s="78">
        <f t="shared" si="91"/>
        <v>0</v>
      </c>
      <c r="EA14" s="80">
        <f t="shared" si="92"/>
        <v>0</v>
      </c>
      <c r="EB14" s="80">
        <f t="shared" si="93"/>
        <v>0</v>
      </c>
      <c r="EC14" s="80">
        <f t="shared" si="94"/>
        <v>0</v>
      </c>
      <c r="ED14" s="80">
        <f t="shared" si="95"/>
        <v>0</v>
      </c>
      <c r="EE14" s="80">
        <f t="shared" si="96"/>
        <v>0</v>
      </c>
      <c r="EF14" s="80">
        <f t="shared" si="97"/>
        <v>0</v>
      </c>
      <c r="EG14" s="80">
        <f t="shared" si="98"/>
        <v>0</v>
      </c>
      <c r="EH14" s="80">
        <f t="shared" si="99"/>
        <v>0</v>
      </c>
      <c r="EI14" s="80">
        <f t="shared" si="100"/>
        <v>0</v>
      </c>
      <c r="EJ14" s="80">
        <f t="shared" si="101"/>
        <v>0</v>
      </c>
      <c r="EK14" s="80">
        <f t="shared" si="102"/>
        <v>0</v>
      </c>
      <c r="EL14" s="80">
        <f t="shared" si="103"/>
        <v>0</v>
      </c>
      <c r="EM14" s="80">
        <f t="shared" si="104"/>
        <v>0</v>
      </c>
      <c r="EN14" s="80">
        <f t="shared" si="105"/>
        <v>0</v>
      </c>
      <c r="EO14" s="80">
        <f t="shared" si="106"/>
        <v>0</v>
      </c>
      <c r="EP14" s="80">
        <f t="shared" si="107"/>
        <v>0</v>
      </c>
      <c r="EQ14" s="80">
        <f t="shared" si="108"/>
        <v>0</v>
      </c>
      <c r="ER14" s="80">
        <f t="shared" si="109"/>
        <v>0</v>
      </c>
      <c r="ES14" s="80">
        <f t="shared" si="110"/>
        <v>0</v>
      </c>
      <c r="ET14" s="80">
        <f t="shared" si="111"/>
        <v>0</v>
      </c>
      <c r="EU14" s="84">
        <f t="shared" si="112"/>
        <v>0</v>
      </c>
      <c r="EV14" s="84">
        <f t="shared" si="113"/>
        <v>0</v>
      </c>
      <c r="EW14" s="84">
        <f t="shared" si="114"/>
        <v>0</v>
      </c>
      <c r="EX14" s="84">
        <f t="shared" si="115"/>
        <v>0</v>
      </c>
      <c r="EY14" s="84">
        <f t="shared" si="116"/>
        <v>0</v>
      </c>
      <c r="EZ14" s="84">
        <f t="shared" si="117"/>
        <v>0</v>
      </c>
      <c r="FA14" s="84">
        <f t="shared" si="118"/>
        <v>0</v>
      </c>
      <c r="FB14" s="84">
        <f t="shared" si="119"/>
        <v>0</v>
      </c>
      <c r="FC14" s="84">
        <f t="shared" si="120"/>
        <v>0</v>
      </c>
      <c r="FD14" s="84">
        <f t="shared" si="121"/>
        <v>0</v>
      </c>
      <c r="FE14" s="84">
        <f t="shared" si="122"/>
        <v>0</v>
      </c>
      <c r="FF14" s="84">
        <f t="shared" si="123"/>
        <v>0</v>
      </c>
      <c r="FG14" s="84">
        <f t="shared" si="124"/>
        <v>0</v>
      </c>
      <c r="FH14" s="84">
        <f t="shared" si="125"/>
        <v>0</v>
      </c>
      <c r="FI14" s="84">
        <f t="shared" si="126"/>
        <v>0</v>
      </c>
      <c r="FJ14" s="84">
        <f t="shared" si="127"/>
        <v>0</v>
      </c>
      <c r="FK14" s="84">
        <f t="shared" si="128"/>
        <v>0</v>
      </c>
      <c r="FL14" s="84">
        <f t="shared" si="129"/>
        <v>0</v>
      </c>
      <c r="FM14" s="84">
        <f t="shared" si="130"/>
        <v>0</v>
      </c>
      <c r="FN14" s="84">
        <f t="shared" si="131"/>
        <v>0</v>
      </c>
      <c r="FO14" s="90">
        <f t="shared" si="132"/>
        <v>0</v>
      </c>
      <c r="FP14" s="90">
        <f t="shared" si="133"/>
        <v>0</v>
      </c>
      <c r="FQ14" s="90">
        <f t="shared" si="134"/>
        <v>0</v>
      </c>
      <c r="FR14" s="90">
        <f t="shared" si="135"/>
        <v>0</v>
      </c>
      <c r="FS14" s="90">
        <f t="shared" si="72"/>
        <v>0</v>
      </c>
      <c r="FT14" s="90">
        <f t="shared" si="70"/>
        <v>0</v>
      </c>
      <c r="FU14" s="90">
        <f t="shared" si="70"/>
        <v>0</v>
      </c>
      <c r="FV14" s="90">
        <f t="shared" si="70"/>
        <v>0</v>
      </c>
      <c r="FW14" s="90">
        <f t="shared" si="70"/>
        <v>0</v>
      </c>
      <c r="FX14" s="90">
        <f t="shared" si="70"/>
        <v>0</v>
      </c>
      <c r="FY14" s="90">
        <f t="shared" si="70"/>
        <v>0</v>
      </c>
      <c r="FZ14" s="90">
        <f t="shared" si="70"/>
        <v>0</v>
      </c>
      <c r="GA14" s="90">
        <f t="shared" si="70"/>
        <v>0</v>
      </c>
      <c r="GB14" s="90">
        <f t="shared" si="70"/>
        <v>0</v>
      </c>
      <c r="GC14" s="90">
        <f t="shared" si="70"/>
        <v>0</v>
      </c>
      <c r="GD14" s="90">
        <f t="shared" si="70"/>
        <v>0</v>
      </c>
      <c r="GE14" s="90">
        <f t="shared" si="70"/>
        <v>0</v>
      </c>
      <c r="GF14" s="90">
        <f t="shared" si="70"/>
        <v>0</v>
      </c>
      <c r="GG14" s="90">
        <f t="shared" si="70"/>
        <v>0</v>
      </c>
      <c r="GH14" s="90">
        <f t="shared" si="70"/>
        <v>0</v>
      </c>
      <c r="GI14" s="82">
        <f t="shared" si="70"/>
        <v>0</v>
      </c>
      <c r="GJ14" s="82">
        <f t="shared" si="70"/>
        <v>0</v>
      </c>
      <c r="GK14" s="82">
        <f t="shared" si="70"/>
        <v>0</v>
      </c>
      <c r="GL14" s="82">
        <f t="shared" si="70"/>
        <v>0</v>
      </c>
      <c r="GM14" s="82">
        <f t="shared" si="70"/>
        <v>0</v>
      </c>
      <c r="GN14" s="82">
        <f t="shared" si="70"/>
        <v>0</v>
      </c>
      <c r="GO14" s="82">
        <f t="shared" si="70"/>
        <v>0</v>
      </c>
      <c r="GP14" s="82">
        <f t="shared" si="70"/>
        <v>0</v>
      </c>
      <c r="GQ14" s="82">
        <f t="shared" si="70"/>
        <v>0</v>
      </c>
      <c r="GR14" s="82">
        <f t="shared" si="70"/>
        <v>0</v>
      </c>
      <c r="GS14" s="82">
        <f t="shared" si="70"/>
        <v>0</v>
      </c>
      <c r="GT14" s="82">
        <f t="shared" si="70"/>
        <v>0</v>
      </c>
      <c r="GU14" s="82">
        <f t="shared" si="70"/>
        <v>0</v>
      </c>
      <c r="GV14" s="82">
        <f t="shared" si="70"/>
        <v>0</v>
      </c>
      <c r="GW14" s="82">
        <f t="shared" si="70"/>
        <v>0</v>
      </c>
      <c r="GX14" s="82">
        <f t="shared" si="70"/>
        <v>0</v>
      </c>
      <c r="GY14" s="82">
        <f t="shared" si="70"/>
        <v>0</v>
      </c>
      <c r="GZ14" s="82">
        <f t="shared" si="70"/>
        <v>0</v>
      </c>
      <c r="HA14" s="82">
        <f t="shared" si="70"/>
        <v>0</v>
      </c>
      <c r="HB14" s="82">
        <f t="shared" si="70"/>
        <v>0</v>
      </c>
    </row>
    <row r="15" spans="1:210">
      <c r="A15">
        <v>7</v>
      </c>
      <c r="B15" t="s">
        <v>17</v>
      </c>
      <c r="C15" t="s">
        <v>9</v>
      </c>
      <c r="D15" t="s">
        <v>12</v>
      </c>
      <c r="E15" t="s">
        <v>19</v>
      </c>
      <c r="F15" t="s">
        <v>20</v>
      </c>
      <c r="G15">
        <v>22</v>
      </c>
      <c r="H15">
        <v>22</v>
      </c>
      <c r="I15">
        <v>22</v>
      </c>
      <c r="J15">
        <v>22</v>
      </c>
      <c r="K15">
        <v>22</v>
      </c>
      <c r="L15">
        <v>22</v>
      </c>
      <c r="M15">
        <v>22</v>
      </c>
      <c r="N15">
        <v>22</v>
      </c>
      <c r="O15">
        <v>22</v>
      </c>
      <c r="P15">
        <v>22</v>
      </c>
      <c r="Q15">
        <v>22</v>
      </c>
      <c r="R15">
        <v>22</v>
      </c>
      <c r="S15">
        <v>22</v>
      </c>
      <c r="T15">
        <v>22</v>
      </c>
      <c r="U15">
        <v>22</v>
      </c>
      <c r="V15">
        <v>22</v>
      </c>
      <c r="W15">
        <v>22</v>
      </c>
      <c r="X15">
        <v>22</v>
      </c>
      <c r="Y15">
        <v>22</v>
      </c>
      <c r="Z15">
        <v>22</v>
      </c>
      <c r="AA15">
        <v>25</v>
      </c>
      <c r="AB15">
        <v>25</v>
      </c>
      <c r="AC15">
        <v>25</v>
      </c>
      <c r="AD15">
        <v>25</v>
      </c>
      <c r="AE15">
        <v>25</v>
      </c>
      <c r="AF15">
        <v>25</v>
      </c>
      <c r="AG15">
        <v>25</v>
      </c>
      <c r="AH15">
        <v>25</v>
      </c>
      <c r="AI15">
        <v>25</v>
      </c>
      <c r="AJ15">
        <v>25</v>
      </c>
      <c r="AK15">
        <v>25</v>
      </c>
      <c r="AL15">
        <v>25</v>
      </c>
      <c r="AM15">
        <v>25</v>
      </c>
      <c r="AN15">
        <v>25</v>
      </c>
      <c r="AO15">
        <v>25</v>
      </c>
      <c r="AP15">
        <v>25</v>
      </c>
      <c r="AQ15">
        <v>25</v>
      </c>
      <c r="AR15">
        <v>25</v>
      </c>
      <c r="AS15">
        <v>25</v>
      </c>
      <c r="AT15">
        <v>25</v>
      </c>
      <c r="AU15">
        <v>23</v>
      </c>
      <c r="AV15">
        <v>23</v>
      </c>
      <c r="AW15">
        <v>23</v>
      </c>
      <c r="AX15">
        <v>11</v>
      </c>
      <c r="AY15">
        <v>23</v>
      </c>
      <c r="AZ15">
        <v>23</v>
      </c>
      <c r="BA15">
        <v>23</v>
      </c>
      <c r="BB15">
        <v>23</v>
      </c>
      <c r="BC15">
        <v>23</v>
      </c>
      <c r="BD15">
        <v>23</v>
      </c>
      <c r="BE15">
        <v>23</v>
      </c>
      <c r="BF15">
        <v>23</v>
      </c>
      <c r="BG15">
        <v>23</v>
      </c>
      <c r="BH15">
        <v>23</v>
      </c>
      <c r="BI15">
        <v>23</v>
      </c>
      <c r="BJ15">
        <v>23</v>
      </c>
      <c r="BK15">
        <v>23</v>
      </c>
      <c r="BL15">
        <v>23</v>
      </c>
      <c r="BM15">
        <v>11</v>
      </c>
      <c r="BN15">
        <v>23</v>
      </c>
      <c r="BO15">
        <v>24</v>
      </c>
      <c r="BP15">
        <v>11</v>
      </c>
      <c r="BQ15">
        <v>11</v>
      </c>
      <c r="BR15">
        <v>23</v>
      </c>
      <c r="BS15">
        <v>24</v>
      </c>
      <c r="BT15">
        <v>24</v>
      </c>
      <c r="BU15">
        <v>24</v>
      </c>
      <c r="BV15">
        <v>24</v>
      </c>
      <c r="BW15">
        <v>24</v>
      </c>
      <c r="BX15">
        <v>24</v>
      </c>
      <c r="BY15">
        <v>24</v>
      </c>
      <c r="BZ15">
        <v>24</v>
      </c>
      <c r="CA15">
        <v>24</v>
      </c>
      <c r="CB15">
        <v>24</v>
      </c>
      <c r="CC15">
        <v>24</v>
      </c>
      <c r="CD15">
        <v>24</v>
      </c>
      <c r="CE15">
        <v>24</v>
      </c>
      <c r="CF15">
        <v>24</v>
      </c>
      <c r="CG15">
        <v>23</v>
      </c>
      <c r="CH15">
        <v>24</v>
      </c>
      <c r="CI15">
        <v>17</v>
      </c>
      <c r="CJ15">
        <v>24</v>
      </c>
      <c r="CK15">
        <v>24</v>
      </c>
      <c r="CL15">
        <v>24</v>
      </c>
      <c r="CM15">
        <v>17</v>
      </c>
      <c r="CN15">
        <v>17</v>
      </c>
      <c r="CO15">
        <v>1</v>
      </c>
      <c r="CP15">
        <v>17</v>
      </c>
      <c r="CQ15">
        <v>17</v>
      </c>
      <c r="CR15">
        <v>17</v>
      </c>
      <c r="CS15">
        <v>17</v>
      </c>
      <c r="CT15">
        <v>17</v>
      </c>
      <c r="CU15">
        <v>17</v>
      </c>
      <c r="CV15">
        <v>17</v>
      </c>
      <c r="CW15">
        <v>17</v>
      </c>
      <c r="CX15">
        <v>17</v>
      </c>
      <c r="CY15">
        <v>17</v>
      </c>
      <c r="CZ15">
        <v>17</v>
      </c>
      <c r="DA15">
        <v>24</v>
      </c>
      <c r="DB15">
        <v>17</v>
      </c>
      <c r="DE15" t="s">
        <v>15</v>
      </c>
      <c r="DF15">
        <v>7</v>
      </c>
      <c r="DG15" s="78">
        <f t="shared" si="71"/>
        <v>0</v>
      </c>
      <c r="DH15" s="78">
        <f t="shared" si="73"/>
        <v>0</v>
      </c>
      <c r="DI15" s="78">
        <f t="shared" si="74"/>
        <v>0</v>
      </c>
      <c r="DJ15" s="78">
        <f t="shared" si="75"/>
        <v>0</v>
      </c>
      <c r="DK15" s="78">
        <f t="shared" si="76"/>
        <v>0</v>
      </c>
      <c r="DL15" s="78">
        <f t="shared" si="77"/>
        <v>0</v>
      </c>
      <c r="DM15" s="78">
        <f t="shared" si="78"/>
        <v>0</v>
      </c>
      <c r="DN15" s="78">
        <f t="shared" si="79"/>
        <v>0</v>
      </c>
      <c r="DO15" s="78">
        <f t="shared" si="80"/>
        <v>0</v>
      </c>
      <c r="DP15" s="78">
        <f t="shared" si="81"/>
        <v>0</v>
      </c>
      <c r="DQ15" s="78">
        <f t="shared" si="82"/>
        <v>0</v>
      </c>
      <c r="DR15" s="78">
        <f t="shared" si="83"/>
        <v>0</v>
      </c>
      <c r="DS15" s="78">
        <f t="shared" si="84"/>
        <v>0</v>
      </c>
      <c r="DT15" s="78">
        <f t="shared" si="85"/>
        <v>0</v>
      </c>
      <c r="DU15" s="78">
        <f t="shared" si="86"/>
        <v>0</v>
      </c>
      <c r="DV15" s="78">
        <f t="shared" si="87"/>
        <v>0</v>
      </c>
      <c r="DW15" s="78">
        <f t="shared" si="88"/>
        <v>0</v>
      </c>
      <c r="DX15" s="78">
        <f t="shared" si="89"/>
        <v>0</v>
      </c>
      <c r="DY15" s="78">
        <f t="shared" si="90"/>
        <v>0</v>
      </c>
      <c r="DZ15" s="78">
        <f t="shared" si="91"/>
        <v>0</v>
      </c>
      <c r="EA15" s="80">
        <f t="shared" si="92"/>
        <v>0</v>
      </c>
      <c r="EB15" s="80">
        <f t="shared" si="93"/>
        <v>0</v>
      </c>
      <c r="EC15" s="80">
        <f t="shared" si="94"/>
        <v>0</v>
      </c>
      <c r="ED15" s="80">
        <f t="shared" si="95"/>
        <v>0</v>
      </c>
      <c r="EE15" s="80">
        <f t="shared" si="96"/>
        <v>0</v>
      </c>
      <c r="EF15" s="80">
        <f t="shared" si="97"/>
        <v>0</v>
      </c>
      <c r="EG15" s="80">
        <f t="shared" si="98"/>
        <v>0</v>
      </c>
      <c r="EH15" s="80">
        <f t="shared" si="99"/>
        <v>0</v>
      </c>
      <c r="EI15" s="80">
        <f t="shared" si="100"/>
        <v>0</v>
      </c>
      <c r="EJ15" s="80">
        <f t="shared" si="101"/>
        <v>0</v>
      </c>
      <c r="EK15" s="80">
        <f t="shared" si="102"/>
        <v>0</v>
      </c>
      <c r="EL15" s="80">
        <f t="shared" si="103"/>
        <v>0</v>
      </c>
      <c r="EM15" s="80">
        <f t="shared" si="104"/>
        <v>0</v>
      </c>
      <c r="EN15" s="80">
        <f t="shared" si="105"/>
        <v>0</v>
      </c>
      <c r="EO15" s="80">
        <f t="shared" si="106"/>
        <v>0</v>
      </c>
      <c r="EP15" s="80">
        <f t="shared" si="107"/>
        <v>0</v>
      </c>
      <c r="EQ15" s="80">
        <f t="shared" si="108"/>
        <v>0</v>
      </c>
      <c r="ER15" s="80">
        <f t="shared" si="109"/>
        <v>0</v>
      </c>
      <c r="ES15" s="80">
        <f t="shared" si="110"/>
        <v>0</v>
      </c>
      <c r="ET15" s="80">
        <f t="shared" si="111"/>
        <v>0</v>
      </c>
      <c r="EU15" s="84">
        <f t="shared" si="112"/>
        <v>0</v>
      </c>
      <c r="EV15" s="84">
        <f t="shared" si="113"/>
        <v>0</v>
      </c>
      <c r="EW15" s="84">
        <f t="shared" si="114"/>
        <v>0</v>
      </c>
      <c r="EX15" s="84">
        <f t="shared" si="115"/>
        <v>0</v>
      </c>
      <c r="EY15" s="84">
        <f t="shared" si="116"/>
        <v>0</v>
      </c>
      <c r="EZ15" s="84">
        <f t="shared" si="117"/>
        <v>0</v>
      </c>
      <c r="FA15" s="84">
        <f t="shared" si="118"/>
        <v>0</v>
      </c>
      <c r="FB15" s="84">
        <f t="shared" si="119"/>
        <v>0</v>
      </c>
      <c r="FC15" s="84">
        <f t="shared" si="120"/>
        <v>0</v>
      </c>
      <c r="FD15" s="84">
        <f t="shared" si="121"/>
        <v>0</v>
      </c>
      <c r="FE15" s="84">
        <f t="shared" si="122"/>
        <v>0</v>
      </c>
      <c r="FF15" s="84">
        <f t="shared" si="123"/>
        <v>0</v>
      </c>
      <c r="FG15" s="84">
        <f t="shared" si="124"/>
        <v>0</v>
      </c>
      <c r="FH15" s="84">
        <f t="shared" si="125"/>
        <v>0</v>
      </c>
      <c r="FI15" s="84">
        <f t="shared" si="126"/>
        <v>0</v>
      </c>
      <c r="FJ15" s="84">
        <f t="shared" si="127"/>
        <v>0</v>
      </c>
      <c r="FK15" s="84">
        <f t="shared" si="128"/>
        <v>0</v>
      </c>
      <c r="FL15" s="84">
        <f t="shared" si="129"/>
        <v>0</v>
      </c>
      <c r="FM15" s="84">
        <f t="shared" si="130"/>
        <v>0</v>
      </c>
      <c r="FN15" s="84">
        <f t="shared" si="131"/>
        <v>0</v>
      </c>
      <c r="FO15" s="90">
        <f t="shared" si="132"/>
        <v>0</v>
      </c>
      <c r="FP15" s="90">
        <f t="shared" si="133"/>
        <v>0</v>
      </c>
      <c r="FQ15" s="90">
        <f t="shared" si="134"/>
        <v>0</v>
      </c>
      <c r="FR15" s="90">
        <f t="shared" si="135"/>
        <v>0</v>
      </c>
      <c r="FS15" s="90">
        <f t="shared" si="72"/>
        <v>0</v>
      </c>
      <c r="FT15" s="90">
        <f t="shared" si="70"/>
        <v>0</v>
      </c>
      <c r="FU15" s="90">
        <f t="shared" si="70"/>
        <v>0</v>
      </c>
      <c r="FV15" s="90">
        <f t="shared" si="70"/>
        <v>0</v>
      </c>
      <c r="FW15" s="90">
        <f t="shared" si="70"/>
        <v>0</v>
      </c>
      <c r="FX15" s="90">
        <f t="shared" si="70"/>
        <v>0</v>
      </c>
      <c r="FY15" s="90">
        <f t="shared" si="70"/>
        <v>0</v>
      </c>
      <c r="FZ15" s="90">
        <f t="shared" si="70"/>
        <v>0</v>
      </c>
      <c r="GA15" s="90">
        <f t="shared" si="70"/>
        <v>0</v>
      </c>
      <c r="GB15" s="90">
        <f t="shared" si="70"/>
        <v>0</v>
      </c>
      <c r="GC15" s="90">
        <f t="shared" si="70"/>
        <v>0</v>
      </c>
      <c r="GD15" s="90">
        <f t="shared" si="70"/>
        <v>0</v>
      </c>
      <c r="GE15" s="90">
        <f t="shared" si="70"/>
        <v>0</v>
      </c>
      <c r="GF15" s="90">
        <f t="shared" si="70"/>
        <v>0</v>
      </c>
      <c r="GG15" s="90">
        <f t="shared" si="70"/>
        <v>0</v>
      </c>
      <c r="GH15" s="90">
        <f t="shared" si="70"/>
        <v>0</v>
      </c>
      <c r="GI15" s="82">
        <f t="shared" si="70"/>
        <v>0</v>
      </c>
      <c r="GJ15" s="82">
        <f t="shared" si="70"/>
        <v>0</v>
      </c>
      <c r="GK15" s="82">
        <f t="shared" si="70"/>
        <v>0</v>
      </c>
      <c r="GL15" s="82">
        <f t="shared" si="70"/>
        <v>0</v>
      </c>
      <c r="GM15" s="82">
        <f t="shared" si="70"/>
        <v>0</v>
      </c>
      <c r="GN15" s="82">
        <f t="shared" si="70"/>
        <v>0</v>
      </c>
      <c r="GO15" s="82">
        <f t="shared" si="70"/>
        <v>0</v>
      </c>
      <c r="GP15" s="82">
        <f t="shared" si="70"/>
        <v>0</v>
      </c>
      <c r="GQ15" s="82">
        <f t="shared" si="70"/>
        <v>0</v>
      </c>
      <c r="GR15" s="82">
        <f t="shared" si="70"/>
        <v>0</v>
      </c>
      <c r="GS15" s="82">
        <f t="shared" si="70"/>
        <v>0</v>
      </c>
      <c r="GT15" s="82">
        <f t="shared" si="70"/>
        <v>0</v>
      </c>
      <c r="GU15" s="82">
        <f t="shared" si="70"/>
        <v>0</v>
      </c>
      <c r="GV15" s="82">
        <f t="shared" si="70"/>
        <v>0</v>
      </c>
      <c r="GW15" s="82">
        <f t="shared" si="70"/>
        <v>0</v>
      </c>
      <c r="GX15" s="82">
        <f t="shared" si="70"/>
        <v>0</v>
      </c>
      <c r="GY15" s="82">
        <f t="shared" si="70"/>
        <v>0</v>
      </c>
      <c r="GZ15" s="82">
        <f t="shared" si="70"/>
        <v>0</v>
      </c>
      <c r="HA15" s="82">
        <f t="shared" si="70"/>
        <v>0</v>
      </c>
      <c r="HB15" s="82">
        <f t="shared" si="70"/>
        <v>0</v>
      </c>
    </row>
    <row r="16" spans="1:210">
      <c r="A16">
        <v>8</v>
      </c>
      <c r="B16" t="s">
        <v>17</v>
      </c>
      <c r="C16" t="s">
        <v>9</v>
      </c>
      <c r="D16" t="s">
        <v>12</v>
      </c>
      <c r="E16" t="s">
        <v>19</v>
      </c>
      <c r="F16" t="s">
        <v>20</v>
      </c>
      <c r="G16">
        <v>11</v>
      </c>
      <c r="H16">
        <v>22</v>
      </c>
      <c r="I16">
        <v>22</v>
      </c>
      <c r="J16">
        <v>22</v>
      </c>
      <c r="K16">
        <v>11</v>
      </c>
      <c r="L16">
        <v>22</v>
      </c>
      <c r="M16">
        <v>22</v>
      </c>
      <c r="N16">
        <v>22</v>
      </c>
      <c r="O16">
        <v>22</v>
      </c>
      <c r="P16">
        <v>22</v>
      </c>
      <c r="Q16">
        <v>22</v>
      </c>
      <c r="R16">
        <v>22</v>
      </c>
      <c r="S16">
        <v>22</v>
      </c>
      <c r="T16">
        <v>22</v>
      </c>
      <c r="U16">
        <v>22</v>
      </c>
      <c r="V16">
        <v>11</v>
      </c>
      <c r="W16">
        <v>22</v>
      </c>
      <c r="X16">
        <v>22</v>
      </c>
      <c r="Y16">
        <v>22</v>
      </c>
      <c r="Z16">
        <v>22</v>
      </c>
      <c r="AA16">
        <v>22</v>
      </c>
      <c r="AB16">
        <v>25</v>
      </c>
      <c r="AC16">
        <v>25</v>
      </c>
      <c r="AD16">
        <v>25</v>
      </c>
      <c r="AE16">
        <v>22</v>
      </c>
      <c r="AF16">
        <v>25</v>
      </c>
      <c r="AG16">
        <v>25</v>
      </c>
      <c r="AH16">
        <v>25</v>
      </c>
      <c r="AI16">
        <v>25</v>
      </c>
      <c r="AJ16">
        <v>25</v>
      </c>
      <c r="AK16">
        <v>25</v>
      </c>
      <c r="AL16">
        <v>25</v>
      </c>
      <c r="AM16">
        <v>25</v>
      </c>
      <c r="AN16">
        <v>25</v>
      </c>
      <c r="AO16">
        <v>25</v>
      </c>
      <c r="AP16">
        <v>22</v>
      </c>
      <c r="AQ16">
        <v>25</v>
      </c>
      <c r="AR16">
        <v>25</v>
      </c>
      <c r="AS16">
        <v>25</v>
      </c>
      <c r="AT16">
        <v>25</v>
      </c>
      <c r="AU16">
        <v>25</v>
      </c>
      <c r="AV16">
        <v>23</v>
      </c>
      <c r="AW16">
        <v>23</v>
      </c>
      <c r="AX16">
        <v>23</v>
      </c>
      <c r="AY16">
        <v>25</v>
      </c>
      <c r="AZ16">
        <v>23</v>
      </c>
      <c r="BA16">
        <v>23</v>
      </c>
      <c r="BB16">
        <v>23</v>
      </c>
      <c r="BC16">
        <v>23</v>
      </c>
      <c r="BD16">
        <v>23</v>
      </c>
      <c r="BE16">
        <v>23</v>
      </c>
      <c r="BF16">
        <v>23</v>
      </c>
      <c r="BG16">
        <v>23</v>
      </c>
      <c r="BH16">
        <v>23</v>
      </c>
      <c r="BI16">
        <v>23</v>
      </c>
      <c r="BJ16">
        <v>25</v>
      </c>
      <c r="BK16">
        <v>23</v>
      </c>
      <c r="BL16">
        <v>23</v>
      </c>
      <c r="BM16">
        <v>23</v>
      </c>
      <c r="BN16">
        <v>1</v>
      </c>
      <c r="BO16">
        <v>23</v>
      </c>
      <c r="BP16">
        <v>24</v>
      </c>
      <c r="BQ16">
        <v>24</v>
      </c>
      <c r="BR16">
        <v>24</v>
      </c>
      <c r="BS16">
        <v>23</v>
      </c>
      <c r="BT16">
        <v>24</v>
      </c>
      <c r="BU16">
        <v>24</v>
      </c>
      <c r="BV16">
        <v>24</v>
      </c>
      <c r="BW16">
        <v>24</v>
      </c>
      <c r="BX16">
        <v>24</v>
      </c>
      <c r="BY16">
        <v>24</v>
      </c>
      <c r="BZ16">
        <v>24</v>
      </c>
      <c r="CA16">
        <v>24</v>
      </c>
      <c r="CB16">
        <v>24</v>
      </c>
      <c r="CC16">
        <v>24</v>
      </c>
      <c r="CD16">
        <v>1</v>
      </c>
      <c r="CE16">
        <v>24</v>
      </c>
      <c r="CF16">
        <v>24</v>
      </c>
      <c r="CG16">
        <v>24</v>
      </c>
      <c r="CH16">
        <v>23</v>
      </c>
      <c r="CI16">
        <v>24</v>
      </c>
      <c r="CJ16">
        <v>17</v>
      </c>
      <c r="CK16">
        <v>17</v>
      </c>
      <c r="CL16">
        <v>17</v>
      </c>
      <c r="CM16">
        <v>24</v>
      </c>
      <c r="CN16">
        <v>17</v>
      </c>
      <c r="CO16">
        <v>17</v>
      </c>
      <c r="CP16">
        <v>17</v>
      </c>
      <c r="CQ16">
        <v>17</v>
      </c>
      <c r="CR16">
        <v>17</v>
      </c>
      <c r="CS16">
        <v>17</v>
      </c>
      <c r="CT16">
        <v>17</v>
      </c>
      <c r="CU16">
        <v>17</v>
      </c>
      <c r="CV16">
        <v>17</v>
      </c>
      <c r="CW16">
        <v>17</v>
      </c>
      <c r="CX16">
        <v>23</v>
      </c>
      <c r="CY16">
        <v>17</v>
      </c>
      <c r="CZ16">
        <v>1</v>
      </c>
      <c r="DA16">
        <v>1</v>
      </c>
      <c r="DB16">
        <v>11</v>
      </c>
      <c r="DE16" t="s">
        <v>16</v>
      </c>
      <c r="DF16">
        <v>8</v>
      </c>
      <c r="DG16" s="78">
        <f t="shared" si="71"/>
        <v>0</v>
      </c>
      <c r="DH16" s="78">
        <f t="shared" si="73"/>
        <v>0</v>
      </c>
      <c r="DI16" s="78">
        <f t="shared" si="74"/>
        <v>0</v>
      </c>
      <c r="DJ16" s="78">
        <f t="shared" si="75"/>
        <v>0</v>
      </c>
      <c r="DK16" s="78">
        <f t="shared" si="76"/>
        <v>0</v>
      </c>
      <c r="DL16" s="78">
        <f t="shared" si="77"/>
        <v>0</v>
      </c>
      <c r="DM16" s="78">
        <f t="shared" si="78"/>
        <v>0</v>
      </c>
      <c r="DN16" s="78">
        <f t="shared" si="79"/>
        <v>0</v>
      </c>
      <c r="DO16" s="78">
        <f t="shared" si="80"/>
        <v>0</v>
      </c>
      <c r="DP16" s="78">
        <f t="shared" si="81"/>
        <v>0</v>
      </c>
      <c r="DQ16" s="78">
        <f t="shared" si="82"/>
        <v>0</v>
      </c>
      <c r="DR16" s="78">
        <f t="shared" si="83"/>
        <v>0</v>
      </c>
      <c r="DS16" s="78">
        <f t="shared" si="84"/>
        <v>0</v>
      </c>
      <c r="DT16" s="78">
        <f t="shared" si="85"/>
        <v>0</v>
      </c>
      <c r="DU16" s="78">
        <f t="shared" si="86"/>
        <v>0</v>
      </c>
      <c r="DV16" s="78">
        <f t="shared" si="87"/>
        <v>0</v>
      </c>
      <c r="DW16" s="78">
        <f t="shared" si="88"/>
        <v>0</v>
      </c>
      <c r="DX16" s="78">
        <f t="shared" si="89"/>
        <v>0</v>
      </c>
      <c r="DY16" s="78">
        <f t="shared" si="90"/>
        <v>0</v>
      </c>
      <c r="DZ16" s="78">
        <f t="shared" si="91"/>
        <v>0</v>
      </c>
      <c r="EA16" s="80">
        <f t="shared" si="92"/>
        <v>0</v>
      </c>
      <c r="EB16" s="80">
        <f t="shared" si="93"/>
        <v>0</v>
      </c>
      <c r="EC16" s="80">
        <f t="shared" si="94"/>
        <v>0</v>
      </c>
      <c r="ED16" s="80">
        <f t="shared" si="95"/>
        <v>0</v>
      </c>
      <c r="EE16" s="80">
        <f t="shared" si="96"/>
        <v>0</v>
      </c>
      <c r="EF16" s="80">
        <f t="shared" si="97"/>
        <v>0</v>
      </c>
      <c r="EG16" s="80">
        <f t="shared" si="98"/>
        <v>0</v>
      </c>
      <c r="EH16" s="80">
        <f t="shared" si="99"/>
        <v>0</v>
      </c>
      <c r="EI16" s="80">
        <f t="shared" si="100"/>
        <v>0</v>
      </c>
      <c r="EJ16" s="80">
        <f t="shared" si="101"/>
        <v>0</v>
      </c>
      <c r="EK16" s="80">
        <f t="shared" si="102"/>
        <v>0</v>
      </c>
      <c r="EL16" s="80">
        <f t="shared" si="103"/>
        <v>0</v>
      </c>
      <c r="EM16" s="80">
        <f t="shared" si="104"/>
        <v>0</v>
      </c>
      <c r="EN16" s="80">
        <f t="shared" si="105"/>
        <v>0</v>
      </c>
      <c r="EO16" s="80">
        <f t="shared" si="106"/>
        <v>0</v>
      </c>
      <c r="EP16" s="80">
        <f t="shared" si="107"/>
        <v>0</v>
      </c>
      <c r="EQ16" s="80">
        <f t="shared" si="108"/>
        <v>0</v>
      </c>
      <c r="ER16" s="80">
        <f t="shared" si="109"/>
        <v>0</v>
      </c>
      <c r="ES16" s="80">
        <f t="shared" si="110"/>
        <v>0</v>
      </c>
      <c r="ET16" s="80">
        <f t="shared" si="111"/>
        <v>0</v>
      </c>
      <c r="EU16" s="84">
        <f t="shared" si="112"/>
        <v>0</v>
      </c>
      <c r="EV16" s="84">
        <f t="shared" si="113"/>
        <v>0</v>
      </c>
      <c r="EW16" s="84">
        <f t="shared" si="114"/>
        <v>0</v>
      </c>
      <c r="EX16" s="84">
        <f t="shared" si="115"/>
        <v>0</v>
      </c>
      <c r="EY16" s="84">
        <f t="shared" si="116"/>
        <v>0</v>
      </c>
      <c r="EZ16" s="84">
        <f t="shared" si="117"/>
        <v>0</v>
      </c>
      <c r="FA16" s="84">
        <f t="shared" si="118"/>
        <v>0</v>
      </c>
      <c r="FB16" s="84">
        <f t="shared" si="119"/>
        <v>0</v>
      </c>
      <c r="FC16" s="84">
        <f t="shared" si="120"/>
        <v>0</v>
      </c>
      <c r="FD16" s="84">
        <f t="shared" si="121"/>
        <v>0</v>
      </c>
      <c r="FE16" s="84">
        <f t="shared" si="122"/>
        <v>0</v>
      </c>
      <c r="FF16" s="84">
        <f t="shared" si="123"/>
        <v>0</v>
      </c>
      <c r="FG16" s="84">
        <f t="shared" si="124"/>
        <v>0</v>
      </c>
      <c r="FH16" s="84">
        <f t="shared" si="125"/>
        <v>0</v>
      </c>
      <c r="FI16" s="84">
        <f t="shared" si="126"/>
        <v>0</v>
      </c>
      <c r="FJ16" s="84">
        <f t="shared" si="127"/>
        <v>0</v>
      </c>
      <c r="FK16" s="84">
        <f t="shared" si="128"/>
        <v>0</v>
      </c>
      <c r="FL16" s="84">
        <f t="shared" si="129"/>
        <v>0</v>
      </c>
      <c r="FM16" s="84">
        <f t="shared" si="130"/>
        <v>0</v>
      </c>
      <c r="FN16" s="84">
        <f t="shared" si="131"/>
        <v>0</v>
      </c>
      <c r="FO16" s="90">
        <f t="shared" si="132"/>
        <v>0</v>
      </c>
      <c r="FP16" s="90">
        <f t="shared" si="133"/>
        <v>0</v>
      </c>
      <c r="FQ16" s="90">
        <f t="shared" si="134"/>
        <v>0</v>
      </c>
      <c r="FR16" s="90">
        <f t="shared" si="135"/>
        <v>0</v>
      </c>
      <c r="FS16" s="90">
        <f t="shared" si="72"/>
        <v>0</v>
      </c>
      <c r="FT16" s="90">
        <f t="shared" si="70"/>
        <v>0</v>
      </c>
      <c r="FU16" s="90">
        <f t="shared" si="70"/>
        <v>0</v>
      </c>
      <c r="FV16" s="90">
        <f t="shared" si="70"/>
        <v>0</v>
      </c>
      <c r="FW16" s="90">
        <f t="shared" si="70"/>
        <v>0</v>
      </c>
      <c r="FX16" s="90">
        <f t="shared" si="70"/>
        <v>0</v>
      </c>
      <c r="FY16" s="90">
        <f t="shared" si="70"/>
        <v>0</v>
      </c>
      <c r="FZ16" s="90">
        <f t="shared" si="70"/>
        <v>0</v>
      </c>
      <c r="GA16" s="90">
        <f t="shared" si="70"/>
        <v>0</v>
      </c>
      <c r="GB16" s="90">
        <f t="shared" si="70"/>
        <v>0</v>
      </c>
      <c r="GC16" s="90">
        <f t="shared" si="70"/>
        <v>0</v>
      </c>
      <c r="GD16" s="90">
        <f t="shared" ref="GD16:GD34" si="136">COUNTIF(CD$9:CD$508,$DF16)/500</f>
        <v>0</v>
      </c>
      <c r="GE16" s="90">
        <f t="shared" ref="GE16:GE34" si="137">COUNTIF(CE$9:CE$508,$DF16)/500</f>
        <v>0</v>
      </c>
      <c r="GF16" s="90">
        <f t="shared" ref="GF16:GF34" si="138">COUNTIF(CF$9:CF$508,$DF16)/500</f>
        <v>0</v>
      </c>
      <c r="GG16" s="90">
        <f t="shared" ref="GG16:GG34" si="139">COUNTIF(CG$9:CG$508,$DF16)/500</f>
        <v>0</v>
      </c>
      <c r="GH16" s="90">
        <f t="shared" ref="GH16:GH34" si="140">COUNTIF(CH$9:CH$508,$DF16)/500</f>
        <v>0</v>
      </c>
      <c r="GI16" s="82">
        <f t="shared" ref="GI16:GI34" si="141">COUNTIF(CI$9:CI$508,$DF16)/500</f>
        <v>0</v>
      </c>
      <c r="GJ16" s="82">
        <f t="shared" ref="GJ16:GJ34" si="142">COUNTIF(CJ$9:CJ$508,$DF16)/500</f>
        <v>0</v>
      </c>
      <c r="GK16" s="82">
        <f t="shared" ref="GK16:GK34" si="143">COUNTIF(CK$9:CK$508,$DF16)/500</f>
        <v>0</v>
      </c>
      <c r="GL16" s="82">
        <f t="shared" ref="GL16:GL34" si="144">COUNTIF(CL$9:CL$508,$DF16)/500</f>
        <v>0</v>
      </c>
      <c r="GM16" s="82">
        <f t="shared" ref="GM16:GM34" si="145">COUNTIF(CM$9:CM$508,$DF16)/500</f>
        <v>0</v>
      </c>
      <c r="GN16" s="82">
        <f t="shared" ref="GN16:GN34" si="146">COUNTIF(CN$9:CN$508,$DF16)/500</f>
        <v>0</v>
      </c>
      <c r="GO16" s="82">
        <f t="shared" ref="GO16:GO34" si="147">COUNTIF(CO$9:CO$508,$DF16)/500</f>
        <v>0</v>
      </c>
      <c r="GP16" s="82">
        <f t="shared" ref="GP16:GP34" si="148">COUNTIF(CP$9:CP$508,$DF16)/500</f>
        <v>0</v>
      </c>
      <c r="GQ16" s="82">
        <f t="shared" ref="GQ16:GQ34" si="149">COUNTIF(CQ$9:CQ$508,$DF16)/500</f>
        <v>0</v>
      </c>
      <c r="GR16" s="82">
        <f t="shared" ref="GR16:GR34" si="150">COUNTIF(CR$9:CR$508,$DF16)/500</f>
        <v>0</v>
      </c>
      <c r="GS16" s="82">
        <f t="shared" ref="GS16:GS34" si="151">COUNTIF(CS$9:CS$508,$DF16)/500</f>
        <v>0</v>
      </c>
      <c r="GT16" s="82">
        <f t="shared" ref="GT16:GT34" si="152">COUNTIF(CT$9:CT$508,$DF16)/500</f>
        <v>0</v>
      </c>
      <c r="GU16" s="82">
        <f t="shared" ref="GU16:GU34" si="153">COUNTIF(CU$9:CU$508,$DF16)/500</f>
        <v>0</v>
      </c>
      <c r="GV16" s="82">
        <f t="shared" ref="GV16:GV34" si="154">COUNTIF(CV$9:CV$508,$DF16)/500</f>
        <v>0</v>
      </c>
      <c r="GW16" s="82">
        <f t="shared" ref="GW16:GW34" si="155">COUNTIF(CW$9:CW$508,$DF16)/500</f>
        <v>0</v>
      </c>
      <c r="GX16" s="82">
        <f t="shared" ref="GX16:GX34" si="156">COUNTIF(CX$9:CX$508,$DF16)/500</f>
        <v>0</v>
      </c>
      <c r="GY16" s="82">
        <f t="shared" ref="GY16:GY34" si="157">COUNTIF(CY$9:CY$508,$DF16)/500</f>
        <v>0</v>
      </c>
      <c r="GZ16" s="82">
        <f t="shared" ref="GZ16:GZ34" si="158">COUNTIF(CZ$9:CZ$508,$DF16)/500</f>
        <v>0</v>
      </c>
      <c r="HA16" s="82">
        <f t="shared" ref="HA16:HA34" si="159">COUNTIF(DA$9:DA$508,$DF16)/500</f>
        <v>0</v>
      </c>
      <c r="HB16" s="82">
        <f t="shared" ref="HB16:HB34" si="160">COUNTIF(DB$9:DB$508,$DF16)/500</f>
        <v>0</v>
      </c>
    </row>
    <row r="17" spans="1:212">
      <c r="A17">
        <v>9</v>
      </c>
      <c r="B17" t="s">
        <v>17</v>
      </c>
      <c r="C17" t="s">
        <v>9</v>
      </c>
      <c r="D17" t="s">
        <v>12</v>
      </c>
      <c r="E17" t="s">
        <v>19</v>
      </c>
      <c r="F17" t="s">
        <v>20</v>
      </c>
      <c r="G17">
        <v>22</v>
      </c>
      <c r="H17">
        <v>22</v>
      </c>
      <c r="I17">
        <v>22</v>
      </c>
      <c r="J17">
        <v>22</v>
      </c>
      <c r="K17">
        <v>22</v>
      </c>
      <c r="L17">
        <v>22</v>
      </c>
      <c r="M17">
        <v>22</v>
      </c>
      <c r="N17">
        <v>22</v>
      </c>
      <c r="O17">
        <v>22</v>
      </c>
      <c r="P17">
        <v>22</v>
      </c>
      <c r="Q17">
        <v>22</v>
      </c>
      <c r="R17">
        <v>22</v>
      </c>
      <c r="S17">
        <v>22</v>
      </c>
      <c r="T17">
        <v>22</v>
      </c>
      <c r="U17">
        <v>22</v>
      </c>
      <c r="V17">
        <v>22</v>
      </c>
      <c r="W17">
        <v>22</v>
      </c>
      <c r="X17">
        <v>22</v>
      </c>
      <c r="Y17">
        <v>22</v>
      </c>
      <c r="Z17">
        <v>22</v>
      </c>
      <c r="AA17">
        <v>25</v>
      </c>
      <c r="AB17">
        <v>25</v>
      </c>
      <c r="AC17">
        <v>25</v>
      </c>
      <c r="AD17">
        <v>25</v>
      </c>
      <c r="AE17">
        <v>25</v>
      </c>
      <c r="AF17">
        <v>25</v>
      </c>
      <c r="AG17">
        <v>25</v>
      </c>
      <c r="AH17">
        <v>25</v>
      </c>
      <c r="AI17">
        <v>25</v>
      </c>
      <c r="AJ17">
        <v>25</v>
      </c>
      <c r="AK17">
        <v>25</v>
      </c>
      <c r="AL17">
        <v>25</v>
      </c>
      <c r="AM17">
        <v>25</v>
      </c>
      <c r="AN17">
        <v>25</v>
      </c>
      <c r="AO17">
        <v>25</v>
      </c>
      <c r="AP17">
        <v>25</v>
      </c>
      <c r="AQ17">
        <v>25</v>
      </c>
      <c r="AR17">
        <v>25</v>
      </c>
      <c r="AS17">
        <v>25</v>
      </c>
      <c r="AT17">
        <v>25</v>
      </c>
      <c r="AU17">
        <v>23</v>
      </c>
      <c r="AV17">
        <v>23</v>
      </c>
      <c r="AW17">
        <v>23</v>
      </c>
      <c r="AX17">
        <v>23</v>
      </c>
      <c r="AY17">
        <v>23</v>
      </c>
      <c r="AZ17">
        <v>23</v>
      </c>
      <c r="BA17">
        <v>23</v>
      </c>
      <c r="BB17">
        <v>23</v>
      </c>
      <c r="BC17">
        <v>23</v>
      </c>
      <c r="BD17">
        <v>23</v>
      </c>
      <c r="BE17">
        <v>23</v>
      </c>
      <c r="BF17">
        <v>23</v>
      </c>
      <c r="BG17">
        <v>23</v>
      </c>
      <c r="BH17">
        <v>23</v>
      </c>
      <c r="BI17">
        <v>23</v>
      </c>
      <c r="BJ17">
        <v>23</v>
      </c>
      <c r="BK17">
        <v>23</v>
      </c>
      <c r="BL17">
        <v>23</v>
      </c>
      <c r="BM17">
        <v>23</v>
      </c>
      <c r="BN17">
        <v>23</v>
      </c>
      <c r="BO17">
        <v>24</v>
      </c>
      <c r="BP17">
        <v>24</v>
      </c>
      <c r="BQ17">
        <v>24</v>
      </c>
      <c r="BR17">
        <v>24</v>
      </c>
      <c r="BS17">
        <v>24</v>
      </c>
      <c r="BT17">
        <v>24</v>
      </c>
      <c r="BU17">
        <v>24</v>
      </c>
      <c r="BV17">
        <v>24</v>
      </c>
      <c r="BW17">
        <v>24</v>
      </c>
      <c r="BX17">
        <v>24</v>
      </c>
      <c r="BY17">
        <v>24</v>
      </c>
      <c r="BZ17">
        <v>24</v>
      </c>
      <c r="CA17">
        <v>24</v>
      </c>
      <c r="CB17">
        <v>24</v>
      </c>
      <c r="CC17">
        <v>24</v>
      </c>
      <c r="CD17">
        <v>24</v>
      </c>
      <c r="CE17">
        <v>24</v>
      </c>
      <c r="CF17">
        <v>24</v>
      </c>
      <c r="CG17">
        <v>24</v>
      </c>
      <c r="CH17">
        <v>24</v>
      </c>
      <c r="CI17">
        <v>17</v>
      </c>
      <c r="CJ17">
        <v>17</v>
      </c>
      <c r="CK17">
        <v>17</v>
      </c>
      <c r="CL17">
        <v>17</v>
      </c>
      <c r="CM17">
        <v>17</v>
      </c>
      <c r="CN17">
        <v>17</v>
      </c>
      <c r="CO17">
        <v>17</v>
      </c>
      <c r="CP17">
        <v>17</v>
      </c>
      <c r="CQ17">
        <v>17</v>
      </c>
      <c r="CR17">
        <v>17</v>
      </c>
      <c r="CS17">
        <v>17</v>
      </c>
      <c r="CT17">
        <v>17</v>
      </c>
      <c r="CU17">
        <v>17</v>
      </c>
      <c r="CV17">
        <v>17</v>
      </c>
      <c r="CW17">
        <v>17</v>
      </c>
      <c r="CX17">
        <v>17</v>
      </c>
      <c r="CY17">
        <v>18</v>
      </c>
      <c r="CZ17">
        <v>17</v>
      </c>
      <c r="DA17">
        <v>17</v>
      </c>
      <c r="DB17">
        <v>17</v>
      </c>
      <c r="DE17" t="s">
        <v>17</v>
      </c>
      <c r="DF17">
        <v>9</v>
      </c>
      <c r="DG17" s="78">
        <f t="shared" si="71"/>
        <v>0</v>
      </c>
      <c r="DH17" s="78">
        <f t="shared" si="73"/>
        <v>0</v>
      </c>
      <c r="DI17" s="78">
        <f t="shared" si="74"/>
        <v>0</v>
      </c>
      <c r="DJ17" s="78">
        <f t="shared" si="75"/>
        <v>0</v>
      </c>
      <c r="DK17" s="78">
        <f t="shared" si="76"/>
        <v>0</v>
      </c>
      <c r="DL17" s="78">
        <f t="shared" si="77"/>
        <v>0</v>
      </c>
      <c r="DM17" s="78">
        <f t="shared" si="78"/>
        <v>0</v>
      </c>
      <c r="DN17" s="78">
        <f t="shared" si="79"/>
        <v>0</v>
      </c>
      <c r="DO17" s="78">
        <f t="shared" si="80"/>
        <v>0</v>
      </c>
      <c r="DP17" s="78">
        <f t="shared" si="81"/>
        <v>0</v>
      </c>
      <c r="DQ17" s="78">
        <f t="shared" si="82"/>
        <v>0</v>
      </c>
      <c r="DR17" s="78">
        <f t="shared" si="83"/>
        <v>0</v>
      </c>
      <c r="DS17" s="78">
        <f t="shared" si="84"/>
        <v>0</v>
      </c>
      <c r="DT17" s="78">
        <f t="shared" si="85"/>
        <v>0</v>
      </c>
      <c r="DU17" s="78">
        <f t="shared" si="86"/>
        <v>0</v>
      </c>
      <c r="DV17" s="78">
        <f t="shared" si="87"/>
        <v>0</v>
      </c>
      <c r="DW17" s="78">
        <f t="shared" si="88"/>
        <v>0</v>
      </c>
      <c r="DX17" s="78">
        <f t="shared" si="89"/>
        <v>0</v>
      </c>
      <c r="DY17" s="78">
        <f t="shared" si="90"/>
        <v>0</v>
      </c>
      <c r="DZ17" s="78">
        <f t="shared" si="91"/>
        <v>0</v>
      </c>
      <c r="EA17" s="80">
        <f t="shared" si="92"/>
        <v>0</v>
      </c>
      <c r="EB17" s="80">
        <f t="shared" si="93"/>
        <v>0</v>
      </c>
      <c r="EC17" s="80">
        <f t="shared" si="94"/>
        <v>0</v>
      </c>
      <c r="ED17" s="80">
        <f t="shared" si="95"/>
        <v>0</v>
      </c>
      <c r="EE17" s="80">
        <f t="shared" si="96"/>
        <v>0</v>
      </c>
      <c r="EF17" s="80">
        <f t="shared" si="97"/>
        <v>0</v>
      </c>
      <c r="EG17" s="80">
        <f t="shared" si="98"/>
        <v>0</v>
      </c>
      <c r="EH17" s="80">
        <f t="shared" si="99"/>
        <v>0</v>
      </c>
      <c r="EI17" s="80">
        <f t="shared" si="100"/>
        <v>0</v>
      </c>
      <c r="EJ17" s="80">
        <f t="shared" si="101"/>
        <v>0</v>
      </c>
      <c r="EK17" s="80">
        <f t="shared" si="102"/>
        <v>0</v>
      </c>
      <c r="EL17" s="80">
        <f t="shared" si="103"/>
        <v>0</v>
      </c>
      <c r="EM17" s="80">
        <f t="shared" si="104"/>
        <v>0</v>
      </c>
      <c r="EN17" s="80">
        <f t="shared" si="105"/>
        <v>0</v>
      </c>
      <c r="EO17" s="80">
        <f t="shared" si="106"/>
        <v>0</v>
      </c>
      <c r="EP17" s="80">
        <f t="shared" si="107"/>
        <v>0</v>
      </c>
      <c r="EQ17" s="80">
        <f t="shared" si="108"/>
        <v>0</v>
      </c>
      <c r="ER17" s="80">
        <f t="shared" si="109"/>
        <v>0</v>
      </c>
      <c r="ES17" s="80">
        <f t="shared" si="110"/>
        <v>0</v>
      </c>
      <c r="ET17" s="80">
        <f t="shared" si="111"/>
        <v>0</v>
      </c>
      <c r="EU17" s="84">
        <f t="shared" si="112"/>
        <v>0</v>
      </c>
      <c r="EV17" s="84">
        <f t="shared" si="113"/>
        <v>0</v>
      </c>
      <c r="EW17" s="84">
        <f t="shared" si="114"/>
        <v>0</v>
      </c>
      <c r="EX17" s="84">
        <f t="shared" si="115"/>
        <v>0</v>
      </c>
      <c r="EY17" s="84">
        <f t="shared" si="116"/>
        <v>0</v>
      </c>
      <c r="EZ17" s="84">
        <f t="shared" si="117"/>
        <v>0</v>
      </c>
      <c r="FA17" s="84">
        <f t="shared" si="118"/>
        <v>0</v>
      </c>
      <c r="FB17" s="84">
        <f t="shared" si="119"/>
        <v>0</v>
      </c>
      <c r="FC17" s="84">
        <f t="shared" si="120"/>
        <v>0</v>
      </c>
      <c r="FD17" s="84">
        <f t="shared" si="121"/>
        <v>0</v>
      </c>
      <c r="FE17" s="84">
        <f t="shared" si="122"/>
        <v>0</v>
      </c>
      <c r="FF17" s="84">
        <f t="shared" si="123"/>
        <v>0</v>
      </c>
      <c r="FG17" s="84">
        <f t="shared" si="124"/>
        <v>0</v>
      </c>
      <c r="FH17" s="84">
        <f t="shared" si="125"/>
        <v>0</v>
      </c>
      <c r="FI17" s="84">
        <f t="shared" si="126"/>
        <v>0</v>
      </c>
      <c r="FJ17" s="84">
        <f t="shared" si="127"/>
        <v>0</v>
      </c>
      <c r="FK17" s="84">
        <f t="shared" si="128"/>
        <v>0</v>
      </c>
      <c r="FL17" s="84">
        <f t="shared" si="129"/>
        <v>0</v>
      </c>
      <c r="FM17" s="84">
        <f t="shared" si="130"/>
        <v>0</v>
      </c>
      <c r="FN17" s="84">
        <f t="shared" si="131"/>
        <v>0</v>
      </c>
      <c r="FO17" s="90">
        <f t="shared" si="132"/>
        <v>0</v>
      </c>
      <c r="FP17" s="90">
        <f t="shared" si="133"/>
        <v>0</v>
      </c>
      <c r="FQ17" s="90">
        <f t="shared" si="134"/>
        <v>0</v>
      </c>
      <c r="FR17" s="90">
        <f t="shared" si="135"/>
        <v>0</v>
      </c>
      <c r="FS17" s="90">
        <f t="shared" si="72"/>
        <v>0</v>
      </c>
      <c r="FT17" s="90">
        <f t="shared" ref="FT17:FT34" si="161">COUNTIF(BT$9:BT$508,$DF17)/500</f>
        <v>0</v>
      </c>
      <c r="FU17" s="90">
        <f t="shared" ref="FU17:FU34" si="162">COUNTIF(BU$9:BU$508,$DF17)/500</f>
        <v>0</v>
      </c>
      <c r="FV17" s="90">
        <f t="shared" ref="FV17:FV34" si="163">COUNTIF(BV$9:BV$508,$DF17)/500</f>
        <v>0</v>
      </c>
      <c r="FW17" s="90">
        <f t="shared" ref="FW17:FW34" si="164">COUNTIF(BW$9:BW$508,$DF17)/500</f>
        <v>0</v>
      </c>
      <c r="FX17" s="90">
        <f t="shared" ref="FX17:FX34" si="165">COUNTIF(BX$9:BX$508,$DF17)/500</f>
        <v>0</v>
      </c>
      <c r="FY17" s="90">
        <f t="shared" ref="FY17:FY34" si="166">COUNTIF(BY$9:BY$508,$DF17)/500</f>
        <v>0</v>
      </c>
      <c r="FZ17" s="90">
        <f t="shared" ref="FZ17:FZ34" si="167">COUNTIF(BZ$9:BZ$508,$DF17)/500</f>
        <v>0</v>
      </c>
      <c r="GA17" s="90">
        <f t="shared" ref="GA17:GA34" si="168">COUNTIF(CA$9:CA$508,$DF17)/500</f>
        <v>0</v>
      </c>
      <c r="GB17" s="90">
        <f t="shared" ref="GB17:GB34" si="169">COUNTIF(CB$9:CB$508,$DF17)/500</f>
        <v>0</v>
      </c>
      <c r="GC17" s="90">
        <f t="shared" ref="GC17:GC34" si="170">COUNTIF(CC$9:CC$508,$DF17)/500</f>
        <v>0</v>
      </c>
      <c r="GD17" s="90">
        <f t="shared" si="136"/>
        <v>0</v>
      </c>
      <c r="GE17" s="90">
        <f t="shared" si="137"/>
        <v>0</v>
      </c>
      <c r="GF17" s="90">
        <f t="shared" si="138"/>
        <v>0</v>
      </c>
      <c r="GG17" s="90">
        <f t="shared" si="139"/>
        <v>0</v>
      </c>
      <c r="GH17" s="90">
        <f t="shared" si="140"/>
        <v>0</v>
      </c>
      <c r="GI17" s="82">
        <f t="shared" si="141"/>
        <v>0</v>
      </c>
      <c r="GJ17" s="82">
        <f t="shared" si="142"/>
        <v>0</v>
      </c>
      <c r="GK17" s="82">
        <f t="shared" si="143"/>
        <v>0</v>
      </c>
      <c r="GL17" s="82">
        <f t="shared" si="144"/>
        <v>0</v>
      </c>
      <c r="GM17" s="82">
        <f t="shared" si="145"/>
        <v>0</v>
      </c>
      <c r="GN17" s="82">
        <f t="shared" si="146"/>
        <v>0</v>
      </c>
      <c r="GO17" s="82">
        <f t="shared" si="147"/>
        <v>0</v>
      </c>
      <c r="GP17" s="82">
        <f t="shared" si="148"/>
        <v>0</v>
      </c>
      <c r="GQ17" s="82">
        <f t="shared" si="149"/>
        <v>0</v>
      </c>
      <c r="GR17" s="82">
        <f t="shared" si="150"/>
        <v>0</v>
      </c>
      <c r="GS17" s="82">
        <f t="shared" si="151"/>
        <v>0</v>
      </c>
      <c r="GT17" s="82">
        <f t="shared" si="152"/>
        <v>0</v>
      </c>
      <c r="GU17" s="82">
        <f t="shared" si="153"/>
        <v>0</v>
      </c>
      <c r="GV17" s="82">
        <f t="shared" si="154"/>
        <v>0</v>
      </c>
      <c r="GW17" s="82">
        <f t="shared" si="155"/>
        <v>0</v>
      </c>
      <c r="GX17" s="82">
        <f t="shared" si="156"/>
        <v>0</v>
      </c>
      <c r="GY17" s="82">
        <f t="shared" si="157"/>
        <v>0</v>
      </c>
      <c r="GZ17" s="82">
        <f t="shared" si="158"/>
        <v>0</v>
      </c>
      <c r="HA17" s="82">
        <f t="shared" si="159"/>
        <v>0</v>
      </c>
      <c r="HB17" s="82">
        <f t="shared" si="160"/>
        <v>0</v>
      </c>
    </row>
    <row r="18" spans="1:212">
      <c r="A18">
        <v>10</v>
      </c>
      <c r="B18" t="s">
        <v>17</v>
      </c>
      <c r="C18" t="s">
        <v>9</v>
      </c>
      <c r="D18" t="s">
        <v>12</v>
      </c>
      <c r="E18" t="s">
        <v>19</v>
      </c>
      <c r="F18" t="s">
        <v>20</v>
      </c>
      <c r="G18">
        <v>22</v>
      </c>
      <c r="H18">
        <v>22</v>
      </c>
      <c r="I18">
        <v>22</v>
      </c>
      <c r="J18">
        <v>22</v>
      </c>
      <c r="K18">
        <v>22</v>
      </c>
      <c r="L18">
        <v>22</v>
      </c>
      <c r="M18">
        <v>22</v>
      </c>
      <c r="N18">
        <v>22</v>
      </c>
      <c r="O18">
        <v>22</v>
      </c>
      <c r="P18">
        <v>22</v>
      </c>
      <c r="Q18">
        <v>22</v>
      </c>
      <c r="R18">
        <v>22</v>
      </c>
      <c r="S18">
        <v>22</v>
      </c>
      <c r="T18">
        <v>22</v>
      </c>
      <c r="U18">
        <v>22</v>
      </c>
      <c r="V18">
        <v>22</v>
      </c>
      <c r="W18">
        <v>22</v>
      </c>
      <c r="X18">
        <v>22</v>
      </c>
      <c r="Y18">
        <v>22</v>
      </c>
      <c r="Z18">
        <v>22</v>
      </c>
      <c r="AA18">
        <v>25</v>
      </c>
      <c r="AB18">
        <v>25</v>
      </c>
      <c r="AC18">
        <v>25</v>
      </c>
      <c r="AD18">
        <v>25</v>
      </c>
      <c r="AE18">
        <v>25</v>
      </c>
      <c r="AF18">
        <v>25</v>
      </c>
      <c r="AG18">
        <v>25</v>
      </c>
      <c r="AH18">
        <v>25</v>
      </c>
      <c r="AI18">
        <v>25</v>
      </c>
      <c r="AJ18">
        <v>25</v>
      </c>
      <c r="AK18">
        <v>25</v>
      </c>
      <c r="AL18">
        <v>25</v>
      </c>
      <c r="AM18">
        <v>25</v>
      </c>
      <c r="AN18">
        <v>25</v>
      </c>
      <c r="AO18">
        <v>25</v>
      </c>
      <c r="AP18">
        <v>25</v>
      </c>
      <c r="AQ18">
        <v>25</v>
      </c>
      <c r="AR18">
        <v>25</v>
      </c>
      <c r="AS18">
        <v>25</v>
      </c>
      <c r="AT18">
        <v>25</v>
      </c>
      <c r="AU18">
        <v>23</v>
      </c>
      <c r="AV18">
        <v>23</v>
      </c>
      <c r="AW18">
        <v>23</v>
      </c>
      <c r="AX18">
        <v>11</v>
      </c>
      <c r="AY18">
        <v>23</v>
      </c>
      <c r="AZ18">
        <v>23</v>
      </c>
      <c r="BA18">
        <v>23</v>
      </c>
      <c r="BB18">
        <v>23</v>
      </c>
      <c r="BC18">
        <v>23</v>
      </c>
      <c r="BD18">
        <v>23</v>
      </c>
      <c r="BE18">
        <v>23</v>
      </c>
      <c r="BF18">
        <v>23</v>
      </c>
      <c r="BG18">
        <v>23</v>
      </c>
      <c r="BH18">
        <v>23</v>
      </c>
      <c r="BI18">
        <v>23</v>
      </c>
      <c r="BJ18">
        <v>23</v>
      </c>
      <c r="BK18">
        <v>23</v>
      </c>
      <c r="BL18">
        <v>23</v>
      </c>
      <c r="BM18">
        <v>23</v>
      </c>
      <c r="BN18">
        <v>23</v>
      </c>
      <c r="BO18">
        <v>24</v>
      </c>
      <c r="BP18">
        <v>24</v>
      </c>
      <c r="BQ18">
        <v>24</v>
      </c>
      <c r="BR18">
        <v>23</v>
      </c>
      <c r="BS18">
        <v>24</v>
      </c>
      <c r="BT18">
        <v>24</v>
      </c>
      <c r="BU18">
        <v>24</v>
      </c>
      <c r="BV18">
        <v>24</v>
      </c>
      <c r="BW18">
        <v>11</v>
      </c>
      <c r="BX18">
        <v>24</v>
      </c>
      <c r="BY18">
        <v>24</v>
      </c>
      <c r="BZ18">
        <v>24</v>
      </c>
      <c r="CA18">
        <v>24</v>
      </c>
      <c r="CB18">
        <v>24</v>
      </c>
      <c r="CC18">
        <v>24</v>
      </c>
      <c r="CD18">
        <v>24</v>
      </c>
      <c r="CE18">
        <v>24</v>
      </c>
      <c r="CF18">
        <v>24</v>
      </c>
      <c r="CG18">
        <v>24</v>
      </c>
      <c r="CH18">
        <v>24</v>
      </c>
      <c r="CI18">
        <v>17</v>
      </c>
      <c r="CJ18">
        <v>17</v>
      </c>
      <c r="CK18">
        <v>17</v>
      </c>
      <c r="CL18">
        <v>24</v>
      </c>
      <c r="CM18">
        <v>17</v>
      </c>
      <c r="CN18">
        <v>17</v>
      </c>
      <c r="CO18">
        <v>1</v>
      </c>
      <c r="CP18">
        <v>17</v>
      </c>
      <c r="CQ18">
        <v>24</v>
      </c>
      <c r="CR18">
        <v>17</v>
      </c>
      <c r="CS18">
        <v>17</v>
      </c>
      <c r="CT18">
        <v>1</v>
      </c>
      <c r="CU18">
        <v>17</v>
      </c>
      <c r="CV18">
        <v>17</v>
      </c>
      <c r="CW18">
        <v>17</v>
      </c>
      <c r="CX18">
        <v>17</v>
      </c>
      <c r="CY18">
        <v>17</v>
      </c>
      <c r="CZ18">
        <v>17</v>
      </c>
      <c r="DA18">
        <v>17</v>
      </c>
      <c r="DB18">
        <v>17</v>
      </c>
      <c r="DE18" t="s">
        <v>18</v>
      </c>
      <c r="DF18">
        <v>10</v>
      </c>
      <c r="DG18" s="78">
        <f t="shared" si="71"/>
        <v>0</v>
      </c>
      <c r="DH18" s="78">
        <f t="shared" si="73"/>
        <v>0</v>
      </c>
      <c r="DI18" s="78">
        <f t="shared" si="74"/>
        <v>0</v>
      </c>
      <c r="DJ18" s="78">
        <f t="shared" si="75"/>
        <v>0</v>
      </c>
      <c r="DK18" s="78">
        <f t="shared" si="76"/>
        <v>0</v>
      </c>
      <c r="DL18" s="78">
        <f t="shared" si="77"/>
        <v>0</v>
      </c>
      <c r="DM18" s="78">
        <f t="shared" si="78"/>
        <v>0</v>
      </c>
      <c r="DN18" s="78">
        <f t="shared" si="79"/>
        <v>0</v>
      </c>
      <c r="DO18" s="78">
        <f t="shared" si="80"/>
        <v>0</v>
      </c>
      <c r="DP18" s="78">
        <f t="shared" si="81"/>
        <v>0</v>
      </c>
      <c r="DQ18" s="78">
        <f t="shared" si="82"/>
        <v>0</v>
      </c>
      <c r="DR18" s="78">
        <f t="shared" si="83"/>
        <v>0</v>
      </c>
      <c r="DS18" s="78">
        <f t="shared" si="84"/>
        <v>0</v>
      </c>
      <c r="DT18" s="78">
        <f t="shared" si="85"/>
        <v>0</v>
      </c>
      <c r="DU18" s="78">
        <f t="shared" si="86"/>
        <v>0</v>
      </c>
      <c r="DV18" s="78">
        <f t="shared" si="87"/>
        <v>0</v>
      </c>
      <c r="DW18" s="78">
        <f t="shared" si="88"/>
        <v>0</v>
      </c>
      <c r="DX18" s="78">
        <f t="shared" si="89"/>
        <v>0</v>
      </c>
      <c r="DY18" s="78">
        <f t="shared" si="90"/>
        <v>0</v>
      </c>
      <c r="DZ18" s="78">
        <f t="shared" si="91"/>
        <v>0</v>
      </c>
      <c r="EA18" s="80">
        <f t="shared" si="92"/>
        <v>0</v>
      </c>
      <c r="EB18" s="80">
        <f t="shared" si="93"/>
        <v>0</v>
      </c>
      <c r="EC18" s="80">
        <f t="shared" si="94"/>
        <v>0</v>
      </c>
      <c r="ED18" s="80">
        <f t="shared" si="95"/>
        <v>0</v>
      </c>
      <c r="EE18" s="80">
        <f t="shared" si="96"/>
        <v>0</v>
      </c>
      <c r="EF18" s="80">
        <f t="shared" si="97"/>
        <v>0</v>
      </c>
      <c r="EG18" s="80">
        <f t="shared" si="98"/>
        <v>0</v>
      </c>
      <c r="EH18" s="80">
        <f t="shared" si="99"/>
        <v>0</v>
      </c>
      <c r="EI18" s="80">
        <f t="shared" si="100"/>
        <v>0</v>
      </c>
      <c r="EJ18" s="80">
        <f t="shared" si="101"/>
        <v>0</v>
      </c>
      <c r="EK18" s="80">
        <f t="shared" si="102"/>
        <v>0</v>
      </c>
      <c r="EL18" s="80">
        <f t="shared" si="103"/>
        <v>0</v>
      </c>
      <c r="EM18" s="80">
        <f t="shared" si="104"/>
        <v>0</v>
      </c>
      <c r="EN18" s="80">
        <f t="shared" si="105"/>
        <v>0</v>
      </c>
      <c r="EO18" s="80">
        <f t="shared" si="106"/>
        <v>0</v>
      </c>
      <c r="EP18" s="80">
        <f t="shared" si="107"/>
        <v>0</v>
      </c>
      <c r="EQ18" s="80">
        <f t="shared" si="108"/>
        <v>0</v>
      </c>
      <c r="ER18" s="80">
        <f t="shared" si="109"/>
        <v>0</v>
      </c>
      <c r="ES18" s="80">
        <f t="shared" si="110"/>
        <v>0</v>
      </c>
      <c r="ET18" s="80">
        <f t="shared" si="111"/>
        <v>0</v>
      </c>
      <c r="EU18" s="84">
        <f t="shared" si="112"/>
        <v>0</v>
      </c>
      <c r="EV18" s="84">
        <f t="shared" si="113"/>
        <v>0</v>
      </c>
      <c r="EW18" s="84">
        <f t="shared" si="114"/>
        <v>0</v>
      </c>
      <c r="EX18" s="84">
        <f t="shared" si="115"/>
        <v>0</v>
      </c>
      <c r="EY18" s="84">
        <f t="shared" si="116"/>
        <v>0</v>
      </c>
      <c r="EZ18" s="84">
        <f t="shared" si="117"/>
        <v>0</v>
      </c>
      <c r="FA18" s="84">
        <f t="shared" si="118"/>
        <v>0</v>
      </c>
      <c r="FB18" s="84">
        <f t="shared" si="119"/>
        <v>0</v>
      </c>
      <c r="FC18" s="84">
        <f t="shared" si="120"/>
        <v>0</v>
      </c>
      <c r="FD18" s="84">
        <f t="shared" si="121"/>
        <v>0</v>
      </c>
      <c r="FE18" s="84">
        <f t="shared" si="122"/>
        <v>0</v>
      </c>
      <c r="FF18" s="84">
        <f t="shared" si="123"/>
        <v>0</v>
      </c>
      <c r="FG18" s="84">
        <f t="shared" si="124"/>
        <v>0</v>
      </c>
      <c r="FH18" s="84">
        <f t="shared" si="125"/>
        <v>0</v>
      </c>
      <c r="FI18" s="84">
        <f t="shared" si="126"/>
        <v>0</v>
      </c>
      <c r="FJ18" s="84">
        <f t="shared" si="127"/>
        <v>0</v>
      </c>
      <c r="FK18" s="84">
        <f t="shared" si="128"/>
        <v>0</v>
      </c>
      <c r="FL18" s="84">
        <f t="shared" si="129"/>
        <v>0</v>
      </c>
      <c r="FM18" s="84">
        <f t="shared" si="130"/>
        <v>0</v>
      </c>
      <c r="FN18" s="84">
        <f t="shared" si="131"/>
        <v>0</v>
      </c>
      <c r="FO18" s="90">
        <f t="shared" si="132"/>
        <v>0</v>
      </c>
      <c r="FP18" s="90">
        <f t="shared" si="133"/>
        <v>0</v>
      </c>
      <c r="FQ18" s="90">
        <f t="shared" si="134"/>
        <v>0</v>
      </c>
      <c r="FR18" s="90">
        <f t="shared" si="135"/>
        <v>0</v>
      </c>
      <c r="FS18" s="90">
        <f t="shared" si="72"/>
        <v>0</v>
      </c>
      <c r="FT18" s="90">
        <f t="shared" si="161"/>
        <v>0</v>
      </c>
      <c r="FU18" s="90">
        <f t="shared" si="162"/>
        <v>0</v>
      </c>
      <c r="FV18" s="90">
        <f t="shared" si="163"/>
        <v>0</v>
      </c>
      <c r="FW18" s="90">
        <f t="shared" si="164"/>
        <v>0</v>
      </c>
      <c r="FX18" s="90">
        <f t="shared" si="165"/>
        <v>0</v>
      </c>
      <c r="FY18" s="90">
        <f t="shared" si="166"/>
        <v>0</v>
      </c>
      <c r="FZ18" s="90">
        <f t="shared" si="167"/>
        <v>0</v>
      </c>
      <c r="GA18" s="90">
        <f t="shared" si="168"/>
        <v>0</v>
      </c>
      <c r="GB18" s="90">
        <f t="shared" si="169"/>
        <v>0</v>
      </c>
      <c r="GC18" s="90">
        <f t="shared" si="170"/>
        <v>0</v>
      </c>
      <c r="GD18" s="90">
        <f t="shared" si="136"/>
        <v>0</v>
      </c>
      <c r="GE18" s="90">
        <f t="shared" si="137"/>
        <v>0</v>
      </c>
      <c r="GF18" s="90">
        <f t="shared" si="138"/>
        <v>0</v>
      </c>
      <c r="GG18" s="90">
        <f t="shared" si="139"/>
        <v>0</v>
      </c>
      <c r="GH18" s="90">
        <f t="shared" si="140"/>
        <v>0</v>
      </c>
      <c r="GI18" s="82">
        <f t="shared" si="141"/>
        <v>0</v>
      </c>
      <c r="GJ18" s="82">
        <f t="shared" si="142"/>
        <v>0</v>
      </c>
      <c r="GK18" s="82">
        <f t="shared" si="143"/>
        <v>0</v>
      </c>
      <c r="GL18" s="82">
        <f t="shared" si="144"/>
        <v>0</v>
      </c>
      <c r="GM18" s="82">
        <f t="shared" si="145"/>
        <v>0</v>
      </c>
      <c r="GN18" s="82">
        <f t="shared" si="146"/>
        <v>0</v>
      </c>
      <c r="GO18" s="82">
        <f t="shared" si="147"/>
        <v>0</v>
      </c>
      <c r="GP18" s="82">
        <f t="shared" si="148"/>
        <v>0</v>
      </c>
      <c r="GQ18" s="82">
        <f t="shared" si="149"/>
        <v>0</v>
      </c>
      <c r="GR18" s="82">
        <f t="shared" si="150"/>
        <v>0</v>
      </c>
      <c r="GS18" s="82">
        <f t="shared" si="151"/>
        <v>0</v>
      </c>
      <c r="GT18" s="82">
        <f t="shared" si="152"/>
        <v>0</v>
      </c>
      <c r="GU18" s="82">
        <f t="shared" si="153"/>
        <v>0</v>
      </c>
      <c r="GV18" s="82">
        <f t="shared" si="154"/>
        <v>0</v>
      </c>
      <c r="GW18" s="82">
        <f t="shared" si="155"/>
        <v>0</v>
      </c>
      <c r="GX18" s="82">
        <f t="shared" si="156"/>
        <v>0</v>
      </c>
      <c r="GY18" s="82">
        <f t="shared" si="157"/>
        <v>0</v>
      </c>
      <c r="GZ18" s="82">
        <f t="shared" si="158"/>
        <v>0</v>
      </c>
      <c r="HA18" s="82">
        <f t="shared" si="159"/>
        <v>0</v>
      </c>
      <c r="HB18" s="82">
        <f t="shared" si="160"/>
        <v>0</v>
      </c>
      <c r="HD18" s="5"/>
    </row>
    <row r="19" spans="1:212">
      <c r="A19">
        <v>11</v>
      </c>
      <c r="B19" t="s">
        <v>17</v>
      </c>
      <c r="C19" t="s">
        <v>9</v>
      </c>
      <c r="D19" t="s">
        <v>12</v>
      </c>
      <c r="E19" t="s">
        <v>19</v>
      </c>
      <c r="F19" t="s">
        <v>20</v>
      </c>
      <c r="G19">
        <v>22</v>
      </c>
      <c r="H19">
        <v>22</v>
      </c>
      <c r="I19">
        <v>22</v>
      </c>
      <c r="J19">
        <v>22</v>
      </c>
      <c r="K19">
        <v>22</v>
      </c>
      <c r="L19">
        <v>22</v>
      </c>
      <c r="M19">
        <v>22</v>
      </c>
      <c r="N19">
        <v>22</v>
      </c>
      <c r="O19">
        <v>22</v>
      </c>
      <c r="P19">
        <v>22</v>
      </c>
      <c r="Q19">
        <v>22</v>
      </c>
      <c r="R19">
        <v>22</v>
      </c>
      <c r="S19">
        <v>22</v>
      </c>
      <c r="T19">
        <v>22</v>
      </c>
      <c r="U19">
        <v>22</v>
      </c>
      <c r="V19">
        <v>22</v>
      </c>
      <c r="W19">
        <v>22</v>
      </c>
      <c r="X19">
        <v>22</v>
      </c>
      <c r="Y19">
        <v>22</v>
      </c>
      <c r="Z19">
        <v>22</v>
      </c>
      <c r="AA19">
        <v>25</v>
      </c>
      <c r="AB19">
        <v>25</v>
      </c>
      <c r="AC19">
        <v>25</v>
      </c>
      <c r="AD19">
        <v>25</v>
      </c>
      <c r="AE19">
        <v>25</v>
      </c>
      <c r="AF19">
        <v>25</v>
      </c>
      <c r="AG19">
        <v>25</v>
      </c>
      <c r="AH19">
        <v>25</v>
      </c>
      <c r="AI19">
        <v>25</v>
      </c>
      <c r="AJ19">
        <v>25</v>
      </c>
      <c r="AK19">
        <v>25</v>
      </c>
      <c r="AL19">
        <v>25</v>
      </c>
      <c r="AM19">
        <v>25</v>
      </c>
      <c r="AN19">
        <v>25</v>
      </c>
      <c r="AO19">
        <v>25</v>
      </c>
      <c r="AP19">
        <v>25</v>
      </c>
      <c r="AQ19">
        <v>25</v>
      </c>
      <c r="AR19">
        <v>25</v>
      </c>
      <c r="AS19">
        <v>25</v>
      </c>
      <c r="AT19">
        <v>25</v>
      </c>
      <c r="AU19">
        <v>23</v>
      </c>
      <c r="AV19">
        <v>23</v>
      </c>
      <c r="AW19">
        <v>23</v>
      </c>
      <c r="AX19">
        <v>23</v>
      </c>
      <c r="AY19">
        <v>23</v>
      </c>
      <c r="AZ19">
        <v>23</v>
      </c>
      <c r="BA19">
        <v>23</v>
      </c>
      <c r="BB19">
        <v>23</v>
      </c>
      <c r="BC19">
        <v>23</v>
      </c>
      <c r="BD19">
        <v>23</v>
      </c>
      <c r="BE19">
        <v>23</v>
      </c>
      <c r="BF19">
        <v>23</v>
      </c>
      <c r="BG19">
        <v>23</v>
      </c>
      <c r="BH19">
        <v>23</v>
      </c>
      <c r="BI19">
        <v>23</v>
      </c>
      <c r="BJ19">
        <v>23</v>
      </c>
      <c r="BK19">
        <v>23</v>
      </c>
      <c r="BL19">
        <v>23</v>
      </c>
      <c r="BM19">
        <v>23</v>
      </c>
      <c r="BN19">
        <v>11</v>
      </c>
      <c r="BO19">
        <v>24</v>
      </c>
      <c r="BP19">
        <v>24</v>
      </c>
      <c r="BQ19">
        <v>24</v>
      </c>
      <c r="BR19">
        <v>24</v>
      </c>
      <c r="BS19">
        <v>24</v>
      </c>
      <c r="BT19">
        <v>24</v>
      </c>
      <c r="BU19">
        <v>24</v>
      </c>
      <c r="BV19">
        <v>24</v>
      </c>
      <c r="BW19">
        <v>24</v>
      </c>
      <c r="BX19">
        <v>24</v>
      </c>
      <c r="BY19">
        <v>24</v>
      </c>
      <c r="BZ19">
        <v>11</v>
      </c>
      <c r="CA19">
        <v>24</v>
      </c>
      <c r="CB19">
        <v>24</v>
      </c>
      <c r="CC19">
        <v>24</v>
      </c>
      <c r="CD19">
        <v>24</v>
      </c>
      <c r="CE19">
        <v>24</v>
      </c>
      <c r="CF19">
        <v>24</v>
      </c>
      <c r="CG19">
        <v>24</v>
      </c>
      <c r="CH19">
        <v>23</v>
      </c>
      <c r="CI19">
        <v>17</v>
      </c>
      <c r="CJ19">
        <v>17</v>
      </c>
      <c r="CK19">
        <v>17</v>
      </c>
      <c r="CL19">
        <v>17</v>
      </c>
      <c r="CM19">
        <v>17</v>
      </c>
      <c r="CN19">
        <v>17</v>
      </c>
      <c r="CO19">
        <v>17</v>
      </c>
      <c r="CP19">
        <v>17</v>
      </c>
      <c r="CQ19">
        <v>17</v>
      </c>
      <c r="CR19">
        <v>17</v>
      </c>
      <c r="CS19">
        <v>17</v>
      </c>
      <c r="CT19">
        <v>24</v>
      </c>
      <c r="CU19">
        <v>17</v>
      </c>
      <c r="CV19">
        <v>17</v>
      </c>
      <c r="CW19">
        <v>17</v>
      </c>
      <c r="CX19">
        <v>17</v>
      </c>
      <c r="CY19">
        <v>17</v>
      </c>
      <c r="CZ19">
        <v>17</v>
      </c>
      <c r="DA19">
        <v>17</v>
      </c>
      <c r="DB19">
        <v>24</v>
      </c>
      <c r="DE19" t="s">
        <v>19</v>
      </c>
      <c r="DF19">
        <v>11</v>
      </c>
      <c r="DG19" s="78">
        <f t="shared" si="71"/>
        <v>2.1999999999999999E-2</v>
      </c>
      <c r="DH19" s="78">
        <f t="shared" si="73"/>
        <v>1.2E-2</v>
      </c>
      <c r="DI19" s="78">
        <f t="shared" si="74"/>
        <v>1.2E-2</v>
      </c>
      <c r="DJ19" s="78">
        <f t="shared" si="75"/>
        <v>1.6E-2</v>
      </c>
      <c r="DK19" s="78">
        <f t="shared" si="76"/>
        <v>1.7999999999999999E-2</v>
      </c>
      <c r="DL19" s="78">
        <f t="shared" si="77"/>
        <v>8.0000000000000002E-3</v>
      </c>
      <c r="DM19" s="78">
        <f t="shared" si="78"/>
        <v>1.7999999999999999E-2</v>
      </c>
      <c r="DN19" s="78">
        <f t="shared" si="79"/>
        <v>8.0000000000000002E-3</v>
      </c>
      <c r="DO19" s="78">
        <f t="shared" si="80"/>
        <v>1.4E-2</v>
      </c>
      <c r="DP19" s="78">
        <f t="shared" si="81"/>
        <v>1.6E-2</v>
      </c>
      <c r="DQ19" s="78">
        <f t="shared" si="82"/>
        <v>1.6E-2</v>
      </c>
      <c r="DR19" s="78">
        <f t="shared" si="83"/>
        <v>1.6E-2</v>
      </c>
      <c r="DS19" s="78">
        <f t="shared" si="84"/>
        <v>2.8000000000000001E-2</v>
      </c>
      <c r="DT19" s="78">
        <f t="shared" si="85"/>
        <v>2.4E-2</v>
      </c>
      <c r="DU19" s="78">
        <f t="shared" si="86"/>
        <v>1.6E-2</v>
      </c>
      <c r="DV19" s="78">
        <f t="shared" si="87"/>
        <v>1.2E-2</v>
      </c>
      <c r="DW19" s="78">
        <f t="shared" si="88"/>
        <v>8.0000000000000002E-3</v>
      </c>
      <c r="DX19" s="78">
        <f t="shared" si="89"/>
        <v>1.6E-2</v>
      </c>
      <c r="DY19" s="78">
        <f t="shared" si="90"/>
        <v>6.0000000000000001E-3</v>
      </c>
      <c r="DZ19" s="78">
        <f t="shared" si="91"/>
        <v>8.0000000000000002E-3</v>
      </c>
      <c r="EA19" s="80">
        <f t="shared" si="92"/>
        <v>2E-3</v>
      </c>
      <c r="EB19" s="80">
        <f t="shared" si="93"/>
        <v>6.0000000000000001E-3</v>
      </c>
      <c r="EC19" s="80">
        <f t="shared" si="94"/>
        <v>6.0000000000000001E-3</v>
      </c>
      <c r="ED19" s="80">
        <f t="shared" si="95"/>
        <v>6.0000000000000001E-3</v>
      </c>
      <c r="EE19" s="80">
        <f t="shared" si="96"/>
        <v>6.0000000000000001E-3</v>
      </c>
      <c r="EF19" s="80">
        <f t="shared" si="97"/>
        <v>1.6E-2</v>
      </c>
      <c r="EG19" s="80">
        <f t="shared" si="98"/>
        <v>2E-3</v>
      </c>
      <c r="EH19" s="80">
        <f t="shared" si="99"/>
        <v>8.0000000000000002E-3</v>
      </c>
      <c r="EI19" s="80">
        <f t="shared" si="100"/>
        <v>8.0000000000000002E-3</v>
      </c>
      <c r="EJ19" s="80">
        <f t="shared" si="101"/>
        <v>4.0000000000000001E-3</v>
      </c>
      <c r="EK19" s="80">
        <f t="shared" si="102"/>
        <v>1.4E-2</v>
      </c>
      <c r="EL19" s="80">
        <f t="shared" si="103"/>
        <v>0.01</v>
      </c>
      <c r="EM19" s="80">
        <f t="shared" si="104"/>
        <v>8.0000000000000002E-3</v>
      </c>
      <c r="EN19" s="80">
        <f t="shared" si="105"/>
        <v>6.0000000000000001E-3</v>
      </c>
      <c r="EO19" s="80">
        <f t="shared" si="106"/>
        <v>1.4E-2</v>
      </c>
      <c r="EP19" s="80">
        <f t="shared" si="107"/>
        <v>2.1999999999999999E-2</v>
      </c>
      <c r="EQ19" s="80">
        <f t="shared" si="108"/>
        <v>0.01</v>
      </c>
      <c r="ER19" s="80">
        <f t="shared" si="109"/>
        <v>1.2E-2</v>
      </c>
      <c r="ES19" s="80">
        <f t="shared" si="110"/>
        <v>1.4E-2</v>
      </c>
      <c r="ET19" s="80">
        <f t="shared" si="111"/>
        <v>0.01</v>
      </c>
      <c r="EU19" s="84">
        <f t="shared" si="112"/>
        <v>4.0000000000000001E-3</v>
      </c>
      <c r="EV19" s="84">
        <f t="shared" si="113"/>
        <v>6.0000000000000001E-3</v>
      </c>
      <c r="EW19" s="84">
        <f t="shared" si="114"/>
        <v>1.2E-2</v>
      </c>
      <c r="EX19" s="84">
        <f t="shared" si="115"/>
        <v>2.5999999999999999E-2</v>
      </c>
      <c r="EY19" s="84">
        <f t="shared" si="116"/>
        <v>8.0000000000000002E-3</v>
      </c>
      <c r="EZ19" s="84">
        <f t="shared" si="117"/>
        <v>6.0000000000000001E-3</v>
      </c>
      <c r="FA19" s="84">
        <f t="shared" si="118"/>
        <v>8.0000000000000002E-3</v>
      </c>
      <c r="FB19" s="84">
        <f t="shared" si="119"/>
        <v>6.0000000000000001E-3</v>
      </c>
      <c r="FC19" s="84">
        <f t="shared" si="120"/>
        <v>6.0000000000000001E-3</v>
      </c>
      <c r="FD19" s="84">
        <f t="shared" si="121"/>
        <v>1.2E-2</v>
      </c>
      <c r="FE19" s="84">
        <f t="shared" si="122"/>
        <v>8.0000000000000002E-3</v>
      </c>
      <c r="FF19" s="84">
        <f t="shared" si="123"/>
        <v>4.0000000000000001E-3</v>
      </c>
      <c r="FG19" s="84">
        <f t="shared" si="124"/>
        <v>0.01</v>
      </c>
      <c r="FH19" s="84">
        <f t="shared" si="125"/>
        <v>6.0000000000000001E-3</v>
      </c>
      <c r="FI19" s="84">
        <f t="shared" si="126"/>
        <v>8.0000000000000002E-3</v>
      </c>
      <c r="FJ19" s="84">
        <f t="shared" si="127"/>
        <v>2E-3</v>
      </c>
      <c r="FK19" s="84">
        <f t="shared" si="128"/>
        <v>1.2E-2</v>
      </c>
      <c r="FL19" s="84">
        <f t="shared" si="129"/>
        <v>1.2E-2</v>
      </c>
      <c r="FM19" s="84">
        <f t="shared" si="130"/>
        <v>1.2E-2</v>
      </c>
      <c r="FN19" s="84">
        <f t="shared" si="131"/>
        <v>0.01</v>
      </c>
      <c r="FO19" s="90">
        <f t="shared" si="132"/>
        <v>8.0000000000000002E-3</v>
      </c>
      <c r="FP19" s="90">
        <f t="shared" si="133"/>
        <v>8.0000000000000002E-3</v>
      </c>
      <c r="FQ19" s="90">
        <f t="shared" si="134"/>
        <v>6.0000000000000001E-3</v>
      </c>
      <c r="FR19" s="90">
        <f t="shared" si="135"/>
        <v>2E-3</v>
      </c>
      <c r="FS19" s="90">
        <f t="shared" si="72"/>
        <v>4.0000000000000001E-3</v>
      </c>
      <c r="FT19" s="90">
        <f t="shared" si="161"/>
        <v>4.0000000000000001E-3</v>
      </c>
      <c r="FU19" s="90">
        <f t="shared" si="162"/>
        <v>4.0000000000000001E-3</v>
      </c>
      <c r="FV19" s="90">
        <f t="shared" si="163"/>
        <v>8.0000000000000002E-3</v>
      </c>
      <c r="FW19" s="90">
        <f t="shared" si="164"/>
        <v>8.0000000000000002E-3</v>
      </c>
      <c r="FX19" s="90">
        <f t="shared" si="165"/>
        <v>8.0000000000000002E-3</v>
      </c>
      <c r="FY19" s="90">
        <f t="shared" si="166"/>
        <v>0.01</v>
      </c>
      <c r="FZ19" s="90">
        <f t="shared" si="167"/>
        <v>4.0000000000000001E-3</v>
      </c>
      <c r="GA19" s="90">
        <f t="shared" si="168"/>
        <v>4.0000000000000001E-3</v>
      </c>
      <c r="GB19" s="90">
        <f t="shared" si="169"/>
        <v>2E-3</v>
      </c>
      <c r="GC19" s="90">
        <f t="shared" si="170"/>
        <v>6.0000000000000001E-3</v>
      </c>
      <c r="GD19" s="90">
        <f t="shared" si="136"/>
        <v>8.0000000000000002E-3</v>
      </c>
      <c r="GE19" s="90">
        <f t="shared" si="137"/>
        <v>8.0000000000000002E-3</v>
      </c>
      <c r="GF19" s="90">
        <f t="shared" si="138"/>
        <v>2E-3</v>
      </c>
      <c r="GG19" s="90">
        <f t="shared" si="139"/>
        <v>8.0000000000000002E-3</v>
      </c>
      <c r="GH19" s="90">
        <f t="shared" si="140"/>
        <v>6.0000000000000001E-3</v>
      </c>
      <c r="GI19" s="82">
        <f t="shared" si="141"/>
        <v>8.0000000000000002E-3</v>
      </c>
      <c r="GJ19" s="82">
        <f t="shared" si="142"/>
        <v>1.4E-2</v>
      </c>
      <c r="GK19" s="82">
        <f t="shared" si="143"/>
        <v>0.01</v>
      </c>
      <c r="GL19" s="82">
        <f t="shared" si="144"/>
        <v>1.2E-2</v>
      </c>
      <c r="GM19" s="82">
        <f t="shared" si="145"/>
        <v>8.0000000000000002E-3</v>
      </c>
      <c r="GN19" s="82">
        <f t="shared" si="146"/>
        <v>6.0000000000000001E-3</v>
      </c>
      <c r="GO19" s="82">
        <f t="shared" si="147"/>
        <v>4.0000000000000001E-3</v>
      </c>
      <c r="GP19" s="82">
        <f t="shared" si="148"/>
        <v>2E-3</v>
      </c>
      <c r="GQ19" s="82">
        <f t="shared" si="149"/>
        <v>1.4E-2</v>
      </c>
      <c r="GR19" s="82">
        <f t="shared" si="150"/>
        <v>6.0000000000000001E-3</v>
      </c>
      <c r="GS19" s="82">
        <f t="shared" si="151"/>
        <v>6.0000000000000001E-3</v>
      </c>
      <c r="GT19" s="82">
        <f t="shared" si="152"/>
        <v>4.0000000000000001E-3</v>
      </c>
      <c r="GU19" s="82">
        <f t="shared" si="153"/>
        <v>6.0000000000000001E-3</v>
      </c>
      <c r="GV19" s="82">
        <f t="shared" si="154"/>
        <v>2.1999999999999999E-2</v>
      </c>
      <c r="GW19" s="82">
        <f t="shared" si="155"/>
        <v>6.0000000000000001E-3</v>
      </c>
      <c r="GX19" s="82">
        <f t="shared" si="156"/>
        <v>6.0000000000000001E-3</v>
      </c>
      <c r="GY19" s="82">
        <f t="shared" si="157"/>
        <v>0.01</v>
      </c>
      <c r="GZ19" s="82">
        <f t="shared" si="158"/>
        <v>4.0000000000000001E-3</v>
      </c>
      <c r="HA19" s="82">
        <f t="shared" si="159"/>
        <v>8.0000000000000002E-3</v>
      </c>
      <c r="HB19" s="82">
        <f t="shared" si="160"/>
        <v>8.0000000000000002E-3</v>
      </c>
      <c r="HD19" s="5"/>
    </row>
    <row r="20" spans="1:212">
      <c r="A20">
        <v>12</v>
      </c>
      <c r="B20" t="s">
        <v>17</v>
      </c>
      <c r="C20" t="s">
        <v>9</v>
      </c>
      <c r="D20" t="s">
        <v>12</v>
      </c>
      <c r="E20" t="s">
        <v>19</v>
      </c>
      <c r="F20" t="s">
        <v>20</v>
      </c>
      <c r="G20">
        <v>22</v>
      </c>
      <c r="H20">
        <v>22</v>
      </c>
      <c r="I20">
        <v>22</v>
      </c>
      <c r="J20">
        <v>22</v>
      </c>
      <c r="K20">
        <v>22</v>
      </c>
      <c r="L20">
        <v>22</v>
      </c>
      <c r="M20">
        <v>22</v>
      </c>
      <c r="N20">
        <v>22</v>
      </c>
      <c r="O20">
        <v>22</v>
      </c>
      <c r="P20">
        <v>11</v>
      </c>
      <c r="Q20">
        <v>22</v>
      </c>
      <c r="R20">
        <v>22</v>
      </c>
      <c r="S20">
        <v>22</v>
      </c>
      <c r="T20">
        <v>22</v>
      </c>
      <c r="U20">
        <v>22</v>
      </c>
      <c r="V20">
        <v>22</v>
      </c>
      <c r="W20">
        <v>22</v>
      </c>
      <c r="X20">
        <v>22</v>
      </c>
      <c r="Y20">
        <v>22</v>
      </c>
      <c r="Z20">
        <v>22</v>
      </c>
      <c r="AA20">
        <v>25</v>
      </c>
      <c r="AB20">
        <v>25</v>
      </c>
      <c r="AC20">
        <v>25</v>
      </c>
      <c r="AD20">
        <v>25</v>
      </c>
      <c r="AE20">
        <v>25</v>
      </c>
      <c r="AF20">
        <v>25</v>
      </c>
      <c r="AG20">
        <v>25</v>
      </c>
      <c r="AH20">
        <v>25</v>
      </c>
      <c r="AI20">
        <v>25</v>
      </c>
      <c r="AJ20">
        <v>22</v>
      </c>
      <c r="AK20">
        <v>25</v>
      </c>
      <c r="AL20">
        <v>25</v>
      </c>
      <c r="AM20">
        <v>25</v>
      </c>
      <c r="AN20">
        <v>25</v>
      </c>
      <c r="AO20">
        <v>25</v>
      </c>
      <c r="AP20">
        <v>25</v>
      </c>
      <c r="AQ20">
        <v>25</v>
      </c>
      <c r="AR20">
        <v>25</v>
      </c>
      <c r="AS20">
        <v>25</v>
      </c>
      <c r="AT20">
        <v>25</v>
      </c>
      <c r="AU20">
        <v>23</v>
      </c>
      <c r="AV20">
        <v>23</v>
      </c>
      <c r="AW20">
        <v>23</v>
      </c>
      <c r="AX20">
        <v>23</v>
      </c>
      <c r="AY20">
        <v>23</v>
      </c>
      <c r="AZ20">
        <v>23</v>
      </c>
      <c r="BA20">
        <v>23</v>
      </c>
      <c r="BB20">
        <v>24</v>
      </c>
      <c r="BC20">
        <v>23</v>
      </c>
      <c r="BD20">
        <v>25</v>
      </c>
      <c r="BE20">
        <v>23</v>
      </c>
      <c r="BF20">
        <v>23</v>
      </c>
      <c r="BG20">
        <v>23</v>
      </c>
      <c r="BH20">
        <v>23</v>
      </c>
      <c r="BI20">
        <v>23</v>
      </c>
      <c r="BJ20">
        <v>23</v>
      </c>
      <c r="BK20">
        <v>23</v>
      </c>
      <c r="BL20">
        <v>23</v>
      </c>
      <c r="BM20">
        <v>23</v>
      </c>
      <c r="BN20">
        <v>23</v>
      </c>
      <c r="BO20">
        <v>24</v>
      </c>
      <c r="BP20">
        <v>24</v>
      </c>
      <c r="BQ20">
        <v>24</v>
      </c>
      <c r="BR20">
        <v>24</v>
      </c>
      <c r="BS20">
        <v>24</v>
      </c>
      <c r="BT20">
        <v>24</v>
      </c>
      <c r="BU20">
        <v>24</v>
      </c>
      <c r="BV20">
        <v>23</v>
      </c>
      <c r="BW20">
        <v>24</v>
      </c>
      <c r="BX20">
        <v>23</v>
      </c>
      <c r="BY20">
        <v>24</v>
      </c>
      <c r="BZ20">
        <v>24</v>
      </c>
      <c r="CA20">
        <v>24</v>
      </c>
      <c r="CB20">
        <v>24</v>
      </c>
      <c r="CC20">
        <v>24</v>
      </c>
      <c r="CD20">
        <v>24</v>
      </c>
      <c r="CE20">
        <v>24</v>
      </c>
      <c r="CF20">
        <v>24</v>
      </c>
      <c r="CG20">
        <v>24</v>
      </c>
      <c r="CH20">
        <v>24</v>
      </c>
      <c r="CI20">
        <v>17</v>
      </c>
      <c r="CJ20">
        <v>17</v>
      </c>
      <c r="CK20">
        <v>17</v>
      </c>
      <c r="CL20">
        <v>17</v>
      </c>
      <c r="CM20">
        <v>17</v>
      </c>
      <c r="CN20">
        <v>11</v>
      </c>
      <c r="CO20">
        <v>17</v>
      </c>
      <c r="CP20">
        <v>17</v>
      </c>
      <c r="CQ20">
        <v>17</v>
      </c>
      <c r="CR20">
        <v>24</v>
      </c>
      <c r="CS20">
        <v>17</v>
      </c>
      <c r="CT20">
        <v>17</v>
      </c>
      <c r="CU20">
        <v>17</v>
      </c>
      <c r="CV20">
        <v>17</v>
      </c>
      <c r="CW20">
        <v>17</v>
      </c>
      <c r="CX20">
        <v>17</v>
      </c>
      <c r="CY20">
        <v>17</v>
      </c>
      <c r="CZ20">
        <v>17</v>
      </c>
      <c r="DA20">
        <v>17</v>
      </c>
      <c r="DB20">
        <v>17</v>
      </c>
      <c r="DE20" t="s">
        <v>20</v>
      </c>
      <c r="DF20">
        <v>12</v>
      </c>
      <c r="DG20" s="78">
        <f t="shared" si="71"/>
        <v>0</v>
      </c>
      <c r="DH20" s="78">
        <f t="shared" si="73"/>
        <v>0</v>
      </c>
      <c r="DI20" s="78">
        <f t="shared" si="74"/>
        <v>0</v>
      </c>
      <c r="DJ20" s="78">
        <f t="shared" si="75"/>
        <v>0</v>
      </c>
      <c r="DK20" s="78">
        <f t="shared" si="76"/>
        <v>0</v>
      </c>
      <c r="DL20" s="78">
        <f t="shared" si="77"/>
        <v>0</v>
      </c>
      <c r="DM20" s="78">
        <f t="shared" si="78"/>
        <v>0</v>
      </c>
      <c r="DN20" s="78">
        <f t="shared" si="79"/>
        <v>0</v>
      </c>
      <c r="DO20" s="78">
        <f t="shared" si="80"/>
        <v>0</v>
      </c>
      <c r="DP20" s="78">
        <f t="shared" si="81"/>
        <v>0</v>
      </c>
      <c r="DQ20" s="78">
        <f t="shared" si="82"/>
        <v>0</v>
      </c>
      <c r="DR20" s="78">
        <f t="shared" si="83"/>
        <v>0</v>
      </c>
      <c r="DS20" s="78">
        <f t="shared" si="84"/>
        <v>0</v>
      </c>
      <c r="DT20" s="78">
        <f t="shared" si="85"/>
        <v>0</v>
      </c>
      <c r="DU20" s="78">
        <f t="shared" si="86"/>
        <v>0</v>
      </c>
      <c r="DV20" s="78">
        <f t="shared" si="87"/>
        <v>0</v>
      </c>
      <c r="DW20" s="78">
        <f t="shared" si="88"/>
        <v>0</v>
      </c>
      <c r="DX20" s="78">
        <f t="shared" si="89"/>
        <v>0</v>
      </c>
      <c r="DY20" s="78">
        <f t="shared" si="90"/>
        <v>0</v>
      </c>
      <c r="DZ20" s="78">
        <f t="shared" si="91"/>
        <v>0</v>
      </c>
      <c r="EA20" s="80">
        <f t="shared" si="92"/>
        <v>0</v>
      </c>
      <c r="EB20" s="80">
        <f t="shared" si="93"/>
        <v>0</v>
      </c>
      <c r="EC20" s="80">
        <f t="shared" si="94"/>
        <v>0</v>
      </c>
      <c r="ED20" s="80">
        <f t="shared" si="95"/>
        <v>0</v>
      </c>
      <c r="EE20" s="80">
        <f t="shared" si="96"/>
        <v>0</v>
      </c>
      <c r="EF20" s="80">
        <f t="shared" si="97"/>
        <v>0</v>
      </c>
      <c r="EG20" s="80">
        <f t="shared" si="98"/>
        <v>0</v>
      </c>
      <c r="EH20" s="80">
        <f t="shared" si="99"/>
        <v>0</v>
      </c>
      <c r="EI20" s="80">
        <f t="shared" si="100"/>
        <v>0</v>
      </c>
      <c r="EJ20" s="80">
        <f t="shared" si="101"/>
        <v>0</v>
      </c>
      <c r="EK20" s="80">
        <f t="shared" si="102"/>
        <v>0</v>
      </c>
      <c r="EL20" s="80">
        <f t="shared" si="103"/>
        <v>0</v>
      </c>
      <c r="EM20" s="80">
        <f t="shared" si="104"/>
        <v>0</v>
      </c>
      <c r="EN20" s="80">
        <f t="shared" si="105"/>
        <v>0</v>
      </c>
      <c r="EO20" s="80">
        <f t="shared" si="106"/>
        <v>0</v>
      </c>
      <c r="EP20" s="80">
        <f t="shared" si="107"/>
        <v>0</v>
      </c>
      <c r="EQ20" s="80">
        <f t="shared" si="108"/>
        <v>0</v>
      </c>
      <c r="ER20" s="80">
        <f t="shared" si="109"/>
        <v>0</v>
      </c>
      <c r="ES20" s="80">
        <f t="shared" si="110"/>
        <v>0</v>
      </c>
      <c r="ET20" s="80">
        <f t="shared" si="111"/>
        <v>0</v>
      </c>
      <c r="EU20" s="84">
        <f t="shared" si="112"/>
        <v>0</v>
      </c>
      <c r="EV20" s="84">
        <f t="shared" si="113"/>
        <v>0</v>
      </c>
      <c r="EW20" s="84">
        <f t="shared" si="114"/>
        <v>0</v>
      </c>
      <c r="EX20" s="84">
        <f t="shared" si="115"/>
        <v>0</v>
      </c>
      <c r="EY20" s="84">
        <f t="shared" si="116"/>
        <v>0</v>
      </c>
      <c r="EZ20" s="84">
        <f t="shared" si="117"/>
        <v>0</v>
      </c>
      <c r="FA20" s="84">
        <f t="shared" si="118"/>
        <v>0</v>
      </c>
      <c r="FB20" s="84">
        <f t="shared" si="119"/>
        <v>0</v>
      </c>
      <c r="FC20" s="84">
        <f t="shared" si="120"/>
        <v>0</v>
      </c>
      <c r="FD20" s="84">
        <f t="shared" si="121"/>
        <v>0</v>
      </c>
      <c r="FE20" s="84">
        <f t="shared" si="122"/>
        <v>0</v>
      </c>
      <c r="FF20" s="84">
        <f t="shared" si="123"/>
        <v>0</v>
      </c>
      <c r="FG20" s="84">
        <f t="shared" si="124"/>
        <v>0</v>
      </c>
      <c r="FH20" s="84">
        <f t="shared" si="125"/>
        <v>0</v>
      </c>
      <c r="FI20" s="84">
        <f t="shared" si="126"/>
        <v>0</v>
      </c>
      <c r="FJ20" s="84">
        <f t="shared" si="127"/>
        <v>0</v>
      </c>
      <c r="FK20" s="84">
        <f t="shared" si="128"/>
        <v>0</v>
      </c>
      <c r="FL20" s="84">
        <f t="shared" si="129"/>
        <v>0</v>
      </c>
      <c r="FM20" s="84">
        <f t="shared" si="130"/>
        <v>0</v>
      </c>
      <c r="FN20" s="84">
        <f t="shared" si="131"/>
        <v>0</v>
      </c>
      <c r="FO20" s="90">
        <f t="shared" si="132"/>
        <v>0</v>
      </c>
      <c r="FP20" s="90">
        <f t="shared" si="133"/>
        <v>0</v>
      </c>
      <c r="FQ20" s="90">
        <f t="shared" si="134"/>
        <v>0</v>
      </c>
      <c r="FR20" s="90">
        <f t="shared" si="135"/>
        <v>0</v>
      </c>
      <c r="FS20" s="90">
        <f t="shared" si="72"/>
        <v>0</v>
      </c>
      <c r="FT20" s="90">
        <f t="shared" si="161"/>
        <v>0</v>
      </c>
      <c r="FU20" s="90">
        <f t="shared" si="162"/>
        <v>0</v>
      </c>
      <c r="FV20" s="90">
        <f t="shared" si="163"/>
        <v>0</v>
      </c>
      <c r="FW20" s="90">
        <f t="shared" si="164"/>
        <v>0</v>
      </c>
      <c r="FX20" s="90">
        <f t="shared" si="165"/>
        <v>0</v>
      </c>
      <c r="FY20" s="90">
        <f t="shared" si="166"/>
        <v>0</v>
      </c>
      <c r="FZ20" s="90">
        <f t="shared" si="167"/>
        <v>0</v>
      </c>
      <c r="GA20" s="90">
        <f t="shared" si="168"/>
        <v>0</v>
      </c>
      <c r="GB20" s="90">
        <f t="shared" si="169"/>
        <v>0</v>
      </c>
      <c r="GC20" s="90">
        <f t="shared" si="170"/>
        <v>0</v>
      </c>
      <c r="GD20" s="90">
        <f t="shared" si="136"/>
        <v>0</v>
      </c>
      <c r="GE20" s="90">
        <f t="shared" si="137"/>
        <v>0</v>
      </c>
      <c r="GF20" s="90">
        <f t="shared" si="138"/>
        <v>0</v>
      </c>
      <c r="GG20" s="90">
        <f t="shared" si="139"/>
        <v>0</v>
      </c>
      <c r="GH20" s="90">
        <f t="shared" si="140"/>
        <v>0</v>
      </c>
      <c r="GI20" s="82">
        <f t="shared" si="141"/>
        <v>0</v>
      </c>
      <c r="GJ20" s="82">
        <f t="shared" si="142"/>
        <v>0</v>
      </c>
      <c r="GK20" s="82">
        <f t="shared" si="143"/>
        <v>0</v>
      </c>
      <c r="GL20" s="82">
        <f t="shared" si="144"/>
        <v>0</v>
      </c>
      <c r="GM20" s="82">
        <f t="shared" si="145"/>
        <v>0</v>
      </c>
      <c r="GN20" s="82">
        <f t="shared" si="146"/>
        <v>0</v>
      </c>
      <c r="GO20" s="82">
        <f t="shared" si="147"/>
        <v>0</v>
      </c>
      <c r="GP20" s="82">
        <f t="shared" si="148"/>
        <v>0</v>
      </c>
      <c r="GQ20" s="82">
        <f t="shared" si="149"/>
        <v>0</v>
      </c>
      <c r="GR20" s="82">
        <f t="shared" si="150"/>
        <v>0</v>
      </c>
      <c r="GS20" s="82">
        <f t="shared" si="151"/>
        <v>0</v>
      </c>
      <c r="GT20" s="82">
        <f t="shared" si="152"/>
        <v>0</v>
      </c>
      <c r="GU20" s="82">
        <f t="shared" si="153"/>
        <v>0</v>
      </c>
      <c r="GV20" s="82">
        <f t="shared" si="154"/>
        <v>0</v>
      </c>
      <c r="GW20" s="82">
        <f t="shared" si="155"/>
        <v>0</v>
      </c>
      <c r="GX20" s="82">
        <f t="shared" si="156"/>
        <v>0</v>
      </c>
      <c r="GY20" s="82">
        <f t="shared" si="157"/>
        <v>0</v>
      </c>
      <c r="GZ20" s="82">
        <f t="shared" si="158"/>
        <v>0</v>
      </c>
      <c r="HA20" s="82">
        <f t="shared" si="159"/>
        <v>0</v>
      </c>
      <c r="HB20" s="82">
        <f t="shared" si="160"/>
        <v>0</v>
      </c>
      <c r="HD20" s="5"/>
    </row>
    <row r="21" spans="1:212">
      <c r="A21">
        <v>13</v>
      </c>
      <c r="B21" t="s">
        <v>17</v>
      </c>
      <c r="C21" t="s">
        <v>9</v>
      </c>
      <c r="D21" t="s">
        <v>12</v>
      </c>
      <c r="E21" t="s">
        <v>19</v>
      </c>
      <c r="F21" t="s">
        <v>20</v>
      </c>
      <c r="G21">
        <v>22</v>
      </c>
      <c r="H21">
        <v>22</v>
      </c>
      <c r="I21">
        <v>22</v>
      </c>
      <c r="J21">
        <v>22</v>
      </c>
      <c r="K21">
        <v>22</v>
      </c>
      <c r="L21">
        <v>22</v>
      </c>
      <c r="M21">
        <v>22</v>
      </c>
      <c r="N21">
        <v>22</v>
      </c>
      <c r="O21">
        <v>22</v>
      </c>
      <c r="P21">
        <v>22</v>
      </c>
      <c r="Q21">
        <v>22</v>
      </c>
      <c r="R21">
        <v>22</v>
      </c>
      <c r="S21">
        <v>22</v>
      </c>
      <c r="T21">
        <v>22</v>
      </c>
      <c r="U21">
        <v>22</v>
      </c>
      <c r="V21">
        <v>22</v>
      </c>
      <c r="W21">
        <v>22</v>
      </c>
      <c r="X21">
        <v>22</v>
      </c>
      <c r="Y21">
        <v>22</v>
      </c>
      <c r="Z21">
        <v>22</v>
      </c>
      <c r="AA21">
        <v>25</v>
      </c>
      <c r="AB21">
        <v>25</v>
      </c>
      <c r="AC21">
        <v>25</v>
      </c>
      <c r="AD21">
        <v>25</v>
      </c>
      <c r="AE21">
        <v>25</v>
      </c>
      <c r="AF21">
        <v>25</v>
      </c>
      <c r="AG21">
        <v>25</v>
      </c>
      <c r="AH21">
        <v>25</v>
      </c>
      <c r="AI21">
        <v>25</v>
      </c>
      <c r="AJ21">
        <v>25</v>
      </c>
      <c r="AK21">
        <v>25</v>
      </c>
      <c r="AL21">
        <v>25</v>
      </c>
      <c r="AM21">
        <v>25</v>
      </c>
      <c r="AN21">
        <v>25</v>
      </c>
      <c r="AO21">
        <v>25</v>
      </c>
      <c r="AP21">
        <v>25</v>
      </c>
      <c r="AQ21">
        <v>25</v>
      </c>
      <c r="AR21">
        <v>25</v>
      </c>
      <c r="AS21">
        <v>25</v>
      </c>
      <c r="AT21">
        <v>25</v>
      </c>
      <c r="AU21">
        <v>23</v>
      </c>
      <c r="AV21">
        <v>23</v>
      </c>
      <c r="AW21">
        <v>23</v>
      </c>
      <c r="AX21">
        <v>23</v>
      </c>
      <c r="AY21">
        <v>23</v>
      </c>
      <c r="AZ21">
        <v>23</v>
      </c>
      <c r="BA21">
        <v>24</v>
      </c>
      <c r="BB21">
        <v>23</v>
      </c>
      <c r="BC21">
        <v>24</v>
      </c>
      <c r="BD21">
        <v>23</v>
      </c>
      <c r="BE21">
        <v>24</v>
      </c>
      <c r="BF21">
        <v>23</v>
      </c>
      <c r="BG21">
        <v>23</v>
      </c>
      <c r="BH21">
        <v>23</v>
      </c>
      <c r="BI21">
        <v>23</v>
      </c>
      <c r="BJ21">
        <v>23</v>
      </c>
      <c r="BK21">
        <v>23</v>
      </c>
      <c r="BL21">
        <v>23</v>
      </c>
      <c r="BM21">
        <v>23</v>
      </c>
      <c r="BN21">
        <v>23</v>
      </c>
      <c r="BO21">
        <v>24</v>
      </c>
      <c r="BP21">
        <v>24</v>
      </c>
      <c r="BQ21">
        <v>24</v>
      </c>
      <c r="BR21">
        <v>24</v>
      </c>
      <c r="BS21">
        <v>24</v>
      </c>
      <c r="BT21">
        <v>24</v>
      </c>
      <c r="BU21">
        <v>23</v>
      </c>
      <c r="BV21">
        <v>24</v>
      </c>
      <c r="BW21">
        <v>23</v>
      </c>
      <c r="BX21">
        <v>24</v>
      </c>
      <c r="BY21">
        <v>23</v>
      </c>
      <c r="BZ21">
        <v>24</v>
      </c>
      <c r="CA21">
        <v>24</v>
      </c>
      <c r="CB21">
        <v>24</v>
      </c>
      <c r="CC21">
        <v>24</v>
      </c>
      <c r="CD21">
        <v>24</v>
      </c>
      <c r="CE21">
        <v>24</v>
      </c>
      <c r="CF21">
        <v>24</v>
      </c>
      <c r="CG21">
        <v>24</v>
      </c>
      <c r="CH21">
        <v>24</v>
      </c>
      <c r="CI21">
        <v>17</v>
      </c>
      <c r="CJ21">
        <v>17</v>
      </c>
      <c r="CK21">
        <v>17</v>
      </c>
      <c r="CL21">
        <v>17</v>
      </c>
      <c r="CM21">
        <v>17</v>
      </c>
      <c r="CN21">
        <v>17</v>
      </c>
      <c r="CO21">
        <v>17</v>
      </c>
      <c r="CP21">
        <v>17</v>
      </c>
      <c r="CQ21">
        <v>17</v>
      </c>
      <c r="CR21">
        <v>17</v>
      </c>
      <c r="CS21">
        <v>17</v>
      </c>
      <c r="CT21">
        <v>17</v>
      </c>
      <c r="CU21">
        <v>17</v>
      </c>
      <c r="CV21">
        <v>17</v>
      </c>
      <c r="CW21">
        <v>17</v>
      </c>
      <c r="CX21">
        <v>17</v>
      </c>
      <c r="CY21">
        <v>17</v>
      </c>
      <c r="CZ21">
        <v>17</v>
      </c>
      <c r="DA21">
        <v>17</v>
      </c>
      <c r="DB21">
        <v>17</v>
      </c>
      <c r="DE21">
        <v>0</v>
      </c>
      <c r="DF21">
        <v>13</v>
      </c>
      <c r="DG21" s="78">
        <f t="shared" si="71"/>
        <v>0</v>
      </c>
      <c r="DH21" s="78">
        <f t="shared" si="73"/>
        <v>0</v>
      </c>
      <c r="DI21" s="78">
        <f t="shared" si="74"/>
        <v>0</v>
      </c>
      <c r="DJ21" s="78">
        <f t="shared" si="75"/>
        <v>0</v>
      </c>
      <c r="DK21" s="78">
        <f t="shared" si="76"/>
        <v>0</v>
      </c>
      <c r="DL21" s="78">
        <f t="shared" si="77"/>
        <v>0</v>
      </c>
      <c r="DM21" s="78">
        <f t="shared" si="78"/>
        <v>0</v>
      </c>
      <c r="DN21" s="78">
        <f t="shared" si="79"/>
        <v>0</v>
      </c>
      <c r="DO21" s="78">
        <f t="shared" si="80"/>
        <v>0</v>
      </c>
      <c r="DP21" s="78">
        <f t="shared" si="81"/>
        <v>0</v>
      </c>
      <c r="DQ21" s="78">
        <f t="shared" si="82"/>
        <v>0</v>
      </c>
      <c r="DR21" s="78">
        <f t="shared" si="83"/>
        <v>0</v>
      </c>
      <c r="DS21" s="78">
        <f t="shared" si="84"/>
        <v>0</v>
      </c>
      <c r="DT21" s="78">
        <f t="shared" si="85"/>
        <v>0</v>
      </c>
      <c r="DU21" s="78">
        <f t="shared" si="86"/>
        <v>0</v>
      </c>
      <c r="DV21" s="78">
        <f t="shared" si="87"/>
        <v>0</v>
      </c>
      <c r="DW21" s="78">
        <f t="shared" si="88"/>
        <v>0</v>
      </c>
      <c r="DX21" s="78">
        <f t="shared" si="89"/>
        <v>0</v>
      </c>
      <c r="DY21" s="78">
        <f t="shared" si="90"/>
        <v>0</v>
      </c>
      <c r="DZ21" s="78">
        <f t="shared" si="91"/>
        <v>0</v>
      </c>
      <c r="EA21" s="80">
        <f t="shared" si="92"/>
        <v>0</v>
      </c>
      <c r="EB21" s="80">
        <f t="shared" si="93"/>
        <v>0</v>
      </c>
      <c r="EC21" s="80">
        <f t="shared" si="94"/>
        <v>0</v>
      </c>
      <c r="ED21" s="80">
        <f t="shared" si="95"/>
        <v>0</v>
      </c>
      <c r="EE21" s="80">
        <f t="shared" si="96"/>
        <v>0</v>
      </c>
      <c r="EF21" s="80">
        <f t="shared" si="97"/>
        <v>0</v>
      </c>
      <c r="EG21" s="80">
        <f t="shared" si="98"/>
        <v>0</v>
      </c>
      <c r="EH21" s="80">
        <f t="shared" si="99"/>
        <v>0</v>
      </c>
      <c r="EI21" s="80">
        <f t="shared" si="100"/>
        <v>0</v>
      </c>
      <c r="EJ21" s="80">
        <f t="shared" si="101"/>
        <v>0</v>
      </c>
      <c r="EK21" s="80">
        <f t="shared" si="102"/>
        <v>0</v>
      </c>
      <c r="EL21" s="80">
        <f t="shared" si="103"/>
        <v>0</v>
      </c>
      <c r="EM21" s="80">
        <f t="shared" si="104"/>
        <v>0</v>
      </c>
      <c r="EN21" s="80">
        <f t="shared" si="105"/>
        <v>0</v>
      </c>
      <c r="EO21" s="80">
        <f t="shared" si="106"/>
        <v>0</v>
      </c>
      <c r="EP21" s="80">
        <f t="shared" si="107"/>
        <v>0</v>
      </c>
      <c r="EQ21" s="80">
        <f t="shared" si="108"/>
        <v>0</v>
      </c>
      <c r="ER21" s="80">
        <f t="shared" si="109"/>
        <v>0</v>
      </c>
      <c r="ES21" s="80">
        <f t="shared" si="110"/>
        <v>0</v>
      </c>
      <c r="ET21" s="80">
        <f t="shared" si="111"/>
        <v>0</v>
      </c>
      <c r="EU21" s="84">
        <f t="shared" si="112"/>
        <v>0</v>
      </c>
      <c r="EV21" s="84">
        <f t="shared" si="113"/>
        <v>0</v>
      </c>
      <c r="EW21" s="84">
        <f t="shared" si="114"/>
        <v>0</v>
      </c>
      <c r="EX21" s="84">
        <f t="shared" si="115"/>
        <v>0</v>
      </c>
      <c r="EY21" s="84">
        <f t="shared" si="116"/>
        <v>0</v>
      </c>
      <c r="EZ21" s="84">
        <f t="shared" si="117"/>
        <v>0</v>
      </c>
      <c r="FA21" s="84">
        <f t="shared" si="118"/>
        <v>0</v>
      </c>
      <c r="FB21" s="84">
        <f t="shared" si="119"/>
        <v>0</v>
      </c>
      <c r="FC21" s="84">
        <f t="shared" si="120"/>
        <v>0</v>
      </c>
      <c r="FD21" s="84">
        <f t="shared" si="121"/>
        <v>0</v>
      </c>
      <c r="FE21" s="84">
        <f t="shared" si="122"/>
        <v>0</v>
      </c>
      <c r="FF21" s="84">
        <f t="shared" si="123"/>
        <v>0</v>
      </c>
      <c r="FG21" s="84">
        <f t="shared" si="124"/>
        <v>0</v>
      </c>
      <c r="FH21" s="84">
        <f t="shared" si="125"/>
        <v>0</v>
      </c>
      <c r="FI21" s="84">
        <f t="shared" si="126"/>
        <v>0</v>
      </c>
      <c r="FJ21" s="84">
        <f t="shared" si="127"/>
        <v>0</v>
      </c>
      <c r="FK21" s="84">
        <f t="shared" si="128"/>
        <v>0</v>
      </c>
      <c r="FL21" s="84">
        <f t="shared" si="129"/>
        <v>0</v>
      </c>
      <c r="FM21" s="84">
        <f t="shared" si="130"/>
        <v>0</v>
      </c>
      <c r="FN21" s="84">
        <f t="shared" si="131"/>
        <v>0</v>
      </c>
      <c r="FO21" s="90">
        <f t="shared" si="132"/>
        <v>0</v>
      </c>
      <c r="FP21" s="90">
        <f t="shared" si="133"/>
        <v>0</v>
      </c>
      <c r="FQ21" s="90">
        <f t="shared" si="134"/>
        <v>0</v>
      </c>
      <c r="FR21" s="90">
        <f t="shared" si="135"/>
        <v>0</v>
      </c>
      <c r="FS21" s="90">
        <f t="shared" si="72"/>
        <v>0</v>
      </c>
      <c r="FT21" s="90">
        <f t="shared" si="161"/>
        <v>0</v>
      </c>
      <c r="FU21" s="90">
        <f t="shared" si="162"/>
        <v>0</v>
      </c>
      <c r="FV21" s="90">
        <f t="shared" si="163"/>
        <v>0</v>
      </c>
      <c r="FW21" s="90">
        <f t="shared" si="164"/>
        <v>0</v>
      </c>
      <c r="FX21" s="90">
        <f t="shared" si="165"/>
        <v>0</v>
      </c>
      <c r="FY21" s="90">
        <f t="shared" si="166"/>
        <v>0</v>
      </c>
      <c r="FZ21" s="90">
        <f t="shared" si="167"/>
        <v>0</v>
      </c>
      <c r="GA21" s="90">
        <f t="shared" si="168"/>
        <v>0</v>
      </c>
      <c r="GB21" s="90">
        <f t="shared" si="169"/>
        <v>0</v>
      </c>
      <c r="GC21" s="90">
        <f t="shared" si="170"/>
        <v>0</v>
      </c>
      <c r="GD21" s="90">
        <f t="shared" si="136"/>
        <v>0</v>
      </c>
      <c r="GE21" s="90">
        <f t="shared" si="137"/>
        <v>0</v>
      </c>
      <c r="GF21" s="90">
        <f t="shared" si="138"/>
        <v>0</v>
      </c>
      <c r="GG21" s="90">
        <f t="shared" si="139"/>
        <v>0</v>
      </c>
      <c r="GH21" s="90">
        <f t="shared" si="140"/>
        <v>0</v>
      </c>
      <c r="GI21" s="82">
        <f t="shared" si="141"/>
        <v>0</v>
      </c>
      <c r="GJ21" s="82">
        <f t="shared" si="142"/>
        <v>0</v>
      </c>
      <c r="GK21" s="82">
        <f t="shared" si="143"/>
        <v>0</v>
      </c>
      <c r="GL21" s="82">
        <f t="shared" si="144"/>
        <v>0</v>
      </c>
      <c r="GM21" s="82">
        <f t="shared" si="145"/>
        <v>0</v>
      </c>
      <c r="GN21" s="82">
        <f t="shared" si="146"/>
        <v>0</v>
      </c>
      <c r="GO21" s="82">
        <f t="shared" si="147"/>
        <v>0</v>
      </c>
      <c r="GP21" s="82">
        <f t="shared" si="148"/>
        <v>0</v>
      </c>
      <c r="GQ21" s="82">
        <f t="shared" si="149"/>
        <v>0</v>
      </c>
      <c r="GR21" s="82">
        <f t="shared" si="150"/>
        <v>0</v>
      </c>
      <c r="GS21" s="82">
        <f t="shared" si="151"/>
        <v>0</v>
      </c>
      <c r="GT21" s="82">
        <f t="shared" si="152"/>
        <v>0</v>
      </c>
      <c r="GU21" s="82">
        <f t="shared" si="153"/>
        <v>0</v>
      </c>
      <c r="GV21" s="82">
        <f t="shared" si="154"/>
        <v>0</v>
      </c>
      <c r="GW21" s="82">
        <f t="shared" si="155"/>
        <v>0</v>
      </c>
      <c r="GX21" s="82">
        <f t="shared" si="156"/>
        <v>0</v>
      </c>
      <c r="GY21" s="82">
        <f t="shared" si="157"/>
        <v>0</v>
      </c>
      <c r="GZ21" s="82">
        <f t="shared" si="158"/>
        <v>0</v>
      </c>
      <c r="HA21" s="82">
        <f t="shared" si="159"/>
        <v>0</v>
      </c>
      <c r="HB21" s="82">
        <f t="shared" si="160"/>
        <v>0</v>
      </c>
      <c r="HD21" s="5"/>
    </row>
    <row r="22" spans="1:212">
      <c r="A22">
        <v>14</v>
      </c>
      <c r="B22" t="s">
        <v>17</v>
      </c>
      <c r="C22" t="s">
        <v>9</v>
      </c>
      <c r="D22" t="s">
        <v>12</v>
      </c>
      <c r="E22" t="s">
        <v>19</v>
      </c>
      <c r="F22" t="s">
        <v>20</v>
      </c>
      <c r="G22">
        <v>22</v>
      </c>
      <c r="H22">
        <v>22</v>
      </c>
      <c r="I22">
        <v>22</v>
      </c>
      <c r="J22">
        <v>22</v>
      </c>
      <c r="K22">
        <v>22</v>
      </c>
      <c r="L22">
        <v>22</v>
      </c>
      <c r="M22">
        <v>22</v>
      </c>
      <c r="N22">
        <v>22</v>
      </c>
      <c r="O22">
        <v>22</v>
      </c>
      <c r="P22">
        <v>22</v>
      </c>
      <c r="Q22">
        <v>22</v>
      </c>
      <c r="R22">
        <v>22</v>
      </c>
      <c r="S22">
        <v>22</v>
      </c>
      <c r="T22">
        <v>22</v>
      </c>
      <c r="U22">
        <v>22</v>
      </c>
      <c r="V22">
        <v>22</v>
      </c>
      <c r="W22">
        <v>22</v>
      </c>
      <c r="X22">
        <v>22</v>
      </c>
      <c r="Y22">
        <v>22</v>
      </c>
      <c r="Z22">
        <v>22</v>
      </c>
      <c r="AA22">
        <v>25</v>
      </c>
      <c r="AB22">
        <v>25</v>
      </c>
      <c r="AC22">
        <v>25</v>
      </c>
      <c r="AD22">
        <v>25</v>
      </c>
      <c r="AE22">
        <v>25</v>
      </c>
      <c r="AF22">
        <v>25</v>
      </c>
      <c r="AG22">
        <v>25</v>
      </c>
      <c r="AH22">
        <v>25</v>
      </c>
      <c r="AI22">
        <v>25</v>
      </c>
      <c r="AJ22">
        <v>25</v>
      </c>
      <c r="AK22">
        <v>25</v>
      </c>
      <c r="AL22">
        <v>25</v>
      </c>
      <c r="AM22">
        <v>25</v>
      </c>
      <c r="AN22">
        <v>25</v>
      </c>
      <c r="AO22">
        <v>25</v>
      </c>
      <c r="AP22">
        <v>25</v>
      </c>
      <c r="AQ22">
        <v>25</v>
      </c>
      <c r="AR22">
        <v>25</v>
      </c>
      <c r="AS22">
        <v>25</v>
      </c>
      <c r="AT22">
        <v>25</v>
      </c>
      <c r="AU22">
        <v>23</v>
      </c>
      <c r="AV22">
        <v>23</v>
      </c>
      <c r="AW22">
        <v>23</v>
      </c>
      <c r="AX22">
        <v>23</v>
      </c>
      <c r="AY22">
        <v>23</v>
      </c>
      <c r="AZ22">
        <v>23</v>
      </c>
      <c r="BA22">
        <v>23</v>
      </c>
      <c r="BB22">
        <v>23</v>
      </c>
      <c r="BC22">
        <v>23</v>
      </c>
      <c r="BD22">
        <v>23</v>
      </c>
      <c r="BE22">
        <v>23</v>
      </c>
      <c r="BF22">
        <v>24</v>
      </c>
      <c r="BG22">
        <v>23</v>
      </c>
      <c r="BH22">
        <v>24</v>
      </c>
      <c r="BI22">
        <v>24</v>
      </c>
      <c r="BJ22">
        <v>23</v>
      </c>
      <c r="BK22">
        <v>23</v>
      </c>
      <c r="BL22">
        <v>23</v>
      </c>
      <c r="BM22">
        <v>23</v>
      </c>
      <c r="BN22">
        <v>23</v>
      </c>
      <c r="BO22">
        <v>24</v>
      </c>
      <c r="BP22">
        <v>24</v>
      </c>
      <c r="BQ22">
        <v>24</v>
      </c>
      <c r="BR22">
        <v>24</v>
      </c>
      <c r="BS22">
        <v>24</v>
      </c>
      <c r="BT22">
        <v>24</v>
      </c>
      <c r="BU22">
        <v>24</v>
      </c>
      <c r="BV22">
        <v>24</v>
      </c>
      <c r="BW22">
        <v>24</v>
      </c>
      <c r="BX22">
        <v>24</v>
      </c>
      <c r="BY22">
        <v>24</v>
      </c>
      <c r="BZ22">
        <v>23</v>
      </c>
      <c r="CA22">
        <v>24</v>
      </c>
      <c r="CB22">
        <v>23</v>
      </c>
      <c r="CC22">
        <v>23</v>
      </c>
      <c r="CD22">
        <v>24</v>
      </c>
      <c r="CE22">
        <v>24</v>
      </c>
      <c r="CF22">
        <v>24</v>
      </c>
      <c r="CG22">
        <v>24</v>
      </c>
      <c r="CH22">
        <v>24</v>
      </c>
      <c r="CI22">
        <v>17</v>
      </c>
      <c r="CJ22">
        <v>17</v>
      </c>
      <c r="CK22">
        <v>17</v>
      </c>
      <c r="CL22">
        <v>17</v>
      </c>
      <c r="CM22">
        <v>17</v>
      </c>
      <c r="CN22">
        <v>1</v>
      </c>
      <c r="CO22">
        <v>17</v>
      </c>
      <c r="CP22">
        <v>1</v>
      </c>
      <c r="CQ22">
        <v>18</v>
      </c>
      <c r="CR22">
        <v>1</v>
      </c>
      <c r="CS22">
        <v>17</v>
      </c>
      <c r="CT22">
        <v>1</v>
      </c>
      <c r="CU22">
        <v>17</v>
      </c>
      <c r="CV22">
        <v>1</v>
      </c>
      <c r="CW22">
        <v>17</v>
      </c>
      <c r="CX22">
        <v>17</v>
      </c>
      <c r="CY22">
        <v>17</v>
      </c>
      <c r="CZ22">
        <v>17</v>
      </c>
      <c r="DA22">
        <v>17</v>
      </c>
      <c r="DB22">
        <v>17</v>
      </c>
      <c r="DE22">
        <v>0</v>
      </c>
      <c r="DF22">
        <v>14</v>
      </c>
      <c r="DG22" s="78">
        <f t="shared" si="71"/>
        <v>0</v>
      </c>
      <c r="DH22" s="78">
        <f t="shared" si="73"/>
        <v>0</v>
      </c>
      <c r="DI22" s="78">
        <f t="shared" si="74"/>
        <v>0</v>
      </c>
      <c r="DJ22" s="78">
        <f t="shared" si="75"/>
        <v>0</v>
      </c>
      <c r="DK22" s="78">
        <f t="shared" si="76"/>
        <v>0</v>
      </c>
      <c r="DL22" s="78">
        <f t="shared" si="77"/>
        <v>0</v>
      </c>
      <c r="DM22" s="78">
        <f t="shared" si="78"/>
        <v>0</v>
      </c>
      <c r="DN22" s="78">
        <f t="shared" si="79"/>
        <v>0</v>
      </c>
      <c r="DO22" s="78">
        <f t="shared" si="80"/>
        <v>0</v>
      </c>
      <c r="DP22" s="78">
        <f t="shared" si="81"/>
        <v>0</v>
      </c>
      <c r="DQ22" s="78">
        <f t="shared" si="82"/>
        <v>0</v>
      </c>
      <c r="DR22" s="78">
        <f t="shared" si="83"/>
        <v>0</v>
      </c>
      <c r="DS22" s="78">
        <f t="shared" si="84"/>
        <v>0</v>
      </c>
      <c r="DT22" s="78">
        <f t="shared" si="85"/>
        <v>0</v>
      </c>
      <c r="DU22" s="78">
        <f t="shared" si="86"/>
        <v>0</v>
      </c>
      <c r="DV22" s="78">
        <f t="shared" si="87"/>
        <v>0</v>
      </c>
      <c r="DW22" s="78">
        <f t="shared" si="88"/>
        <v>0</v>
      </c>
      <c r="DX22" s="78">
        <f t="shared" si="89"/>
        <v>0</v>
      </c>
      <c r="DY22" s="78">
        <f t="shared" si="90"/>
        <v>0</v>
      </c>
      <c r="DZ22" s="78">
        <f t="shared" si="91"/>
        <v>0</v>
      </c>
      <c r="EA22" s="80">
        <f t="shared" si="92"/>
        <v>0</v>
      </c>
      <c r="EB22" s="80">
        <f t="shared" si="93"/>
        <v>0</v>
      </c>
      <c r="EC22" s="80">
        <f t="shared" si="94"/>
        <v>0</v>
      </c>
      <c r="ED22" s="80">
        <f t="shared" si="95"/>
        <v>0</v>
      </c>
      <c r="EE22" s="80">
        <f t="shared" si="96"/>
        <v>0</v>
      </c>
      <c r="EF22" s="80">
        <f t="shared" si="97"/>
        <v>0</v>
      </c>
      <c r="EG22" s="80">
        <f t="shared" si="98"/>
        <v>0</v>
      </c>
      <c r="EH22" s="80">
        <f t="shared" si="99"/>
        <v>0</v>
      </c>
      <c r="EI22" s="80">
        <f t="shared" si="100"/>
        <v>0</v>
      </c>
      <c r="EJ22" s="80">
        <f t="shared" si="101"/>
        <v>0</v>
      </c>
      <c r="EK22" s="80">
        <f t="shared" si="102"/>
        <v>0</v>
      </c>
      <c r="EL22" s="80">
        <f t="shared" si="103"/>
        <v>0</v>
      </c>
      <c r="EM22" s="80">
        <f t="shared" si="104"/>
        <v>0</v>
      </c>
      <c r="EN22" s="80">
        <f t="shared" si="105"/>
        <v>0</v>
      </c>
      <c r="EO22" s="80">
        <f t="shared" si="106"/>
        <v>0</v>
      </c>
      <c r="EP22" s="80">
        <f t="shared" si="107"/>
        <v>0</v>
      </c>
      <c r="EQ22" s="80">
        <f t="shared" si="108"/>
        <v>0</v>
      </c>
      <c r="ER22" s="80">
        <f t="shared" si="109"/>
        <v>0</v>
      </c>
      <c r="ES22" s="80">
        <f t="shared" si="110"/>
        <v>0</v>
      </c>
      <c r="ET22" s="80">
        <f t="shared" si="111"/>
        <v>0</v>
      </c>
      <c r="EU22" s="84">
        <f t="shared" si="112"/>
        <v>0</v>
      </c>
      <c r="EV22" s="84">
        <f t="shared" si="113"/>
        <v>0</v>
      </c>
      <c r="EW22" s="84">
        <f t="shared" si="114"/>
        <v>0</v>
      </c>
      <c r="EX22" s="84">
        <f t="shared" si="115"/>
        <v>0</v>
      </c>
      <c r="EY22" s="84">
        <f t="shared" si="116"/>
        <v>0</v>
      </c>
      <c r="EZ22" s="84">
        <f t="shared" si="117"/>
        <v>0</v>
      </c>
      <c r="FA22" s="84">
        <f t="shared" si="118"/>
        <v>0</v>
      </c>
      <c r="FB22" s="84">
        <f t="shared" si="119"/>
        <v>0</v>
      </c>
      <c r="FC22" s="84">
        <f t="shared" si="120"/>
        <v>0</v>
      </c>
      <c r="FD22" s="84">
        <f t="shared" si="121"/>
        <v>0</v>
      </c>
      <c r="FE22" s="84">
        <f t="shared" si="122"/>
        <v>0</v>
      </c>
      <c r="FF22" s="84">
        <f t="shared" si="123"/>
        <v>0</v>
      </c>
      <c r="FG22" s="84">
        <f t="shared" si="124"/>
        <v>0</v>
      </c>
      <c r="FH22" s="84">
        <f t="shared" si="125"/>
        <v>0</v>
      </c>
      <c r="FI22" s="84">
        <f t="shared" si="126"/>
        <v>0</v>
      </c>
      <c r="FJ22" s="84">
        <f t="shared" si="127"/>
        <v>0</v>
      </c>
      <c r="FK22" s="84">
        <f t="shared" si="128"/>
        <v>0</v>
      </c>
      <c r="FL22" s="84">
        <f t="shared" si="129"/>
        <v>0</v>
      </c>
      <c r="FM22" s="84">
        <f t="shared" si="130"/>
        <v>0</v>
      </c>
      <c r="FN22" s="84">
        <f t="shared" si="131"/>
        <v>0</v>
      </c>
      <c r="FO22" s="90">
        <f t="shared" si="132"/>
        <v>0</v>
      </c>
      <c r="FP22" s="90">
        <f t="shared" si="133"/>
        <v>0</v>
      </c>
      <c r="FQ22" s="90">
        <f t="shared" si="134"/>
        <v>0</v>
      </c>
      <c r="FR22" s="90">
        <f t="shared" si="135"/>
        <v>0</v>
      </c>
      <c r="FS22" s="90">
        <f t="shared" si="72"/>
        <v>0</v>
      </c>
      <c r="FT22" s="90">
        <f t="shared" si="161"/>
        <v>0</v>
      </c>
      <c r="FU22" s="90">
        <f t="shared" si="162"/>
        <v>0</v>
      </c>
      <c r="FV22" s="90">
        <f t="shared" si="163"/>
        <v>0</v>
      </c>
      <c r="FW22" s="90">
        <f t="shared" si="164"/>
        <v>0</v>
      </c>
      <c r="FX22" s="90">
        <f t="shared" si="165"/>
        <v>0</v>
      </c>
      <c r="FY22" s="90">
        <f t="shared" si="166"/>
        <v>0</v>
      </c>
      <c r="FZ22" s="90">
        <f t="shared" si="167"/>
        <v>0</v>
      </c>
      <c r="GA22" s="90">
        <f t="shared" si="168"/>
        <v>0</v>
      </c>
      <c r="GB22" s="90">
        <f t="shared" si="169"/>
        <v>0</v>
      </c>
      <c r="GC22" s="90">
        <f t="shared" si="170"/>
        <v>0</v>
      </c>
      <c r="GD22" s="90">
        <f t="shared" si="136"/>
        <v>0</v>
      </c>
      <c r="GE22" s="90">
        <f t="shared" si="137"/>
        <v>0</v>
      </c>
      <c r="GF22" s="90">
        <f t="shared" si="138"/>
        <v>0</v>
      </c>
      <c r="GG22" s="90">
        <f t="shared" si="139"/>
        <v>0</v>
      </c>
      <c r="GH22" s="90">
        <f t="shared" si="140"/>
        <v>0</v>
      </c>
      <c r="GI22" s="82">
        <f t="shared" si="141"/>
        <v>0</v>
      </c>
      <c r="GJ22" s="82">
        <f t="shared" si="142"/>
        <v>0</v>
      </c>
      <c r="GK22" s="82">
        <f t="shared" si="143"/>
        <v>0</v>
      </c>
      <c r="GL22" s="82">
        <f t="shared" si="144"/>
        <v>0</v>
      </c>
      <c r="GM22" s="82">
        <f t="shared" si="145"/>
        <v>0</v>
      </c>
      <c r="GN22" s="82">
        <f t="shared" si="146"/>
        <v>0</v>
      </c>
      <c r="GO22" s="82">
        <f t="shared" si="147"/>
        <v>0</v>
      </c>
      <c r="GP22" s="82">
        <f t="shared" si="148"/>
        <v>0</v>
      </c>
      <c r="GQ22" s="82">
        <f t="shared" si="149"/>
        <v>0</v>
      </c>
      <c r="GR22" s="82">
        <f t="shared" si="150"/>
        <v>0</v>
      </c>
      <c r="GS22" s="82">
        <f t="shared" si="151"/>
        <v>0</v>
      </c>
      <c r="GT22" s="82">
        <f t="shared" si="152"/>
        <v>0</v>
      </c>
      <c r="GU22" s="82">
        <f t="shared" si="153"/>
        <v>0</v>
      </c>
      <c r="GV22" s="82">
        <f t="shared" si="154"/>
        <v>0</v>
      </c>
      <c r="GW22" s="82">
        <f t="shared" si="155"/>
        <v>0</v>
      </c>
      <c r="GX22" s="82">
        <f t="shared" si="156"/>
        <v>0</v>
      </c>
      <c r="GY22" s="82">
        <f t="shared" si="157"/>
        <v>0</v>
      </c>
      <c r="GZ22" s="82">
        <f t="shared" si="158"/>
        <v>0</v>
      </c>
      <c r="HA22" s="82">
        <f t="shared" si="159"/>
        <v>0</v>
      </c>
      <c r="HB22" s="82">
        <f t="shared" si="160"/>
        <v>0</v>
      </c>
      <c r="HD22" s="5"/>
    </row>
    <row r="23" spans="1:212">
      <c r="A23">
        <v>15</v>
      </c>
      <c r="B23" t="s">
        <v>17</v>
      </c>
      <c r="C23" t="s">
        <v>9</v>
      </c>
      <c r="D23" t="s">
        <v>12</v>
      </c>
      <c r="E23" t="s">
        <v>19</v>
      </c>
      <c r="F23" t="s">
        <v>20</v>
      </c>
      <c r="G23">
        <v>22</v>
      </c>
      <c r="H23">
        <v>22</v>
      </c>
      <c r="I23">
        <v>22</v>
      </c>
      <c r="J23">
        <v>22</v>
      </c>
      <c r="K23">
        <v>22</v>
      </c>
      <c r="L23">
        <v>22</v>
      </c>
      <c r="M23">
        <v>22</v>
      </c>
      <c r="N23">
        <v>22</v>
      </c>
      <c r="O23">
        <v>22</v>
      </c>
      <c r="P23">
        <v>22</v>
      </c>
      <c r="Q23">
        <v>22</v>
      </c>
      <c r="R23">
        <v>22</v>
      </c>
      <c r="S23">
        <v>22</v>
      </c>
      <c r="T23">
        <v>22</v>
      </c>
      <c r="U23">
        <v>22</v>
      </c>
      <c r="V23">
        <v>22</v>
      </c>
      <c r="W23">
        <v>22</v>
      </c>
      <c r="X23">
        <v>22</v>
      </c>
      <c r="Y23">
        <v>22</v>
      </c>
      <c r="Z23">
        <v>22</v>
      </c>
      <c r="AA23">
        <v>25</v>
      </c>
      <c r="AB23">
        <v>25</v>
      </c>
      <c r="AC23">
        <v>25</v>
      </c>
      <c r="AD23">
        <v>25</v>
      </c>
      <c r="AE23">
        <v>25</v>
      </c>
      <c r="AF23">
        <v>25</v>
      </c>
      <c r="AG23">
        <v>25</v>
      </c>
      <c r="AH23">
        <v>25</v>
      </c>
      <c r="AI23">
        <v>25</v>
      </c>
      <c r="AJ23">
        <v>25</v>
      </c>
      <c r="AK23">
        <v>25</v>
      </c>
      <c r="AL23">
        <v>25</v>
      </c>
      <c r="AM23">
        <v>25</v>
      </c>
      <c r="AN23">
        <v>25</v>
      </c>
      <c r="AO23">
        <v>25</v>
      </c>
      <c r="AP23">
        <v>25</v>
      </c>
      <c r="AQ23">
        <v>18</v>
      </c>
      <c r="AR23">
        <v>25</v>
      </c>
      <c r="AS23">
        <v>25</v>
      </c>
      <c r="AT23">
        <v>25</v>
      </c>
      <c r="AU23">
        <v>23</v>
      </c>
      <c r="AV23">
        <v>24</v>
      </c>
      <c r="AW23">
        <v>23</v>
      </c>
      <c r="AX23">
        <v>23</v>
      </c>
      <c r="AY23">
        <v>23</v>
      </c>
      <c r="AZ23">
        <v>23</v>
      </c>
      <c r="BA23">
        <v>23</v>
      </c>
      <c r="BB23">
        <v>23</v>
      </c>
      <c r="BC23">
        <v>23</v>
      </c>
      <c r="BD23">
        <v>23</v>
      </c>
      <c r="BE23">
        <v>23</v>
      </c>
      <c r="BF23">
        <v>23</v>
      </c>
      <c r="BG23">
        <v>23</v>
      </c>
      <c r="BH23">
        <v>23</v>
      </c>
      <c r="BI23">
        <v>23</v>
      </c>
      <c r="BJ23">
        <v>23</v>
      </c>
      <c r="BK23">
        <v>25</v>
      </c>
      <c r="BL23">
        <v>23</v>
      </c>
      <c r="BM23">
        <v>18</v>
      </c>
      <c r="BN23">
        <v>18</v>
      </c>
      <c r="BO23">
        <v>24</v>
      </c>
      <c r="BP23">
        <v>23</v>
      </c>
      <c r="BQ23">
        <v>24</v>
      </c>
      <c r="BR23">
        <v>24</v>
      </c>
      <c r="BS23">
        <v>24</v>
      </c>
      <c r="BT23">
        <v>24</v>
      </c>
      <c r="BU23">
        <v>24</v>
      </c>
      <c r="BV23">
        <v>24</v>
      </c>
      <c r="BW23">
        <v>24</v>
      </c>
      <c r="BX23">
        <v>24</v>
      </c>
      <c r="BY23">
        <v>24</v>
      </c>
      <c r="BZ23">
        <v>24</v>
      </c>
      <c r="CA23">
        <v>24</v>
      </c>
      <c r="CB23">
        <v>24</v>
      </c>
      <c r="CC23">
        <v>24</v>
      </c>
      <c r="CD23">
        <v>18</v>
      </c>
      <c r="CE23">
        <v>23</v>
      </c>
      <c r="CF23">
        <v>24</v>
      </c>
      <c r="CG23">
        <v>23</v>
      </c>
      <c r="CH23">
        <v>23</v>
      </c>
      <c r="CI23">
        <v>17</v>
      </c>
      <c r="CJ23">
        <v>17</v>
      </c>
      <c r="CK23">
        <v>17</v>
      </c>
      <c r="CL23">
        <v>17</v>
      </c>
      <c r="CM23">
        <v>17</v>
      </c>
      <c r="CN23">
        <v>17</v>
      </c>
      <c r="CO23">
        <v>17</v>
      </c>
      <c r="CP23">
        <v>17</v>
      </c>
      <c r="CQ23">
        <v>17</v>
      </c>
      <c r="CR23">
        <v>17</v>
      </c>
      <c r="CS23">
        <v>17</v>
      </c>
      <c r="CT23">
        <v>17</v>
      </c>
      <c r="CU23">
        <v>17</v>
      </c>
      <c r="CV23">
        <v>17</v>
      </c>
      <c r="CW23">
        <v>17</v>
      </c>
      <c r="CX23">
        <v>24</v>
      </c>
      <c r="CY23">
        <v>24</v>
      </c>
      <c r="CZ23">
        <v>18</v>
      </c>
      <c r="DA23">
        <v>24</v>
      </c>
      <c r="DB23">
        <v>24</v>
      </c>
      <c r="DE23">
        <v>0</v>
      </c>
      <c r="DF23">
        <v>15</v>
      </c>
      <c r="DG23" s="78">
        <f t="shared" si="71"/>
        <v>0</v>
      </c>
      <c r="DH23" s="78">
        <f t="shared" si="73"/>
        <v>0</v>
      </c>
      <c r="DI23" s="78">
        <f t="shared" si="74"/>
        <v>0</v>
      </c>
      <c r="DJ23" s="78">
        <f t="shared" si="75"/>
        <v>0</v>
      </c>
      <c r="DK23" s="78">
        <f t="shared" si="76"/>
        <v>0</v>
      </c>
      <c r="DL23" s="78">
        <f t="shared" si="77"/>
        <v>0</v>
      </c>
      <c r="DM23" s="78">
        <f t="shared" si="78"/>
        <v>0</v>
      </c>
      <c r="DN23" s="78">
        <f t="shared" si="79"/>
        <v>0</v>
      </c>
      <c r="DO23" s="78">
        <f t="shared" si="80"/>
        <v>0</v>
      </c>
      <c r="DP23" s="78">
        <f t="shared" si="81"/>
        <v>0</v>
      </c>
      <c r="DQ23" s="78">
        <f t="shared" si="82"/>
        <v>0</v>
      </c>
      <c r="DR23" s="78">
        <f t="shared" si="83"/>
        <v>0</v>
      </c>
      <c r="DS23" s="78">
        <f t="shared" si="84"/>
        <v>0</v>
      </c>
      <c r="DT23" s="78">
        <f t="shared" si="85"/>
        <v>0</v>
      </c>
      <c r="DU23" s="78">
        <f t="shared" si="86"/>
        <v>0</v>
      </c>
      <c r="DV23" s="78">
        <f t="shared" si="87"/>
        <v>0</v>
      </c>
      <c r="DW23" s="78">
        <f t="shared" si="88"/>
        <v>0</v>
      </c>
      <c r="DX23" s="78">
        <f t="shared" si="89"/>
        <v>0</v>
      </c>
      <c r="DY23" s="78">
        <f t="shared" si="90"/>
        <v>0</v>
      </c>
      <c r="DZ23" s="78">
        <f t="shared" si="91"/>
        <v>0</v>
      </c>
      <c r="EA23" s="80">
        <f t="shared" si="92"/>
        <v>0</v>
      </c>
      <c r="EB23" s="80">
        <f t="shared" si="93"/>
        <v>0</v>
      </c>
      <c r="EC23" s="80">
        <f t="shared" si="94"/>
        <v>0</v>
      </c>
      <c r="ED23" s="80">
        <f t="shared" si="95"/>
        <v>0</v>
      </c>
      <c r="EE23" s="80">
        <f t="shared" si="96"/>
        <v>0</v>
      </c>
      <c r="EF23" s="80">
        <f t="shared" si="97"/>
        <v>0</v>
      </c>
      <c r="EG23" s="80">
        <f t="shared" si="98"/>
        <v>0</v>
      </c>
      <c r="EH23" s="80">
        <f t="shared" si="99"/>
        <v>0</v>
      </c>
      <c r="EI23" s="80">
        <f t="shared" si="100"/>
        <v>0</v>
      </c>
      <c r="EJ23" s="80">
        <f t="shared" si="101"/>
        <v>0</v>
      </c>
      <c r="EK23" s="80">
        <f t="shared" si="102"/>
        <v>0</v>
      </c>
      <c r="EL23" s="80">
        <f t="shared" si="103"/>
        <v>0</v>
      </c>
      <c r="EM23" s="80">
        <f t="shared" si="104"/>
        <v>0</v>
      </c>
      <c r="EN23" s="80">
        <f t="shared" si="105"/>
        <v>0</v>
      </c>
      <c r="EO23" s="80">
        <f t="shared" si="106"/>
        <v>0</v>
      </c>
      <c r="EP23" s="80">
        <f t="shared" si="107"/>
        <v>0</v>
      </c>
      <c r="EQ23" s="80">
        <f t="shared" si="108"/>
        <v>0</v>
      </c>
      <c r="ER23" s="80">
        <f t="shared" si="109"/>
        <v>0</v>
      </c>
      <c r="ES23" s="80">
        <f t="shared" si="110"/>
        <v>0</v>
      </c>
      <c r="ET23" s="80">
        <f t="shared" si="111"/>
        <v>0</v>
      </c>
      <c r="EU23" s="84">
        <f t="shared" si="112"/>
        <v>0</v>
      </c>
      <c r="EV23" s="84">
        <f t="shared" si="113"/>
        <v>0</v>
      </c>
      <c r="EW23" s="84">
        <f t="shared" si="114"/>
        <v>0</v>
      </c>
      <c r="EX23" s="84">
        <f t="shared" si="115"/>
        <v>0</v>
      </c>
      <c r="EY23" s="84">
        <f t="shared" si="116"/>
        <v>0</v>
      </c>
      <c r="EZ23" s="84">
        <f t="shared" si="117"/>
        <v>0</v>
      </c>
      <c r="FA23" s="84">
        <f t="shared" si="118"/>
        <v>0</v>
      </c>
      <c r="FB23" s="84">
        <f t="shared" si="119"/>
        <v>0</v>
      </c>
      <c r="FC23" s="84">
        <f t="shared" si="120"/>
        <v>0</v>
      </c>
      <c r="FD23" s="84">
        <f t="shared" si="121"/>
        <v>0</v>
      </c>
      <c r="FE23" s="84">
        <f t="shared" si="122"/>
        <v>0</v>
      </c>
      <c r="FF23" s="84">
        <f t="shared" si="123"/>
        <v>0</v>
      </c>
      <c r="FG23" s="84">
        <f t="shared" si="124"/>
        <v>0</v>
      </c>
      <c r="FH23" s="84">
        <f t="shared" si="125"/>
        <v>0</v>
      </c>
      <c r="FI23" s="84">
        <f t="shared" si="126"/>
        <v>0</v>
      </c>
      <c r="FJ23" s="84">
        <f t="shared" si="127"/>
        <v>0</v>
      </c>
      <c r="FK23" s="84">
        <f t="shared" si="128"/>
        <v>0</v>
      </c>
      <c r="FL23" s="84">
        <f t="shared" si="129"/>
        <v>0</v>
      </c>
      <c r="FM23" s="84">
        <f t="shared" si="130"/>
        <v>0</v>
      </c>
      <c r="FN23" s="84">
        <f t="shared" si="131"/>
        <v>0</v>
      </c>
      <c r="FO23" s="90">
        <f t="shared" si="132"/>
        <v>0</v>
      </c>
      <c r="FP23" s="90">
        <f t="shared" si="133"/>
        <v>0</v>
      </c>
      <c r="FQ23" s="90">
        <f t="shared" si="134"/>
        <v>0</v>
      </c>
      <c r="FR23" s="90">
        <f t="shared" si="135"/>
        <v>0</v>
      </c>
      <c r="FS23" s="90">
        <f t="shared" si="72"/>
        <v>0</v>
      </c>
      <c r="FT23" s="90">
        <f t="shared" si="161"/>
        <v>0</v>
      </c>
      <c r="FU23" s="90">
        <f t="shared" si="162"/>
        <v>0</v>
      </c>
      <c r="FV23" s="90">
        <f t="shared" si="163"/>
        <v>0</v>
      </c>
      <c r="FW23" s="90">
        <f t="shared" si="164"/>
        <v>0</v>
      </c>
      <c r="FX23" s="90">
        <f t="shared" si="165"/>
        <v>0</v>
      </c>
      <c r="FY23" s="90">
        <f t="shared" si="166"/>
        <v>0</v>
      </c>
      <c r="FZ23" s="90">
        <f t="shared" si="167"/>
        <v>0</v>
      </c>
      <c r="GA23" s="90">
        <f t="shared" si="168"/>
        <v>0</v>
      </c>
      <c r="GB23" s="90">
        <f t="shared" si="169"/>
        <v>0</v>
      </c>
      <c r="GC23" s="90">
        <f t="shared" si="170"/>
        <v>0</v>
      </c>
      <c r="GD23" s="90">
        <f t="shared" si="136"/>
        <v>0</v>
      </c>
      <c r="GE23" s="90">
        <f t="shared" si="137"/>
        <v>0</v>
      </c>
      <c r="GF23" s="90">
        <f t="shared" si="138"/>
        <v>0</v>
      </c>
      <c r="GG23" s="90">
        <f t="shared" si="139"/>
        <v>0</v>
      </c>
      <c r="GH23" s="90">
        <f t="shared" si="140"/>
        <v>0</v>
      </c>
      <c r="GI23" s="82">
        <f t="shared" si="141"/>
        <v>0</v>
      </c>
      <c r="GJ23" s="82">
        <f t="shared" si="142"/>
        <v>0</v>
      </c>
      <c r="GK23" s="82">
        <f t="shared" si="143"/>
        <v>0</v>
      </c>
      <c r="GL23" s="82">
        <f t="shared" si="144"/>
        <v>0</v>
      </c>
      <c r="GM23" s="82">
        <f t="shared" si="145"/>
        <v>0</v>
      </c>
      <c r="GN23" s="82">
        <f t="shared" si="146"/>
        <v>0</v>
      </c>
      <c r="GO23" s="82">
        <f t="shared" si="147"/>
        <v>0</v>
      </c>
      <c r="GP23" s="82">
        <f t="shared" si="148"/>
        <v>0</v>
      </c>
      <c r="GQ23" s="82">
        <f t="shared" si="149"/>
        <v>0</v>
      </c>
      <c r="GR23" s="82">
        <f t="shared" si="150"/>
        <v>0</v>
      </c>
      <c r="GS23" s="82">
        <f t="shared" si="151"/>
        <v>0</v>
      </c>
      <c r="GT23" s="82">
        <f t="shared" si="152"/>
        <v>0</v>
      </c>
      <c r="GU23" s="82">
        <f t="shared" si="153"/>
        <v>0</v>
      </c>
      <c r="GV23" s="82">
        <f t="shared" si="154"/>
        <v>0</v>
      </c>
      <c r="GW23" s="82">
        <f t="shared" si="155"/>
        <v>0</v>
      </c>
      <c r="GX23" s="82">
        <f t="shared" si="156"/>
        <v>0</v>
      </c>
      <c r="GY23" s="82">
        <f t="shared" si="157"/>
        <v>0</v>
      </c>
      <c r="GZ23" s="82">
        <f t="shared" si="158"/>
        <v>0</v>
      </c>
      <c r="HA23" s="82">
        <f t="shared" si="159"/>
        <v>0</v>
      </c>
      <c r="HB23" s="82">
        <f t="shared" si="160"/>
        <v>0</v>
      </c>
      <c r="HD23" s="5"/>
    </row>
    <row r="24" spans="1:212">
      <c r="A24">
        <v>16</v>
      </c>
      <c r="B24" t="s">
        <v>17</v>
      </c>
      <c r="C24" t="s">
        <v>9</v>
      </c>
      <c r="D24" t="s">
        <v>12</v>
      </c>
      <c r="E24" t="s">
        <v>19</v>
      </c>
      <c r="F24" t="s">
        <v>20</v>
      </c>
      <c r="G24">
        <v>22</v>
      </c>
      <c r="H24">
        <v>22</v>
      </c>
      <c r="I24">
        <v>22</v>
      </c>
      <c r="J24">
        <v>22</v>
      </c>
      <c r="K24">
        <v>22</v>
      </c>
      <c r="L24">
        <v>22</v>
      </c>
      <c r="M24">
        <v>22</v>
      </c>
      <c r="N24">
        <v>22</v>
      </c>
      <c r="O24">
        <v>22</v>
      </c>
      <c r="P24">
        <v>22</v>
      </c>
      <c r="Q24">
        <v>22</v>
      </c>
      <c r="R24">
        <v>22</v>
      </c>
      <c r="S24">
        <v>22</v>
      </c>
      <c r="T24">
        <v>22</v>
      </c>
      <c r="U24">
        <v>22</v>
      </c>
      <c r="V24">
        <v>22</v>
      </c>
      <c r="W24">
        <v>22</v>
      </c>
      <c r="X24">
        <v>22</v>
      </c>
      <c r="Y24">
        <v>22</v>
      </c>
      <c r="Z24">
        <v>22</v>
      </c>
      <c r="AA24">
        <v>25</v>
      </c>
      <c r="AB24">
        <v>25</v>
      </c>
      <c r="AC24">
        <v>25</v>
      </c>
      <c r="AD24">
        <v>25</v>
      </c>
      <c r="AE24">
        <v>25</v>
      </c>
      <c r="AF24">
        <v>25</v>
      </c>
      <c r="AG24">
        <v>25</v>
      </c>
      <c r="AH24">
        <v>25</v>
      </c>
      <c r="AI24">
        <v>25</v>
      </c>
      <c r="AJ24">
        <v>25</v>
      </c>
      <c r="AK24">
        <v>25</v>
      </c>
      <c r="AL24">
        <v>25</v>
      </c>
      <c r="AM24">
        <v>25</v>
      </c>
      <c r="AN24">
        <v>25</v>
      </c>
      <c r="AO24">
        <v>25</v>
      </c>
      <c r="AP24">
        <v>25</v>
      </c>
      <c r="AQ24">
        <v>25</v>
      </c>
      <c r="AR24">
        <v>25</v>
      </c>
      <c r="AS24">
        <v>25</v>
      </c>
      <c r="AT24">
        <v>25</v>
      </c>
      <c r="AU24">
        <v>23</v>
      </c>
      <c r="AV24">
        <v>23</v>
      </c>
      <c r="AW24">
        <v>23</v>
      </c>
      <c r="AX24">
        <v>23</v>
      </c>
      <c r="AY24">
        <v>23</v>
      </c>
      <c r="AZ24">
        <v>23</v>
      </c>
      <c r="BA24">
        <v>23</v>
      </c>
      <c r="BB24">
        <v>23</v>
      </c>
      <c r="BC24">
        <v>23</v>
      </c>
      <c r="BD24">
        <v>23</v>
      </c>
      <c r="BE24">
        <v>23</v>
      </c>
      <c r="BF24">
        <v>23</v>
      </c>
      <c r="BG24">
        <v>23</v>
      </c>
      <c r="BH24">
        <v>23</v>
      </c>
      <c r="BI24">
        <v>23</v>
      </c>
      <c r="BJ24">
        <v>23</v>
      </c>
      <c r="BK24">
        <v>24</v>
      </c>
      <c r="BL24">
        <v>1</v>
      </c>
      <c r="BM24">
        <v>23</v>
      </c>
      <c r="BN24">
        <v>23</v>
      </c>
      <c r="BO24">
        <v>24</v>
      </c>
      <c r="BP24">
        <v>24</v>
      </c>
      <c r="BQ24">
        <v>24</v>
      </c>
      <c r="BR24">
        <v>24</v>
      </c>
      <c r="BS24">
        <v>24</v>
      </c>
      <c r="BT24">
        <v>24</v>
      </c>
      <c r="BU24">
        <v>24</v>
      </c>
      <c r="BV24">
        <v>24</v>
      </c>
      <c r="BW24">
        <v>24</v>
      </c>
      <c r="BX24">
        <v>24</v>
      </c>
      <c r="BY24">
        <v>24</v>
      </c>
      <c r="BZ24">
        <v>24</v>
      </c>
      <c r="CA24">
        <v>24</v>
      </c>
      <c r="CB24">
        <v>24</v>
      </c>
      <c r="CC24">
        <v>24</v>
      </c>
      <c r="CD24">
        <v>1</v>
      </c>
      <c r="CE24">
        <v>23</v>
      </c>
      <c r="CF24">
        <v>23</v>
      </c>
      <c r="CG24">
        <v>24</v>
      </c>
      <c r="CH24">
        <v>24</v>
      </c>
      <c r="CI24">
        <v>17</v>
      </c>
      <c r="CJ24">
        <v>17</v>
      </c>
      <c r="CK24">
        <v>17</v>
      </c>
      <c r="CL24">
        <v>17</v>
      </c>
      <c r="CM24">
        <v>17</v>
      </c>
      <c r="CN24">
        <v>17</v>
      </c>
      <c r="CO24">
        <v>17</v>
      </c>
      <c r="CP24">
        <v>17</v>
      </c>
      <c r="CQ24">
        <v>17</v>
      </c>
      <c r="CR24">
        <v>17</v>
      </c>
      <c r="CS24">
        <v>17</v>
      </c>
      <c r="CT24">
        <v>17</v>
      </c>
      <c r="CU24">
        <v>17</v>
      </c>
      <c r="CV24">
        <v>17</v>
      </c>
      <c r="CW24">
        <v>17</v>
      </c>
      <c r="CX24">
        <v>24</v>
      </c>
      <c r="CY24">
        <v>17</v>
      </c>
      <c r="CZ24">
        <v>24</v>
      </c>
      <c r="DA24">
        <v>1</v>
      </c>
      <c r="DB24">
        <v>17</v>
      </c>
      <c r="DE24" t="s">
        <v>53</v>
      </c>
      <c r="DF24">
        <v>16</v>
      </c>
      <c r="DG24" s="78">
        <f t="shared" si="71"/>
        <v>0</v>
      </c>
      <c r="DH24" s="78">
        <f t="shared" si="73"/>
        <v>0</v>
      </c>
      <c r="DI24" s="78">
        <f t="shared" si="74"/>
        <v>0</v>
      </c>
      <c r="DJ24" s="78">
        <f t="shared" si="75"/>
        <v>0</v>
      </c>
      <c r="DK24" s="78">
        <f t="shared" si="76"/>
        <v>0</v>
      </c>
      <c r="DL24" s="78">
        <f t="shared" si="77"/>
        <v>0</v>
      </c>
      <c r="DM24" s="78">
        <f t="shared" si="78"/>
        <v>0</v>
      </c>
      <c r="DN24" s="78">
        <f t="shared" si="79"/>
        <v>0</v>
      </c>
      <c r="DO24" s="78">
        <f t="shared" si="80"/>
        <v>0</v>
      </c>
      <c r="DP24" s="78">
        <f t="shared" si="81"/>
        <v>0</v>
      </c>
      <c r="DQ24" s="78">
        <f t="shared" si="82"/>
        <v>0</v>
      </c>
      <c r="DR24" s="78">
        <f t="shared" si="83"/>
        <v>0</v>
      </c>
      <c r="DS24" s="78">
        <f t="shared" si="84"/>
        <v>0</v>
      </c>
      <c r="DT24" s="78">
        <f t="shared" si="85"/>
        <v>0</v>
      </c>
      <c r="DU24" s="78">
        <f t="shared" si="86"/>
        <v>0</v>
      </c>
      <c r="DV24" s="78">
        <f t="shared" si="87"/>
        <v>2E-3</v>
      </c>
      <c r="DW24" s="78">
        <f t="shared" si="88"/>
        <v>0</v>
      </c>
      <c r="DX24" s="78">
        <f t="shared" si="89"/>
        <v>2E-3</v>
      </c>
      <c r="DY24" s="78">
        <f t="shared" si="90"/>
        <v>2E-3</v>
      </c>
      <c r="DZ24" s="78">
        <f t="shared" si="91"/>
        <v>2E-3</v>
      </c>
      <c r="EA24" s="80">
        <f t="shared" si="92"/>
        <v>0</v>
      </c>
      <c r="EB24" s="80">
        <f t="shared" si="93"/>
        <v>2E-3</v>
      </c>
      <c r="EC24" s="80">
        <f t="shared" si="94"/>
        <v>0</v>
      </c>
      <c r="ED24" s="80">
        <f t="shared" si="95"/>
        <v>0</v>
      </c>
      <c r="EE24" s="80">
        <f t="shared" si="96"/>
        <v>0</v>
      </c>
      <c r="EF24" s="80">
        <f t="shared" si="97"/>
        <v>0</v>
      </c>
      <c r="EG24" s="80">
        <f t="shared" si="98"/>
        <v>2E-3</v>
      </c>
      <c r="EH24" s="80">
        <f t="shared" si="99"/>
        <v>0</v>
      </c>
      <c r="EI24" s="80">
        <f t="shared" si="100"/>
        <v>0</v>
      </c>
      <c r="EJ24" s="80">
        <f t="shared" si="101"/>
        <v>0</v>
      </c>
      <c r="EK24" s="80">
        <f t="shared" si="102"/>
        <v>0</v>
      </c>
      <c r="EL24" s="80">
        <f t="shared" si="103"/>
        <v>0</v>
      </c>
      <c r="EM24" s="80">
        <f t="shared" si="104"/>
        <v>0</v>
      </c>
      <c r="EN24" s="80">
        <f t="shared" si="105"/>
        <v>0</v>
      </c>
      <c r="EO24" s="80">
        <f t="shared" si="106"/>
        <v>0</v>
      </c>
      <c r="EP24" s="80">
        <f t="shared" si="107"/>
        <v>0</v>
      </c>
      <c r="EQ24" s="80">
        <f t="shared" si="108"/>
        <v>2E-3</v>
      </c>
      <c r="ER24" s="80">
        <f t="shared" si="109"/>
        <v>0</v>
      </c>
      <c r="ES24" s="80">
        <f t="shared" si="110"/>
        <v>0</v>
      </c>
      <c r="ET24" s="80">
        <f t="shared" si="111"/>
        <v>0</v>
      </c>
      <c r="EU24" s="84">
        <f t="shared" si="112"/>
        <v>0</v>
      </c>
      <c r="EV24" s="84">
        <f t="shared" si="113"/>
        <v>2E-3</v>
      </c>
      <c r="EW24" s="84">
        <f t="shared" si="114"/>
        <v>0</v>
      </c>
      <c r="EX24" s="84">
        <f t="shared" si="115"/>
        <v>0</v>
      </c>
      <c r="EY24" s="84">
        <f t="shared" si="116"/>
        <v>0</v>
      </c>
      <c r="EZ24" s="84">
        <f t="shared" si="117"/>
        <v>0</v>
      </c>
      <c r="FA24" s="84">
        <f t="shared" si="118"/>
        <v>0</v>
      </c>
      <c r="FB24" s="84">
        <f t="shared" si="119"/>
        <v>0</v>
      </c>
      <c r="FC24" s="84">
        <f t="shared" si="120"/>
        <v>2E-3</v>
      </c>
      <c r="FD24" s="84">
        <f t="shared" si="121"/>
        <v>0</v>
      </c>
      <c r="FE24" s="84">
        <f t="shared" si="122"/>
        <v>0</v>
      </c>
      <c r="FF24" s="84">
        <f t="shared" si="123"/>
        <v>0</v>
      </c>
      <c r="FG24" s="84">
        <f t="shared" si="124"/>
        <v>0</v>
      </c>
      <c r="FH24" s="84">
        <f t="shared" si="125"/>
        <v>0</v>
      </c>
      <c r="FI24" s="84">
        <f t="shared" si="126"/>
        <v>0</v>
      </c>
      <c r="FJ24" s="84">
        <f t="shared" si="127"/>
        <v>0</v>
      </c>
      <c r="FK24" s="84">
        <f t="shared" si="128"/>
        <v>0</v>
      </c>
      <c r="FL24" s="84">
        <f t="shared" si="129"/>
        <v>0</v>
      </c>
      <c r="FM24" s="84">
        <f t="shared" si="130"/>
        <v>0</v>
      </c>
      <c r="FN24" s="84">
        <f t="shared" si="131"/>
        <v>0</v>
      </c>
      <c r="FO24" s="90">
        <f t="shared" si="132"/>
        <v>0</v>
      </c>
      <c r="FP24" s="90">
        <f t="shared" si="133"/>
        <v>0</v>
      </c>
      <c r="FQ24" s="90">
        <f t="shared" si="134"/>
        <v>0</v>
      </c>
      <c r="FR24" s="90">
        <f t="shared" si="135"/>
        <v>0</v>
      </c>
      <c r="FS24" s="90">
        <f t="shared" si="72"/>
        <v>0</v>
      </c>
      <c r="FT24" s="90">
        <f t="shared" si="161"/>
        <v>0</v>
      </c>
      <c r="FU24" s="90">
        <f t="shared" si="162"/>
        <v>0</v>
      </c>
      <c r="FV24" s="90">
        <f t="shared" si="163"/>
        <v>0</v>
      </c>
      <c r="FW24" s="90">
        <f t="shared" si="164"/>
        <v>0</v>
      </c>
      <c r="FX24" s="90">
        <f t="shared" si="165"/>
        <v>0</v>
      </c>
      <c r="FY24" s="90">
        <f t="shared" si="166"/>
        <v>0</v>
      </c>
      <c r="FZ24" s="90">
        <f t="shared" si="167"/>
        <v>0</v>
      </c>
      <c r="GA24" s="90">
        <f t="shared" si="168"/>
        <v>0</v>
      </c>
      <c r="GB24" s="90">
        <f t="shared" si="169"/>
        <v>0</v>
      </c>
      <c r="GC24" s="90">
        <f t="shared" si="170"/>
        <v>0</v>
      </c>
      <c r="GD24" s="90">
        <f t="shared" si="136"/>
        <v>0</v>
      </c>
      <c r="GE24" s="90">
        <f t="shared" si="137"/>
        <v>0</v>
      </c>
      <c r="GF24" s="90">
        <f t="shared" si="138"/>
        <v>0</v>
      </c>
      <c r="GG24" s="90">
        <f t="shared" si="139"/>
        <v>0</v>
      </c>
      <c r="GH24" s="90">
        <f t="shared" si="140"/>
        <v>0</v>
      </c>
      <c r="GI24" s="82">
        <f t="shared" si="141"/>
        <v>0</v>
      </c>
      <c r="GJ24" s="82">
        <f t="shared" si="142"/>
        <v>2E-3</v>
      </c>
      <c r="GK24" s="82">
        <f t="shared" si="143"/>
        <v>0</v>
      </c>
      <c r="GL24" s="82">
        <f t="shared" si="144"/>
        <v>0</v>
      </c>
      <c r="GM24" s="82">
        <f t="shared" si="145"/>
        <v>0</v>
      </c>
      <c r="GN24" s="82">
        <f t="shared" si="146"/>
        <v>0</v>
      </c>
      <c r="GO24" s="82">
        <f t="shared" si="147"/>
        <v>4.0000000000000001E-3</v>
      </c>
      <c r="GP24" s="82">
        <f t="shared" si="148"/>
        <v>0</v>
      </c>
      <c r="GQ24" s="82">
        <f t="shared" si="149"/>
        <v>0</v>
      </c>
      <c r="GR24" s="82">
        <f t="shared" si="150"/>
        <v>0</v>
      </c>
      <c r="GS24" s="82">
        <f t="shared" si="151"/>
        <v>0</v>
      </c>
      <c r="GT24" s="82">
        <f t="shared" si="152"/>
        <v>0</v>
      </c>
      <c r="GU24" s="82">
        <f t="shared" si="153"/>
        <v>0</v>
      </c>
      <c r="GV24" s="82">
        <f t="shared" si="154"/>
        <v>0</v>
      </c>
      <c r="GW24" s="82">
        <f t="shared" si="155"/>
        <v>0</v>
      </c>
      <c r="GX24" s="82">
        <f t="shared" si="156"/>
        <v>0</v>
      </c>
      <c r="GY24" s="82">
        <f t="shared" si="157"/>
        <v>0</v>
      </c>
      <c r="GZ24" s="82">
        <f t="shared" si="158"/>
        <v>0</v>
      </c>
      <c r="HA24" s="82">
        <f t="shared" si="159"/>
        <v>0</v>
      </c>
      <c r="HB24" s="82">
        <f t="shared" si="160"/>
        <v>0</v>
      </c>
      <c r="HD24" s="5"/>
    </row>
    <row r="25" spans="1:212">
      <c r="A25">
        <v>17</v>
      </c>
      <c r="B25" t="s">
        <v>17</v>
      </c>
      <c r="C25" t="s">
        <v>9</v>
      </c>
      <c r="D25" t="s">
        <v>12</v>
      </c>
      <c r="E25" t="s">
        <v>19</v>
      </c>
      <c r="F25" t="s">
        <v>20</v>
      </c>
      <c r="G25">
        <v>22</v>
      </c>
      <c r="H25">
        <v>22</v>
      </c>
      <c r="I25">
        <v>22</v>
      </c>
      <c r="J25">
        <v>22</v>
      </c>
      <c r="K25">
        <v>22</v>
      </c>
      <c r="L25">
        <v>22</v>
      </c>
      <c r="M25">
        <v>22</v>
      </c>
      <c r="N25">
        <v>22</v>
      </c>
      <c r="O25">
        <v>22</v>
      </c>
      <c r="P25">
        <v>22</v>
      </c>
      <c r="Q25">
        <v>22</v>
      </c>
      <c r="R25">
        <v>22</v>
      </c>
      <c r="S25">
        <v>22</v>
      </c>
      <c r="T25">
        <v>22</v>
      </c>
      <c r="U25">
        <v>22</v>
      </c>
      <c r="V25">
        <v>22</v>
      </c>
      <c r="W25">
        <v>22</v>
      </c>
      <c r="X25">
        <v>22</v>
      </c>
      <c r="Y25">
        <v>22</v>
      </c>
      <c r="Z25">
        <v>22</v>
      </c>
      <c r="AA25">
        <v>25</v>
      </c>
      <c r="AB25">
        <v>25</v>
      </c>
      <c r="AC25">
        <v>25</v>
      </c>
      <c r="AD25">
        <v>25</v>
      </c>
      <c r="AE25">
        <v>25</v>
      </c>
      <c r="AF25">
        <v>25</v>
      </c>
      <c r="AG25">
        <v>25</v>
      </c>
      <c r="AH25">
        <v>25</v>
      </c>
      <c r="AI25">
        <v>25</v>
      </c>
      <c r="AJ25">
        <v>25</v>
      </c>
      <c r="AK25">
        <v>25</v>
      </c>
      <c r="AL25">
        <v>25</v>
      </c>
      <c r="AM25">
        <v>25</v>
      </c>
      <c r="AN25">
        <v>25</v>
      </c>
      <c r="AO25">
        <v>25</v>
      </c>
      <c r="AP25">
        <v>25</v>
      </c>
      <c r="AQ25">
        <v>25</v>
      </c>
      <c r="AR25">
        <v>25</v>
      </c>
      <c r="AS25">
        <v>25</v>
      </c>
      <c r="AT25">
        <v>25</v>
      </c>
      <c r="AU25">
        <v>23</v>
      </c>
      <c r="AV25">
        <v>23</v>
      </c>
      <c r="AW25">
        <v>23</v>
      </c>
      <c r="AX25">
        <v>23</v>
      </c>
      <c r="AY25">
        <v>23</v>
      </c>
      <c r="AZ25">
        <v>23</v>
      </c>
      <c r="BA25">
        <v>23</v>
      </c>
      <c r="BB25">
        <v>23</v>
      </c>
      <c r="BC25">
        <v>23</v>
      </c>
      <c r="BD25">
        <v>23</v>
      </c>
      <c r="BE25">
        <v>23</v>
      </c>
      <c r="BF25">
        <v>23</v>
      </c>
      <c r="BG25">
        <v>23</v>
      </c>
      <c r="BH25">
        <v>23</v>
      </c>
      <c r="BI25">
        <v>23</v>
      </c>
      <c r="BJ25">
        <v>24</v>
      </c>
      <c r="BK25">
        <v>23</v>
      </c>
      <c r="BL25">
        <v>23</v>
      </c>
      <c r="BM25">
        <v>24</v>
      </c>
      <c r="BN25">
        <v>23</v>
      </c>
      <c r="BO25">
        <v>24</v>
      </c>
      <c r="BP25">
        <v>24</v>
      </c>
      <c r="BQ25">
        <v>24</v>
      </c>
      <c r="BR25">
        <v>24</v>
      </c>
      <c r="BS25">
        <v>24</v>
      </c>
      <c r="BT25">
        <v>24</v>
      </c>
      <c r="BU25">
        <v>24</v>
      </c>
      <c r="BV25">
        <v>24</v>
      </c>
      <c r="BW25">
        <v>24</v>
      </c>
      <c r="BX25">
        <v>24</v>
      </c>
      <c r="BY25">
        <v>24</v>
      </c>
      <c r="BZ25">
        <v>24</v>
      </c>
      <c r="CA25">
        <v>24</v>
      </c>
      <c r="CB25">
        <v>24</v>
      </c>
      <c r="CC25">
        <v>24</v>
      </c>
      <c r="CD25">
        <v>23</v>
      </c>
      <c r="CE25">
        <v>24</v>
      </c>
      <c r="CF25">
        <v>24</v>
      </c>
      <c r="CG25">
        <v>23</v>
      </c>
      <c r="CH25">
        <v>24</v>
      </c>
      <c r="CI25">
        <v>17</v>
      </c>
      <c r="CJ25">
        <v>17</v>
      </c>
      <c r="CK25">
        <v>17</v>
      </c>
      <c r="CL25">
        <v>17</v>
      </c>
      <c r="CM25">
        <v>17</v>
      </c>
      <c r="CN25">
        <v>17</v>
      </c>
      <c r="CO25">
        <v>17</v>
      </c>
      <c r="CP25">
        <v>17</v>
      </c>
      <c r="CQ25">
        <v>17</v>
      </c>
      <c r="CR25">
        <v>17</v>
      </c>
      <c r="CS25">
        <v>17</v>
      </c>
      <c r="CT25">
        <v>17</v>
      </c>
      <c r="CU25">
        <v>17</v>
      </c>
      <c r="CV25">
        <v>17</v>
      </c>
      <c r="CW25">
        <v>17</v>
      </c>
      <c r="CX25">
        <v>17</v>
      </c>
      <c r="CY25">
        <v>17</v>
      </c>
      <c r="CZ25">
        <v>17</v>
      </c>
      <c r="DA25">
        <v>17</v>
      </c>
      <c r="DB25">
        <v>17</v>
      </c>
      <c r="DE25" t="s">
        <v>54</v>
      </c>
      <c r="DF25">
        <v>17</v>
      </c>
      <c r="DG25" s="78">
        <f t="shared" si="71"/>
        <v>0</v>
      </c>
      <c r="DH25" s="78">
        <f t="shared" si="73"/>
        <v>0</v>
      </c>
      <c r="DI25" s="78">
        <f t="shared" si="74"/>
        <v>0</v>
      </c>
      <c r="DJ25" s="78">
        <f t="shared" si="75"/>
        <v>0</v>
      </c>
      <c r="DK25" s="78">
        <f t="shared" si="76"/>
        <v>0</v>
      </c>
      <c r="DL25" s="78">
        <f t="shared" si="77"/>
        <v>0</v>
      </c>
      <c r="DM25" s="78">
        <f t="shared" si="78"/>
        <v>0</v>
      </c>
      <c r="DN25" s="78">
        <f t="shared" si="79"/>
        <v>0</v>
      </c>
      <c r="DO25" s="78">
        <f t="shared" si="80"/>
        <v>0</v>
      </c>
      <c r="DP25" s="78">
        <f t="shared" si="81"/>
        <v>0</v>
      </c>
      <c r="DQ25" s="78">
        <f t="shared" si="82"/>
        <v>0</v>
      </c>
      <c r="DR25" s="78">
        <f t="shared" si="83"/>
        <v>0</v>
      </c>
      <c r="DS25" s="78">
        <f t="shared" si="84"/>
        <v>0</v>
      </c>
      <c r="DT25" s="78">
        <f t="shared" si="85"/>
        <v>0</v>
      </c>
      <c r="DU25" s="78">
        <f t="shared" si="86"/>
        <v>0</v>
      </c>
      <c r="DV25" s="78">
        <f t="shared" si="87"/>
        <v>0</v>
      </c>
      <c r="DW25" s="78">
        <f t="shared" si="88"/>
        <v>0</v>
      </c>
      <c r="DX25" s="78">
        <f t="shared" si="89"/>
        <v>0</v>
      </c>
      <c r="DY25" s="78">
        <f t="shared" si="90"/>
        <v>0</v>
      </c>
      <c r="DZ25" s="78">
        <f t="shared" si="91"/>
        <v>0</v>
      </c>
      <c r="EA25" s="80">
        <f t="shared" si="92"/>
        <v>0</v>
      </c>
      <c r="EB25" s="80">
        <f t="shared" si="93"/>
        <v>0</v>
      </c>
      <c r="EC25" s="80">
        <f t="shared" si="94"/>
        <v>0</v>
      </c>
      <c r="ED25" s="80">
        <f t="shared" si="95"/>
        <v>0</v>
      </c>
      <c r="EE25" s="80">
        <f t="shared" si="96"/>
        <v>2E-3</v>
      </c>
      <c r="EF25" s="80">
        <f t="shared" si="97"/>
        <v>0</v>
      </c>
      <c r="EG25" s="80">
        <f t="shared" si="98"/>
        <v>2E-3</v>
      </c>
      <c r="EH25" s="80">
        <f t="shared" si="99"/>
        <v>0</v>
      </c>
      <c r="EI25" s="80">
        <f t="shared" si="100"/>
        <v>4.0000000000000001E-3</v>
      </c>
      <c r="EJ25" s="80">
        <f t="shared" si="101"/>
        <v>0</v>
      </c>
      <c r="EK25" s="80">
        <f t="shared" si="102"/>
        <v>2E-3</v>
      </c>
      <c r="EL25" s="80">
        <f t="shared" si="103"/>
        <v>0</v>
      </c>
      <c r="EM25" s="80">
        <f t="shared" si="104"/>
        <v>0</v>
      </c>
      <c r="EN25" s="80">
        <f t="shared" si="105"/>
        <v>2E-3</v>
      </c>
      <c r="EO25" s="80">
        <f t="shared" si="106"/>
        <v>0</v>
      </c>
      <c r="EP25" s="80">
        <f t="shared" si="107"/>
        <v>0</v>
      </c>
      <c r="EQ25" s="80">
        <f t="shared" si="108"/>
        <v>4.0000000000000001E-3</v>
      </c>
      <c r="ER25" s="80">
        <f t="shared" si="109"/>
        <v>0</v>
      </c>
      <c r="ES25" s="80">
        <f t="shared" si="110"/>
        <v>4.0000000000000001E-3</v>
      </c>
      <c r="ET25" s="80">
        <f t="shared" si="111"/>
        <v>0</v>
      </c>
      <c r="EU25" s="84">
        <f t="shared" si="112"/>
        <v>2E-3</v>
      </c>
      <c r="EV25" s="84">
        <f t="shared" si="113"/>
        <v>2E-3</v>
      </c>
      <c r="EW25" s="84">
        <f t="shared" si="114"/>
        <v>0</v>
      </c>
      <c r="EX25" s="84">
        <f t="shared" si="115"/>
        <v>0</v>
      </c>
      <c r="EY25" s="84">
        <f t="shared" si="116"/>
        <v>0</v>
      </c>
      <c r="EZ25" s="84">
        <f t="shared" si="117"/>
        <v>0</v>
      </c>
      <c r="FA25" s="84">
        <f t="shared" si="118"/>
        <v>8.0000000000000002E-3</v>
      </c>
      <c r="FB25" s="84">
        <f t="shared" si="119"/>
        <v>0</v>
      </c>
      <c r="FC25" s="84">
        <f t="shared" si="120"/>
        <v>2E-3</v>
      </c>
      <c r="FD25" s="84">
        <f t="shared" si="121"/>
        <v>2E-3</v>
      </c>
      <c r="FE25" s="84">
        <f t="shared" si="122"/>
        <v>0</v>
      </c>
      <c r="FF25" s="84">
        <f t="shared" si="123"/>
        <v>2E-3</v>
      </c>
      <c r="FG25" s="84">
        <f t="shared" si="124"/>
        <v>4.0000000000000001E-3</v>
      </c>
      <c r="FH25" s="84">
        <f t="shared" si="125"/>
        <v>4.0000000000000001E-3</v>
      </c>
      <c r="FI25" s="84">
        <f t="shared" si="126"/>
        <v>2E-3</v>
      </c>
      <c r="FJ25" s="84">
        <f t="shared" si="127"/>
        <v>0</v>
      </c>
      <c r="FK25" s="84">
        <f t="shared" si="128"/>
        <v>2E-3</v>
      </c>
      <c r="FL25" s="84">
        <f t="shared" si="129"/>
        <v>0</v>
      </c>
      <c r="FM25" s="84">
        <f t="shared" si="130"/>
        <v>2E-3</v>
      </c>
      <c r="FN25" s="84">
        <f t="shared" si="131"/>
        <v>0</v>
      </c>
      <c r="FO25" s="90">
        <f t="shared" si="132"/>
        <v>2E-3</v>
      </c>
      <c r="FP25" s="90">
        <f t="shared" si="133"/>
        <v>2E-3</v>
      </c>
      <c r="FQ25" s="90">
        <f t="shared" si="134"/>
        <v>0</v>
      </c>
      <c r="FR25" s="90">
        <f t="shared" si="135"/>
        <v>2E-3</v>
      </c>
      <c r="FS25" s="90">
        <f t="shared" si="72"/>
        <v>2E-3</v>
      </c>
      <c r="FT25" s="90">
        <f t="shared" si="161"/>
        <v>2E-3</v>
      </c>
      <c r="FU25" s="90">
        <f t="shared" si="162"/>
        <v>2E-3</v>
      </c>
      <c r="FV25" s="90">
        <f t="shared" si="163"/>
        <v>0</v>
      </c>
      <c r="FW25" s="90">
        <f t="shared" si="164"/>
        <v>4.0000000000000001E-3</v>
      </c>
      <c r="FX25" s="90">
        <f t="shared" si="165"/>
        <v>2E-3</v>
      </c>
      <c r="FY25" s="90">
        <f t="shared" si="166"/>
        <v>2E-3</v>
      </c>
      <c r="FZ25" s="90">
        <f t="shared" si="167"/>
        <v>1.2E-2</v>
      </c>
      <c r="GA25" s="90">
        <f t="shared" si="168"/>
        <v>0</v>
      </c>
      <c r="GB25" s="90">
        <f t="shared" si="169"/>
        <v>8.0000000000000002E-3</v>
      </c>
      <c r="GC25" s="90">
        <f t="shared" si="170"/>
        <v>6.0000000000000001E-3</v>
      </c>
      <c r="GD25" s="90">
        <f t="shared" si="136"/>
        <v>0</v>
      </c>
      <c r="GE25" s="90">
        <f t="shared" si="137"/>
        <v>4.0000000000000001E-3</v>
      </c>
      <c r="GF25" s="90">
        <f t="shared" si="138"/>
        <v>0</v>
      </c>
      <c r="GG25" s="90">
        <f t="shared" si="139"/>
        <v>0</v>
      </c>
      <c r="GH25" s="90">
        <f t="shared" si="140"/>
        <v>0</v>
      </c>
      <c r="GI25" s="82">
        <f t="shared" si="141"/>
        <v>0.94199999999999995</v>
      </c>
      <c r="GJ25" s="82">
        <f t="shared" si="142"/>
        <v>0.91200000000000003</v>
      </c>
      <c r="GK25" s="82">
        <f t="shared" si="143"/>
        <v>0.94799999999999995</v>
      </c>
      <c r="GL25" s="82">
        <f t="shared" si="144"/>
        <v>0.91600000000000004</v>
      </c>
      <c r="GM25" s="82">
        <f t="shared" si="145"/>
        <v>0.94</v>
      </c>
      <c r="GN25" s="82">
        <f t="shared" si="146"/>
        <v>0.89200000000000002</v>
      </c>
      <c r="GO25" s="82">
        <f t="shared" si="147"/>
        <v>0.80600000000000005</v>
      </c>
      <c r="GP25" s="82">
        <f t="shared" si="148"/>
        <v>0.9</v>
      </c>
      <c r="GQ25" s="82">
        <f t="shared" si="149"/>
        <v>0.80600000000000005</v>
      </c>
      <c r="GR25" s="82">
        <f t="shared" si="150"/>
        <v>0.88200000000000001</v>
      </c>
      <c r="GS25" s="82">
        <f t="shared" si="151"/>
        <v>0.89400000000000002</v>
      </c>
      <c r="GT25" s="82">
        <f t="shared" si="152"/>
        <v>0.79800000000000004</v>
      </c>
      <c r="GU25" s="82">
        <f t="shared" si="153"/>
        <v>0.89</v>
      </c>
      <c r="GV25" s="82">
        <f t="shared" si="154"/>
        <v>0.80200000000000005</v>
      </c>
      <c r="GW25" s="82">
        <f t="shared" si="155"/>
        <v>0.90400000000000003</v>
      </c>
      <c r="GX25" s="82">
        <f t="shared" si="156"/>
        <v>0.86399999999999999</v>
      </c>
      <c r="GY25" s="82">
        <f t="shared" si="157"/>
        <v>0.81599999999999995</v>
      </c>
      <c r="GZ25" s="82">
        <f t="shared" si="158"/>
        <v>0.86799999999999999</v>
      </c>
      <c r="HA25" s="82">
        <f t="shared" si="159"/>
        <v>0.79800000000000004</v>
      </c>
      <c r="HB25" s="82">
        <f t="shared" si="160"/>
        <v>0.874</v>
      </c>
      <c r="HD25" s="5"/>
    </row>
    <row r="26" spans="1:212">
      <c r="A26">
        <v>18</v>
      </c>
      <c r="B26" t="s">
        <v>17</v>
      </c>
      <c r="C26" t="s">
        <v>9</v>
      </c>
      <c r="D26" t="s">
        <v>12</v>
      </c>
      <c r="E26" t="s">
        <v>19</v>
      </c>
      <c r="F26" t="s">
        <v>20</v>
      </c>
      <c r="G26">
        <v>22</v>
      </c>
      <c r="H26">
        <v>22</v>
      </c>
      <c r="I26">
        <v>22</v>
      </c>
      <c r="J26">
        <v>22</v>
      </c>
      <c r="K26">
        <v>22</v>
      </c>
      <c r="L26">
        <v>22</v>
      </c>
      <c r="M26">
        <v>22</v>
      </c>
      <c r="N26">
        <v>22</v>
      </c>
      <c r="O26">
        <v>22</v>
      </c>
      <c r="P26">
        <v>22</v>
      </c>
      <c r="Q26">
        <v>22</v>
      </c>
      <c r="R26">
        <v>22</v>
      </c>
      <c r="S26">
        <v>22</v>
      </c>
      <c r="T26">
        <v>22</v>
      </c>
      <c r="U26">
        <v>22</v>
      </c>
      <c r="V26">
        <v>22</v>
      </c>
      <c r="W26">
        <v>22</v>
      </c>
      <c r="X26">
        <v>22</v>
      </c>
      <c r="Y26">
        <v>22</v>
      </c>
      <c r="Z26">
        <v>22</v>
      </c>
      <c r="AA26">
        <v>25</v>
      </c>
      <c r="AB26">
        <v>25</v>
      </c>
      <c r="AC26">
        <v>25</v>
      </c>
      <c r="AD26">
        <v>25</v>
      </c>
      <c r="AE26">
        <v>25</v>
      </c>
      <c r="AF26">
        <v>25</v>
      </c>
      <c r="AG26">
        <v>25</v>
      </c>
      <c r="AH26">
        <v>25</v>
      </c>
      <c r="AI26">
        <v>25</v>
      </c>
      <c r="AJ26">
        <v>25</v>
      </c>
      <c r="AK26">
        <v>25</v>
      </c>
      <c r="AL26">
        <v>25</v>
      </c>
      <c r="AM26">
        <v>25</v>
      </c>
      <c r="AN26">
        <v>25</v>
      </c>
      <c r="AO26">
        <v>25</v>
      </c>
      <c r="AP26">
        <v>25</v>
      </c>
      <c r="AQ26">
        <v>25</v>
      </c>
      <c r="AR26">
        <v>25</v>
      </c>
      <c r="AS26">
        <v>25</v>
      </c>
      <c r="AT26">
        <v>25</v>
      </c>
      <c r="AU26">
        <v>23</v>
      </c>
      <c r="AV26">
        <v>23</v>
      </c>
      <c r="AW26">
        <v>23</v>
      </c>
      <c r="AX26">
        <v>23</v>
      </c>
      <c r="AY26">
        <v>23</v>
      </c>
      <c r="AZ26">
        <v>23</v>
      </c>
      <c r="BA26">
        <v>24</v>
      </c>
      <c r="BB26">
        <v>24</v>
      </c>
      <c r="BC26">
        <v>24</v>
      </c>
      <c r="BD26">
        <v>23</v>
      </c>
      <c r="BE26">
        <v>23</v>
      </c>
      <c r="BF26">
        <v>23</v>
      </c>
      <c r="BG26">
        <v>23</v>
      </c>
      <c r="BH26">
        <v>23</v>
      </c>
      <c r="BI26">
        <v>23</v>
      </c>
      <c r="BJ26">
        <v>23</v>
      </c>
      <c r="BK26">
        <v>23</v>
      </c>
      <c r="BL26">
        <v>23</v>
      </c>
      <c r="BM26">
        <v>23</v>
      </c>
      <c r="BN26">
        <v>23</v>
      </c>
      <c r="BO26">
        <v>24</v>
      </c>
      <c r="BP26">
        <v>24</v>
      </c>
      <c r="BQ26">
        <v>24</v>
      </c>
      <c r="BR26">
        <v>24</v>
      </c>
      <c r="BS26">
        <v>24</v>
      </c>
      <c r="BT26">
        <v>24</v>
      </c>
      <c r="BU26">
        <v>23</v>
      </c>
      <c r="BV26">
        <v>23</v>
      </c>
      <c r="BW26">
        <v>23</v>
      </c>
      <c r="BX26">
        <v>24</v>
      </c>
      <c r="BY26">
        <v>24</v>
      </c>
      <c r="BZ26">
        <v>1</v>
      </c>
      <c r="CA26">
        <v>24</v>
      </c>
      <c r="CB26">
        <v>1</v>
      </c>
      <c r="CC26">
        <v>24</v>
      </c>
      <c r="CD26">
        <v>24</v>
      </c>
      <c r="CE26">
        <v>24</v>
      </c>
      <c r="CF26">
        <v>24</v>
      </c>
      <c r="CG26">
        <v>24</v>
      </c>
      <c r="CH26">
        <v>24</v>
      </c>
      <c r="CI26">
        <v>17</v>
      </c>
      <c r="CJ26">
        <v>17</v>
      </c>
      <c r="CK26">
        <v>17</v>
      </c>
      <c r="CL26">
        <v>17</v>
      </c>
      <c r="CM26">
        <v>17</v>
      </c>
      <c r="CN26">
        <v>17</v>
      </c>
      <c r="CO26">
        <v>17</v>
      </c>
      <c r="CP26">
        <v>17</v>
      </c>
      <c r="CQ26">
        <v>17</v>
      </c>
      <c r="CR26">
        <v>17</v>
      </c>
      <c r="CS26">
        <v>17</v>
      </c>
      <c r="CT26">
        <v>24</v>
      </c>
      <c r="CU26">
        <v>17</v>
      </c>
      <c r="CV26">
        <v>24</v>
      </c>
      <c r="CW26">
        <v>17</v>
      </c>
      <c r="CX26">
        <v>17</v>
      </c>
      <c r="CY26">
        <v>17</v>
      </c>
      <c r="CZ26">
        <v>17</v>
      </c>
      <c r="DA26">
        <v>17</v>
      </c>
      <c r="DB26">
        <v>17</v>
      </c>
      <c r="DE26" t="s">
        <v>55</v>
      </c>
      <c r="DF26">
        <v>18</v>
      </c>
      <c r="DG26" s="78">
        <f t="shared" si="71"/>
        <v>0</v>
      </c>
      <c r="DH26" s="78">
        <f t="shared" si="73"/>
        <v>8.0000000000000002E-3</v>
      </c>
      <c r="DI26" s="78">
        <f t="shared" si="74"/>
        <v>0</v>
      </c>
      <c r="DJ26" s="78">
        <f t="shared" si="75"/>
        <v>0</v>
      </c>
      <c r="DK26" s="78">
        <f t="shared" si="76"/>
        <v>0</v>
      </c>
      <c r="DL26" s="78">
        <f t="shared" si="77"/>
        <v>0</v>
      </c>
      <c r="DM26" s="78">
        <f t="shared" si="78"/>
        <v>2E-3</v>
      </c>
      <c r="DN26" s="78">
        <f t="shared" si="79"/>
        <v>0</v>
      </c>
      <c r="DO26" s="78">
        <f t="shared" si="80"/>
        <v>2E-3</v>
      </c>
      <c r="DP26" s="78">
        <f t="shared" si="81"/>
        <v>0</v>
      </c>
      <c r="DQ26" s="78">
        <f t="shared" si="82"/>
        <v>0</v>
      </c>
      <c r="DR26" s="78">
        <f t="shared" si="83"/>
        <v>4.0000000000000001E-3</v>
      </c>
      <c r="DS26" s="78">
        <f t="shared" si="84"/>
        <v>0</v>
      </c>
      <c r="DT26" s="78">
        <f t="shared" si="85"/>
        <v>4.0000000000000001E-3</v>
      </c>
      <c r="DU26" s="78">
        <f t="shared" si="86"/>
        <v>0</v>
      </c>
      <c r="DV26" s="78">
        <f t="shared" si="87"/>
        <v>0</v>
      </c>
      <c r="DW26" s="78">
        <f t="shared" si="88"/>
        <v>4.0000000000000001E-3</v>
      </c>
      <c r="DX26" s="78">
        <f t="shared" si="89"/>
        <v>0</v>
      </c>
      <c r="DY26" s="78">
        <f t="shared" si="90"/>
        <v>2E-3</v>
      </c>
      <c r="DZ26" s="78">
        <f t="shared" si="91"/>
        <v>0</v>
      </c>
      <c r="EA26" s="80">
        <f t="shared" si="92"/>
        <v>0</v>
      </c>
      <c r="EB26" s="80">
        <f t="shared" si="93"/>
        <v>4.0000000000000001E-3</v>
      </c>
      <c r="EC26" s="80">
        <f t="shared" si="94"/>
        <v>0</v>
      </c>
      <c r="ED26" s="80">
        <f t="shared" si="95"/>
        <v>4.0000000000000001E-3</v>
      </c>
      <c r="EE26" s="80">
        <f t="shared" si="96"/>
        <v>0</v>
      </c>
      <c r="EF26" s="80">
        <f t="shared" si="97"/>
        <v>2E-3</v>
      </c>
      <c r="EG26" s="80">
        <f t="shared" si="98"/>
        <v>8.0000000000000002E-3</v>
      </c>
      <c r="EH26" s="80">
        <f t="shared" si="99"/>
        <v>2E-3</v>
      </c>
      <c r="EI26" s="80">
        <f t="shared" si="100"/>
        <v>4.0000000000000001E-3</v>
      </c>
      <c r="EJ26" s="80">
        <f t="shared" si="101"/>
        <v>0</v>
      </c>
      <c r="EK26" s="80">
        <f t="shared" si="102"/>
        <v>0</v>
      </c>
      <c r="EL26" s="80">
        <f t="shared" si="103"/>
        <v>2E-3</v>
      </c>
      <c r="EM26" s="80">
        <f t="shared" si="104"/>
        <v>0</v>
      </c>
      <c r="EN26" s="80">
        <f t="shared" si="105"/>
        <v>0</v>
      </c>
      <c r="EO26" s="80">
        <f t="shared" si="106"/>
        <v>2E-3</v>
      </c>
      <c r="EP26" s="80">
        <f t="shared" si="107"/>
        <v>0</v>
      </c>
      <c r="EQ26" s="80">
        <f t="shared" si="108"/>
        <v>6.0000000000000001E-3</v>
      </c>
      <c r="ER26" s="80">
        <f t="shared" si="109"/>
        <v>2E-3</v>
      </c>
      <c r="ES26" s="80">
        <f t="shared" si="110"/>
        <v>4.0000000000000001E-3</v>
      </c>
      <c r="ET26" s="80">
        <f t="shared" si="111"/>
        <v>0</v>
      </c>
      <c r="EU26" s="84">
        <f t="shared" si="112"/>
        <v>0</v>
      </c>
      <c r="EV26" s="84">
        <f t="shared" si="113"/>
        <v>2E-3</v>
      </c>
      <c r="EW26" s="84">
        <f t="shared" si="114"/>
        <v>2E-3</v>
      </c>
      <c r="EX26" s="84">
        <f t="shared" si="115"/>
        <v>4.0000000000000001E-3</v>
      </c>
      <c r="EY26" s="84">
        <f t="shared" si="116"/>
        <v>2E-3</v>
      </c>
      <c r="EZ26" s="84">
        <f t="shared" si="117"/>
        <v>0</v>
      </c>
      <c r="FA26" s="84">
        <f t="shared" si="118"/>
        <v>4.0000000000000001E-3</v>
      </c>
      <c r="FB26" s="84">
        <f t="shared" si="119"/>
        <v>0</v>
      </c>
      <c r="FC26" s="84">
        <f t="shared" si="120"/>
        <v>0</v>
      </c>
      <c r="FD26" s="84">
        <f t="shared" si="121"/>
        <v>2E-3</v>
      </c>
      <c r="FE26" s="84">
        <f t="shared" si="122"/>
        <v>2E-3</v>
      </c>
      <c r="FF26" s="84">
        <f t="shared" si="123"/>
        <v>2E-3</v>
      </c>
      <c r="FG26" s="84">
        <f t="shared" si="124"/>
        <v>0</v>
      </c>
      <c r="FH26" s="84">
        <f t="shared" si="125"/>
        <v>0</v>
      </c>
      <c r="FI26" s="84">
        <f t="shared" si="126"/>
        <v>0</v>
      </c>
      <c r="FJ26" s="84">
        <f t="shared" si="127"/>
        <v>4.0000000000000001E-3</v>
      </c>
      <c r="FK26" s="84">
        <f t="shared" si="128"/>
        <v>2E-3</v>
      </c>
      <c r="FL26" s="84">
        <f t="shared" si="129"/>
        <v>2E-3</v>
      </c>
      <c r="FM26" s="84">
        <f t="shared" si="130"/>
        <v>4.0000000000000001E-3</v>
      </c>
      <c r="FN26" s="84">
        <f t="shared" si="131"/>
        <v>2E-3</v>
      </c>
      <c r="FO26" s="90">
        <f t="shared" si="132"/>
        <v>0</v>
      </c>
      <c r="FP26" s="90">
        <f t="shared" si="133"/>
        <v>2E-3</v>
      </c>
      <c r="FQ26" s="90">
        <f t="shared" si="134"/>
        <v>0</v>
      </c>
      <c r="FR26" s="90">
        <f t="shared" si="135"/>
        <v>2E-3</v>
      </c>
      <c r="FS26" s="90">
        <f t="shared" si="72"/>
        <v>0</v>
      </c>
      <c r="FT26" s="90">
        <f t="shared" si="161"/>
        <v>0</v>
      </c>
      <c r="FU26" s="90">
        <f t="shared" si="162"/>
        <v>0</v>
      </c>
      <c r="FV26" s="90">
        <f t="shared" si="163"/>
        <v>0</v>
      </c>
      <c r="FW26" s="90">
        <f t="shared" si="164"/>
        <v>0</v>
      </c>
      <c r="FX26" s="90">
        <f t="shared" si="165"/>
        <v>2E-3</v>
      </c>
      <c r="FY26" s="90">
        <f t="shared" si="166"/>
        <v>0</v>
      </c>
      <c r="FZ26" s="90">
        <f t="shared" si="167"/>
        <v>8.0000000000000002E-3</v>
      </c>
      <c r="GA26" s="90">
        <f t="shared" si="168"/>
        <v>0</v>
      </c>
      <c r="GB26" s="90">
        <f t="shared" si="169"/>
        <v>2E-3</v>
      </c>
      <c r="GC26" s="90">
        <f t="shared" si="170"/>
        <v>0</v>
      </c>
      <c r="GD26" s="90">
        <f t="shared" si="136"/>
        <v>2E-3</v>
      </c>
      <c r="GE26" s="90">
        <f t="shared" si="137"/>
        <v>4.0000000000000001E-3</v>
      </c>
      <c r="GF26" s="90">
        <f t="shared" si="138"/>
        <v>0</v>
      </c>
      <c r="GG26" s="90">
        <f t="shared" si="139"/>
        <v>4.0000000000000001E-3</v>
      </c>
      <c r="GH26" s="90">
        <f t="shared" si="140"/>
        <v>2E-3</v>
      </c>
      <c r="GI26" s="82">
        <f t="shared" si="141"/>
        <v>4.0000000000000001E-3</v>
      </c>
      <c r="GJ26" s="82">
        <f t="shared" si="142"/>
        <v>6.0000000000000001E-3</v>
      </c>
      <c r="GK26" s="82">
        <f t="shared" si="143"/>
        <v>0</v>
      </c>
      <c r="GL26" s="82">
        <f t="shared" si="144"/>
        <v>6.0000000000000001E-3</v>
      </c>
      <c r="GM26" s="82">
        <f t="shared" si="145"/>
        <v>2E-3</v>
      </c>
      <c r="GN26" s="82">
        <f t="shared" si="146"/>
        <v>2E-3</v>
      </c>
      <c r="GO26" s="82">
        <f t="shared" si="147"/>
        <v>2E-3</v>
      </c>
      <c r="GP26" s="82">
        <f t="shared" si="148"/>
        <v>2E-3</v>
      </c>
      <c r="GQ26" s="82">
        <f t="shared" si="149"/>
        <v>2E-3</v>
      </c>
      <c r="GR26" s="82">
        <f t="shared" si="150"/>
        <v>0</v>
      </c>
      <c r="GS26" s="82">
        <f t="shared" si="151"/>
        <v>0</v>
      </c>
      <c r="GT26" s="82">
        <f t="shared" si="152"/>
        <v>0.01</v>
      </c>
      <c r="GU26" s="82">
        <f t="shared" si="153"/>
        <v>0</v>
      </c>
      <c r="GV26" s="82">
        <f t="shared" si="154"/>
        <v>6.0000000000000001E-3</v>
      </c>
      <c r="GW26" s="82">
        <f t="shared" si="155"/>
        <v>0</v>
      </c>
      <c r="GX26" s="82">
        <f t="shared" si="156"/>
        <v>0</v>
      </c>
      <c r="GY26" s="82">
        <f t="shared" si="157"/>
        <v>6.0000000000000001E-3</v>
      </c>
      <c r="GZ26" s="82">
        <f t="shared" si="158"/>
        <v>2E-3</v>
      </c>
      <c r="HA26" s="82">
        <f t="shared" si="159"/>
        <v>0</v>
      </c>
      <c r="HB26" s="82">
        <f t="shared" si="160"/>
        <v>2E-3</v>
      </c>
      <c r="HD26" s="5"/>
    </row>
    <row r="27" spans="1:212">
      <c r="A27">
        <v>19</v>
      </c>
      <c r="B27" t="s">
        <v>17</v>
      </c>
      <c r="C27" t="s">
        <v>9</v>
      </c>
      <c r="D27" t="s">
        <v>12</v>
      </c>
      <c r="E27" t="s">
        <v>19</v>
      </c>
      <c r="F27" t="s">
        <v>20</v>
      </c>
      <c r="G27">
        <v>22</v>
      </c>
      <c r="H27">
        <v>22</v>
      </c>
      <c r="I27">
        <v>22</v>
      </c>
      <c r="J27">
        <v>22</v>
      </c>
      <c r="K27">
        <v>22</v>
      </c>
      <c r="L27">
        <v>22</v>
      </c>
      <c r="M27">
        <v>22</v>
      </c>
      <c r="N27">
        <v>22</v>
      </c>
      <c r="O27">
        <v>22</v>
      </c>
      <c r="P27">
        <v>22</v>
      </c>
      <c r="Q27">
        <v>22</v>
      </c>
      <c r="R27">
        <v>22</v>
      </c>
      <c r="S27">
        <v>22</v>
      </c>
      <c r="T27">
        <v>22</v>
      </c>
      <c r="U27">
        <v>22</v>
      </c>
      <c r="V27">
        <v>22</v>
      </c>
      <c r="W27">
        <v>22</v>
      </c>
      <c r="X27">
        <v>22</v>
      </c>
      <c r="Y27">
        <v>22</v>
      </c>
      <c r="Z27">
        <v>22</v>
      </c>
      <c r="AA27">
        <v>25</v>
      </c>
      <c r="AB27">
        <v>25</v>
      </c>
      <c r="AC27">
        <v>25</v>
      </c>
      <c r="AD27">
        <v>25</v>
      </c>
      <c r="AE27">
        <v>25</v>
      </c>
      <c r="AF27">
        <v>25</v>
      </c>
      <c r="AG27">
        <v>25</v>
      </c>
      <c r="AH27">
        <v>25</v>
      </c>
      <c r="AI27">
        <v>25</v>
      </c>
      <c r="AJ27">
        <v>25</v>
      </c>
      <c r="AK27">
        <v>25</v>
      </c>
      <c r="AL27">
        <v>25</v>
      </c>
      <c r="AM27">
        <v>25</v>
      </c>
      <c r="AN27">
        <v>25</v>
      </c>
      <c r="AO27">
        <v>25</v>
      </c>
      <c r="AP27">
        <v>25</v>
      </c>
      <c r="AQ27">
        <v>25</v>
      </c>
      <c r="AR27">
        <v>25</v>
      </c>
      <c r="AS27">
        <v>25</v>
      </c>
      <c r="AT27">
        <v>25</v>
      </c>
      <c r="AU27">
        <v>23</v>
      </c>
      <c r="AV27">
        <v>23</v>
      </c>
      <c r="AW27">
        <v>23</v>
      </c>
      <c r="AX27">
        <v>23</v>
      </c>
      <c r="AY27">
        <v>23</v>
      </c>
      <c r="AZ27">
        <v>23</v>
      </c>
      <c r="BA27">
        <v>23</v>
      </c>
      <c r="BB27">
        <v>23</v>
      </c>
      <c r="BC27">
        <v>23</v>
      </c>
      <c r="BD27">
        <v>23</v>
      </c>
      <c r="BE27">
        <v>23</v>
      </c>
      <c r="BF27">
        <v>23</v>
      </c>
      <c r="BG27">
        <v>23</v>
      </c>
      <c r="BH27">
        <v>23</v>
      </c>
      <c r="BI27">
        <v>23</v>
      </c>
      <c r="BJ27">
        <v>23</v>
      </c>
      <c r="BK27">
        <v>23</v>
      </c>
      <c r="BL27">
        <v>23</v>
      </c>
      <c r="BM27">
        <v>23</v>
      </c>
      <c r="BN27">
        <v>23</v>
      </c>
      <c r="BO27">
        <v>24</v>
      </c>
      <c r="BP27">
        <v>24</v>
      </c>
      <c r="BQ27">
        <v>24</v>
      </c>
      <c r="BR27">
        <v>24</v>
      </c>
      <c r="BS27">
        <v>24</v>
      </c>
      <c r="BT27">
        <v>24</v>
      </c>
      <c r="BU27">
        <v>24</v>
      </c>
      <c r="BV27">
        <v>24</v>
      </c>
      <c r="BW27">
        <v>24</v>
      </c>
      <c r="BX27">
        <v>24</v>
      </c>
      <c r="BY27">
        <v>24</v>
      </c>
      <c r="BZ27">
        <v>24</v>
      </c>
      <c r="CA27">
        <v>24</v>
      </c>
      <c r="CB27">
        <v>24</v>
      </c>
      <c r="CC27">
        <v>24</v>
      </c>
      <c r="CD27">
        <v>24</v>
      </c>
      <c r="CE27">
        <v>24</v>
      </c>
      <c r="CF27">
        <v>24</v>
      </c>
      <c r="CG27">
        <v>24</v>
      </c>
      <c r="CH27">
        <v>24</v>
      </c>
      <c r="CI27">
        <v>17</v>
      </c>
      <c r="CJ27">
        <v>17</v>
      </c>
      <c r="CK27">
        <v>17</v>
      </c>
      <c r="CL27">
        <v>17</v>
      </c>
      <c r="CM27">
        <v>17</v>
      </c>
      <c r="CN27">
        <v>17</v>
      </c>
      <c r="CO27">
        <v>17</v>
      </c>
      <c r="CP27">
        <v>17</v>
      </c>
      <c r="CQ27">
        <v>17</v>
      </c>
      <c r="CR27">
        <v>17</v>
      </c>
      <c r="CS27">
        <v>17</v>
      </c>
      <c r="CT27">
        <v>17</v>
      </c>
      <c r="CU27">
        <v>17</v>
      </c>
      <c r="CV27">
        <v>17</v>
      </c>
      <c r="CW27">
        <v>17</v>
      </c>
      <c r="CX27">
        <v>17</v>
      </c>
      <c r="CY27">
        <v>17</v>
      </c>
      <c r="CZ27">
        <v>17</v>
      </c>
      <c r="DA27">
        <v>17</v>
      </c>
      <c r="DB27">
        <v>17</v>
      </c>
      <c r="DE27" t="s">
        <v>50</v>
      </c>
      <c r="DF27">
        <v>19</v>
      </c>
      <c r="DG27" s="78">
        <f t="shared" si="71"/>
        <v>0</v>
      </c>
      <c r="DH27" s="78">
        <f t="shared" si="73"/>
        <v>0</v>
      </c>
      <c r="DI27" s="78">
        <f t="shared" si="74"/>
        <v>0</v>
      </c>
      <c r="DJ27" s="78">
        <f t="shared" si="75"/>
        <v>0</v>
      </c>
      <c r="DK27" s="78">
        <f t="shared" si="76"/>
        <v>0</v>
      </c>
      <c r="DL27" s="78">
        <f t="shared" si="77"/>
        <v>0</v>
      </c>
      <c r="DM27" s="78">
        <f t="shared" si="78"/>
        <v>2E-3</v>
      </c>
      <c r="DN27" s="78">
        <f t="shared" si="79"/>
        <v>0</v>
      </c>
      <c r="DO27" s="78">
        <f t="shared" si="80"/>
        <v>0</v>
      </c>
      <c r="DP27" s="78">
        <f t="shared" si="81"/>
        <v>0</v>
      </c>
      <c r="DQ27" s="78">
        <f t="shared" si="82"/>
        <v>0</v>
      </c>
      <c r="DR27" s="78">
        <f t="shared" si="83"/>
        <v>0</v>
      </c>
      <c r="DS27" s="78">
        <f t="shared" si="84"/>
        <v>0</v>
      </c>
      <c r="DT27" s="78">
        <f t="shared" si="85"/>
        <v>0</v>
      </c>
      <c r="DU27" s="78">
        <f t="shared" si="86"/>
        <v>0</v>
      </c>
      <c r="DV27" s="78">
        <f t="shared" si="87"/>
        <v>0</v>
      </c>
      <c r="DW27" s="78">
        <f t="shared" si="88"/>
        <v>0</v>
      </c>
      <c r="DX27" s="78">
        <f t="shared" si="89"/>
        <v>0</v>
      </c>
      <c r="DY27" s="78">
        <f t="shared" si="90"/>
        <v>0</v>
      </c>
      <c r="DZ27" s="78">
        <f t="shared" si="91"/>
        <v>0</v>
      </c>
      <c r="EA27" s="80">
        <f t="shared" si="92"/>
        <v>0</v>
      </c>
      <c r="EB27" s="80">
        <f t="shared" si="93"/>
        <v>2E-3</v>
      </c>
      <c r="EC27" s="80">
        <f t="shared" si="94"/>
        <v>0</v>
      </c>
      <c r="ED27" s="80">
        <f t="shared" si="95"/>
        <v>0</v>
      </c>
      <c r="EE27" s="80">
        <f t="shared" si="96"/>
        <v>0</v>
      </c>
      <c r="EF27" s="80">
        <f t="shared" si="97"/>
        <v>0</v>
      </c>
      <c r="EG27" s="80">
        <f t="shared" si="98"/>
        <v>6.0000000000000001E-3</v>
      </c>
      <c r="EH27" s="80">
        <f t="shared" si="99"/>
        <v>0</v>
      </c>
      <c r="EI27" s="80">
        <f t="shared" si="100"/>
        <v>0</v>
      </c>
      <c r="EJ27" s="80">
        <f t="shared" si="101"/>
        <v>0</v>
      </c>
      <c r="EK27" s="80">
        <f t="shared" si="102"/>
        <v>0</v>
      </c>
      <c r="EL27" s="80">
        <f t="shared" si="103"/>
        <v>0</v>
      </c>
      <c r="EM27" s="80">
        <f t="shared" si="104"/>
        <v>2E-3</v>
      </c>
      <c r="EN27" s="80">
        <f t="shared" si="105"/>
        <v>0</v>
      </c>
      <c r="EO27" s="80">
        <f t="shared" si="106"/>
        <v>0</v>
      </c>
      <c r="EP27" s="80">
        <f t="shared" si="107"/>
        <v>0</v>
      </c>
      <c r="EQ27" s="80">
        <f t="shared" si="108"/>
        <v>0</v>
      </c>
      <c r="ER27" s="80">
        <f t="shared" si="109"/>
        <v>0</v>
      </c>
      <c r="ES27" s="80">
        <f t="shared" si="110"/>
        <v>2E-3</v>
      </c>
      <c r="ET27" s="80">
        <f t="shared" si="111"/>
        <v>0</v>
      </c>
      <c r="EU27" s="84">
        <f t="shared" si="112"/>
        <v>2E-3</v>
      </c>
      <c r="EV27" s="84">
        <f t="shared" si="113"/>
        <v>2E-3</v>
      </c>
      <c r="EW27" s="84">
        <f t="shared" si="114"/>
        <v>0</v>
      </c>
      <c r="EX27" s="84">
        <f t="shared" si="115"/>
        <v>2E-3</v>
      </c>
      <c r="EY27" s="84">
        <f t="shared" si="116"/>
        <v>2E-3</v>
      </c>
      <c r="EZ27" s="84">
        <f t="shared" si="117"/>
        <v>0</v>
      </c>
      <c r="FA27" s="84">
        <f t="shared" si="118"/>
        <v>2E-3</v>
      </c>
      <c r="FB27" s="84">
        <f t="shared" si="119"/>
        <v>0</v>
      </c>
      <c r="FC27" s="84">
        <f t="shared" si="120"/>
        <v>4.0000000000000001E-3</v>
      </c>
      <c r="FD27" s="84">
        <f t="shared" si="121"/>
        <v>2E-3</v>
      </c>
      <c r="FE27" s="84">
        <f t="shared" si="122"/>
        <v>4.0000000000000001E-3</v>
      </c>
      <c r="FF27" s="84">
        <f t="shared" si="123"/>
        <v>8.0000000000000002E-3</v>
      </c>
      <c r="FG27" s="84">
        <f t="shared" si="124"/>
        <v>0</v>
      </c>
      <c r="FH27" s="84">
        <f t="shared" si="125"/>
        <v>4.0000000000000001E-3</v>
      </c>
      <c r="FI27" s="84">
        <f t="shared" si="126"/>
        <v>4.0000000000000001E-3</v>
      </c>
      <c r="FJ27" s="84">
        <f t="shared" si="127"/>
        <v>0</v>
      </c>
      <c r="FK27" s="84">
        <f t="shared" si="128"/>
        <v>4.0000000000000001E-3</v>
      </c>
      <c r="FL27" s="84">
        <f t="shared" si="129"/>
        <v>0</v>
      </c>
      <c r="FM27" s="84">
        <f t="shared" si="130"/>
        <v>2E-3</v>
      </c>
      <c r="FN27" s="84">
        <f t="shared" si="131"/>
        <v>0</v>
      </c>
      <c r="FO27" s="90">
        <f t="shared" si="132"/>
        <v>2E-3</v>
      </c>
      <c r="FP27" s="90">
        <f t="shared" si="133"/>
        <v>6.0000000000000001E-3</v>
      </c>
      <c r="FQ27" s="90">
        <f t="shared" si="134"/>
        <v>4.0000000000000001E-3</v>
      </c>
      <c r="FR27" s="90">
        <f t="shared" si="135"/>
        <v>0</v>
      </c>
      <c r="FS27" s="90">
        <f t="shared" si="72"/>
        <v>2E-3</v>
      </c>
      <c r="FT27" s="90">
        <f t="shared" si="161"/>
        <v>0</v>
      </c>
      <c r="FU27" s="90">
        <f t="shared" si="162"/>
        <v>0</v>
      </c>
      <c r="FV27" s="90">
        <f t="shared" si="163"/>
        <v>2E-3</v>
      </c>
      <c r="FW27" s="90">
        <f t="shared" si="164"/>
        <v>2E-3</v>
      </c>
      <c r="FX27" s="90">
        <f t="shared" si="165"/>
        <v>2E-3</v>
      </c>
      <c r="FY27" s="90">
        <f t="shared" si="166"/>
        <v>0</v>
      </c>
      <c r="FZ27" s="90">
        <f t="shared" si="167"/>
        <v>2E-3</v>
      </c>
      <c r="GA27" s="90">
        <f t="shared" si="168"/>
        <v>4.0000000000000001E-3</v>
      </c>
      <c r="GB27" s="90">
        <f t="shared" si="169"/>
        <v>6.0000000000000001E-3</v>
      </c>
      <c r="GC27" s="90">
        <f t="shared" si="170"/>
        <v>2E-3</v>
      </c>
      <c r="GD27" s="90">
        <f t="shared" si="136"/>
        <v>2E-3</v>
      </c>
      <c r="GE27" s="90">
        <f t="shared" si="137"/>
        <v>8.0000000000000002E-3</v>
      </c>
      <c r="GF27" s="90">
        <f t="shared" si="138"/>
        <v>0</v>
      </c>
      <c r="GG27" s="90">
        <f t="shared" si="139"/>
        <v>6.0000000000000001E-3</v>
      </c>
      <c r="GH27" s="90">
        <f t="shared" si="140"/>
        <v>0</v>
      </c>
      <c r="GI27" s="82">
        <f t="shared" si="141"/>
        <v>0</v>
      </c>
      <c r="GJ27" s="82">
        <f t="shared" si="142"/>
        <v>0</v>
      </c>
      <c r="GK27" s="82">
        <f t="shared" si="143"/>
        <v>0</v>
      </c>
      <c r="GL27" s="82">
        <f t="shared" si="144"/>
        <v>0</v>
      </c>
      <c r="GM27" s="82">
        <f t="shared" si="145"/>
        <v>0</v>
      </c>
      <c r="GN27" s="82">
        <f t="shared" si="146"/>
        <v>6.0000000000000001E-3</v>
      </c>
      <c r="GO27" s="82">
        <f t="shared" si="147"/>
        <v>2E-3</v>
      </c>
      <c r="GP27" s="82">
        <f t="shared" si="148"/>
        <v>0</v>
      </c>
      <c r="GQ27" s="82">
        <f t="shared" si="149"/>
        <v>4.0000000000000001E-3</v>
      </c>
      <c r="GR27" s="82">
        <f t="shared" si="150"/>
        <v>0</v>
      </c>
      <c r="GS27" s="82">
        <f t="shared" si="151"/>
        <v>4.0000000000000001E-3</v>
      </c>
      <c r="GT27" s="82">
        <f t="shared" si="152"/>
        <v>2E-3</v>
      </c>
      <c r="GU27" s="82">
        <f t="shared" si="153"/>
        <v>0</v>
      </c>
      <c r="GV27" s="82">
        <f t="shared" si="154"/>
        <v>2E-3</v>
      </c>
      <c r="GW27" s="82">
        <f t="shared" si="155"/>
        <v>4.0000000000000001E-3</v>
      </c>
      <c r="GX27" s="82">
        <f t="shared" si="156"/>
        <v>2E-3</v>
      </c>
      <c r="GY27" s="82">
        <f t="shared" si="157"/>
        <v>2E-3</v>
      </c>
      <c r="GZ27" s="82">
        <f t="shared" si="158"/>
        <v>2E-3</v>
      </c>
      <c r="HA27" s="82">
        <f t="shared" si="159"/>
        <v>2E-3</v>
      </c>
      <c r="HB27" s="82">
        <f t="shared" si="160"/>
        <v>0</v>
      </c>
      <c r="HD27" s="5"/>
    </row>
    <row r="28" spans="1:212">
      <c r="A28">
        <v>20</v>
      </c>
      <c r="B28" t="s">
        <v>17</v>
      </c>
      <c r="C28" t="s">
        <v>9</v>
      </c>
      <c r="D28" t="s">
        <v>12</v>
      </c>
      <c r="E28" t="s">
        <v>19</v>
      </c>
      <c r="F28" t="s">
        <v>20</v>
      </c>
      <c r="G28">
        <v>22</v>
      </c>
      <c r="H28">
        <v>22</v>
      </c>
      <c r="I28">
        <v>22</v>
      </c>
      <c r="J28">
        <v>22</v>
      </c>
      <c r="K28">
        <v>22</v>
      </c>
      <c r="L28">
        <v>22</v>
      </c>
      <c r="M28">
        <v>22</v>
      </c>
      <c r="N28">
        <v>22</v>
      </c>
      <c r="O28">
        <v>22</v>
      </c>
      <c r="P28">
        <v>22</v>
      </c>
      <c r="Q28">
        <v>22</v>
      </c>
      <c r="R28">
        <v>22</v>
      </c>
      <c r="S28">
        <v>22</v>
      </c>
      <c r="T28">
        <v>22</v>
      </c>
      <c r="U28">
        <v>22</v>
      </c>
      <c r="V28">
        <v>22</v>
      </c>
      <c r="W28">
        <v>22</v>
      </c>
      <c r="X28">
        <v>22</v>
      </c>
      <c r="Y28">
        <v>22</v>
      </c>
      <c r="Z28">
        <v>22</v>
      </c>
      <c r="AA28">
        <v>25</v>
      </c>
      <c r="AB28">
        <v>25</v>
      </c>
      <c r="AC28">
        <v>25</v>
      </c>
      <c r="AD28">
        <v>25</v>
      </c>
      <c r="AE28">
        <v>25</v>
      </c>
      <c r="AF28">
        <v>25</v>
      </c>
      <c r="AG28">
        <v>25</v>
      </c>
      <c r="AH28">
        <v>25</v>
      </c>
      <c r="AI28">
        <v>25</v>
      </c>
      <c r="AJ28">
        <v>25</v>
      </c>
      <c r="AK28">
        <v>25</v>
      </c>
      <c r="AL28">
        <v>25</v>
      </c>
      <c r="AM28">
        <v>25</v>
      </c>
      <c r="AN28">
        <v>25</v>
      </c>
      <c r="AO28">
        <v>25</v>
      </c>
      <c r="AP28">
        <v>25</v>
      </c>
      <c r="AQ28">
        <v>25</v>
      </c>
      <c r="AR28">
        <v>25</v>
      </c>
      <c r="AS28">
        <v>25</v>
      </c>
      <c r="AT28">
        <v>25</v>
      </c>
      <c r="AU28">
        <v>23</v>
      </c>
      <c r="AV28">
        <v>23</v>
      </c>
      <c r="AW28">
        <v>23</v>
      </c>
      <c r="AX28">
        <v>23</v>
      </c>
      <c r="AY28">
        <v>23</v>
      </c>
      <c r="AZ28">
        <v>23</v>
      </c>
      <c r="BA28">
        <v>23</v>
      </c>
      <c r="BB28">
        <v>23</v>
      </c>
      <c r="BC28">
        <v>23</v>
      </c>
      <c r="BD28">
        <v>23</v>
      </c>
      <c r="BE28">
        <v>23</v>
      </c>
      <c r="BF28">
        <v>23</v>
      </c>
      <c r="BG28">
        <v>23</v>
      </c>
      <c r="BH28">
        <v>23</v>
      </c>
      <c r="BI28">
        <v>23</v>
      </c>
      <c r="BJ28">
        <v>23</v>
      </c>
      <c r="BK28">
        <v>23</v>
      </c>
      <c r="BL28">
        <v>23</v>
      </c>
      <c r="BM28">
        <v>23</v>
      </c>
      <c r="BN28">
        <v>23</v>
      </c>
      <c r="BO28">
        <v>24</v>
      </c>
      <c r="BP28">
        <v>24</v>
      </c>
      <c r="BQ28">
        <v>24</v>
      </c>
      <c r="BR28">
        <v>24</v>
      </c>
      <c r="BS28">
        <v>24</v>
      </c>
      <c r="BT28">
        <v>24</v>
      </c>
      <c r="BU28">
        <v>24</v>
      </c>
      <c r="BV28">
        <v>24</v>
      </c>
      <c r="BW28">
        <v>24</v>
      </c>
      <c r="BX28">
        <v>24</v>
      </c>
      <c r="BY28">
        <v>24</v>
      </c>
      <c r="BZ28">
        <v>24</v>
      </c>
      <c r="CA28">
        <v>24</v>
      </c>
      <c r="CB28">
        <v>24</v>
      </c>
      <c r="CC28">
        <v>24</v>
      </c>
      <c r="CD28">
        <v>24</v>
      </c>
      <c r="CE28">
        <v>24</v>
      </c>
      <c r="CF28">
        <v>24</v>
      </c>
      <c r="CG28">
        <v>24</v>
      </c>
      <c r="CH28">
        <v>24</v>
      </c>
      <c r="CI28">
        <v>17</v>
      </c>
      <c r="CJ28">
        <v>17</v>
      </c>
      <c r="CK28">
        <v>17</v>
      </c>
      <c r="CL28">
        <v>17</v>
      </c>
      <c r="CM28">
        <v>17</v>
      </c>
      <c r="CN28">
        <v>17</v>
      </c>
      <c r="CO28">
        <v>17</v>
      </c>
      <c r="CP28">
        <v>17</v>
      </c>
      <c r="CQ28">
        <v>17</v>
      </c>
      <c r="CR28">
        <v>17</v>
      </c>
      <c r="CS28">
        <v>17</v>
      </c>
      <c r="CT28">
        <v>17</v>
      </c>
      <c r="CU28">
        <v>17</v>
      </c>
      <c r="CV28">
        <v>17</v>
      </c>
      <c r="CW28">
        <v>17</v>
      </c>
      <c r="CX28">
        <v>17</v>
      </c>
      <c r="CY28">
        <v>17</v>
      </c>
      <c r="CZ28">
        <v>17</v>
      </c>
      <c r="DA28">
        <v>17</v>
      </c>
      <c r="DB28">
        <v>17</v>
      </c>
      <c r="DE28" t="s">
        <v>49</v>
      </c>
      <c r="DF28">
        <v>20</v>
      </c>
      <c r="DG28" s="78">
        <f t="shared" si="71"/>
        <v>0</v>
      </c>
      <c r="DH28" s="78">
        <f t="shared" si="73"/>
        <v>0</v>
      </c>
      <c r="DI28" s="78">
        <f t="shared" si="74"/>
        <v>0</v>
      </c>
      <c r="DJ28" s="78">
        <f t="shared" si="75"/>
        <v>0</v>
      </c>
      <c r="DK28" s="78">
        <f t="shared" si="76"/>
        <v>0</v>
      </c>
      <c r="DL28" s="78">
        <f t="shared" si="77"/>
        <v>0</v>
      </c>
      <c r="DM28" s="78">
        <f t="shared" si="78"/>
        <v>2E-3</v>
      </c>
      <c r="DN28" s="78">
        <f t="shared" si="79"/>
        <v>0</v>
      </c>
      <c r="DO28" s="78">
        <f t="shared" si="80"/>
        <v>4.0000000000000001E-3</v>
      </c>
      <c r="DP28" s="78">
        <f t="shared" si="81"/>
        <v>0</v>
      </c>
      <c r="DQ28" s="78">
        <f t="shared" si="82"/>
        <v>0</v>
      </c>
      <c r="DR28" s="78">
        <f t="shared" si="83"/>
        <v>2E-3</v>
      </c>
      <c r="DS28" s="78">
        <f t="shared" si="84"/>
        <v>0</v>
      </c>
      <c r="DT28" s="78">
        <f t="shared" si="85"/>
        <v>0</v>
      </c>
      <c r="DU28" s="78">
        <f t="shared" si="86"/>
        <v>0</v>
      </c>
      <c r="DV28" s="78">
        <f t="shared" si="87"/>
        <v>0</v>
      </c>
      <c r="DW28" s="78">
        <f t="shared" si="88"/>
        <v>0</v>
      </c>
      <c r="DX28" s="78">
        <f t="shared" si="89"/>
        <v>0</v>
      </c>
      <c r="DY28" s="78">
        <f t="shared" si="90"/>
        <v>0</v>
      </c>
      <c r="DZ28" s="78">
        <f t="shared" si="91"/>
        <v>0</v>
      </c>
      <c r="EA28" s="80">
        <f t="shared" si="92"/>
        <v>0</v>
      </c>
      <c r="EB28" s="80">
        <f t="shared" si="93"/>
        <v>2E-3</v>
      </c>
      <c r="EC28" s="80">
        <f t="shared" si="94"/>
        <v>0</v>
      </c>
      <c r="ED28" s="80">
        <f t="shared" si="95"/>
        <v>0</v>
      </c>
      <c r="EE28" s="80">
        <f t="shared" si="96"/>
        <v>0</v>
      </c>
      <c r="EF28" s="80">
        <f t="shared" si="97"/>
        <v>0</v>
      </c>
      <c r="EG28" s="80">
        <f t="shared" si="98"/>
        <v>2E-3</v>
      </c>
      <c r="EH28" s="80">
        <f t="shared" si="99"/>
        <v>0</v>
      </c>
      <c r="EI28" s="80">
        <f t="shared" si="100"/>
        <v>0</v>
      </c>
      <c r="EJ28" s="80">
        <f t="shared" si="101"/>
        <v>2E-3</v>
      </c>
      <c r="EK28" s="80">
        <f t="shared" si="102"/>
        <v>0</v>
      </c>
      <c r="EL28" s="80">
        <f t="shared" si="103"/>
        <v>6.0000000000000001E-3</v>
      </c>
      <c r="EM28" s="80">
        <f t="shared" si="104"/>
        <v>0</v>
      </c>
      <c r="EN28" s="80">
        <f t="shared" si="105"/>
        <v>6.0000000000000001E-3</v>
      </c>
      <c r="EO28" s="80">
        <f t="shared" si="106"/>
        <v>0</v>
      </c>
      <c r="EP28" s="80">
        <f t="shared" si="107"/>
        <v>0</v>
      </c>
      <c r="EQ28" s="80">
        <f t="shared" si="108"/>
        <v>0</v>
      </c>
      <c r="ER28" s="80">
        <f t="shared" si="109"/>
        <v>0</v>
      </c>
      <c r="ES28" s="80">
        <f t="shared" si="110"/>
        <v>0</v>
      </c>
      <c r="ET28" s="80">
        <f t="shared" si="111"/>
        <v>0</v>
      </c>
      <c r="EU28" s="84">
        <f t="shared" si="112"/>
        <v>0</v>
      </c>
      <c r="EV28" s="84">
        <f t="shared" si="113"/>
        <v>0</v>
      </c>
      <c r="EW28" s="84">
        <f t="shared" si="114"/>
        <v>0</v>
      </c>
      <c r="EX28" s="84">
        <f t="shared" si="115"/>
        <v>0</v>
      </c>
      <c r="EY28" s="84">
        <f t="shared" si="116"/>
        <v>0</v>
      </c>
      <c r="EZ28" s="84">
        <f t="shared" si="117"/>
        <v>2E-3</v>
      </c>
      <c r="FA28" s="84">
        <f t="shared" si="118"/>
        <v>2E-3</v>
      </c>
      <c r="FB28" s="84">
        <f t="shared" si="119"/>
        <v>0</v>
      </c>
      <c r="FC28" s="84">
        <f t="shared" si="120"/>
        <v>0</v>
      </c>
      <c r="FD28" s="84">
        <f t="shared" si="121"/>
        <v>0</v>
      </c>
      <c r="FE28" s="84">
        <f t="shared" si="122"/>
        <v>0</v>
      </c>
      <c r="FF28" s="84">
        <f t="shared" si="123"/>
        <v>2E-3</v>
      </c>
      <c r="FG28" s="84">
        <f t="shared" si="124"/>
        <v>0</v>
      </c>
      <c r="FH28" s="84">
        <f t="shared" si="125"/>
        <v>2E-3</v>
      </c>
      <c r="FI28" s="84">
        <f t="shared" si="126"/>
        <v>0</v>
      </c>
      <c r="FJ28" s="84">
        <f t="shared" si="127"/>
        <v>0</v>
      </c>
      <c r="FK28" s="84">
        <f t="shared" si="128"/>
        <v>6.0000000000000001E-3</v>
      </c>
      <c r="FL28" s="84">
        <f t="shared" si="129"/>
        <v>0</v>
      </c>
      <c r="FM28" s="84">
        <f t="shared" si="130"/>
        <v>2E-3</v>
      </c>
      <c r="FN28" s="84">
        <f t="shared" si="131"/>
        <v>0</v>
      </c>
      <c r="FO28" s="90">
        <f t="shared" si="132"/>
        <v>0</v>
      </c>
      <c r="FP28" s="90">
        <f t="shared" si="133"/>
        <v>6.0000000000000001E-3</v>
      </c>
      <c r="FQ28" s="90">
        <f t="shared" si="134"/>
        <v>0</v>
      </c>
      <c r="FR28" s="90">
        <f t="shared" si="135"/>
        <v>2E-3</v>
      </c>
      <c r="FS28" s="90">
        <f t="shared" si="72"/>
        <v>0</v>
      </c>
      <c r="FT28" s="90">
        <f t="shared" si="161"/>
        <v>0</v>
      </c>
      <c r="FU28" s="90">
        <f t="shared" si="162"/>
        <v>0</v>
      </c>
      <c r="FV28" s="90">
        <f t="shared" si="163"/>
        <v>0</v>
      </c>
      <c r="FW28" s="90">
        <f t="shared" si="164"/>
        <v>2E-3</v>
      </c>
      <c r="FX28" s="90">
        <f t="shared" si="165"/>
        <v>0</v>
      </c>
      <c r="FY28" s="90">
        <f t="shared" si="166"/>
        <v>0</v>
      </c>
      <c r="FZ28" s="90">
        <f t="shared" si="167"/>
        <v>2E-3</v>
      </c>
      <c r="GA28" s="90">
        <f t="shared" si="168"/>
        <v>0</v>
      </c>
      <c r="GB28" s="90">
        <f t="shared" si="169"/>
        <v>2E-3</v>
      </c>
      <c r="GC28" s="90">
        <f t="shared" si="170"/>
        <v>0</v>
      </c>
      <c r="GD28" s="90">
        <f t="shared" si="136"/>
        <v>0</v>
      </c>
      <c r="GE28" s="90">
        <f t="shared" si="137"/>
        <v>0</v>
      </c>
      <c r="GF28" s="90">
        <f t="shared" si="138"/>
        <v>0</v>
      </c>
      <c r="GG28" s="90">
        <f t="shared" si="139"/>
        <v>2E-3</v>
      </c>
      <c r="GH28" s="90">
        <f t="shared" si="140"/>
        <v>2E-3</v>
      </c>
      <c r="GI28" s="82">
        <f t="shared" si="141"/>
        <v>2E-3</v>
      </c>
      <c r="GJ28" s="82">
        <f t="shared" si="142"/>
        <v>6.0000000000000001E-3</v>
      </c>
      <c r="GK28" s="82">
        <f t="shared" si="143"/>
        <v>0</v>
      </c>
      <c r="GL28" s="82">
        <f t="shared" si="144"/>
        <v>2E-3</v>
      </c>
      <c r="GM28" s="82">
        <f t="shared" si="145"/>
        <v>2E-3</v>
      </c>
      <c r="GN28" s="82">
        <f t="shared" si="146"/>
        <v>0</v>
      </c>
      <c r="GO28" s="82">
        <f t="shared" si="147"/>
        <v>4.0000000000000001E-3</v>
      </c>
      <c r="GP28" s="82">
        <f t="shared" si="148"/>
        <v>2E-3</v>
      </c>
      <c r="GQ28" s="82">
        <f t="shared" si="149"/>
        <v>0</v>
      </c>
      <c r="GR28" s="82">
        <f t="shared" si="150"/>
        <v>0</v>
      </c>
      <c r="GS28" s="82">
        <f t="shared" si="151"/>
        <v>0</v>
      </c>
      <c r="GT28" s="82">
        <f t="shared" si="152"/>
        <v>0</v>
      </c>
      <c r="GU28" s="82">
        <f t="shared" si="153"/>
        <v>0</v>
      </c>
      <c r="GV28" s="82">
        <f t="shared" si="154"/>
        <v>4.0000000000000001E-3</v>
      </c>
      <c r="GW28" s="82">
        <f t="shared" si="155"/>
        <v>0</v>
      </c>
      <c r="GX28" s="82">
        <f t="shared" si="156"/>
        <v>0</v>
      </c>
      <c r="GY28" s="82">
        <f t="shared" si="157"/>
        <v>4.0000000000000001E-3</v>
      </c>
      <c r="GZ28" s="82">
        <f t="shared" si="158"/>
        <v>0</v>
      </c>
      <c r="HA28" s="82">
        <f t="shared" si="159"/>
        <v>0</v>
      </c>
      <c r="HB28" s="82">
        <f t="shared" si="160"/>
        <v>0</v>
      </c>
      <c r="HD28" s="5"/>
    </row>
    <row r="29" spans="1:212">
      <c r="A29">
        <v>21</v>
      </c>
      <c r="B29" t="s">
        <v>17</v>
      </c>
      <c r="C29" t="s">
        <v>9</v>
      </c>
      <c r="D29" t="s">
        <v>12</v>
      </c>
      <c r="E29" t="s">
        <v>19</v>
      </c>
      <c r="F29" t="s">
        <v>20</v>
      </c>
      <c r="G29">
        <v>22</v>
      </c>
      <c r="H29">
        <v>22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  <c r="P29">
        <v>22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25</v>
      </c>
      <c r="AB29">
        <v>25</v>
      </c>
      <c r="AC29">
        <v>25</v>
      </c>
      <c r="AD29">
        <v>25</v>
      </c>
      <c r="AE29">
        <v>25</v>
      </c>
      <c r="AF29">
        <v>25</v>
      </c>
      <c r="AG29">
        <v>25</v>
      </c>
      <c r="AH29">
        <v>1</v>
      </c>
      <c r="AI29">
        <v>25</v>
      </c>
      <c r="AJ29">
        <v>25</v>
      </c>
      <c r="AK29">
        <v>25</v>
      </c>
      <c r="AL29">
        <v>25</v>
      </c>
      <c r="AM29">
        <v>25</v>
      </c>
      <c r="AN29">
        <v>25</v>
      </c>
      <c r="AO29">
        <v>25</v>
      </c>
      <c r="AP29">
        <v>25</v>
      </c>
      <c r="AQ29">
        <v>25</v>
      </c>
      <c r="AR29">
        <v>25</v>
      </c>
      <c r="AS29">
        <v>25</v>
      </c>
      <c r="AT29">
        <v>25</v>
      </c>
      <c r="AU29">
        <v>23</v>
      </c>
      <c r="AV29">
        <v>23</v>
      </c>
      <c r="AW29">
        <v>23</v>
      </c>
      <c r="AX29">
        <v>23</v>
      </c>
      <c r="AY29">
        <v>23</v>
      </c>
      <c r="AZ29">
        <v>1</v>
      </c>
      <c r="BA29">
        <v>23</v>
      </c>
      <c r="BB29">
        <v>25</v>
      </c>
      <c r="BC29">
        <v>23</v>
      </c>
      <c r="BD29">
        <v>23</v>
      </c>
      <c r="BE29">
        <v>23</v>
      </c>
      <c r="BF29">
        <v>23</v>
      </c>
      <c r="BG29">
        <v>23</v>
      </c>
      <c r="BH29">
        <v>23</v>
      </c>
      <c r="BI29">
        <v>23</v>
      </c>
      <c r="BJ29">
        <v>23</v>
      </c>
      <c r="BK29">
        <v>24</v>
      </c>
      <c r="BL29">
        <v>23</v>
      </c>
      <c r="BM29">
        <v>23</v>
      </c>
      <c r="BN29">
        <v>23</v>
      </c>
      <c r="BO29">
        <v>24</v>
      </c>
      <c r="BP29">
        <v>24</v>
      </c>
      <c r="BQ29">
        <v>24</v>
      </c>
      <c r="BR29">
        <v>24</v>
      </c>
      <c r="BS29">
        <v>24</v>
      </c>
      <c r="BT29">
        <v>23</v>
      </c>
      <c r="BU29">
        <v>24</v>
      </c>
      <c r="BV29">
        <v>23</v>
      </c>
      <c r="BW29">
        <v>24</v>
      </c>
      <c r="BX29">
        <v>24</v>
      </c>
      <c r="BY29">
        <v>24</v>
      </c>
      <c r="BZ29">
        <v>24</v>
      </c>
      <c r="CA29">
        <v>24</v>
      </c>
      <c r="CB29">
        <v>24</v>
      </c>
      <c r="CC29">
        <v>24</v>
      </c>
      <c r="CD29">
        <v>24</v>
      </c>
      <c r="CE29">
        <v>23</v>
      </c>
      <c r="CF29">
        <v>24</v>
      </c>
      <c r="CG29">
        <v>24</v>
      </c>
      <c r="CH29">
        <v>24</v>
      </c>
      <c r="CI29">
        <v>17</v>
      </c>
      <c r="CJ29">
        <v>17</v>
      </c>
      <c r="CK29">
        <v>17</v>
      </c>
      <c r="CL29">
        <v>17</v>
      </c>
      <c r="CM29">
        <v>17</v>
      </c>
      <c r="CN29">
        <v>24</v>
      </c>
      <c r="CO29">
        <v>17</v>
      </c>
      <c r="CP29">
        <v>24</v>
      </c>
      <c r="CQ29">
        <v>17</v>
      </c>
      <c r="CR29">
        <v>1</v>
      </c>
      <c r="CS29">
        <v>17</v>
      </c>
      <c r="CT29">
        <v>17</v>
      </c>
      <c r="CU29">
        <v>17</v>
      </c>
      <c r="CV29">
        <v>17</v>
      </c>
      <c r="CW29">
        <v>17</v>
      </c>
      <c r="CX29">
        <v>17</v>
      </c>
      <c r="CY29">
        <v>17</v>
      </c>
      <c r="CZ29">
        <v>17</v>
      </c>
      <c r="DA29">
        <v>17</v>
      </c>
      <c r="DB29">
        <v>17</v>
      </c>
      <c r="DE29">
        <v>0</v>
      </c>
      <c r="DF29">
        <v>21</v>
      </c>
      <c r="DG29" s="78">
        <f t="shared" si="71"/>
        <v>0</v>
      </c>
      <c r="DH29" s="78">
        <f t="shared" si="73"/>
        <v>0</v>
      </c>
      <c r="DI29" s="78">
        <f t="shared" si="74"/>
        <v>0</v>
      </c>
      <c r="DJ29" s="78">
        <f t="shared" si="75"/>
        <v>0</v>
      </c>
      <c r="DK29" s="78">
        <f t="shared" si="76"/>
        <v>0</v>
      </c>
      <c r="DL29" s="78">
        <f t="shared" si="77"/>
        <v>0</v>
      </c>
      <c r="DM29" s="78">
        <f t="shared" si="78"/>
        <v>0</v>
      </c>
      <c r="DN29" s="78">
        <f t="shared" si="79"/>
        <v>0</v>
      </c>
      <c r="DO29" s="78">
        <f t="shared" si="80"/>
        <v>0</v>
      </c>
      <c r="DP29" s="78">
        <f t="shared" si="81"/>
        <v>0</v>
      </c>
      <c r="DQ29" s="78">
        <f t="shared" si="82"/>
        <v>0</v>
      </c>
      <c r="DR29" s="78">
        <f t="shared" si="83"/>
        <v>0</v>
      </c>
      <c r="DS29" s="78">
        <f t="shared" si="84"/>
        <v>0</v>
      </c>
      <c r="DT29" s="78">
        <f t="shared" si="85"/>
        <v>0</v>
      </c>
      <c r="DU29" s="78">
        <f t="shared" si="86"/>
        <v>0</v>
      </c>
      <c r="DV29" s="78">
        <f t="shared" si="87"/>
        <v>0</v>
      </c>
      <c r="DW29" s="78">
        <f t="shared" si="88"/>
        <v>0</v>
      </c>
      <c r="DX29" s="78">
        <f t="shared" si="89"/>
        <v>0</v>
      </c>
      <c r="DY29" s="78">
        <f t="shared" si="90"/>
        <v>0</v>
      </c>
      <c r="DZ29" s="78">
        <f t="shared" si="91"/>
        <v>0</v>
      </c>
      <c r="EA29" s="80">
        <f t="shared" si="92"/>
        <v>0</v>
      </c>
      <c r="EB29" s="80">
        <f t="shared" si="93"/>
        <v>0</v>
      </c>
      <c r="EC29" s="80">
        <f t="shared" si="94"/>
        <v>0</v>
      </c>
      <c r="ED29" s="80">
        <f t="shared" si="95"/>
        <v>0</v>
      </c>
      <c r="EE29" s="80">
        <f t="shared" si="96"/>
        <v>0</v>
      </c>
      <c r="EF29" s="80">
        <f t="shared" si="97"/>
        <v>0</v>
      </c>
      <c r="EG29" s="80">
        <f t="shared" si="98"/>
        <v>0</v>
      </c>
      <c r="EH29" s="80">
        <f t="shared" si="99"/>
        <v>0</v>
      </c>
      <c r="EI29" s="80">
        <f t="shared" si="100"/>
        <v>0</v>
      </c>
      <c r="EJ29" s="80">
        <f t="shared" si="101"/>
        <v>0</v>
      </c>
      <c r="EK29" s="80">
        <f t="shared" si="102"/>
        <v>0</v>
      </c>
      <c r="EL29" s="80">
        <f t="shared" si="103"/>
        <v>0</v>
      </c>
      <c r="EM29" s="80">
        <f t="shared" si="104"/>
        <v>0</v>
      </c>
      <c r="EN29" s="80">
        <f t="shared" si="105"/>
        <v>0</v>
      </c>
      <c r="EO29" s="80">
        <f t="shared" si="106"/>
        <v>0</v>
      </c>
      <c r="EP29" s="80">
        <f t="shared" si="107"/>
        <v>0</v>
      </c>
      <c r="EQ29" s="80">
        <f t="shared" si="108"/>
        <v>0</v>
      </c>
      <c r="ER29" s="80">
        <f t="shared" si="109"/>
        <v>0</v>
      </c>
      <c r="ES29" s="80">
        <f t="shared" si="110"/>
        <v>0</v>
      </c>
      <c r="ET29" s="80">
        <f t="shared" si="111"/>
        <v>0</v>
      </c>
      <c r="EU29" s="84">
        <f t="shared" si="112"/>
        <v>0</v>
      </c>
      <c r="EV29" s="84">
        <f t="shared" si="113"/>
        <v>0</v>
      </c>
      <c r="EW29" s="84">
        <f t="shared" si="114"/>
        <v>0</v>
      </c>
      <c r="EX29" s="84">
        <f t="shared" si="115"/>
        <v>0</v>
      </c>
      <c r="EY29" s="84">
        <f t="shared" si="116"/>
        <v>0</v>
      </c>
      <c r="EZ29" s="84">
        <f t="shared" si="117"/>
        <v>0</v>
      </c>
      <c r="FA29" s="84">
        <f t="shared" si="118"/>
        <v>0</v>
      </c>
      <c r="FB29" s="84">
        <f t="shared" si="119"/>
        <v>0</v>
      </c>
      <c r="FC29" s="84">
        <f t="shared" si="120"/>
        <v>0</v>
      </c>
      <c r="FD29" s="84">
        <f t="shared" si="121"/>
        <v>0</v>
      </c>
      <c r="FE29" s="84">
        <f t="shared" si="122"/>
        <v>0</v>
      </c>
      <c r="FF29" s="84">
        <f t="shared" si="123"/>
        <v>0</v>
      </c>
      <c r="FG29" s="84">
        <f t="shared" si="124"/>
        <v>0</v>
      </c>
      <c r="FH29" s="84">
        <f t="shared" si="125"/>
        <v>0</v>
      </c>
      <c r="FI29" s="84">
        <f t="shared" si="126"/>
        <v>0</v>
      </c>
      <c r="FJ29" s="84">
        <f t="shared" si="127"/>
        <v>0</v>
      </c>
      <c r="FK29" s="84">
        <f t="shared" si="128"/>
        <v>0</v>
      </c>
      <c r="FL29" s="84">
        <f t="shared" si="129"/>
        <v>0</v>
      </c>
      <c r="FM29" s="84">
        <f t="shared" si="130"/>
        <v>0</v>
      </c>
      <c r="FN29" s="84">
        <f t="shared" si="131"/>
        <v>0</v>
      </c>
      <c r="FO29" s="90">
        <f t="shared" si="132"/>
        <v>0</v>
      </c>
      <c r="FP29" s="90">
        <f t="shared" si="133"/>
        <v>0</v>
      </c>
      <c r="FQ29" s="90">
        <f t="shared" si="134"/>
        <v>0</v>
      </c>
      <c r="FR29" s="90">
        <f t="shared" si="135"/>
        <v>0</v>
      </c>
      <c r="FS29" s="90">
        <f t="shared" si="72"/>
        <v>0</v>
      </c>
      <c r="FT29" s="90">
        <f t="shared" si="161"/>
        <v>0</v>
      </c>
      <c r="FU29" s="90">
        <f t="shared" si="162"/>
        <v>0</v>
      </c>
      <c r="FV29" s="90">
        <f t="shared" si="163"/>
        <v>0</v>
      </c>
      <c r="FW29" s="90">
        <f t="shared" si="164"/>
        <v>0</v>
      </c>
      <c r="FX29" s="90">
        <f t="shared" si="165"/>
        <v>0</v>
      </c>
      <c r="FY29" s="90">
        <f t="shared" si="166"/>
        <v>0</v>
      </c>
      <c r="FZ29" s="90">
        <f t="shared" si="167"/>
        <v>0</v>
      </c>
      <c r="GA29" s="90">
        <f t="shared" si="168"/>
        <v>0</v>
      </c>
      <c r="GB29" s="90">
        <f t="shared" si="169"/>
        <v>0</v>
      </c>
      <c r="GC29" s="90">
        <f t="shared" si="170"/>
        <v>0</v>
      </c>
      <c r="GD29" s="90">
        <f t="shared" si="136"/>
        <v>0</v>
      </c>
      <c r="GE29" s="90">
        <f t="shared" si="137"/>
        <v>0</v>
      </c>
      <c r="GF29" s="90">
        <f t="shared" si="138"/>
        <v>0</v>
      </c>
      <c r="GG29" s="90">
        <f t="shared" si="139"/>
        <v>0</v>
      </c>
      <c r="GH29" s="90">
        <f t="shared" si="140"/>
        <v>0</v>
      </c>
      <c r="GI29" s="82">
        <f t="shared" si="141"/>
        <v>0</v>
      </c>
      <c r="GJ29" s="82">
        <f t="shared" si="142"/>
        <v>0</v>
      </c>
      <c r="GK29" s="82">
        <f t="shared" si="143"/>
        <v>0</v>
      </c>
      <c r="GL29" s="82">
        <f t="shared" si="144"/>
        <v>0</v>
      </c>
      <c r="GM29" s="82">
        <f t="shared" si="145"/>
        <v>0</v>
      </c>
      <c r="GN29" s="82">
        <f t="shared" si="146"/>
        <v>0</v>
      </c>
      <c r="GO29" s="82">
        <f t="shared" si="147"/>
        <v>0</v>
      </c>
      <c r="GP29" s="82">
        <f t="shared" si="148"/>
        <v>0</v>
      </c>
      <c r="GQ29" s="82">
        <f t="shared" si="149"/>
        <v>0</v>
      </c>
      <c r="GR29" s="82">
        <f t="shared" si="150"/>
        <v>0</v>
      </c>
      <c r="GS29" s="82">
        <f t="shared" si="151"/>
        <v>0</v>
      </c>
      <c r="GT29" s="82">
        <f t="shared" si="152"/>
        <v>0</v>
      </c>
      <c r="GU29" s="82">
        <f t="shared" si="153"/>
        <v>0</v>
      </c>
      <c r="GV29" s="82">
        <f t="shared" si="154"/>
        <v>0</v>
      </c>
      <c r="GW29" s="82">
        <f t="shared" si="155"/>
        <v>0</v>
      </c>
      <c r="GX29" s="82">
        <f t="shared" si="156"/>
        <v>0</v>
      </c>
      <c r="GY29" s="82">
        <f t="shared" si="157"/>
        <v>0</v>
      </c>
      <c r="GZ29" s="82">
        <f t="shared" si="158"/>
        <v>0</v>
      </c>
      <c r="HA29" s="82">
        <f t="shared" si="159"/>
        <v>0</v>
      </c>
      <c r="HB29" s="82">
        <f t="shared" si="160"/>
        <v>0</v>
      </c>
    </row>
    <row r="30" spans="1:212">
      <c r="A30">
        <v>22</v>
      </c>
      <c r="B30" t="s">
        <v>17</v>
      </c>
      <c r="C30" t="s">
        <v>9</v>
      </c>
      <c r="D30" t="s">
        <v>12</v>
      </c>
      <c r="E30" t="s">
        <v>19</v>
      </c>
      <c r="F30" t="s">
        <v>20</v>
      </c>
      <c r="G30">
        <v>22</v>
      </c>
      <c r="H30">
        <v>22</v>
      </c>
      <c r="I30">
        <v>22</v>
      </c>
      <c r="J30">
        <v>22</v>
      </c>
      <c r="K30">
        <v>22</v>
      </c>
      <c r="L30">
        <v>22</v>
      </c>
      <c r="M30">
        <v>22</v>
      </c>
      <c r="N30">
        <v>22</v>
      </c>
      <c r="O30">
        <v>22</v>
      </c>
      <c r="P30">
        <v>22</v>
      </c>
      <c r="Q30">
        <v>22</v>
      </c>
      <c r="R30">
        <v>22</v>
      </c>
      <c r="S30">
        <v>22</v>
      </c>
      <c r="T30">
        <v>22</v>
      </c>
      <c r="U30">
        <v>22</v>
      </c>
      <c r="V30">
        <v>22</v>
      </c>
      <c r="W30">
        <v>22</v>
      </c>
      <c r="X30">
        <v>22</v>
      </c>
      <c r="Y30">
        <v>22</v>
      </c>
      <c r="Z30">
        <v>22</v>
      </c>
      <c r="AA30">
        <v>25</v>
      </c>
      <c r="AB30">
        <v>25</v>
      </c>
      <c r="AC30">
        <v>25</v>
      </c>
      <c r="AD30">
        <v>25</v>
      </c>
      <c r="AE30">
        <v>25</v>
      </c>
      <c r="AF30">
        <v>25</v>
      </c>
      <c r="AG30">
        <v>25</v>
      </c>
      <c r="AH30">
        <v>25</v>
      </c>
      <c r="AI30">
        <v>25</v>
      </c>
      <c r="AJ30">
        <v>25</v>
      </c>
      <c r="AK30">
        <v>25</v>
      </c>
      <c r="AL30">
        <v>25</v>
      </c>
      <c r="AM30">
        <v>25</v>
      </c>
      <c r="AN30">
        <v>25</v>
      </c>
      <c r="AO30">
        <v>25</v>
      </c>
      <c r="AP30">
        <v>25</v>
      </c>
      <c r="AQ30">
        <v>25</v>
      </c>
      <c r="AR30">
        <v>25</v>
      </c>
      <c r="AS30">
        <v>25</v>
      </c>
      <c r="AT30">
        <v>25</v>
      </c>
      <c r="AU30">
        <v>23</v>
      </c>
      <c r="AV30">
        <v>23</v>
      </c>
      <c r="AW30">
        <v>23</v>
      </c>
      <c r="AX30">
        <v>23</v>
      </c>
      <c r="AY30">
        <v>23</v>
      </c>
      <c r="AZ30">
        <v>23</v>
      </c>
      <c r="BA30">
        <v>23</v>
      </c>
      <c r="BB30">
        <v>23</v>
      </c>
      <c r="BC30">
        <v>23</v>
      </c>
      <c r="BD30">
        <v>23</v>
      </c>
      <c r="BE30">
        <v>23</v>
      </c>
      <c r="BF30">
        <v>23</v>
      </c>
      <c r="BG30">
        <v>23</v>
      </c>
      <c r="BH30">
        <v>23</v>
      </c>
      <c r="BI30">
        <v>23</v>
      </c>
      <c r="BJ30">
        <v>23</v>
      </c>
      <c r="BK30">
        <v>23</v>
      </c>
      <c r="BL30">
        <v>23</v>
      </c>
      <c r="BM30">
        <v>23</v>
      </c>
      <c r="BN30">
        <v>23</v>
      </c>
      <c r="BO30">
        <v>24</v>
      </c>
      <c r="BP30">
        <v>24</v>
      </c>
      <c r="BQ30">
        <v>24</v>
      </c>
      <c r="BR30">
        <v>24</v>
      </c>
      <c r="BS30">
        <v>24</v>
      </c>
      <c r="BT30">
        <v>24</v>
      </c>
      <c r="BU30">
        <v>24</v>
      </c>
      <c r="BV30">
        <v>24</v>
      </c>
      <c r="BW30">
        <v>24</v>
      </c>
      <c r="BX30">
        <v>24</v>
      </c>
      <c r="BY30">
        <v>24</v>
      </c>
      <c r="BZ30">
        <v>24</v>
      </c>
      <c r="CA30">
        <v>24</v>
      </c>
      <c r="CB30">
        <v>24</v>
      </c>
      <c r="CC30">
        <v>24</v>
      </c>
      <c r="CD30">
        <v>24</v>
      </c>
      <c r="CE30">
        <v>24</v>
      </c>
      <c r="CF30">
        <v>24</v>
      </c>
      <c r="CG30">
        <v>24</v>
      </c>
      <c r="CH30">
        <v>24</v>
      </c>
      <c r="CI30">
        <v>17</v>
      </c>
      <c r="CJ30">
        <v>17</v>
      </c>
      <c r="CK30">
        <v>17</v>
      </c>
      <c r="CL30">
        <v>17</v>
      </c>
      <c r="CM30">
        <v>17</v>
      </c>
      <c r="CN30">
        <v>17</v>
      </c>
      <c r="CO30">
        <v>17</v>
      </c>
      <c r="CP30">
        <v>17</v>
      </c>
      <c r="CQ30">
        <v>17</v>
      </c>
      <c r="CR30">
        <v>17</v>
      </c>
      <c r="CS30">
        <v>17</v>
      </c>
      <c r="CT30">
        <v>17</v>
      </c>
      <c r="CU30">
        <v>17</v>
      </c>
      <c r="CV30">
        <v>17</v>
      </c>
      <c r="CW30">
        <v>17</v>
      </c>
      <c r="CX30">
        <v>17</v>
      </c>
      <c r="CY30">
        <v>17</v>
      </c>
      <c r="CZ30">
        <v>17</v>
      </c>
      <c r="DA30">
        <v>17</v>
      </c>
      <c r="DB30">
        <v>17</v>
      </c>
      <c r="DE30" t="s">
        <v>51</v>
      </c>
      <c r="DF30">
        <v>22</v>
      </c>
      <c r="DG30" s="78">
        <f t="shared" si="71"/>
        <v>0.97399999999999998</v>
      </c>
      <c r="DH30" s="78">
        <f t="shared" si="73"/>
        <v>0.97199999999999998</v>
      </c>
      <c r="DI30" s="78">
        <f t="shared" si="74"/>
        <v>0.98599999999999999</v>
      </c>
      <c r="DJ30" s="78">
        <f t="shared" si="75"/>
        <v>0.98199999999999998</v>
      </c>
      <c r="DK30" s="78">
        <f t="shared" si="76"/>
        <v>0.97599999999999998</v>
      </c>
      <c r="DL30" s="78">
        <f t="shared" si="77"/>
        <v>0.97399999999999998</v>
      </c>
      <c r="DM30" s="78">
        <f t="shared" si="78"/>
        <v>0.92800000000000005</v>
      </c>
      <c r="DN30" s="78">
        <f t="shared" si="79"/>
        <v>0.96799999999999997</v>
      </c>
      <c r="DO30" s="78">
        <f t="shared" si="80"/>
        <v>0.93200000000000005</v>
      </c>
      <c r="DP30" s="78">
        <f t="shared" si="81"/>
        <v>0.96799999999999997</v>
      </c>
      <c r="DQ30" s="78">
        <f t="shared" si="82"/>
        <v>0.97</v>
      </c>
      <c r="DR30" s="78">
        <f t="shared" si="83"/>
        <v>0.94199999999999995</v>
      </c>
      <c r="DS30" s="78">
        <f t="shared" si="84"/>
        <v>0.95399999999999996</v>
      </c>
      <c r="DT30" s="78">
        <f t="shared" si="85"/>
        <v>0.94799999999999995</v>
      </c>
      <c r="DU30" s="78">
        <f t="shared" si="86"/>
        <v>0.97199999999999998</v>
      </c>
      <c r="DV30" s="78">
        <f t="shared" si="87"/>
        <v>0.95799999999999996</v>
      </c>
      <c r="DW30" s="78">
        <f t="shared" si="88"/>
        <v>0.94599999999999995</v>
      </c>
      <c r="DX30" s="78">
        <f t="shared" si="89"/>
        <v>0.96</v>
      </c>
      <c r="DY30" s="78">
        <f t="shared" si="90"/>
        <v>0.93400000000000005</v>
      </c>
      <c r="DZ30" s="78">
        <f t="shared" si="91"/>
        <v>0.95399999999999996</v>
      </c>
      <c r="EA30" s="80">
        <f t="shared" si="92"/>
        <v>2.4E-2</v>
      </c>
      <c r="EB30" s="80">
        <f t="shared" si="93"/>
        <v>2.5999999999999999E-2</v>
      </c>
      <c r="EC30" s="80">
        <f t="shared" si="94"/>
        <v>1.2E-2</v>
      </c>
      <c r="ED30" s="80">
        <f t="shared" si="95"/>
        <v>1.7999999999999999E-2</v>
      </c>
      <c r="EE30" s="80">
        <f t="shared" si="96"/>
        <v>2.1999999999999999E-2</v>
      </c>
      <c r="EF30" s="80">
        <f t="shared" si="97"/>
        <v>2.4E-2</v>
      </c>
      <c r="EG30" s="80">
        <f t="shared" si="98"/>
        <v>4.3999999999999997E-2</v>
      </c>
      <c r="EH30" s="80">
        <f t="shared" si="99"/>
        <v>0.03</v>
      </c>
      <c r="EI30" s="80">
        <f t="shared" si="100"/>
        <v>4.8000000000000001E-2</v>
      </c>
      <c r="EJ30" s="80">
        <f t="shared" si="101"/>
        <v>3.2000000000000001E-2</v>
      </c>
      <c r="EK30" s="80">
        <f t="shared" si="102"/>
        <v>2.4E-2</v>
      </c>
      <c r="EL30" s="80">
        <f t="shared" si="103"/>
        <v>0.05</v>
      </c>
      <c r="EM30" s="80">
        <f t="shared" si="104"/>
        <v>0.04</v>
      </c>
      <c r="EN30" s="80">
        <f t="shared" si="105"/>
        <v>4.3999999999999997E-2</v>
      </c>
      <c r="EO30" s="80">
        <f t="shared" si="106"/>
        <v>0.02</v>
      </c>
      <c r="EP30" s="80">
        <f t="shared" si="107"/>
        <v>2.5999999999999999E-2</v>
      </c>
      <c r="EQ30" s="80">
        <f t="shared" si="108"/>
        <v>4.3999999999999997E-2</v>
      </c>
      <c r="ER30" s="80">
        <f t="shared" si="109"/>
        <v>2.4E-2</v>
      </c>
      <c r="ES30" s="80">
        <f t="shared" si="110"/>
        <v>0.05</v>
      </c>
      <c r="ET30" s="80">
        <f t="shared" si="111"/>
        <v>0.04</v>
      </c>
      <c r="EU30" s="84">
        <f t="shared" si="112"/>
        <v>0</v>
      </c>
      <c r="EV30" s="84">
        <f t="shared" si="113"/>
        <v>0</v>
      </c>
      <c r="EW30" s="84">
        <f t="shared" si="114"/>
        <v>2E-3</v>
      </c>
      <c r="EX30" s="84">
        <f t="shared" si="115"/>
        <v>0</v>
      </c>
      <c r="EY30" s="84">
        <f t="shared" si="116"/>
        <v>0</v>
      </c>
      <c r="EZ30" s="84">
        <f t="shared" si="117"/>
        <v>2E-3</v>
      </c>
      <c r="FA30" s="84">
        <f t="shared" si="118"/>
        <v>1.4E-2</v>
      </c>
      <c r="FB30" s="84">
        <f t="shared" si="119"/>
        <v>2E-3</v>
      </c>
      <c r="FC30" s="84">
        <f t="shared" si="120"/>
        <v>1.2E-2</v>
      </c>
      <c r="FD30" s="84">
        <f t="shared" si="121"/>
        <v>0</v>
      </c>
      <c r="FE30" s="84">
        <f t="shared" si="122"/>
        <v>2E-3</v>
      </c>
      <c r="FF30" s="84">
        <f t="shared" si="123"/>
        <v>4.0000000000000001E-3</v>
      </c>
      <c r="FG30" s="84">
        <f t="shared" si="124"/>
        <v>2E-3</v>
      </c>
      <c r="FH30" s="84">
        <f t="shared" si="125"/>
        <v>0</v>
      </c>
      <c r="FI30" s="84">
        <f t="shared" si="126"/>
        <v>4.0000000000000001E-3</v>
      </c>
      <c r="FJ30" s="84">
        <f t="shared" si="127"/>
        <v>1.6E-2</v>
      </c>
      <c r="FK30" s="84">
        <f t="shared" si="128"/>
        <v>4.0000000000000001E-3</v>
      </c>
      <c r="FL30" s="84">
        <f t="shared" si="129"/>
        <v>1.6E-2</v>
      </c>
      <c r="FM30" s="84">
        <f t="shared" si="130"/>
        <v>8.0000000000000002E-3</v>
      </c>
      <c r="FN30" s="84">
        <f t="shared" si="131"/>
        <v>6.0000000000000001E-3</v>
      </c>
      <c r="FO30" s="90">
        <f t="shared" si="132"/>
        <v>0</v>
      </c>
      <c r="FP30" s="90">
        <f t="shared" si="133"/>
        <v>2E-3</v>
      </c>
      <c r="FQ30" s="90">
        <f t="shared" si="134"/>
        <v>0</v>
      </c>
      <c r="FR30" s="90">
        <f t="shared" si="135"/>
        <v>0</v>
      </c>
      <c r="FS30" s="90">
        <f t="shared" si="72"/>
        <v>0</v>
      </c>
      <c r="FT30" s="90">
        <f t="shared" si="161"/>
        <v>0</v>
      </c>
      <c r="FU30" s="90">
        <f t="shared" si="162"/>
        <v>4.0000000000000001E-3</v>
      </c>
      <c r="FV30" s="90">
        <f t="shared" si="163"/>
        <v>0</v>
      </c>
      <c r="FW30" s="90">
        <f t="shared" si="164"/>
        <v>4.0000000000000001E-3</v>
      </c>
      <c r="FX30" s="90">
        <f t="shared" si="165"/>
        <v>0</v>
      </c>
      <c r="FY30" s="90">
        <f t="shared" si="166"/>
        <v>0</v>
      </c>
      <c r="FZ30" s="90">
        <f t="shared" si="167"/>
        <v>0</v>
      </c>
      <c r="GA30" s="90">
        <f t="shared" si="168"/>
        <v>0</v>
      </c>
      <c r="GB30" s="90">
        <f t="shared" si="169"/>
        <v>0</v>
      </c>
      <c r="GC30" s="90">
        <f t="shared" si="170"/>
        <v>0</v>
      </c>
      <c r="GD30" s="90">
        <f t="shared" si="136"/>
        <v>0</v>
      </c>
      <c r="GE30" s="90">
        <f t="shared" si="137"/>
        <v>0</v>
      </c>
      <c r="GF30" s="90">
        <f t="shared" si="138"/>
        <v>0</v>
      </c>
      <c r="GG30" s="90">
        <f t="shared" si="139"/>
        <v>6.0000000000000001E-3</v>
      </c>
      <c r="GH30" s="90">
        <f t="shared" si="140"/>
        <v>0</v>
      </c>
      <c r="GI30" s="82">
        <f t="shared" si="141"/>
        <v>0</v>
      </c>
      <c r="GJ30" s="82">
        <f t="shared" si="142"/>
        <v>0</v>
      </c>
      <c r="GK30" s="82">
        <f t="shared" si="143"/>
        <v>0</v>
      </c>
      <c r="GL30" s="82">
        <f t="shared" si="144"/>
        <v>0</v>
      </c>
      <c r="GM30" s="82">
        <f t="shared" si="145"/>
        <v>0</v>
      </c>
      <c r="GN30" s="82">
        <f t="shared" si="146"/>
        <v>0</v>
      </c>
      <c r="GO30" s="82">
        <f t="shared" si="147"/>
        <v>2E-3</v>
      </c>
      <c r="GP30" s="82">
        <f t="shared" si="148"/>
        <v>0</v>
      </c>
      <c r="GQ30" s="82">
        <f t="shared" si="149"/>
        <v>0</v>
      </c>
      <c r="GR30" s="82">
        <f t="shared" si="150"/>
        <v>0</v>
      </c>
      <c r="GS30" s="82">
        <f t="shared" si="151"/>
        <v>2E-3</v>
      </c>
      <c r="GT30" s="82">
        <f t="shared" si="152"/>
        <v>4.0000000000000001E-3</v>
      </c>
      <c r="GU30" s="82">
        <f t="shared" si="153"/>
        <v>4.0000000000000001E-3</v>
      </c>
      <c r="GV30" s="82">
        <f t="shared" si="154"/>
        <v>6.0000000000000001E-3</v>
      </c>
      <c r="GW30" s="82">
        <f t="shared" si="155"/>
        <v>0</v>
      </c>
      <c r="GX30" s="82">
        <f t="shared" si="156"/>
        <v>0</v>
      </c>
      <c r="GY30" s="82">
        <f t="shared" si="157"/>
        <v>2E-3</v>
      </c>
      <c r="GZ30" s="82">
        <f t="shared" si="158"/>
        <v>0</v>
      </c>
      <c r="HA30" s="82">
        <f t="shared" si="159"/>
        <v>0</v>
      </c>
      <c r="HB30" s="82">
        <f t="shared" si="160"/>
        <v>0</v>
      </c>
    </row>
    <row r="31" spans="1:212">
      <c r="A31">
        <v>23</v>
      </c>
      <c r="B31" t="s">
        <v>17</v>
      </c>
      <c r="C31" t="s">
        <v>9</v>
      </c>
      <c r="D31" t="s">
        <v>12</v>
      </c>
      <c r="E31" t="s">
        <v>19</v>
      </c>
      <c r="F31" t="s">
        <v>20</v>
      </c>
      <c r="G31">
        <v>22</v>
      </c>
      <c r="H31">
        <v>22</v>
      </c>
      <c r="I31">
        <v>22</v>
      </c>
      <c r="J31">
        <v>22</v>
      </c>
      <c r="K31">
        <v>22</v>
      </c>
      <c r="L31">
        <v>22</v>
      </c>
      <c r="M31">
        <v>22</v>
      </c>
      <c r="N31">
        <v>22</v>
      </c>
      <c r="O31">
        <v>22</v>
      </c>
      <c r="P31">
        <v>22</v>
      </c>
      <c r="Q31">
        <v>22</v>
      </c>
      <c r="R31">
        <v>22</v>
      </c>
      <c r="S31">
        <v>22</v>
      </c>
      <c r="T31">
        <v>22</v>
      </c>
      <c r="U31">
        <v>22</v>
      </c>
      <c r="V31">
        <v>22</v>
      </c>
      <c r="W31">
        <v>22</v>
      </c>
      <c r="X31">
        <v>22</v>
      </c>
      <c r="Y31">
        <v>22</v>
      </c>
      <c r="Z31">
        <v>22</v>
      </c>
      <c r="AA31">
        <v>25</v>
      </c>
      <c r="AB31">
        <v>25</v>
      </c>
      <c r="AC31">
        <v>25</v>
      </c>
      <c r="AD31">
        <v>25</v>
      </c>
      <c r="AE31">
        <v>25</v>
      </c>
      <c r="AF31">
        <v>25</v>
      </c>
      <c r="AG31">
        <v>25</v>
      </c>
      <c r="AH31">
        <v>25</v>
      </c>
      <c r="AI31">
        <v>25</v>
      </c>
      <c r="AJ31">
        <v>25</v>
      </c>
      <c r="AK31">
        <v>25</v>
      </c>
      <c r="AL31">
        <v>25</v>
      </c>
      <c r="AM31">
        <v>25</v>
      </c>
      <c r="AN31">
        <v>25</v>
      </c>
      <c r="AO31">
        <v>25</v>
      </c>
      <c r="AP31">
        <v>25</v>
      </c>
      <c r="AQ31">
        <v>25</v>
      </c>
      <c r="AR31">
        <v>25</v>
      </c>
      <c r="AS31">
        <v>25</v>
      </c>
      <c r="AT31">
        <v>25</v>
      </c>
      <c r="AU31">
        <v>23</v>
      </c>
      <c r="AV31">
        <v>23</v>
      </c>
      <c r="AW31">
        <v>23</v>
      </c>
      <c r="AX31">
        <v>24</v>
      </c>
      <c r="AY31">
        <v>23</v>
      </c>
      <c r="AZ31">
        <v>23</v>
      </c>
      <c r="BA31">
        <v>23</v>
      </c>
      <c r="BB31">
        <v>23</v>
      </c>
      <c r="BC31">
        <v>23</v>
      </c>
      <c r="BD31">
        <v>23</v>
      </c>
      <c r="BE31">
        <v>23</v>
      </c>
      <c r="BF31">
        <v>23</v>
      </c>
      <c r="BG31">
        <v>23</v>
      </c>
      <c r="BH31">
        <v>23</v>
      </c>
      <c r="BI31">
        <v>23</v>
      </c>
      <c r="BJ31">
        <v>23</v>
      </c>
      <c r="BK31">
        <v>23</v>
      </c>
      <c r="BL31">
        <v>23</v>
      </c>
      <c r="BM31">
        <v>23</v>
      </c>
      <c r="BN31">
        <v>23</v>
      </c>
      <c r="BO31">
        <v>24</v>
      </c>
      <c r="BP31">
        <v>24</v>
      </c>
      <c r="BQ31">
        <v>24</v>
      </c>
      <c r="BR31">
        <v>23</v>
      </c>
      <c r="BS31">
        <v>24</v>
      </c>
      <c r="BT31">
        <v>24</v>
      </c>
      <c r="BU31">
        <v>24</v>
      </c>
      <c r="BV31">
        <v>24</v>
      </c>
      <c r="BW31">
        <v>24</v>
      </c>
      <c r="BX31">
        <v>24</v>
      </c>
      <c r="BY31">
        <v>24</v>
      </c>
      <c r="BZ31">
        <v>24</v>
      </c>
      <c r="CA31">
        <v>24</v>
      </c>
      <c r="CB31">
        <v>24</v>
      </c>
      <c r="CC31">
        <v>24</v>
      </c>
      <c r="CD31">
        <v>24</v>
      </c>
      <c r="CE31">
        <v>24</v>
      </c>
      <c r="CF31">
        <v>24</v>
      </c>
      <c r="CG31">
        <v>24</v>
      </c>
      <c r="CH31">
        <v>24</v>
      </c>
      <c r="CI31">
        <v>17</v>
      </c>
      <c r="CJ31">
        <v>17</v>
      </c>
      <c r="CK31">
        <v>17</v>
      </c>
      <c r="CL31">
        <v>17</v>
      </c>
      <c r="CM31">
        <v>17</v>
      </c>
      <c r="CN31">
        <v>17</v>
      </c>
      <c r="CO31">
        <v>17</v>
      </c>
      <c r="CP31">
        <v>17</v>
      </c>
      <c r="CQ31">
        <v>17</v>
      </c>
      <c r="CR31">
        <v>17</v>
      </c>
      <c r="CS31">
        <v>17</v>
      </c>
      <c r="CT31">
        <v>17</v>
      </c>
      <c r="CU31">
        <v>17</v>
      </c>
      <c r="CV31">
        <v>17</v>
      </c>
      <c r="CW31">
        <v>17</v>
      </c>
      <c r="CX31">
        <v>17</v>
      </c>
      <c r="CY31">
        <v>17</v>
      </c>
      <c r="CZ31">
        <v>17</v>
      </c>
      <c r="DA31">
        <v>17</v>
      </c>
      <c r="DB31">
        <v>17</v>
      </c>
      <c r="DE31" t="s">
        <v>52</v>
      </c>
      <c r="DF31">
        <v>23</v>
      </c>
      <c r="DG31" s="78">
        <f t="shared" si="71"/>
        <v>0</v>
      </c>
      <c r="DH31" s="78">
        <f t="shared" si="73"/>
        <v>0</v>
      </c>
      <c r="DI31" s="78">
        <f t="shared" si="74"/>
        <v>0</v>
      </c>
      <c r="DJ31" s="78">
        <f t="shared" si="75"/>
        <v>0</v>
      </c>
      <c r="DK31" s="78">
        <f t="shared" si="76"/>
        <v>0</v>
      </c>
      <c r="DL31" s="78">
        <f t="shared" si="77"/>
        <v>0</v>
      </c>
      <c r="DM31" s="78">
        <f t="shared" si="78"/>
        <v>0</v>
      </c>
      <c r="DN31" s="78">
        <f t="shared" si="79"/>
        <v>0</v>
      </c>
      <c r="DO31" s="78">
        <f t="shared" si="80"/>
        <v>0</v>
      </c>
      <c r="DP31" s="78">
        <f t="shared" si="81"/>
        <v>0</v>
      </c>
      <c r="DQ31" s="78">
        <f t="shared" si="82"/>
        <v>0</v>
      </c>
      <c r="DR31" s="78">
        <f t="shared" si="83"/>
        <v>4.0000000000000001E-3</v>
      </c>
      <c r="DS31" s="78">
        <f t="shared" si="84"/>
        <v>0</v>
      </c>
      <c r="DT31" s="78">
        <f t="shared" si="85"/>
        <v>4.0000000000000001E-3</v>
      </c>
      <c r="DU31" s="78">
        <f t="shared" si="86"/>
        <v>0</v>
      </c>
      <c r="DV31" s="78">
        <f t="shared" si="87"/>
        <v>0</v>
      </c>
      <c r="DW31" s="78">
        <f t="shared" si="88"/>
        <v>0</v>
      </c>
      <c r="DX31" s="78">
        <f t="shared" si="89"/>
        <v>0</v>
      </c>
      <c r="DY31" s="78">
        <f t="shared" si="90"/>
        <v>0</v>
      </c>
      <c r="DZ31" s="78">
        <f t="shared" si="91"/>
        <v>0</v>
      </c>
      <c r="EA31" s="80">
        <f t="shared" si="92"/>
        <v>2E-3</v>
      </c>
      <c r="EB31" s="80">
        <f t="shared" si="93"/>
        <v>0</v>
      </c>
      <c r="EC31" s="80">
        <f t="shared" si="94"/>
        <v>0</v>
      </c>
      <c r="ED31" s="80">
        <f t="shared" si="95"/>
        <v>0</v>
      </c>
      <c r="EE31" s="80">
        <f t="shared" si="96"/>
        <v>0</v>
      </c>
      <c r="EF31" s="80">
        <f t="shared" si="97"/>
        <v>0</v>
      </c>
      <c r="EG31" s="80">
        <f t="shared" si="98"/>
        <v>4.0000000000000001E-3</v>
      </c>
      <c r="EH31" s="80">
        <f t="shared" si="99"/>
        <v>0</v>
      </c>
      <c r="EI31" s="80">
        <f t="shared" si="100"/>
        <v>4.0000000000000001E-3</v>
      </c>
      <c r="EJ31" s="80">
        <f t="shared" si="101"/>
        <v>0</v>
      </c>
      <c r="EK31" s="80">
        <f t="shared" si="102"/>
        <v>0</v>
      </c>
      <c r="EL31" s="80">
        <f t="shared" si="103"/>
        <v>0</v>
      </c>
      <c r="EM31" s="80">
        <f t="shared" si="104"/>
        <v>2E-3</v>
      </c>
      <c r="EN31" s="80">
        <f t="shared" si="105"/>
        <v>0</v>
      </c>
      <c r="EO31" s="80">
        <f t="shared" si="106"/>
        <v>2E-3</v>
      </c>
      <c r="EP31" s="80">
        <f t="shared" si="107"/>
        <v>0</v>
      </c>
      <c r="EQ31" s="80">
        <f t="shared" si="108"/>
        <v>0</v>
      </c>
      <c r="ER31" s="80">
        <f t="shared" si="109"/>
        <v>0</v>
      </c>
      <c r="ES31" s="80">
        <f t="shared" si="110"/>
        <v>2E-3</v>
      </c>
      <c r="ET31" s="80">
        <f t="shared" si="111"/>
        <v>2E-3</v>
      </c>
      <c r="EU31" s="84">
        <f t="shared" si="112"/>
        <v>0.93600000000000005</v>
      </c>
      <c r="EV31" s="84">
        <f t="shared" si="113"/>
        <v>0.86399999999999999</v>
      </c>
      <c r="EW31" s="84">
        <f t="shared" si="114"/>
        <v>0.92</v>
      </c>
      <c r="EX31" s="84">
        <f t="shared" si="115"/>
        <v>0.874</v>
      </c>
      <c r="EY31" s="84">
        <f t="shared" si="116"/>
        <v>0.92800000000000005</v>
      </c>
      <c r="EZ31" s="84">
        <f t="shared" si="117"/>
        <v>0.86799999999999999</v>
      </c>
      <c r="FA31" s="84">
        <f t="shared" si="118"/>
        <v>0.76600000000000001</v>
      </c>
      <c r="FB31" s="84">
        <f t="shared" si="119"/>
        <v>0.878</v>
      </c>
      <c r="FC31" s="84">
        <f t="shared" si="120"/>
        <v>0.8</v>
      </c>
      <c r="FD31" s="84">
        <f t="shared" si="121"/>
        <v>0.872</v>
      </c>
      <c r="FE31" s="84">
        <f t="shared" si="122"/>
        <v>0.88600000000000001</v>
      </c>
      <c r="FF31" s="84">
        <f t="shared" si="123"/>
        <v>0.79800000000000004</v>
      </c>
      <c r="FG31" s="84">
        <f t="shared" si="124"/>
        <v>0.86799999999999999</v>
      </c>
      <c r="FH31" s="84">
        <f t="shared" si="125"/>
        <v>0.79800000000000004</v>
      </c>
      <c r="FI31" s="84">
        <f t="shared" si="126"/>
        <v>0.88600000000000001</v>
      </c>
      <c r="FJ31" s="84">
        <f t="shared" si="127"/>
        <v>0.84399999999999997</v>
      </c>
      <c r="FK31" s="84">
        <f t="shared" si="128"/>
        <v>0.79600000000000004</v>
      </c>
      <c r="FL31" s="84">
        <f t="shared" si="129"/>
        <v>0.85799999999999998</v>
      </c>
      <c r="FM31" s="84">
        <f t="shared" si="130"/>
        <v>0.78600000000000003</v>
      </c>
      <c r="FN31" s="84">
        <f t="shared" si="131"/>
        <v>0.85399999999999998</v>
      </c>
      <c r="FO31" s="90">
        <f t="shared" si="132"/>
        <v>5.3999999999999999E-2</v>
      </c>
      <c r="FP31" s="90">
        <f t="shared" si="133"/>
        <v>0.106</v>
      </c>
      <c r="FQ31" s="90">
        <f t="shared" si="134"/>
        <v>7.1999999999999995E-2</v>
      </c>
      <c r="FR31" s="90">
        <f t="shared" si="135"/>
        <v>0.11600000000000001</v>
      </c>
      <c r="FS31" s="90">
        <f t="shared" si="72"/>
        <v>6.6000000000000003E-2</v>
      </c>
      <c r="FT31" s="90">
        <f t="shared" si="161"/>
        <v>0.108</v>
      </c>
      <c r="FU31" s="90">
        <f t="shared" si="162"/>
        <v>0.184</v>
      </c>
      <c r="FV31" s="90">
        <f t="shared" si="163"/>
        <v>9.8000000000000004E-2</v>
      </c>
      <c r="FW31" s="90">
        <f t="shared" si="164"/>
        <v>0.158</v>
      </c>
      <c r="FX31" s="90">
        <f t="shared" si="165"/>
        <v>0.108</v>
      </c>
      <c r="FY31" s="90">
        <f t="shared" si="166"/>
        <v>9.4E-2</v>
      </c>
      <c r="FZ31" s="90">
        <f t="shared" si="167"/>
        <v>0.152</v>
      </c>
      <c r="GA31" s="90">
        <f t="shared" si="168"/>
        <v>0.108</v>
      </c>
      <c r="GB31" s="90">
        <f t="shared" si="169"/>
        <v>0.154</v>
      </c>
      <c r="GC31" s="90">
        <f t="shared" si="170"/>
        <v>8.4000000000000005E-2</v>
      </c>
      <c r="GD31" s="90">
        <f t="shared" si="136"/>
        <v>0.106</v>
      </c>
      <c r="GE31" s="90">
        <f t="shared" si="137"/>
        <v>0.154</v>
      </c>
      <c r="GF31" s="90">
        <f t="shared" si="138"/>
        <v>9.6000000000000002E-2</v>
      </c>
      <c r="GG31" s="90">
        <f t="shared" si="139"/>
        <v>0.16600000000000001</v>
      </c>
      <c r="GH31" s="90">
        <f t="shared" si="140"/>
        <v>0.104</v>
      </c>
      <c r="GI31" s="82">
        <f t="shared" si="141"/>
        <v>4.0000000000000001E-3</v>
      </c>
      <c r="GJ31" s="82">
        <f t="shared" si="142"/>
        <v>1.6E-2</v>
      </c>
      <c r="GK31" s="82">
        <f t="shared" si="143"/>
        <v>2E-3</v>
      </c>
      <c r="GL31" s="82">
        <f t="shared" si="144"/>
        <v>8.0000000000000002E-3</v>
      </c>
      <c r="GM31" s="82">
        <f t="shared" si="145"/>
        <v>4.0000000000000001E-3</v>
      </c>
      <c r="GN31" s="82">
        <f t="shared" si="146"/>
        <v>1.7999999999999999E-2</v>
      </c>
      <c r="GO31" s="82">
        <f t="shared" si="147"/>
        <v>3.7999999999999999E-2</v>
      </c>
      <c r="GP31" s="82">
        <f t="shared" si="148"/>
        <v>0.02</v>
      </c>
      <c r="GQ31" s="82">
        <f t="shared" si="149"/>
        <v>3.2000000000000001E-2</v>
      </c>
      <c r="GR31" s="82">
        <f t="shared" si="150"/>
        <v>1.6E-2</v>
      </c>
      <c r="GS31" s="82">
        <f t="shared" si="151"/>
        <v>1.6E-2</v>
      </c>
      <c r="GT31" s="82">
        <f t="shared" si="152"/>
        <v>0.03</v>
      </c>
      <c r="GU31" s="82">
        <f t="shared" si="153"/>
        <v>0.02</v>
      </c>
      <c r="GV31" s="82">
        <f t="shared" si="154"/>
        <v>3.2000000000000001E-2</v>
      </c>
      <c r="GW31" s="82">
        <f t="shared" si="155"/>
        <v>2.1999999999999999E-2</v>
      </c>
      <c r="GX31" s="82">
        <f t="shared" si="156"/>
        <v>4.2000000000000003E-2</v>
      </c>
      <c r="GY31" s="82">
        <f t="shared" si="157"/>
        <v>3.7999999999999999E-2</v>
      </c>
      <c r="GZ31" s="82">
        <f t="shared" si="158"/>
        <v>0.04</v>
      </c>
      <c r="HA31" s="82">
        <f t="shared" si="159"/>
        <v>3.7999999999999999E-2</v>
      </c>
      <c r="HB31" s="82">
        <f t="shared" si="160"/>
        <v>3.5999999999999997E-2</v>
      </c>
    </row>
    <row r="32" spans="1:212">
      <c r="A32">
        <v>24</v>
      </c>
      <c r="B32" t="s">
        <v>17</v>
      </c>
      <c r="C32" t="s">
        <v>9</v>
      </c>
      <c r="D32" t="s">
        <v>12</v>
      </c>
      <c r="E32" t="s">
        <v>19</v>
      </c>
      <c r="F32" t="s">
        <v>20</v>
      </c>
      <c r="G32">
        <v>22</v>
      </c>
      <c r="H32">
        <v>22</v>
      </c>
      <c r="I32">
        <v>22</v>
      </c>
      <c r="J32">
        <v>22</v>
      </c>
      <c r="K32">
        <v>22</v>
      </c>
      <c r="L32">
        <v>22</v>
      </c>
      <c r="M32">
        <v>22</v>
      </c>
      <c r="N32">
        <v>22</v>
      </c>
      <c r="O32">
        <v>22</v>
      </c>
      <c r="P32">
        <v>22</v>
      </c>
      <c r="Q32">
        <v>22</v>
      </c>
      <c r="R32">
        <v>22</v>
      </c>
      <c r="S32">
        <v>22</v>
      </c>
      <c r="T32">
        <v>22</v>
      </c>
      <c r="U32">
        <v>22</v>
      </c>
      <c r="V32">
        <v>22</v>
      </c>
      <c r="W32">
        <v>22</v>
      </c>
      <c r="X32">
        <v>22</v>
      </c>
      <c r="Y32">
        <v>22</v>
      </c>
      <c r="Z32">
        <v>22</v>
      </c>
      <c r="AA32">
        <v>25</v>
      </c>
      <c r="AB32">
        <v>25</v>
      </c>
      <c r="AC32">
        <v>25</v>
      </c>
      <c r="AD32">
        <v>25</v>
      </c>
      <c r="AE32">
        <v>25</v>
      </c>
      <c r="AF32">
        <v>25</v>
      </c>
      <c r="AG32">
        <v>25</v>
      </c>
      <c r="AH32">
        <v>25</v>
      </c>
      <c r="AI32">
        <v>25</v>
      </c>
      <c r="AJ32">
        <v>25</v>
      </c>
      <c r="AK32">
        <v>25</v>
      </c>
      <c r="AL32">
        <v>25</v>
      </c>
      <c r="AM32">
        <v>25</v>
      </c>
      <c r="AN32">
        <v>25</v>
      </c>
      <c r="AO32">
        <v>25</v>
      </c>
      <c r="AP32">
        <v>25</v>
      </c>
      <c r="AQ32">
        <v>25</v>
      </c>
      <c r="AR32">
        <v>25</v>
      </c>
      <c r="AS32">
        <v>25</v>
      </c>
      <c r="AT32">
        <v>25</v>
      </c>
      <c r="AU32">
        <v>23</v>
      </c>
      <c r="AV32">
        <v>23</v>
      </c>
      <c r="AW32">
        <v>23</v>
      </c>
      <c r="AX32">
        <v>23</v>
      </c>
      <c r="AY32">
        <v>23</v>
      </c>
      <c r="AZ32">
        <v>23</v>
      </c>
      <c r="BA32">
        <v>23</v>
      </c>
      <c r="BB32">
        <v>23</v>
      </c>
      <c r="BC32">
        <v>23</v>
      </c>
      <c r="BD32">
        <v>23</v>
      </c>
      <c r="BE32">
        <v>23</v>
      </c>
      <c r="BF32">
        <v>23</v>
      </c>
      <c r="BG32">
        <v>23</v>
      </c>
      <c r="BH32">
        <v>23</v>
      </c>
      <c r="BI32">
        <v>23</v>
      </c>
      <c r="BJ32">
        <v>23</v>
      </c>
      <c r="BK32">
        <v>23</v>
      </c>
      <c r="BL32">
        <v>23</v>
      </c>
      <c r="BM32">
        <v>23</v>
      </c>
      <c r="BN32">
        <v>23</v>
      </c>
      <c r="BO32">
        <v>24</v>
      </c>
      <c r="BP32">
        <v>24</v>
      </c>
      <c r="BQ32">
        <v>24</v>
      </c>
      <c r="BR32">
        <v>24</v>
      </c>
      <c r="BS32">
        <v>24</v>
      </c>
      <c r="BT32">
        <v>24</v>
      </c>
      <c r="BU32">
        <v>24</v>
      </c>
      <c r="BV32">
        <v>24</v>
      </c>
      <c r="BW32">
        <v>24</v>
      </c>
      <c r="BX32">
        <v>24</v>
      </c>
      <c r="BY32">
        <v>24</v>
      </c>
      <c r="BZ32">
        <v>24</v>
      </c>
      <c r="CA32">
        <v>24</v>
      </c>
      <c r="CB32">
        <v>24</v>
      </c>
      <c r="CC32">
        <v>24</v>
      </c>
      <c r="CD32">
        <v>24</v>
      </c>
      <c r="CE32">
        <v>24</v>
      </c>
      <c r="CF32">
        <v>24</v>
      </c>
      <c r="CG32">
        <v>24</v>
      </c>
      <c r="CH32">
        <v>24</v>
      </c>
      <c r="CI32">
        <v>17</v>
      </c>
      <c r="CJ32">
        <v>17</v>
      </c>
      <c r="CK32">
        <v>17</v>
      </c>
      <c r="CL32">
        <v>17</v>
      </c>
      <c r="CM32">
        <v>17</v>
      </c>
      <c r="CN32">
        <v>17</v>
      </c>
      <c r="CO32">
        <v>17</v>
      </c>
      <c r="CP32">
        <v>17</v>
      </c>
      <c r="CQ32">
        <v>17</v>
      </c>
      <c r="CR32">
        <v>17</v>
      </c>
      <c r="CS32">
        <v>17</v>
      </c>
      <c r="CT32">
        <v>17</v>
      </c>
      <c r="CU32">
        <v>17</v>
      </c>
      <c r="CV32">
        <v>17</v>
      </c>
      <c r="CW32">
        <v>17</v>
      </c>
      <c r="CX32">
        <v>17</v>
      </c>
      <c r="CY32">
        <v>17</v>
      </c>
      <c r="CZ32">
        <v>17</v>
      </c>
      <c r="DA32">
        <v>17</v>
      </c>
      <c r="DB32">
        <v>17</v>
      </c>
      <c r="DE32" t="s">
        <v>56</v>
      </c>
      <c r="DF32">
        <v>24</v>
      </c>
      <c r="DG32" s="78">
        <f t="shared" si="71"/>
        <v>2E-3</v>
      </c>
      <c r="DH32" s="78">
        <f t="shared" si="73"/>
        <v>6.0000000000000001E-3</v>
      </c>
      <c r="DI32" s="78">
        <f t="shared" si="74"/>
        <v>0</v>
      </c>
      <c r="DJ32" s="78">
        <f t="shared" si="75"/>
        <v>0</v>
      </c>
      <c r="DK32" s="78">
        <f t="shared" si="76"/>
        <v>4.0000000000000001E-3</v>
      </c>
      <c r="DL32" s="78">
        <f t="shared" si="77"/>
        <v>0</v>
      </c>
      <c r="DM32" s="78">
        <f t="shared" si="78"/>
        <v>0.01</v>
      </c>
      <c r="DN32" s="78">
        <f t="shared" si="79"/>
        <v>0</v>
      </c>
      <c r="DO32" s="78">
        <f t="shared" si="80"/>
        <v>0.01</v>
      </c>
      <c r="DP32" s="78">
        <f t="shared" si="81"/>
        <v>4.0000000000000001E-3</v>
      </c>
      <c r="DQ32" s="78">
        <f t="shared" si="82"/>
        <v>2E-3</v>
      </c>
      <c r="DR32" s="78">
        <f t="shared" si="83"/>
        <v>1.6E-2</v>
      </c>
      <c r="DS32" s="78">
        <f t="shared" si="84"/>
        <v>4.0000000000000001E-3</v>
      </c>
      <c r="DT32" s="78">
        <f t="shared" si="85"/>
        <v>4.0000000000000001E-3</v>
      </c>
      <c r="DU32" s="78">
        <f t="shared" si="86"/>
        <v>2E-3</v>
      </c>
      <c r="DV32" s="78">
        <f t="shared" si="87"/>
        <v>0</v>
      </c>
      <c r="DW32" s="78">
        <f t="shared" si="88"/>
        <v>0.01</v>
      </c>
      <c r="DX32" s="78">
        <f t="shared" si="89"/>
        <v>0</v>
      </c>
      <c r="DY32" s="78">
        <f t="shared" si="90"/>
        <v>6.0000000000000001E-3</v>
      </c>
      <c r="DZ32" s="78">
        <f t="shared" si="91"/>
        <v>2E-3</v>
      </c>
      <c r="EA32" s="80">
        <f t="shared" si="92"/>
        <v>0.01</v>
      </c>
      <c r="EB32" s="80">
        <f t="shared" si="93"/>
        <v>1.4E-2</v>
      </c>
      <c r="EC32" s="80">
        <f t="shared" si="94"/>
        <v>0.01</v>
      </c>
      <c r="ED32" s="80">
        <f t="shared" si="95"/>
        <v>8.0000000000000002E-3</v>
      </c>
      <c r="EE32" s="80">
        <f t="shared" si="96"/>
        <v>8.0000000000000002E-3</v>
      </c>
      <c r="EF32" s="80">
        <f t="shared" si="97"/>
        <v>8.0000000000000002E-3</v>
      </c>
      <c r="EG32" s="80">
        <f t="shared" si="98"/>
        <v>0.02</v>
      </c>
      <c r="EH32" s="80">
        <f t="shared" si="99"/>
        <v>4.0000000000000001E-3</v>
      </c>
      <c r="EI32" s="80">
        <f t="shared" si="100"/>
        <v>8.0000000000000002E-3</v>
      </c>
      <c r="EJ32" s="80">
        <f t="shared" si="101"/>
        <v>8.0000000000000002E-3</v>
      </c>
      <c r="EK32" s="80">
        <f t="shared" si="102"/>
        <v>8.0000000000000002E-3</v>
      </c>
      <c r="EL32" s="80">
        <f t="shared" si="103"/>
        <v>1.6E-2</v>
      </c>
      <c r="EM32" s="80">
        <f t="shared" si="104"/>
        <v>2E-3</v>
      </c>
      <c r="EN32" s="80">
        <f t="shared" si="105"/>
        <v>0.02</v>
      </c>
      <c r="EO32" s="80">
        <f t="shared" si="106"/>
        <v>0.01</v>
      </c>
      <c r="EP32" s="80">
        <f t="shared" si="107"/>
        <v>2E-3</v>
      </c>
      <c r="EQ32" s="80">
        <f t="shared" si="108"/>
        <v>0.01</v>
      </c>
      <c r="ER32" s="80">
        <f t="shared" si="109"/>
        <v>6.0000000000000001E-3</v>
      </c>
      <c r="ES32" s="80">
        <f t="shared" si="110"/>
        <v>1.2E-2</v>
      </c>
      <c r="ET32" s="80">
        <f t="shared" si="111"/>
        <v>4.0000000000000001E-3</v>
      </c>
      <c r="EU32" s="84">
        <f t="shared" si="112"/>
        <v>2.1999999999999999E-2</v>
      </c>
      <c r="EV32" s="84">
        <f t="shared" si="113"/>
        <v>7.5999999999999998E-2</v>
      </c>
      <c r="EW32" s="84">
        <f t="shared" si="114"/>
        <v>3.7999999999999999E-2</v>
      </c>
      <c r="EX32" s="84">
        <f t="shared" si="115"/>
        <v>0.06</v>
      </c>
      <c r="EY32" s="84">
        <f t="shared" si="116"/>
        <v>2.8000000000000001E-2</v>
      </c>
      <c r="EZ32" s="84">
        <f t="shared" si="117"/>
        <v>5.3999999999999999E-2</v>
      </c>
      <c r="FA32" s="84">
        <f t="shared" si="118"/>
        <v>8.7999999999999995E-2</v>
      </c>
      <c r="FB32" s="84">
        <f t="shared" si="119"/>
        <v>4.8000000000000001E-2</v>
      </c>
      <c r="FC32" s="84">
        <f t="shared" si="120"/>
        <v>7.1999999999999995E-2</v>
      </c>
      <c r="FD32" s="84">
        <f t="shared" si="121"/>
        <v>5.1999999999999998E-2</v>
      </c>
      <c r="FE32" s="84">
        <f t="shared" si="122"/>
        <v>3.7999999999999999E-2</v>
      </c>
      <c r="FF32" s="84">
        <f t="shared" si="123"/>
        <v>8.2000000000000003E-2</v>
      </c>
      <c r="FG32" s="84">
        <f t="shared" si="124"/>
        <v>4.8000000000000001E-2</v>
      </c>
      <c r="FH32" s="84">
        <f t="shared" si="125"/>
        <v>0.08</v>
      </c>
      <c r="FI32" s="84">
        <f t="shared" si="126"/>
        <v>4.5999999999999999E-2</v>
      </c>
      <c r="FJ32" s="84">
        <f t="shared" si="127"/>
        <v>5.8000000000000003E-2</v>
      </c>
      <c r="FK32" s="84">
        <f t="shared" si="128"/>
        <v>8.4000000000000005E-2</v>
      </c>
      <c r="FL32" s="84">
        <f t="shared" si="129"/>
        <v>4.5999999999999999E-2</v>
      </c>
      <c r="FM32" s="84">
        <f t="shared" si="130"/>
        <v>0.08</v>
      </c>
      <c r="FN32" s="84">
        <f t="shared" si="131"/>
        <v>5.1999999999999998E-2</v>
      </c>
      <c r="FO32" s="90">
        <f t="shared" si="132"/>
        <v>0.93</v>
      </c>
      <c r="FP32" s="90">
        <f t="shared" si="133"/>
        <v>0.85599999999999998</v>
      </c>
      <c r="FQ32" s="90">
        <f t="shared" si="134"/>
        <v>0.91400000000000003</v>
      </c>
      <c r="FR32" s="90">
        <f t="shared" si="135"/>
        <v>0.876</v>
      </c>
      <c r="FS32" s="90">
        <f t="shared" si="72"/>
        <v>0.92200000000000004</v>
      </c>
      <c r="FT32" s="90">
        <f t="shared" si="161"/>
        <v>0.86399999999999999</v>
      </c>
      <c r="FU32" s="90">
        <f t="shared" si="162"/>
        <v>0.76800000000000002</v>
      </c>
      <c r="FV32" s="90">
        <f t="shared" si="163"/>
        <v>0.878</v>
      </c>
      <c r="FW32" s="90">
        <f t="shared" si="164"/>
        <v>0.79</v>
      </c>
      <c r="FX32" s="90">
        <f t="shared" si="165"/>
        <v>0.86399999999999999</v>
      </c>
      <c r="FY32" s="90">
        <f t="shared" si="166"/>
        <v>0.878</v>
      </c>
      <c r="FZ32" s="90">
        <f t="shared" si="167"/>
        <v>0.78</v>
      </c>
      <c r="GA32" s="90">
        <f t="shared" si="168"/>
        <v>0.86799999999999999</v>
      </c>
      <c r="GB32" s="90">
        <f t="shared" si="169"/>
        <v>0.78400000000000003</v>
      </c>
      <c r="GC32" s="90">
        <f t="shared" si="170"/>
        <v>0.876</v>
      </c>
      <c r="GD32" s="90">
        <f t="shared" si="136"/>
        <v>0.83599999999999997</v>
      </c>
      <c r="GE32" s="90">
        <f t="shared" si="137"/>
        <v>0.79600000000000004</v>
      </c>
      <c r="GF32" s="90">
        <f t="shared" si="138"/>
        <v>0.85599999999999998</v>
      </c>
      <c r="GG32" s="90">
        <f t="shared" si="139"/>
        <v>0.77200000000000002</v>
      </c>
      <c r="GH32" s="90">
        <f t="shared" si="140"/>
        <v>0.86</v>
      </c>
      <c r="GI32" s="82">
        <f t="shared" si="141"/>
        <v>3.5999999999999997E-2</v>
      </c>
      <c r="GJ32" s="82">
        <f t="shared" si="142"/>
        <v>4.2000000000000003E-2</v>
      </c>
      <c r="GK32" s="82">
        <f t="shared" si="143"/>
        <v>3.7999999999999999E-2</v>
      </c>
      <c r="GL32" s="82">
        <f t="shared" si="144"/>
        <v>5.1999999999999998E-2</v>
      </c>
      <c r="GM32" s="82">
        <f t="shared" si="145"/>
        <v>3.7999999999999999E-2</v>
      </c>
      <c r="GN32" s="82">
        <f t="shared" si="146"/>
        <v>5.6000000000000001E-2</v>
      </c>
      <c r="GO32" s="82">
        <f t="shared" si="147"/>
        <v>9.6000000000000002E-2</v>
      </c>
      <c r="GP32" s="82">
        <f t="shared" si="148"/>
        <v>5.6000000000000001E-2</v>
      </c>
      <c r="GQ32" s="82">
        <f t="shared" si="149"/>
        <v>8.7999999999999995E-2</v>
      </c>
      <c r="GR32" s="82">
        <f t="shared" si="150"/>
        <v>6.4000000000000001E-2</v>
      </c>
      <c r="GS32" s="82">
        <f t="shared" si="151"/>
        <v>5.6000000000000001E-2</v>
      </c>
      <c r="GT32" s="82">
        <f t="shared" si="152"/>
        <v>9.6000000000000002E-2</v>
      </c>
      <c r="GU32" s="82">
        <f t="shared" si="153"/>
        <v>6.2E-2</v>
      </c>
      <c r="GV32" s="82">
        <f t="shared" si="154"/>
        <v>9.4E-2</v>
      </c>
      <c r="GW32" s="82">
        <f t="shared" si="155"/>
        <v>4.3999999999999997E-2</v>
      </c>
      <c r="GX32" s="82">
        <f t="shared" si="156"/>
        <v>6.6000000000000003E-2</v>
      </c>
      <c r="GY32" s="82">
        <f t="shared" si="157"/>
        <v>7.5999999999999998E-2</v>
      </c>
      <c r="GZ32" s="82">
        <f t="shared" si="158"/>
        <v>6.2E-2</v>
      </c>
      <c r="HA32" s="82">
        <f t="shared" si="159"/>
        <v>0.106</v>
      </c>
      <c r="HB32" s="82">
        <f t="shared" si="160"/>
        <v>5.3999999999999999E-2</v>
      </c>
    </row>
    <row r="33" spans="1:210">
      <c r="A33">
        <v>25</v>
      </c>
      <c r="B33" t="s">
        <v>17</v>
      </c>
      <c r="C33" t="s">
        <v>9</v>
      </c>
      <c r="D33" t="s">
        <v>12</v>
      </c>
      <c r="E33" t="s">
        <v>19</v>
      </c>
      <c r="F33" t="s">
        <v>20</v>
      </c>
      <c r="G33">
        <v>22</v>
      </c>
      <c r="H33">
        <v>22</v>
      </c>
      <c r="I33">
        <v>22</v>
      </c>
      <c r="J33">
        <v>22</v>
      </c>
      <c r="K33">
        <v>22</v>
      </c>
      <c r="L33">
        <v>22</v>
      </c>
      <c r="M33">
        <v>22</v>
      </c>
      <c r="N33">
        <v>22</v>
      </c>
      <c r="O33">
        <v>22</v>
      </c>
      <c r="P33">
        <v>22</v>
      </c>
      <c r="Q33">
        <v>22</v>
      </c>
      <c r="R33">
        <v>22</v>
      </c>
      <c r="S33">
        <v>22</v>
      </c>
      <c r="T33">
        <v>22</v>
      </c>
      <c r="U33">
        <v>22</v>
      </c>
      <c r="V33">
        <v>22</v>
      </c>
      <c r="W33">
        <v>22</v>
      </c>
      <c r="X33">
        <v>22</v>
      </c>
      <c r="Y33">
        <v>22</v>
      </c>
      <c r="Z33">
        <v>22</v>
      </c>
      <c r="AA33">
        <v>25</v>
      </c>
      <c r="AB33">
        <v>25</v>
      </c>
      <c r="AC33">
        <v>25</v>
      </c>
      <c r="AD33">
        <v>25</v>
      </c>
      <c r="AE33">
        <v>25</v>
      </c>
      <c r="AF33">
        <v>25</v>
      </c>
      <c r="AG33">
        <v>25</v>
      </c>
      <c r="AH33">
        <v>25</v>
      </c>
      <c r="AI33">
        <v>25</v>
      </c>
      <c r="AJ33">
        <v>25</v>
      </c>
      <c r="AK33">
        <v>25</v>
      </c>
      <c r="AL33">
        <v>25</v>
      </c>
      <c r="AM33">
        <v>25</v>
      </c>
      <c r="AN33">
        <v>25</v>
      </c>
      <c r="AO33">
        <v>25</v>
      </c>
      <c r="AP33">
        <v>25</v>
      </c>
      <c r="AQ33">
        <v>25</v>
      </c>
      <c r="AR33">
        <v>25</v>
      </c>
      <c r="AS33">
        <v>25</v>
      </c>
      <c r="AT33">
        <v>25</v>
      </c>
      <c r="AU33">
        <v>23</v>
      </c>
      <c r="AV33">
        <v>23</v>
      </c>
      <c r="AW33">
        <v>23</v>
      </c>
      <c r="AX33">
        <v>23</v>
      </c>
      <c r="AY33">
        <v>23</v>
      </c>
      <c r="AZ33">
        <v>23</v>
      </c>
      <c r="BA33">
        <v>24</v>
      </c>
      <c r="BB33">
        <v>23</v>
      </c>
      <c r="BC33">
        <v>24</v>
      </c>
      <c r="BD33">
        <v>23</v>
      </c>
      <c r="BE33">
        <v>23</v>
      </c>
      <c r="BF33">
        <v>23</v>
      </c>
      <c r="BG33">
        <v>23</v>
      </c>
      <c r="BH33">
        <v>23</v>
      </c>
      <c r="BI33">
        <v>23</v>
      </c>
      <c r="BJ33">
        <v>23</v>
      </c>
      <c r="BK33">
        <v>23</v>
      </c>
      <c r="BL33">
        <v>23</v>
      </c>
      <c r="BM33">
        <v>23</v>
      </c>
      <c r="BN33">
        <v>24</v>
      </c>
      <c r="BO33">
        <v>24</v>
      </c>
      <c r="BP33">
        <v>24</v>
      </c>
      <c r="BQ33">
        <v>24</v>
      </c>
      <c r="BR33">
        <v>24</v>
      </c>
      <c r="BS33">
        <v>24</v>
      </c>
      <c r="BT33">
        <v>24</v>
      </c>
      <c r="BU33">
        <v>23</v>
      </c>
      <c r="BV33">
        <v>24</v>
      </c>
      <c r="BW33">
        <v>23</v>
      </c>
      <c r="BX33">
        <v>24</v>
      </c>
      <c r="BY33">
        <v>24</v>
      </c>
      <c r="BZ33">
        <v>24</v>
      </c>
      <c r="CA33">
        <v>24</v>
      </c>
      <c r="CB33">
        <v>24</v>
      </c>
      <c r="CC33">
        <v>24</v>
      </c>
      <c r="CD33">
        <v>24</v>
      </c>
      <c r="CE33">
        <v>24</v>
      </c>
      <c r="CF33">
        <v>24</v>
      </c>
      <c r="CG33">
        <v>24</v>
      </c>
      <c r="CH33">
        <v>23</v>
      </c>
      <c r="CI33">
        <v>17</v>
      </c>
      <c r="CJ33">
        <v>17</v>
      </c>
      <c r="CK33">
        <v>17</v>
      </c>
      <c r="CL33">
        <v>17</v>
      </c>
      <c r="CM33">
        <v>17</v>
      </c>
      <c r="CN33">
        <v>17</v>
      </c>
      <c r="CO33">
        <v>17</v>
      </c>
      <c r="CP33">
        <v>17</v>
      </c>
      <c r="CQ33">
        <v>17</v>
      </c>
      <c r="CR33">
        <v>17</v>
      </c>
      <c r="CS33">
        <v>17</v>
      </c>
      <c r="CT33">
        <v>17</v>
      </c>
      <c r="CU33">
        <v>17</v>
      </c>
      <c r="CV33">
        <v>17</v>
      </c>
      <c r="CW33">
        <v>17</v>
      </c>
      <c r="CX33">
        <v>17</v>
      </c>
      <c r="CY33">
        <v>17</v>
      </c>
      <c r="CZ33">
        <v>17</v>
      </c>
      <c r="DA33">
        <v>17</v>
      </c>
      <c r="DB33">
        <v>17</v>
      </c>
      <c r="DE33" t="s">
        <v>57</v>
      </c>
      <c r="DF33">
        <v>25</v>
      </c>
      <c r="DG33" s="78">
        <f t="shared" si="71"/>
        <v>2E-3</v>
      </c>
      <c r="DH33" s="78">
        <f t="shared" si="73"/>
        <v>0</v>
      </c>
      <c r="DI33" s="78">
        <f t="shared" si="74"/>
        <v>0</v>
      </c>
      <c r="DJ33" s="78">
        <f t="shared" si="75"/>
        <v>2E-3</v>
      </c>
      <c r="DK33" s="78">
        <f t="shared" si="76"/>
        <v>2E-3</v>
      </c>
      <c r="DL33" s="78">
        <f t="shared" si="77"/>
        <v>0</v>
      </c>
      <c r="DM33" s="78">
        <f t="shared" si="78"/>
        <v>2E-3</v>
      </c>
      <c r="DN33" s="78">
        <f t="shared" si="79"/>
        <v>0</v>
      </c>
      <c r="DO33" s="78">
        <f t="shared" si="80"/>
        <v>0</v>
      </c>
      <c r="DP33" s="78">
        <f t="shared" si="81"/>
        <v>0</v>
      </c>
      <c r="DQ33" s="78">
        <f t="shared" si="82"/>
        <v>0</v>
      </c>
      <c r="DR33" s="78">
        <f t="shared" si="83"/>
        <v>2E-3</v>
      </c>
      <c r="DS33" s="78">
        <f t="shared" si="84"/>
        <v>2E-3</v>
      </c>
      <c r="DT33" s="78">
        <f t="shared" si="85"/>
        <v>2E-3</v>
      </c>
      <c r="DU33" s="78">
        <f t="shared" si="86"/>
        <v>0</v>
      </c>
      <c r="DV33" s="78">
        <f t="shared" si="87"/>
        <v>0</v>
      </c>
      <c r="DW33" s="78">
        <f t="shared" si="88"/>
        <v>0</v>
      </c>
      <c r="DX33" s="78">
        <f t="shared" si="89"/>
        <v>0</v>
      </c>
      <c r="DY33" s="78">
        <f t="shared" si="90"/>
        <v>2E-3</v>
      </c>
      <c r="DZ33" s="78">
        <f t="shared" si="91"/>
        <v>0</v>
      </c>
      <c r="EA33" s="80">
        <f t="shared" si="92"/>
        <v>0.96199999999999997</v>
      </c>
      <c r="EB33" s="80">
        <f t="shared" si="93"/>
        <v>0.94399999999999995</v>
      </c>
      <c r="EC33" s="80">
        <f t="shared" si="94"/>
        <v>0.97199999999999998</v>
      </c>
      <c r="ED33" s="80">
        <f t="shared" si="95"/>
        <v>0.96199999999999997</v>
      </c>
      <c r="EE33" s="80">
        <f t="shared" si="96"/>
        <v>0.96199999999999997</v>
      </c>
      <c r="EF33" s="80">
        <f t="shared" si="97"/>
        <v>0.94199999999999995</v>
      </c>
      <c r="EG33" s="80">
        <f t="shared" si="98"/>
        <v>0.88400000000000001</v>
      </c>
      <c r="EH33" s="80">
        <f t="shared" si="99"/>
        <v>0.93400000000000005</v>
      </c>
      <c r="EI33" s="80">
        <f t="shared" si="100"/>
        <v>0.9</v>
      </c>
      <c r="EJ33" s="80">
        <f t="shared" si="101"/>
        <v>0.94799999999999995</v>
      </c>
      <c r="EK33" s="80">
        <f t="shared" si="102"/>
        <v>0.94199999999999995</v>
      </c>
      <c r="EL33" s="80">
        <f t="shared" si="103"/>
        <v>0.89800000000000002</v>
      </c>
      <c r="EM33" s="80">
        <f t="shared" si="104"/>
        <v>0.94199999999999995</v>
      </c>
      <c r="EN33" s="80">
        <f t="shared" si="105"/>
        <v>0.90400000000000003</v>
      </c>
      <c r="EO33" s="80">
        <f t="shared" si="106"/>
        <v>0.94199999999999995</v>
      </c>
      <c r="EP33" s="80">
        <f t="shared" si="107"/>
        <v>0.93400000000000005</v>
      </c>
      <c r="EQ33" s="80">
        <f t="shared" si="108"/>
        <v>0.90600000000000003</v>
      </c>
      <c r="ER33" s="80">
        <f t="shared" si="109"/>
        <v>0.92600000000000005</v>
      </c>
      <c r="ES33" s="80">
        <f t="shared" si="110"/>
        <v>0.89</v>
      </c>
      <c r="ET33" s="80">
        <f t="shared" si="111"/>
        <v>0.92600000000000005</v>
      </c>
      <c r="EU33" s="84">
        <f t="shared" si="112"/>
        <v>3.2000000000000001E-2</v>
      </c>
      <c r="EV33" s="84">
        <f t="shared" si="113"/>
        <v>4.2000000000000003E-2</v>
      </c>
      <c r="EW33" s="84">
        <f t="shared" si="114"/>
        <v>2.5999999999999999E-2</v>
      </c>
      <c r="EX33" s="84">
        <f t="shared" si="115"/>
        <v>3.4000000000000002E-2</v>
      </c>
      <c r="EY33" s="84">
        <f t="shared" si="116"/>
        <v>0.03</v>
      </c>
      <c r="EZ33" s="84">
        <f t="shared" si="117"/>
        <v>4.5999999999999999E-2</v>
      </c>
      <c r="FA33" s="84">
        <f t="shared" si="118"/>
        <v>0.08</v>
      </c>
      <c r="FB33" s="84">
        <f t="shared" si="119"/>
        <v>5.3999999999999999E-2</v>
      </c>
      <c r="FC33" s="84">
        <f t="shared" si="120"/>
        <v>7.0000000000000007E-2</v>
      </c>
      <c r="FD33" s="84">
        <f t="shared" si="121"/>
        <v>4.5999999999999999E-2</v>
      </c>
      <c r="FE33" s="84">
        <f t="shared" si="122"/>
        <v>4.8000000000000001E-2</v>
      </c>
      <c r="FF33" s="84">
        <f t="shared" si="123"/>
        <v>7.3999999999999996E-2</v>
      </c>
      <c r="FG33" s="84">
        <f t="shared" si="124"/>
        <v>4.8000000000000001E-2</v>
      </c>
      <c r="FH33" s="84">
        <f t="shared" si="125"/>
        <v>7.3999999999999996E-2</v>
      </c>
      <c r="FI33" s="84">
        <f t="shared" si="126"/>
        <v>4.3999999999999997E-2</v>
      </c>
      <c r="FJ33" s="84">
        <f t="shared" si="127"/>
        <v>3.5999999999999997E-2</v>
      </c>
      <c r="FK33" s="84">
        <f t="shared" si="128"/>
        <v>6.8000000000000005E-2</v>
      </c>
      <c r="FL33" s="84">
        <f t="shared" si="129"/>
        <v>4.8000000000000001E-2</v>
      </c>
      <c r="FM33" s="84">
        <f t="shared" si="130"/>
        <v>8.2000000000000003E-2</v>
      </c>
      <c r="FN33" s="84">
        <f t="shared" si="131"/>
        <v>5.6000000000000001E-2</v>
      </c>
      <c r="FO33" s="90">
        <f t="shared" si="132"/>
        <v>0</v>
      </c>
      <c r="FP33" s="90">
        <f t="shared" si="133"/>
        <v>4.0000000000000001E-3</v>
      </c>
      <c r="FQ33" s="90">
        <f t="shared" si="134"/>
        <v>0</v>
      </c>
      <c r="FR33" s="90">
        <f t="shared" si="135"/>
        <v>0</v>
      </c>
      <c r="FS33" s="90">
        <f t="shared" si="72"/>
        <v>2E-3</v>
      </c>
      <c r="FT33" s="90">
        <f t="shared" si="161"/>
        <v>1.2E-2</v>
      </c>
      <c r="FU33" s="90">
        <f t="shared" si="162"/>
        <v>2.1999999999999999E-2</v>
      </c>
      <c r="FV33" s="90">
        <f t="shared" si="163"/>
        <v>0.01</v>
      </c>
      <c r="FW33" s="90">
        <f t="shared" si="164"/>
        <v>1.7999999999999999E-2</v>
      </c>
      <c r="FX33" s="90">
        <f t="shared" si="165"/>
        <v>2E-3</v>
      </c>
      <c r="FY33" s="90">
        <f t="shared" si="166"/>
        <v>6.0000000000000001E-3</v>
      </c>
      <c r="FZ33" s="90">
        <f t="shared" si="167"/>
        <v>1.2E-2</v>
      </c>
      <c r="GA33" s="90">
        <f t="shared" si="168"/>
        <v>2E-3</v>
      </c>
      <c r="GB33" s="90">
        <f t="shared" si="169"/>
        <v>0.01</v>
      </c>
      <c r="GC33" s="90">
        <f t="shared" si="170"/>
        <v>0.01</v>
      </c>
      <c r="GD33" s="90">
        <f t="shared" si="136"/>
        <v>2.8000000000000001E-2</v>
      </c>
      <c r="GE33" s="90">
        <f t="shared" si="137"/>
        <v>1.2E-2</v>
      </c>
      <c r="GF33" s="90">
        <f t="shared" si="138"/>
        <v>2.5999999999999999E-2</v>
      </c>
      <c r="GG33" s="90">
        <f t="shared" si="139"/>
        <v>1.7999999999999999E-2</v>
      </c>
      <c r="GH33" s="90">
        <f t="shared" si="140"/>
        <v>1.7999999999999999E-2</v>
      </c>
      <c r="GI33" s="82">
        <f t="shared" si="141"/>
        <v>4.0000000000000001E-3</v>
      </c>
      <c r="GJ33" s="82">
        <f t="shared" si="142"/>
        <v>0</v>
      </c>
      <c r="GK33" s="82">
        <f t="shared" si="143"/>
        <v>0</v>
      </c>
      <c r="GL33" s="82">
        <f t="shared" si="144"/>
        <v>2E-3</v>
      </c>
      <c r="GM33" s="82">
        <f t="shared" si="145"/>
        <v>4.0000000000000001E-3</v>
      </c>
      <c r="GN33" s="82">
        <f t="shared" si="146"/>
        <v>0</v>
      </c>
      <c r="GO33" s="82">
        <f t="shared" si="147"/>
        <v>4.0000000000000001E-3</v>
      </c>
      <c r="GP33" s="82">
        <f t="shared" si="148"/>
        <v>0</v>
      </c>
      <c r="GQ33" s="82">
        <f t="shared" si="149"/>
        <v>8.0000000000000002E-3</v>
      </c>
      <c r="GR33" s="82">
        <f t="shared" si="150"/>
        <v>2E-3</v>
      </c>
      <c r="GS33" s="82">
        <f t="shared" si="151"/>
        <v>2E-3</v>
      </c>
      <c r="GT33" s="82">
        <f t="shared" si="152"/>
        <v>8.0000000000000002E-3</v>
      </c>
      <c r="GU33" s="82">
        <f t="shared" si="153"/>
        <v>0</v>
      </c>
      <c r="GV33" s="82">
        <f t="shared" si="154"/>
        <v>2E-3</v>
      </c>
      <c r="GW33" s="82">
        <f t="shared" si="155"/>
        <v>2E-3</v>
      </c>
      <c r="GX33" s="82">
        <f t="shared" si="156"/>
        <v>2E-3</v>
      </c>
      <c r="GY33" s="82">
        <f t="shared" si="157"/>
        <v>6.0000000000000001E-3</v>
      </c>
      <c r="GZ33" s="82">
        <f t="shared" si="158"/>
        <v>0</v>
      </c>
      <c r="HA33" s="82">
        <f t="shared" si="159"/>
        <v>2E-3</v>
      </c>
      <c r="HB33" s="82">
        <f t="shared" si="160"/>
        <v>0</v>
      </c>
    </row>
    <row r="34" spans="1:210">
      <c r="A34">
        <v>26</v>
      </c>
      <c r="B34" t="s">
        <v>17</v>
      </c>
      <c r="C34" t="s">
        <v>9</v>
      </c>
      <c r="D34" t="s">
        <v>12</v>
      </c>
      <c r="E34" t="s">
        <v>19</v>
      </c>
      <c r="F34" t="s">
        <v>20</v>
      </c>
      <c r="G34">
        <v>22</v>
      </c>
      <c r="H34">
        <v>22</v>
      </c>
      <c r="I34">
        <v>22</v>
      </c>
      <c r="J34">
        <v>22</v>
      </c>
      <c r="K34">
        <v>22</v>
      </c>
      <c r="L34">
        <v>22</v>
      </c>
      <c r="M34">
        <v>22</v>
      </c>
      <c r="N34">
        <v>22</v>
      </c>
      <c r="O34">
        <v>22</v>
      </c>
      <c r="P34">
        <v>22</v>
      </c>
      <c r="Q34">
        <v>22</v>
      </c>
      <c r="R34">
        <v>22</v>
      </c>
      <c r="S34">
        <v>22</v>
      </c>
      <c r="T34">
        <v>22</v>
      </c>
      <c r="U34">
        <v>22</v>
      </c>
      <c r="V34">
        <v>22</v>
      </c>
      <c r="W34">
        <v>22</v>
      </c>
      <c r="X34">
        <v>22</v>
      </c>
      <c r="Y34">
        <v>22</v>
      </c>
      <c r="Z34">
        <v>22</v>
      </c>
      <c r="AA34">
        <v>25</v>
      </c>
      <c r="AB34">
        <v>25</v>
      </c>
      <c r="AC34">
        <v>25</v>
      </c>
      <c r="AD34">
        <v>25</v>
      </c>
      <c r="AE34">
        <v>25</v>
      </c>
      <c r="AF34">
        <v>25</v>
      </c>
      <c r="AG34">
        <v>25</v>
      </c>
      <c r="AH34">
        <v>25</v>
      </c>
      <c r="AI34">
        <v>25</v>
      </c>
      <c r="AJ34">
        <v>25</v>
      </c>
      <c r="AK34">
        <v>25</v>
      </c>
      <c r="AL34">
        <v>25</v>
      </c>
      <c r="AM34">
        <v>25</v>
      </c>
      <c r="AN34">
        <v>25</v>
      </c>
      <c r="AO34">
        <v>25</v>
      </c>
      <c r="AP34">
        <v>25</v>
      </c>
      <c r="AQ34">
        <v>25</v>
      </c>
      <c r="AR34">
        <v>25</v>
      </c>
      <c r="AS34">
        <v>25</v>
      </c>
      <c r="AT34">
        <v>25</v>
      </c>
      <c r="AU34">
        <v>23</v>
      </c>
      <c r="AV34">
        <v>23</v>
      </c>
      <c r="AW34">
        <v>23</v>
      </c>
      <c r="AX34">
        <v>23</v>
      </c>
      <c r="AY34">
        <v>23</v>
      </c>
      <c r="AZ34">
        <v>24</v>
      </c>
      <c r="BA34">
        <v>23</v>
      </c>
      <c r="BB34">
        <v>24</v>
      </c>
      <c r="BC34">
        <v>23</v>
      </c>
      <c r="BD34">
        <v>24</v>
      </c>
      <c r="BE34">
        <v>23</v>
      </c>
      <c r="BF34">
        <v>23</v>
      </c>
      <c r="BG34">
        <v>11</v>
      </c>
      <c r="BH34">
        <v>23</v>
      </c>
      <c r="BI34">
        <v>23</v>
      </c>
      <c r="BJ34">
        <v>23</v>
      </c>
      <c r="BK34">
        <v>23</v>
      </c>
      <c r="BL34">
        <v>23</v>
      </c>
      <c r="BM34">
        <v>23</v>
      </c>
      <c r="BN34">
        <v>23</v>
      </c>
      <c r="BO34">
        <v>24</v>
      </c>
      <c r="BP34">
        <v>24</v>
      </c>
      <c r="BQ34">
        <v>24</v>
      </c>
      <c r="BR34">
        <v>24</v>
      </c>
      <c r="BS34">
        <v>24</v>
      </c>
      <c r="BT34">
        <v>23</v>
      </c>
      <c r="BU34">
        <v>24</v>
      </c>
      <c r="BV34">
        <v>23</v>
      </c>
      <c r="BW34">
        <v>24</v>
      </c>
      <c r="BX34">
        <v>23</v>
      </c>
      <c r="BY34">
        <v>24</v>
      </c>
      <c r="BZ34">
        <v>24</v>
      </c>
      <c r="CA34">
        <v>24</v>
      </c>
      <c r="CB34">
        <v>24</v>
      </c>
      <c r="CC34">
        <v>24</v>
      </c>
      <c r="CD34">
        <v>24</v>
      </c>
      <c r="CE34">
        <v>24</v>
      </c>
      <c r="CF34">
        <v>1</v>
      </c>
      <c r="CG34">
        <v>24</v>
      </c>
      <c r="CH34">
        <v>24</v>
      </c>
      <c r="CI34">
        <v>17</v>
      </c>
      <c r="CJ34">
        <v>17</v>
      </c>
      <c r="CK34">
        <v>17</v>
      </c>
      <c r="CL34">
        <v>17</v>
      </c>
      <c r="CM34">
        <v>17</v>
      </c>
      <c r="CN34">
        <v>17</v>
      </c>
      <c r="CO34">
        <v>17</v>
      </c>
      <c r="CP34">
        <v>17</v>
      </c>
      <c r="CQ34">
        <v>17</v>
      </c>
      <c r="CR34">
        <v>17</v>
      </c>
      <c r="CS34">
        <v>17</v>
      </c>
      <c r="CT34">
        <v>17</v>
      </c>
      <c r="CU34">
        <v>23</v>
      </c>
      <c r="CV34">
        <v>17</v>
      </c>
      <c r="CW34">
        <v>17</v>
      </c>
      <c r="CX34">
        <v>1</v>
      </c>
      <c r="CY34">
        <v>17</v>
      </c>
      <c r="CZ34">
        <v>24</v>
      </c>
      <c r="DA34">
        <v>1</v>
      </c>
      <c r="DB34">
        <v>17</v>
      </c>
      <c r="DE34" t="s">
        <v>175</v>
      </c>
      <c r="DF34">
        <v>26</v>
      </c>
      <c r="DG34" s="78">
        <f t="shared" si="71"/>
        <v>0</v>
      </c>
      <c r="DH34" s="78">
        <f t="shared" si="73"/>
        <v>2E-3</v>
      </c>
      <c r="DI34" s="78">
        <f t="shared" si="74"/>
        <v>2E-3</v>
      </c>
      <c r="DJ34" s="78">
        <f t="shared" si="75"/>
        <v>0</v>
      </c>
      <c r="DK34" s="78">
        <f t="shared" si="76"/>
        <v>0</v>
      </c>
      <c r="DL34" s="78">
        <f t="shared" si="77"/>
        <v>0</v>
      </c>
      <c r="DM34" s="78">
        <f t="shared" si="78"/>
        <v>2E-3</v>
      </c>
      <c r="DN34" s="78">
        <f t="shared" si="79"/>
        <v>0</v>
      </c>
      <c r="DO34" s="78">
        <f t="shared" si="80"/>
        <v>0</v>
      </c>
      <c r="DP34" s="78">
        <f t="shared" si="81"/>
        <v>0</v>
      </c>
      <c r="DQ34" s="78">
        <f t="shared" si="82"/>
        <v>2E-3</v>
      </c>
      <c r="DR34" s="78">
        <f t="shared" si="83"/>
        <v>0</v>
      </c>
      <c r="DS34" s="78">
        <f t="shared" si="84"/>
        <v>2E-3</v>
      </c>
      <c r="DT34" s="78">
        <f t="shared" si="85"/>
        <v>2E-3</v>
      </c>
      <c r="DU34" s="78">
        <f t="shared" si="86"/>
        <v>2E-3</v>
      </c>
      <c r="DV34" s="78">
        <f t="shared" si="87"/>
        <v>4.0000000000000001E-3</v>
      </c>
      <c r="DW34" s="78">
        <f t="shared" si="88"/>
        <v>4.0000000000000001E-3</v>
      </c>
      <c r="DX34" s="78">
        <f t="shared" si="89"/>
        <v>0</v>
      </c>
      <c r="DY34" s="78">
        <f t="shared" si="90"/>
        <v>4.0000000000000001E-3</v>
      </c>
      <c r="DZ34" s="78">
        <f t="shared" si="91"/>
        <v>0</v>
      </c>
      <c r="EA34" s="80">
        <f t="shared" si="92"/>
        <v>0</v>
      </c>
      <c r="EB34" s="80">
        <f t="shared" si="93"/>
        <v>0</v>
      </c>
      <c r="EC34" s="80">
        <f t="shared" si="94"/>
        <v>0</v>
      </c>
      <c r="ED34" s="80">
        <f t="shared" si="95"/>
        <v>2E-3</v>
      </c>
      <c r="EE34" s="80">
        <f t="shared" si="96"/>
        <v>0</v>
      </c>
      <c r="EF34" s="80">
        <f t="shared" si="97"/>
        <v>2E-3</v>
      </c>
      <c r="EG34" s="80">
        <f t="shared" si="98"/>
        <v>2E-3</v>
      </c>
      <c r="EH34" s="80">
        <f t="shared" si="99"/>
        <v>6.0000000000000001E-3</v>
      </c>
      <c r="EI34" s="80">
        <f t="shared" si="100"/>
        <v>0</v>
      </c>
      <c r="EJ34" s="80">
        <f t="shared" si="101"/>
        <v>0</v>
      </c>
      <c r="EK34" s="80">
        <f t="shared" si="102"/>
        <v>2E-3</v>
      </c>
      <c r="EL34" s="80">
        <f t="shared" si="103"/>
        <v>0</v>
      </c>
      <c r="EM34" s="80">
        <f t="shared" si="104"/>
        <v>0</v>
      </c>
      <c r="EN34" s="80">
        <f t="shared" si="105"/>
        <v>0</v>
      </c>
      <c r="EO34" s="80">
        <f t="shared" si="106"/>
        <v>0</v>
      </c>
      <c r="EP34" s="80">
        <f t="shared" si="107"/>
        <v>0</v>
      </c>
      <c r="EQ34" s="80">
        <f t="shared" si="108"/>
        <v>4.0000000000000001E-3</v>
      </c>
      <c r="ER34" s="80">
        <f t="shared" si="109"/>
        <v>2E-3</v>
      </c>
      <c r="ES34" s="80">
        <f t="shared" si="110"/>
        <v>2E-3</v>
      </c>
      <c r="ET34" s="80">
        <f t="shared" si="111"/>
        <v>2E-3</v>
      </c>
      <c r="EU34" s="84">
        <f t="shared" si="112"/>
        <v>2E-3</v>
      </c>
      <c r="EV34" s="84">
        <f t="shared" si="113"/>
        <v>4.0000000000000001E-3</v>
      </c>
      <c r="EW34" s="84">
        <f t="shared" si="114"/>
        <v>0</v>
      </c>
      <c r="EX34" s="84">
        <f t="shared" si="115"/>
        <v>0</v>
      </c>
      <c r="EY34" s="84">
        <f t="shared" si="116"/>
        <v>2E-3</v>
      </c>
      <c r="EZ34" s="84">
        <f t="shared" si="117"/>
        <v>0</v>
      </c>
      <c r="FA34" s="84">
        <f t="shared" si="118"/>
        <v>2E-3</v>
      </c>
      <c r="FB34" s="84">
        <f t="shared" si="119"/>
        <v>0</v>
      </c>
      <c r="FC34" s="84">
        <f t="shared" si="120"/>
        <v>2E-3</v>
      </c>
      <c r="FD34" s="84">
        <f t="shared" si="121"/>
        <v>2E-3</v>
      </c>
      <c r="FE34" s="84">
        <f t="shared" si="122"/>
        <v>0</v>
      </c>
      <c r="FF34" s="84">
        <f t="shared" si="123"/>
        <v>2E-3</v>
      </c>
      <c r="FG34" s="84">
        <f t="shared" si="124"/>
        <v>0</v>
      </c>
      <c r="FH34" s="84">
        <f t="shared" si="125"/>
        <v>0</v>
      </c>
      <c r="FI34" s="84">
        <f t="shared" si="126"/>
        <v>0</v>
      </c>
      <c r="FJ34" s="84">
        <f t="shared" si="127"/>
        <v>2E-3</v>
      </c>
      <c r="FK34" s="84">
        <f t="shared" si="128"/>
        <v>2E-3</v>
      </c>
      <c r="FL34" s="84">
        <f t="shared" si="129"/>
        <v>2E-3</v>
      </c>
      <c r="FM34" s="84">
        <f t="shared" si="130"/>
        <v>2E-3</v>
      </c>
      <c r="FN34" s="84">
        <f t="shared" si="131"/>
        <v>0</v>
      </c>
      <c r="FO34" s="90">
        <f t="shared" si="132"/>
        <v>4.0000000000000001E-3</v>
      </c>
      <c r="FP34" s="90">
        <f t="shared" si="133"/>
        <v>8.0000000000000002E-3</v>
      </c>
      <c r="FQ34" s="90">
        <f t="shared" si="134"/>
        <v>4.0000000000000001E-3</v>
      </c>
      <c r="FR34" s="90">
        <f t="shared" si="135"/>
        <v>0</v>
      </c>
      <c r="FS34" s="90">
        <f t="shared" si="72"/>
        <v>2E-3</v>
      </c>
      <c r="FT34" s="90">
        <f t="shared" si="161"/>
        <v>0</v>
      </c>
      <c r="FU34" s="90">
        <f t="shared" si="162"/>
        <v>2E-3</v>
      </c>
      <c r="FV34" s="90">
        <f t="shared" si="163"/>
        <v>0</v>
      </c>
      <c r="FW34" s="90">
        <f t="shared" si="164"/>
        <v>0</v>
      </c>
      <c r="FX34" s="90">
        <f t="shared" si="165"/>
        <v>2E-3</v>
      </c>
      <c r="FY34" s="90">
        <f t="shared" si="166"/>
        <v>2E-3</v>
      </c>
      <c r="FZ34" s="90">
        <f t="shared" si="167"/>
        <v>6.0000000000000001E-3</v>
      </c>
      <c r="GA34" s="90">
        <f t="shared" si="168"/>
        <v>2E-3</v>
      </c>
      <c r="GB34" s="90">
        <f t="shared" si="169"/>
        <v>6.0000000000000001E-3</v>
      </c>
      <c r="GC34" s="90">
        <f t="shared" si="170"/>
        <v>4.0000000000000001E-3</v>
      </c>
      <c r="GD34" s="90">
        <f t="shared" si="136"/>
        <v>2E-3</v>
      </c>
      <c r="GE34" s="90">
        <f t="shared" si="137"/>
        <v>2E-3</v>
      </c>
      <c r="GF34" s="90">
        <f t="shared" si="138"/>
        <v>6.0000000000000001E-3</v>
      </c>
      <c r="GG34" s="90">
        <f t="shared" si="139"/>
        <v>0</v>
      </c>
      <c r="GH34" s="90">
        <f t="shared" si="140"/>
        <v>0</v>
      </c>
      <c r="GI34" s="82">
        <f t="shared" si="141"/>
        <v>0</v>
      </c>
      <c r="GJ34" s="82">
        <f t="shared" si="142"/>
        <v>2E-3</v>
      </c>
      <c r="GK34" s="82">
        <f t="shared" si="143"/>
        <v>2E-3</v>
      </c>
      <c r="GL34" s="82">
        <f t="shared" si="144"/>
        <v>2E-3</v>
      </c>
      <c r="GM34" s="82">
        <f t="shared" si="145"/>
        <v>2E-3</v>
      </c>
      <c r="GN34" s="82">
        <f t="shared" si="146"/>
        <v>4.0000000000000001E-3</v>
      </c>
      <c r="GO34" s="82">
        <f t="shared" si="147"/>
        <v>6.0000000000000001E-3</v>
      </c>
      <c r="GP34" s="82">
        <f t="shared" si="148"/>
        <v>0</v>
      </c>
      <c r="GQ34" s="82">
        <f t="shared" si="149"/>
        <v>6.0000000000000001E-3</v>
      </c>
      <c r="GR34" s="82">
        <f t="shared" si="150"/>
        <v>8.0000000000000002E-3</v>
      </c>
      <c r="GS34" s="82">
        <f t="shared" si="151"/>
        <v>2E-3</v>
      </c>
      <c r="GT34" s="82">
        <f t="shared" si="152"/>
        <v>8.0000000000000002E-3</v>
      </c>
      <c r="GU34" s="82">
        <f t="shared" si="153"/>
        <v>4.0000000000000001E-3</v>
      </c>
      <c r="GV34" s="82">
        <f t="shared" si="154"/>
        <v>4.0000000000000001E-3</v>
      </c>
      <c r="GW34" s="82">
        <f t="shared" si="155"/>
        <v>2E-3</v>
      </c>
      <c r="GX34" s="82">
        <f t="shared" si="156"/>
        <v>0</v>
      </c>
      <c r="GY34" s="82">
        <f t="shared" si="157"/>
        <v>2E-3</v>
      </c>
      <c r="GZ34" s="82">
        <f t="shared" si="158"/>
        <v>0</v>
      </c>
      <c r="HA34" s="82">
        <f t="shared" si="159"/>
        <v>4.0000000000000001E-3</v>
      </c>
      <c r="HB34" s="82">
        <f t="shared" si="160"/>
        <v>6.0000000000000001E-3</v>
      </c>
    </row>
    <row r="35" spans="1:210">
      <c r="A35">
        <v>27</v>
      </c>
      <c r="B35" t="s">
        <v>17</v>
      </c>
      <c r="C35" t="s">
        <v>9</v>
      </c>
      <c r="D35" t="s">
        <v>12</v>
      </c>
      <c r="E35" t="s">
        <v>19</v>
      </c>
      <c r="F35" t="s">
        <v>20</v>
      </c>
      <c r="G35">
        <v>22</v>
      </c>
      <c r="H35">
        <v>22</v>
      </c>
      <c r="I35">
        <v>22</v>
      </c>
      <c r="J35">
        <v>22</v>
      </c>
      <c r="K35">
        <v>22</v>
      </c>
      <c r="L35">
        <v>22</v>
      </c>
      <c r="M35">
        <v>22</v>
      </c>
      <c r="N35">
        <v>22</v>
      </c>
      <c r="O35">
        <v>22</v>
      </c>
      <c r="P35">
        <v>22</v>
      </c>
      <c r="Q35">
        <v>22</v>
      </c>
      <c r="R35">
        <v>22</v>
      </c>
      <c r="S35">
        <v>22</v>
      </c>
      <c r="T35">
        <v>11</v>
      </c>
      <c r="U35">
        <v>22</v>
      </c>
      <c r="V35">
        <v>22</v>
      </c>
      <c r="W35">
        <v>22</v>
      </c>
      <c r="X35">
        <v>22</v>
      </c>
      <c r="Y35">
        <v>22</v>
      </c>
      <c r="Z35">
        <v>22</v>
      </c>
      <c r="AA35">
        <v>25</v>
      </c>
      <c r="AB35">
        <v>25</v>
      </c>
      <c r="AC35">
        <v>25</v>
      </c>
      <c r="AD35">
        <v>25</v>
      </c>
      <c r="AE35">
        <v>25</v>
      </c>
      <c r="AF35">
        <v>25</v>
      </c>
      <c r="AG35">
        <v>25</v>
      </c>
      <c r="AH35">
        <v>25</v>
      </c>
      <c r="AI35">
        <v>25</v>
      </c>
      <c r="AJ35">
        <v>25</v>
      </c>
      <c r="AK35">
        <v>25</v>
      </c>
      <c r="AL35">
        <v>25</v>
      </c>
      <c r="AM35">
        <v>25</v>
      </c>
      <c r="AN35">
        <v>22</v>
      </c>
      <c r="AO35">
        <v>25</v>
      </c>
      <c r="AP35">
        <v>25</v>
      </c>
      <c r="AQ35">
        <v>25</v>
      </c>
      <c r="AR35">
        <v>25</v>
      </c>
      <c r="AS35">
        <v>25</v>
      </c>
      <c r="AT35">
        <v>25</v>
      </c>
      <c r="AU35">
        <v>23</v>
      </c>
      <c r="AV35">
        <v>23</v>
      </c>
      <c r="AW35">
        <v>23</v>
      </c>
      <c r="AX35">
        <v>23</v>
      </c>
      <c r="AY35">
        <v>23</v>
      </c>
      <c r="AZ35">
        <v>23</v>
      </c>
      <c r="BA35">
        <v>23</v>
      </c>
      <c r="BB35">
        <v>23</v>
      </c>
      <c r="BC35">
        <v>23</v>
      </c>
      <c r="BD35">
        <v>23</v>
      </c>
      <c r="BE35">
        <v>23</v>
      </c>
      <c r="BF35">
        <v>23</v>
      </c>
      <c r="BG35">
        <v>23</v>
      </c>
      <c r="BH35">
        <v>25</v>
      </c>
      <c r="BI35">
        <v>23</v>
      </c>
      <c r="BJ35">
        <v>23</v>
      </c>
      <c r="BK35">
        <v>23</v>
      </c>
      <c r="BL35">
        <v>23</v>
      </c>
      <c r="BM35">
        <v>23</v>
      </c>
      <c r="BN35">
        <v>23</v>
      </c>
      <c r="BO35">
        <v>24</v>
      </c>
      <c r="BP35">
        <v>24</v>
      </c>
      <c r="BQ35">
        <v>24</v>
      </c>
      <c r="BR35">
        <v>24</v>
      </c>
      <c r="BS35">
        <v>24</v>
      </c>
      <c r="BT35">
        <v>24</v>
      </c>
      <c r="BU35">
        <v>24</v>
      </c>
      <c r="BV35">
        <v>24</v>
      </c>
      <c r="BW35">
        <v>24</v>
      </c>
      <c r="BX35">
        <v>24</v>
      </c>
      <c r="BY35">
        <v>24</v>
      </c>
      <c r="BZ35">
        <v>24</v>
      </c>
      <c r="CA35">
        <v>24</v>
      </c>
      <c r="CB35">
        <v>23</v>
      </c>
      <c r="CC35">
        <v>24</v>
      </c>
      <c r="CD35">
        <v>24</v>
      </c>
      <c r="CE35">
        <v>24</v>
      </c>
      <c r="CF35">
        <v>24</v>
      </c>
      <c r="CG35">
        <v>24</v>
      </c>
      <c r="CH35">
        <v>24</v>
      </c>
      <c r="CI35">
        <v>17</v>
      </c>
      <c r="CJ35">
        <v>17</v>
      </c>
      <c r="CK35">
        <v>17</v>
      </c>
      <c r="CL35">
        <v>17</v>
      </c>
      <c r="CM35">
        <v>17</v>
      </c>
      <c r="CN35">
        <v>17</v>
      </c>
      <c r="CO35">
        <v>17</v>
      </c>
      <c r="CP35">
        <v>17</v>
      </c>
      <c r="CQ35">
        <v>17</v>
      </c>
      <c r="CR35">
        <v>17</v>
      </c>
      <c r="CS35">
        <v>17</v>
      </c>
      <c r="CT35">
        <v>17</v>
      </c>
      <c r="CU35">
        <v>17</v>
      </c>
      <c r="CV35">
        <v>24</v>
      </c>
      <c r="CW35">
        <v>17</v>
      </c>
      <c r="CX35">
        <v>17</v>
      </c>
      <c r="CY35">
        <v>17</v>
      </c>
      <c r="CZ35">
        <v>17</v>
      </c>
      <c r="DA35">
        <v>17</v>
      </c>
      <c r="DB35">
        <v>17</v>
      </c>
      <c r="DG35">
        <v>1</v>
      </c>
      <c r="DH35">
        <v>2</v>
      </c>
      <c r="DI35">
        <v>3</v>
      </c>
      <c r="DJ35">
        <v>4</v>
      </c>
      <c r="DK35">
        <v>5</v>
      </c>
      <c r="DL35">
        <v>6</v>
      </c>
      <c r="DM35">
        <v>7</v>
      </c>
      <c r="DN35">
        <v>8</v>
      </c>
      <c r="DO35">
        <v>9</v>
      </c>
      <c r="DP35">
        <v>10</v>
      </c>
      <c r="DQ35">
        <v>11</v>
      </c>
      <c r="DR35">
        <v>12</v>
      </c>
      <c r="DS35">
        <v>13</v>
      </c>
      <c r="DT35">
        <v>14</v>
      </c>
      <c r="DU35">
        <v>15</v>
      </c>
      <c r="DV35">
        <v>16</v>
      </c>
      <c r="DW35">
        <v>17</v>
      </c>
      <c r="DX35">
        <v>18</v>
      </c>
      <c r="DY35">
        <v>19</v>
      </c>
      <c r="DZ35">
        <v>20</v>
      </c>
      <c r="EA35">
        <v>1</v>
      </c>
      <c r="EB35">
        <v>2</v>
      </c>
      <c r="EC35">
        <v>3</v>
      </c>
      <c r="ED35">
        <v>4</v>
      </c>
      <c r="EE35">
        <v>5</v>
      </c>
      <c r="EF35">
        <v>6</v>
      </c>
      <c r="EG35">
        <v>7</v>
      </c>
      <c r="EH35">
        <v>8</v>
      </c>
      <c r="EI35">
        <v>9</v>
      </c>
      <c r="EJ35">
        <v>10</v>
      </c>
      <c r="EK35">
        <v>11</v>
      </c>
      <c r="EL35">
        <v>12</v>
      </c>
      <c r="EM35">
        <v>13</v>
      </c>
      <c r="EN35">
        <v>14</v>
      </c>
      <c r="EO35">
        <v>15</v>
      </c>
      <c r="EP35">
        <v>16</v>
      </c>
      <c r="EQ35">
        <v>17</v>
      </c>
      <c r="ER35">
        <v>18</v>
      </c>
      <c r="ES35">
        <v>19</v>
      </c>
      <c r="ET35">
        <v>20</v>
      </c>
      <c r="EU35">
        <v>1</v>
      </c>
      <c r="EV35">
        <v>2</v>
      </c>
      <c r="EW35">
        <v>3</v>
      </c>
      <c r="EX35">
        <v>4</v>
      </c>
      <c r="EY35">
        <v>5</v>
      </c>
      <c r="EZ35">
        <v>6</v>
      </c>
      <c r="FA35">
        <v>7</v>
      </c>
      <c r="FB35">
        <v>8</v>
      </c>
      <c r="FC35">
        <v>9</v>
      </c>
      <c r="FD35">
        <v>10</v>
      </c>
      <c r="FE35">
        <v>11</v>
      </c>
      <c r="FF35">
        <v>12</v>
      </c>
      <c r="FG35">
        <v>13</v>
      </c>
      <c r="FH35">
        <v>14</v>
      </c>
      <c r="FI35">
        <v>15</v>
      </c>
      <c r="FJ35">
        <v>16</v>
      </c>
      <c r="FK35">
        <v>17</v>
      </c>
      <c r="FL35">
        <v>18</v>
      </c>
      <c r="FM35">
        <v>19</v>
      </c>
      <c r="FN35">
        <v>20</v>
      </c>
      <c r="FO35">
        <v>1</v>
      </c>
      <c r="FP35">
        <v>2</v>
      </c>
      <c r="FQ35">
        <v>3</v>
      </c>
      <c r="FR35">
        <v>4</v>
      </c>
      <c r="FS35">
        <v>5</v>
      </c>
      <c r="FT35">
        <v>6</v>
      </c>
      <c r="FU35">
        <v>7</v>
      </c>
      <c r="FV35">
        <v>8</v>
      </c>
      <c r="FW35">
        <v>9</v>
      </c>
      <c r="FX35">
        <v>10</v>
      </c>
      <c r="FY35">
        <v>11</v>
      </c>
      <c r="FZ35">
        <v>12</v>
      </c>
      <c r="GA35">
        <v>13</v>
      </c>
      <c r="GB35">
        <v>14</v>
      </c>
      <c r="GC35">
        <v>15</v>
      </c>
      <c r="GD35">
        <v>16</v>
      </c>
      <c r="GE35">
        <v>17</v>
      </c>
      <c r="GF35">
        <v>18</v>
      </c>
      <c r="GG35">
        <v>19</v>
      </c>
      <c r="GH35">
        <v>20</v>
      </c>
      <c r="GI35">
        <v>1</v>
      </c>
      <c r="GJ35">
        <v>2</v>
      </c>
      <c r="GK35">
        <v>3</v>
      </c>
      <c r="GL35">
        <v>4</v>
      </c>
      <c r="GM35">
        <v>5</v>
      </c>
      <c r="GN35">
        <v>6</v>
      </c>
      <c r="GO35">
        <v>7</v>
      </c>
      <c r="GP35">
        <v>8</v>
      </c>
      <c r="GQ35">
        <v>9</v>
      </c>
      <c r="GR35">
        <v>10</v>
      </c>
      <c r="GS35">
        <v>11</v>
      </c>
      <c r="GT35">
        <v>12</v>
      </c>
      <c r="GU35">
        <v>13</v>
      </c>
      <c r="GV35">
        <v>14</v>
      </c>
      <c r="GW35">
        <v>15</v>
      </c>
      <c r="GX35">
        <v>16</v>
      </c>
      <c r="GY35">
        <v>17</v>
      </c>
      <c r="GZ35">
        <v>18</v>
      </c>
      <c r="HA35">
        <v>19</v>
      </c>
      <c r="HB35">
        <v>20</v>
      </c>
    </row>
    <row r="36" spans="1:210">
      <c r="A36">
        <v>28</v>
      </c>
      <c r="B36" t="s">
        <v>17</v>
      </c>
      <c r="C36" t="s">
        <v>9</v>
      </c>
      <c r="D36" t="s">
        <v>12</v>
      </c>
      <c r="E36" t="s">
        <v>19</v>
      </c>
      <c r="F36" t="s">
        <v>20</v>
      </c>
      <c r="G36">
        <v>22</v>
      </c>
      <c r="H36">
        <v>22</v>
      </c>
      <c r="I36">
        <v>22</v>
      </c>
      <c r="J36">
        <v>22</v>
      </c>
      <c r="K36">
        <v>22</v>
      </c>
      <c r="L36">
        <v>22</v>
      </c>
      <c r="M36">
        <v>22</v>
      </c>
      <c r="N36">
        <v>22</v>
      </c>
      <c r="O36">
        <v>22</v>
      </c>
      <c r="P36">
        <v>22</v>
      </c>
      <c r="Q36">
        <v>22</v>
      </c>
      <c r="R36">
        <v>22</v>
      </c>
      <c r="S36">
        <v>22</v>
      </c>
      <c r="T36">
        <v>22</v>
      </c>
      <c r="U36">
        <v>22</v>
      </c>
      <c r="V36">
        <v>22</v>
      </c>
      <c r="W36">
        <v>22</v>
      </c>
      <c r="X36">
        <v>22</v>
      </c>
      <c r="Y36">
        <v>22</v>
      </c>
      <c r="Z36">
        <v>22</v>
      </c>
      <c r="AA36">
        <v>25</v>
      </c>
      <c r="AB36">
        <v>25</v>
      </c>
      <c r="AC36">
        <v>25</v>
      </c>
      <c r="AD36">
        <v>25</v>
      </c>
      <c r="AE36">
        <v>25</v>
      </c>
      <c r="AF36">
        <v>25</v>
      </c>
      <c r="AG36">
        <v>25</v>
      </c>
      <c r="AH36">
        <v>25</v>
      </c>
      <c r="AI36">
        <v>25</v>
      </c>
      <c r="AJ36">
        <v>25</v>
      </c>
      <c r="AK36">
        <v>25</v>
      </c>
      <c r="AL36">
        <v>25</v>
      </c>
      <c r="AM36">
        <v>25</v>
      </c>
      <c r="AN36">
        <v>25</v>
      </c>
      <c r="AO36">
        <v>25</v>
      </c>
      <c r="AP36">
        <v>25</v>
      </c>
      <c r="AQ36">
        <v>25</v>
      </c>
      <c r="AR36">
        <v>25</v>
      </c>
      <c r="AS36">
        <v>25</v>
      </c>
      <c r="AT36">
        <v>25</v>
      </c>
      <c r="AU36">
        <v>23</v>
      </c>
      <c r="AV36">
        <v>23</v>
      </c>
      <c r="AW36">
        <v>23</v>
      </c>
      <c r="AX36">
        <v>23</v>
      </c>
      <c r="AY36">
        <v>23</v>
      </c>
      <c r="AZ36">
        <v>23</v>
      </c>
      <c r="BA36">
        <v>23</v>
      </c>
      <c r="BB36">
        <v>23</v>
      </c>
      <c r="BC36">
        <v>23</v>
      </c>
      <c r="BD36">
        <v>23</v>
      </c>
      <c r="BE36">
        <v>23</v>
      </c>
      <c r="BF36">
        <v>23</v>
      </c>
      <c r="BG36">
        <v>23</v>
      </c>
      <c r="BH36">
        <v>23</v>
      </c>
      <c r="BI36">
        <v>23</v>
      </c>
      <c r="BJ36">
        <v>23</v>
      </c>
      <c r="BK36">
        <v>23</v>
      </c>
      <c r="BL36">
        <v>23</v>
      </c>
      <c r="BM36">
        <v>24</v>
      </c>
      <c r="BN36">
        <v>23</v>
      </c>
      <c r="BO36">
        <v>24</v>
      </c>
      <c r="BP36">
        <v>24</v>
      </c>
      <c r="BQ36">
        <v>24</v>
      </c>
      <c r="BR36">
        <v>24</v>
      </c>
      <c r="BS36">
        <v>24</v>
      </c>
      <c r="BT36">
        <v>24</v>
      </c>
      <c r="BU36">
        <v>24</v>
      </c>
      <c r="BV36">
        <v>24</v>
      </c>
      <c r="BW36">
        <v>24</v>
      </c>
      <c r="BX36">
        <v>24</v>
      </c>
      <c r="BY36">
        <v>24</v>
      </c>
      <c r="BZ36">
        <v>24</v>
      </c>
      <c r="CA36">
        <v>24</v>
      </c>
      <c r="CB36">
        <v>24</v>
      </c>
      <c r="CC36">
        <v>24</v>
      </c>
      <c r="CD36">
        <v>24</v>
      </c>
      <c r="CE36">
        <v>24</v>
      </c>
      <c r="CF36">
        <v>24</v>
      </c>
      <c r="CG36">
        <v>23</v>
      </c>
      <c r="CH36">
        <v>24</v>
      </c>
      <c r="CI36">
        <v>17</v>
      </c>
      <c r="CJ36">
        <v>17</v>
      </c>
      <c r="CK36">
        <v>17</v>
      </c>
      <c r="CL36">
        <v>17</v>
      </c>
      <c r="CM36">
        <v>17</v>
      </c>
      <c r="CN36">
        <v>17</v>
      </c>
      <c r="CO36">
        <v>17</v>
      </c>
      <c r="CP36">
        <v>17</v>
      </c>
      <c r="CQ36">
        <v>17</v>
      </c>
      <c r="CR36">
        <v>17</v>
      </c>
      <c r="CS36">
        <v>17</v>
      </c>
      <c r="CT36">
        <v>17</v>
      </c>
      <c r="CU36">
        <v>17</v>
      </c>
      <c r="CV36">
        <v>17</v>
      </c>
      <c r="CW36">
        <v>17</v>
      </c>
      <c r="CX36">
        <v>17</v>
      </c>
      <c r="CY36">
        <v>17</v>
      </c>
      <c r="CZ36">
        <v>17</v>
      </c>
      <c r="DA36">
        <v>17</v>
      </c>
      <c r="DB36">
        <v>17</v>
      </c>
      <c r="DG36" s="87" t="str">
        <f>DG7</f>
        <v>N</v>
      </c>
      <c r="DH36" s="87" t="str">
        <f t="shared" ref="DH36:FS36" si="171">DH7</f>
        <v>B</v>
      </c>
      <c r="DI36" s="87" t="str">
        <f t="shared" si="171"/>
        <v>G</v>
      </c>
      <c r="DJ36" s="87" t="str">
        <f t="shared" si="171"/>
        <v>W</v>
      </c>
      <c r="DK36" s="87" t="str">
        <f t="shared" si="171"/>
        <v>U</v>
      </c>
      <c r="DL36" s="87" t="str">
        <f t="shared" si="171"/>
        <v>N</v>
      </c>
      <c r="DM36" s="87" t="str">
        <f t="shared" si="171"/>
        <v>B</v>
      </c>
      <c r="DN36" s="87" t="str">
        <f t="shared" si="171"/>
        <v>G</v>
      </c>
      <c r="DO36" s="87" t="str">
        <f t="shared" si="171"/>
        <v>W</v>
      </c>
      <c r="DP36" s="87" t="str">
        <f t="shared" si="171"/>
        <v>U</v>
      </c>
      <c r="DQ36" s="87" t="str">
        <f t="shared" si="171"/>
        <v>N</v>
      </c>
      <c r="DR36" s="87" t="str">
        <f t="shared" si="171"/>
        <v>B</v>
      </c>
      <c r="DS36" s="87" t="str">
        <f t="shared" si="171"/>
        <v>G</v>
      </c>
      <c r="DT36" s="87" t="str">
        <f t="shared" si="171"/>
        <v>W</v>
      </c>
      <c r="DU36" s="87" t="str">
        <f t="shared" si="171"/>
        <v>U</v>
      </c>
      <c r="DV36" s="87" t="str">
        <f t="shared" si="171"/>
        <v>N</v>
      </c>
      <c r="DW36" s="87" t="str">
        <f t="shared" si="171"/>
        <v>B</v>
      </c>
      <c r="DX36" s="87" t="str">
        <f t="shared" si="171"/>
        <v>G</v>
      </c>
      <c r="DY36" s="87" t="str">
        <f t="shared" si="171"/>
        <v>W</v>
      </c>
      <c r="DZ36" s="87" t="str">
        <f t="shared" si="171"/>
        <v>U</v>
      </c>
      <c r="EA36" s="87" t="str">
        <f t="shared" si="171"/>
        <v>N</v>
      </c>
      <c r="EB36" s="87" t="str">
        <f t="shared" si="171"/>
        <v>B</v>
      </c>
      <c r="EC36" s="87" t="str">
        <f t="shared" si="171"/>
        <v>G</v>
      </c>
      <c r="ED36" s="87" t="str">
        <f t="shared" si="171"/>
        <v>W</v>
      </c>
      <c r="EE36" s="87" t="str">
        <f t="shared" si="171"/>
        <v>U</v>
      </c>
      <c r="EF36" s="87" t="str">
        <f t="shared" si="171"/>
        <v>N</v>
      </c>
      <c r="EG36" s="87" t="str">
        <f t="shared" si="171"/>
        <v>B</v>
      </c>
      <c r="EH36" s="87" t="str">
        <f t="shared" si="171"/>
        <v>G</v>
      </c>
      <c r="EI36" s="87" t="str">
        <f t="shared" si="171"/>
        <v>W</v>
      </c>
      <c r="EJ36" s="87" t="str">
        <f t="shared" si="171"/>
        <v>U</v>
      </c>
      <c r="EK36" s="87" t="str">
        <f t="shared" si="171"/>
        <v>N</v>
      </c>
      <c r="EL36" s="87" t="str">
        <f t="shared" si="171"/>
        <v>B</v>
      </c>
      <c r="EM36" s="87" t="str">
        <f t="shared" si="171"/>
        <v>G</v>
      </c>
      <c r="EN36" s="87" t="str">
        <f t="shared" si="171"/>
        <v>W</v>
      </c>
      <c r="EO36" s="87" t="str">
        <f t="shared" si="171"/>
        <v>U</v>
      </c>
      <c r="EP36" s="87" t="str">
        <f t="shared" si="171"/>
        <v>N</v>
      </c>
      <c r="EQ36" s="87" t="str">
        <f t="shared" si="171"/>
        <v>B</v>
      </c>
      <c r="ER36" s="87" t="str">
        <f t="shared" si="171"/>
        <v>G</v>
      </c>
      <c r="ES36" s="87" t="str">
        <f t="shared" si="171"/>
        <v>W</v>
      </c>
      <c r="ET36" s="87" t="str">
        <f t="shared" si="171"/>
        <v>U</v>
      </c>
      <c r="EU36" s="87" t="str">
        <f t="shared" si="171"/>
        <v>N</v>
      </c>
      <c r="EV36" s="87" t="str">
        <f t="shared" si="171"/>
        <v>B</v>
      </c>
      <c r="EW36" s="87" t="str">
        <f t="shared" si="171"/>
        <v>G</v>
      </c>
      <c r="EX36" s="87" t="str">
        <f t="shared" si="171"/>
        <v>W</v>
      </c>
      <c r="EY36" s="87" t="str">
        <f t="shared" si="171"/>
        <v>U</v>
      </c>
      <c r="EZ36" s="87" t="str">
        <f t="shared" si="171"/>
        <v>N</v>
      </c>
      <c r="FA36" s="87" t="str">
        <f t="shared" si="171"/>
        <v>B</v>
      </c>
      <c r="FB36" s="87" t="str">
        <f t="shared" si="171"/>
        <v>G</v>
      </c>
      <c r="FC36" s="87" t="str">
        <f t="shared" si="171"/>
        <v>W</v>
      </c>
      <c r="FD36" s="87" t="str">
        <f t="shared" si="171"/>
        <v>U</v>
      </c>
      <c r="FE36" s="87" t="str">
        <f t="shared" si="171"/>
        <v>N</v>
      </c>
      <c r="FF36" s="87" t="str">
        <f t="shared" si="171"/>
        <v>B</v>
      </c>
      <c r="FG36" s="87" t="str">
        <f t="shared" si="171"/>
        <v>G</v>
      </c>
      <c r="FH36" s="87" t="str">
        <f t="shared" si="171"/>
        <v>W</v>
      </c>
      <c r="FI36" s="87" t="str">
        <f t="shared" si="171"/>
        <v>U</v>
      </c>
      <c r="FJ36" s="87" t="str">
        <f t="shared" si="171"/>
        <v>N</v>
      </c>
      <c r="FK36" s="87" t="str">
        <f t="shared" si="171"/>
        <v>B</v>
      </c>
      <c r="FL36" s="87" t="str">
        <f t="shared" si="171"/>
        <v>G</v>
      </c>
      <c r="FM36" s="87" t="str">
        <f t="shared" si="171"/>
        <v>W</v>
      </c>
      <c r="FN36" s="87" t="str">
        <f t="shared" si="171"/>
        <v>U</v>
      </c>
      <c r="FO36" s="87" t="str">
        <f t="shared" si="171"/>
        <v>N</v>
      </c>
      <c r="FP36" s="87" t="str">
        <f t="shared" si="171"/>
        <v>B</v>
      </c>
      <c r="FQ36" s="87" t="str">
        <f t="shared" si="171"/>
        <v>G</v>
      </c>
      <c r="FR36" s="87" t="str">
        <f t="shared" si="171"/>
        <v>W</v>
      </c>
      <c r="FS36" s="87" t="str">
        <f t="shared" si="171"/>
        <v>U</v>
      </c>
      <c r="FT36" s="87" t="str">
        <f t="shared" ref="FT36:HB36" si="172">FT7</f>
        <v>N</v>
      </c>
      <c r="FU36" s="87" t="str">
        <f t="shared" si="172"/>
        <v>B</v>
      </c>
      <c r="FV36" s="87" t="str">
        <f t="shared" si="172"/>
        <v>G</v>
      </c>
      <c r="FW36" s="87" t="str">
        <f t="shared" si="172"/>
        <v>W</v>
      </c>
      <c r="FX36" s="87" t="str">
        <f t="shared" si="172"/>
        <v>U</v>
      </c>
      <c r="FY36" s="87" t="str">
        <f t="shared" si="172"/>
        <v>N</v>
      </c>
      <c r="FZ36" s="87" t="str">
        <f t="shared" si="172"/>
        <v>B</v>
      </c>
      <c r="GA36" s="87" t="str">
        <f t="shared" si="172"/>
        <v>G</v>
      </c>
      <c r="GB36" s="87" t="str">
        <f t="shared" si="172"/>
        <v>W</v>
      </c>
      <c r="GC36" s="87" t="str">
        <f t="shared" si="172"/>
        <v>U</v>
      </c>
      <c r="GD36" s="87" t="str">
        <f t="shared" si="172"/>
        <v>N</v>
      </c>
      <c r="GE36" s="87" t="str">
        <f t="shared" si="172"/>
        <v>B</v>
      </c>
      <c r="GF36" s="87" t="str">
        <f t="shared" si="172"/>
        <v>G</v>
      </c>
      <c r="GG36" s="87" t="str">
        <f t="shared" si="172"/>
        <v>W</v>
      </c>
      <c r="GH36" s="87" t="str">
        <f t="shared" si="172"/>
        <v>U</v>
      </c>
      <c r="GI36" s="87" t="str">
        <f t="shared" si="172"/>
        <v>N</v>
      </c>
      <c r="GJ36" s="87" t="str">
        <f t="shared" si="172"/>
        <v>B</v>
      </c>
      <c r="GK36" s="87" t="str">
        <f t="shared" si="172"/>
        <v>G</v>
      </c>
      <c r="GL36" s="87" t="str">
        <f t="shared" si="172"/>
        <v>W</v>
      </c>
      <c r="GM36" s="87" t="str">
        <f t="shared" si="172"/>
        <v>U</v>
      </c>
      <c r="GN36" s="87" t="str">
        <f t="shared" si="172"/>
        <v>N</v>
      </c>
      <c r="GO36" s="87" t="str">
        <f t="shared" si="172"/>
        <v>B</v>
      </c>
      <c r="GP36" s="87" t="str">
        <f t="shared" si="172"/>
        <v>G</v>
      </c>
      <c r="GQ36" s="87" t="str">
        <f t="shared" si="172"/>
        <v>W</v>
      </c>
      <c r="GR36" s="87" t="str">
        <f t="shared" si="172"/>
        <v>U</v>
      </c>
      <c r="GS36" s="87" t="str">
        <f t="shared" si="172"/>
        <v>N</v>
      </c>
      <c r="GT36" s="87" t="str">
        <f t="shared" si="172"/>
        <v>B</v>
      </c>
      <c r="GU36" s="87" t="str">
        <f t="shared" si="172"/>
        <v>G</v>
      </c>
      <c r="GV36" s="87" t="str">
        <f t="shared" si="172"/>
        <v>W</v>
      </c>
      <c r="GW36" s="87" t="str">
        <f t="shared" si="172"/>
        <v>U</v>
      </c>
      <c r="GX36" s="87" t="str">
        <f t="shared" si="172"/>
        <v>N</v>
      </c>
      <c r="GY36" s="87" t="str">
        <f t="shared" si="172"/>
        <v>B</v>
      </c>
      <c r="GZ36" s="87" t="str">
        <f t="shared" si="172"/>
        <v>G</v>
      </c>
      <c r="HA36" s="87" t="str">
        <f t="shared" si="172"/>
        <v>W</v>
      </c>
      <c r="HB36" s="87" t="str">
        <f t="shared" si="172"/>
        <v>U</v>
      </c>
    </row>
    <row r="37" spans="1:210">
      <c r="A37">
        <v>29</v>
      </c>
      <c r="B37" t="s">
        <v>17</v>
      </c>
      <c r="C37" t="s">
        <v>9</v>
      </c>
      <c r="D37" t="s">
        <v>12</v>
      </c>
      <c r="E37" t="s">
        <v>19</v>
      </c>
      <c r="F37" t="s">
        <v>20</v>
      </c>
      <c r="G37">
        <v>22</v>
      </c>
      <c r="H37">
        <v>22</v>
      </c>
      <c r="I37">
        <v>22</v>
      </c>
      <c r="J37">
        <v>22</v>
      </c>
      <c r="K37">
        <v>22</v>
      </c>
      <c r="L37">
        <v>1</v>
      </c>
      <c r="M37">
        <v>24</v>
      </c>
      <c r="N37">
        <v>1</v>
      </c>
      <c r="O37">
        <v>1</v>
      </c>
      <c r="P37">
        <v>1</v>
      </c>
      <c r="Q37">
        <v>22</v>
      </c>
      <c r="R37">
        <v>22</v>
      </c>
      <c r="S37">
        <v>22</v>
      </c>
      <c r="T37">
        <v>22</v>
      </c>
      <c r="U37">
        <v>22</v>
      </c>
      <c r="V37">
        <v>22</v>
      </c>
      <c r="W37">
        <v>1</v>
      </c>
      <c r="X37">
        <v>22</v>
      </c>
      <c r="Y37">
        <v>1</v>
      </c>
      <c r="Z37">
        <v>1</v>
      </c>
      <c r="AA37">
        <v>25</v>
      </c>
      <c r="AB37">
        <v>25</v>
      </c>
      <c r="AC37">
        <v>25</v>
      </c>
      <c r="AD37">
        <v>25</v>
      </c>
      <c r="AE37">
        <v>25</v>
      </c>
      <c r="AF37">
        <v>22</v>
      </c>
      <c r="AG37">
        <v>19</v>
      </c>
      <c r="AH37">
        <v>22</v>
      </c>
      <c r="AI37">
        <v>22</v>
      </c>
      <c r="AJ37">
        <v>22</v>
      </c>
      <c r="AK37">
        <v>25</v>
      </c>
      <c r="AL37">
        <v>25</v>
      </c>
      <c r="AM37">
        <v>25</v>
      </c>
      <c r="AN37">
        <v>25</v>
      </c>
      <c r="AO37">
        <v>25</v>
      </c>
      <c r="AP37">
        <v>25</v>
      </c>
      <c r="AQ37">
        <v>22</v>
      </c>
      <c r="AR37">
        <v>25</v>
      </c>
      <c r="AS37">
        <v>22</v>
      </c>
      <c r="AT37">
        <v>22</v>
      </c>
      <c r="AU37">
        <v>23</v>
      </c>
      <c r="AV37">
        <v>23</v>
      </c>
      <c r="AW37">
        <v>23</v>
      </c>
      <c r="AX37">
        <v>23</v>
      </c>
      <c r="AY37">
        <v>23</v>
      </c>
      <c r="AZ37">
        <v>25</v>
      </c>
      <c r="BA37">
        <v>17</v>
      </c>
      <c r="BB37">
        <v>25</v>
      </c>
      <c r="BC37">
        <v>24</v>
      </c>
      <c r="BD37">
        <v>25</v>
      </c>
      <c r="BE37">
        <v>1</v>
      </c>
      <c r="BF37">
        <v>23</v>
      </c>
      <c r="BG37">
        <v>1</v>
      </c>
      <c r="BH37">
        <v>23</v>
      </c>
      <c r="BI37">
        <v>23</v>
      </c>
      <c r="BJ37">
        <v>1</v>
      </c>
      <c r="BK37">
        <v>25</v>
      </c>
      <c r="BL37">
        <v>23</v>
      </c>
      <c r="BM37">
        <v>25</v>
      </c>
      <c r="BN37">
        <v>25</v>
      </c>
      <c r="BO37">
        <v>24</v>
      </c>
      <c r="BP37">
        <v>24</v>
      </c>
      <c r="BQ37">
        <v>24</v>
      </c>
      <c r="BR37">
        <v>24</v>
      </c>
      <c r="BS37">
        <v>24</v>
      </c>
      <c r="BT37">
        <v>23</v>
      </c>
      <c r="BU37">
        <v>23</v>
      </c>
      <c r="BV37">
        <v>24</v>
      </c>
      <c r="BW37">
        <v>25</v>
      </c>
      <c r="BX37">
        <v>23</v>
      </c>
      <c r="BY37">
        <v>23</v>
      </c>
      <c r="BZ37">
        <v>24</v>
      </c>
      <c r="CA37">
        <v>23</v>
      </c>
      <c r="CB37">
        <v>24</v>
      </c>
      <c r="CC37">
        <v>24</v>
      </c>
      <c r="CD37">
        <v>23</v>
      </c>
      <c r="CE37">
        <v>23</v>
      </c>
      <c r="CF37">
        <v>24</v>
      </c>
      <c r="CG37">
        <v>23</v>
      </c>
      <c r="CH37">
        <v>23</v>
      </c>
      <c r="CI37">
        <v>17</v>
      </c>
      <c r="CJ37">
        <v>17</v>
      </c>
      <c r="CK37">
        <v>17</v>
      </c>
      <c r="CL37">
        <v>17</v>
      </c>
      <c r="CM37">
        <v>17</v>
      </c>
      <c r="CN37">
        <v>24</v>
      </c>
      <c r="CO37">
        <v>22</v>
      </c>
      <c r="CP37">
        <v>23</v>
      </c>
      <c r="CQ37">
        <v>23</v>
      </c>
      <c r="CR37">
        <v>24</v>
      </c>
      <c r="CS37">
        <v>24</v>
      </c>
      <c r="CT37">
        <v>17</v>
      </c>
      <c r="CU37">
        <v>24</v>
      </c>
      <c r="CV37">
        <v>17</v>
      </c>
      <c r="CW37">
        <v>17</v>
      </c>
      <c r="CX37">
        <v>24</v>
      </c>
      <c r="CY37">
        <v>24</v>
      </c>
      <c r="CZ37">
        <v>17</v>
      </c>
      <c r="DA37">
        <v>24</v>
      </c>
      <c r="DB37">
        <v>24</v>
      </c>
      <c r="DG37" s="86" t="str">
        <f>DG8</f>
        <v>X1 Best: 1</v>
      </c>
      <c r="DH37" s="86" t="str">
        <f t="shared" ref="DH37:FS37" si="173">DH8</f>
        <v>X1 Best: 2</v>
      </c>
      <c r="DI37" s="86" t="str">
        <f t="shared" si="173"/>
        <v>X1 Best: 3</v>
      </c>
      <c r="DJ37" s="86" t="str">
        <f t="shared" si="173"/>
        <v>X1 Best: 4</v>
      </c>
      <c r="DK37" s="86" t="str">
        <f t="shared" si="173"/>
        <v>X1 Best: 5</v>
      </c>
      <c r="DL37" s="86" t="str">
        <f t="shared" si="173"/>
        <v>X2 Best: 1</v>
      </c>
      <c r="DM37" s="86" t="str">
        <f t="shared" si="173"/>
        <v>X2 Best: 2</v>
      </c>
      <c r="DN37" s="86" t="str">
        <f t="shared" si="173"/>
        <v>X2 Best: 3</v>
      </c>
      <c r="DO37" s="86" t="str">
        <f t="shared" si="173"/>
        <v>X2 Best: 4</v>
      </c>
      <c r="DP37" s="86" t="str">
        <f t="shared" si="173"/>
        <v>X2 Best: 5</v>
      </c>
      <c r="DQ37" s="86" t="str">
        <f t="shared" si="173"/>
        <v>X3 Best: 1</v>
      </c>
      <c r="DR37" s="86" t="str">
        <f t="shared" si="173"/>
        <v>X3 Best: 2</v>
      </c>
      <c r="DS37" s="86" t="str">
        <f t="shared" si="173"/>
        <v>X3 Best: 3</v>
      </c>
      <c r="DT37" s="86" t="str">
        <f t="shared" si="173"/>
        <v>X3 Best: 4</v>
      </c>
      <c r="DU37" s="86" t="str">
        <f t="shared" si="173"/>
        <v>X3 Best: 5</v>
      </c>
      <c r="DV37" s="86" t="str">
        <f t="shared" si="173"/>
        <v>X4 Best: 1</v>
      </c>
      <c r="DW37" s="86" t="str">
        <f t="shared" si="173"/>
        <v>X4 Best: 2</v>
      </c>
      <c r="DX37" s="86" t="str">
        <f t="shared" si="173"/>
        <v>X4 Best: 3</v>
      </c>
      <c r="DY37" s="86" t="str">
        <f t="shared" si="173"/>
        <v>X4 Best: 4</v>
      </c>
      <c r="DZ37" s="86" t="str">
        <f t="shared" si="173"/>
        <v>X4 Best: 5</v>
      </c>
      <c r="EA37" s="86" t="str">
        <f t="shared" si="173"/>
        <v>X1 Sec: 1</v>
      </c>
      <c r="EB37" s="86" t="str">
        <f t="shared" si="173"/>
        <v>X1 Sec: 2</v>
      </c>
      <c r="EC37" s="86" t="str">
        <f t="shared" si="173"/>
        <v>X1 Sec: 3</v>
      </c>
      <c r="ED37" s="86" t="str">
        <f t="shared" si="173"/>
        <v>X1 Sec: 4</v>
      </c>
      <c r="EE37" s="86" t="str">
        <f t="shared" si="173"/>
        <v>X1 Sec: 5</v>
      </c>
      <c r="EF37" s="86" t="str">
        <f t="shared" si="173"/>
        <v>X2 Sec: 1</v>
      </c>
      <c r="EG37" s="86" t="str">
        <f t="shared" si="173"/>
        <v>X2 Sec: 2</v>
      </c>
      <c r="EH37" s="86" t="str">
        <f t="shared" si="173"/>
        <v>X2 Sec: 3</v>
      </c>
      <c r="EI37" s="86" t="str">
        <f t="shared" si="173"/>
        <v>X2 Sec: 4</v>
      </c>
      <c r="EJ37" s="86" t="str">
        <f t="shared" si="173"/>
        <v>X2 Sec: 5</v>
      </c>
      <c r="EK37" s="86" t="str">
        <f t="shared" si="173"/>
        <v>X3 Sec: 1</v>
      </c>
      <c r="EL37" s="86" t="str">
        <f t="shared" si="173"/>
        <v>X3 Sec: 2</v>
      </c>
      <c r="EM37" s="86" t="str">
        <f t="shared" si="173"/>
        <v>X3 Sec: 3</v>
      </c>
      <c r="EN37" s="86" t="str">
        <f t="shared" si="173"/>
        <v>X3 Sec: 4</v>
      </c>
      <c r="EO37" s="86" t="str">
        <f t="shared" si="173"/>
        <v>X3 Sec: 5</v>
      </c>
      <c r="EP37" s="86" t="str">
        <f t="shared" si="173"/>
        <v>X4 Sec: 1</v>
      </c>
      <c r="EQ37" s="86" t="str">
        <f t="shared" si="173"/>
        <v>X4 Sec: 2</v>
      </c>
      <c r="ER37" s="86" t="str">
        <f t="shared" si="173"/>
        <v>X4 Sec: 3</v>
      </c>
      <c r="ES37" s="86" t="str">
        <f t="shared" si="173"/>
        <v>X4 Sec: 4</v>
      </c>
      <c r="ET37" s="86" t="str">
        <f t="shared" si="173"/>
        <v>X4 Sec: 5</v>
      </c>
      <c r="EU37" s="86" t="str">
        <f t="shared" si="173"/>
        <v>X1 Thrd: 1</v>
      </c>
      <c r="EV37" s="86" t="str">
        <f t="shared" si="173"/>
        <v>X1 Thrd: 2</v>
      </c>
      <c r="EW37" s="86" t="str">
        <f t="shared" si="173"/>
        <v>X1 Thrd: 3</v>
      </c>
      <c r="EX37" s="86" t="str">
        <f t="shared" si="173"/>
        <v>X1 Thrd: 4</v>
      </c>
      <c r="EY37" s="86" t="str">
        <f t="shared" si="173"/>
        <v>X1 Thrd: 5</v>
      </c>
      <c r="EZ37" s="86" t="str">
        <f t="shared" si="173"/>
        <v>X2 Thrd: 1</v>
      </c>
      <c r="FA37" s="86" t="str">
        <f t="shared" si="173"/>
        <v>X2 Thrd: 2</v>
      </c>
      <c r="FB37" s="86" t="str">
        <f t="shared" si="173"/>
        <v>X2 Thrd: 3</v>
      </c>
      <c r="FC37" s="86" t="str">
        <f t="shared" si="173"/>
        <v>X2 Thrd: 4</v>
      </c>
      <c r="FD37" s="86" t="str">
        <f t="shared" si="173"/>
        <v>X2 Thrd: 5</v>
      </c>
      <c r="FE37" s="86" t="str">
        <f t="shared" si="173"/>
        <v>X3 Thrd: 1</v>
      </c>
      <c r="FF37" s="86" t="str">
        <f t="shared" si="173"/>
        <v>X3 Thrd: 2</v>
      </c>
      <c r="FG37" s="86" t="str">
        <f t="shared" si="173"/>
        <v>X3 Thrd: 3</v>
      </c>
      <c r="FH37" s="86" t="str">
        <f t="shared" si="173"/>
        <v>X3 Thrd: 4</v>
      </c>
      <c r="FI37" s="86" t="str">
        <f t="shared" si="173"/>
        <v>X3 Thrd: 5</v>
      </c>
      <c r="FJ37" s="86" t="str">
        <f t="shared" si="173"/>
        <v>X4 Thrd: 1</v>
      </c>
      <c r="FK37" s="86" t="str">
        <f t="shared" si="173"/>
        <v>X4 Thrd: 2</v>
      </c>
      <c r="FL37" s="86" t="str">
        <f t="shared" si="173"/>
        <v>X4 Thrd: 3</v>
      </c>
      <c r="FM37" s="86" t="str">
        <f t="shared" si="173"/>
        <v>X4 Thrd: 4</v>
      </c>
      <c r="FN37" s="86" t="str">
        <f t="shared" si="173"/>
        <v>X4 Thrd: 5</v>
      </c>
      <c r="FO37" s="86" t="str">
        <f t="shared" si="173"/>
        <v>X1 Frth: 1</v>
      </c>
      <c r="FP37" s="86" t="str">
        <f t="shared" si="173"/>
        <v>X1 Frth: 2</v>
      </c>
      <c r="FQ37" s="86" t="str">
        <f t="shared" si="173"/>
        <v>X1 Frth: 3</v>
      </c>
      <c r="FR37" s="86" t="str">
        <f t="shared" si="173"/>
        <v>X1 Frth: 4</v>
      </c>
      <c r="FS37" s="86" t="str">
        <f t="shared" si="173"/>
        <v>X1 Frth: 5</v>
      </c>
      <c r="FT37" s="86" t="str">
        <f t="shared" ref="FT37:HB37" si="174">FT8</f>
        <v>X2 Frth: 1</v>
      </c>
      <c r="FU37" s="86" t="str">
        <f t="shared" si="174"/>
        <v>X2 Frth: 2</v>
      </c>
      <c r="FV37" s="86" t="str">
        <f t="shared" si="174"/>
        <v>X2 Frth: 3</v>
      </c>
      <c r="FW37" s="86" t="str">
        <f t="shared" si="174"/>
        <v>X2 Frth: 4</v>
      </c>
      <c r="FX37" s="86" t="str">
        <f t="shared" si="174"/>
        <v>X2 Frth: 5</v>
      </c>
      <c r="FY37" s="86" t="str">
        <f t="shared" si="174"/>
        <v>X3 Frth: 1</v>
      </c>
      <c r="FZ37" s="86" t="str">
        <f t="shared" si="174"/>
        <v>X3 Frth: 2</v>
      </c>
      <c r="GA37" s="86" t="str">
        <f t="shared" si="174"/>
        <v>X3 Frth: 3</v>
      </c>
      <c r="GB37" s="86" t="str">
        <f t="shared" si="174"/>
        <v>X3 Frth: 4</v>
      </c>
      <c r="GC37" s="86" t="str">
        <f t="shared" si="174"/>
        <v>X3 Frth: 5</v>
      </c>
      <c r="GD37" s="86" t="str">
        <f t="shared" si="174"/>
        <v>X4 Frth: 1</v>
      </c>
      <c r="GE37" s="86" t="str">
        <f t="shared" si="174"/>
        <v>X4 Frth: 2</v>
      </c>
      <c r="GF37" s="86" t="str">
        <f t="shared" si="174"/>
        <v>X4 Frth: 3</v>
      </c>
      <c r="GG37" s="86" t="str">
        <f t="shared" si="174"/>
        <v>X4 Frth: 4</v>
      </c>
      <c r="GH37" s="86" t="str">
        <f t="shared" si="174"/>
        <v>X4 Frth: 5</v>
      </c>
      <c r="GI37" s="86" t="str">
        <f t="shared" si="174"/>
        <v>X1 Fifth: 1</v>
      </c>
      <c r="GJ37" s="86" t="str">
        <f t="shared" si="174"/>
        <v>X1 Fifth: 2</v>
      </c>
      <c r="GK37" s="86" t="str">
        <f t="shared" si="174"/>
        <v>X1 Fifth: 3</v>
      </c>
      <c r="GL37" s="86" t="str">
        <f t="shared" si="174"/>
        <v>X1 Fifth: 4</v>
      </c>
      <c r="GM37" s="86" t="str">
        <f t="shared" si="174"/>
        <v>X1 Fifth: 5</v>
      </c>
      <c r="GN37" s="86" t="str">
        <f t="shared" si="174"/>
        <v>X2 Fifth: 1</v>
      </c>
      <c r="GO37" s="86" t="str">
        <f t="shared" si="174"/>
        <v>X2 Fifth: 2</v>
      </c>
      <c r="GP37" s="86" t="str">
        <f t="shared" si="174"/>
        <v>X2 Fifth: 3</v>
      </c>
      <c r="GQ37" s="86" t="str">
        <f t="shared" si="174"/>
        <v>X2 Fifth: 4</v>
      </c>
      <c r="GR37" s="86" t="str">
        <f t="shared" si="174"/>
        <v>X2 Fifth: 5</v>
      </c>
      <c r="GS37" s="86" t="str">
        <f t="shared" si="174"/>
        <v>X3 Fifth: 1</v>
      </c>
      <c r="GT37" s="86" t="str">
        <f t="shared" si="174"/>
        <v>X3 Fifth: 2</v>
      </c>
      <c r="GU37" s="86" t="str">
        <f t="shared" si="174"/>
        <v>X3 Fifth: 3</v>
      </c>
      <c r="GV37" s="86" t="str">
        <f t="shared" si="174"/>
        <v>X3 Fifth: 4</v>
      </c>
      <c r="GW37" s="86" t="str">
        <f t="shared" si="174"/>
        <v>X3 Fifth: 5</v>
      </c>
      <c r="GX37" s="86" t="str">
        <f t="shared" si="174"/>
        <v>X4 Fifth: 1</v>
      </c>
      <c r="GY37" s="86" t="str">
        <f t="shared" si="174"/>
        <v>X4 Fifth: 2</v>
      </c>
      <c r="GZ37" s="86" t="str">
        <f t="shared" si="174"/>
        <v>X4 Fifth: 3</v>
      </c>
      <c r="HA37" s="86" t="str">
        <f t="shared" si="174"/>
        <v>X4 Fifth: 4</v>
      </c>
      <c r="HB37" s="86" t="str">
        <f t="shared" si="174"/>
        <v>X4 Fifth: 5</v>
      </c>
    </row>
    <row r="38" spans="1:210">
      <c r="A38">
        <v>30</v>
      </c>
      <c r="B38" t="s">
        <v>17</v>
      </c>
      <c r="C38" t="s">
        <v>9</v>
      </c>
      <c r="D38" t="s">
        <v>12</v>
      </c>
      <c r="E38" t="s">
        <v>19</v>
      </c>
      <c r="F38" t="s">
        <v>20</v>
      </c>
      <c r="G38">
        <v>22</v>
      </c>
      <c r="H38">
        <v>22</v>
      </c>
      <c r="I38">
        <v>22</v>
      </c>
      <c r="J38">
        <v>22</v>
      </c>
      <c r="K38">
        <v>22</v>
      </c>
      <c r="L38">
        <v>22</v>
      </c>
      <c r="M38">
        <v>22</v>
      </c>
      <c r="N38">
        <v>22</v>
      </c>
      <c r="O38">
        <v>22</v>
      </c>
      <c r="P38">
        <v>22</v>
      </c>
      <c r="Q38">
        <v>22</v>
      </c>
      <c r="R38">
        <v>22</v>
      </c>
      <c r="S38">
        <v>22</v>
      </c>
      <c r="T38">
        <v>22</v>
      </c>
      <c r="U38">
        <v>22</v>
      </c>
      <c r="V38">
        <v>22</v>
      </c>
      <c r="W38">
        <v>22</v>
      </c>
      <c r="X38">
        <v>22</v>
      </c>
      <c r="Y38">
        <v>22</v>
      </c>
      <c r="Z38">
        <v>22</v>
      </c>
      <c r="AA38">
        <v>25</v>
      </c>
      <c r="AB38">
        <v>25</v>
      </c>
      <c r="AC38">
        <v>25</v>
      </c>
      <c r="AD38">
        <v>25</v>
      </c>
      <c r="AE38">
        <v>25</v>
      </c>
      <c r="AF38">
        <v>25</v>
      </c>
      <c r="AG38">
        <v>25</v>
      </c>
      <c r="AH38">
        <v>25</v>
      </c>
      <c r="AI38">
        <v>25</v>
      </c>
      <c r="AJ38">
        <v>25</v>
      </c>
      <c r="AK38">
        <v>25</v>
      </c>
      <c r="AL38">
        <v>25</v>
      </c>
      <c r="AM38">
        <v>25</v>
      </c>
      <c r="AN38">
        <v>25</v>
      </c>
      <c r="AO38">
        <v>25</v>
      </c>
      <c r="AP38">
        <v>25</v>
      </c>
      <c r="AQ38">
        <v>25</v>
      </c>
      <c r="AR38">
        <v>25</v>
      </c>
      <c r="AS38">
        <v>25</v>
      </c>
      <c r="AT38">
        <v>25</v>
      </c>
      <c r="AU38">
        <v>23</v>
      </c>
      <c r="AV38">
        <v>23</v>
      </c>
      <c r="AW38">
        <v>23</v>
      </c>
      <c r="AX38">
        <v>23</v>
      </c>
      <c r="AY38">
        <v>23</v>
      </c>
      <c r="AZ38">
        <v>23</v>
      </c>
      <c r="BA38">
        <v>23</v>
      </c>
      <c r="BB38">
        <v>23</v>
      </c>
      <c r="BC38">
        <v>23</v>
      </c>
      <c r="BD38">
        <v>23</v>
      </c>
      <c r="BE38">
        <v>23</v>
      </c>
      <c r="BF38">
        <v>23</v>
      </c>
      <c r="BG38">
        <v>23</v>
      </c>
      <c r="BH38">
        <v>23</v>
      </c>
      <c r="BI38">
        <v>23</v>
      </c>
      <c r="BJ38">
        <v>23</v>
      </c>
      <c r="BK38">
        <v>23</v>
      </c>
      <c r="BL38">
        <v>23</v>
      </c>
      <c r="BM38">
        <v>23</v>
      </c>
      <c r="BN38">
        <v>23</v>
      </c>
      <c r="BO38">
        <v>24</v>
      </c>
      <c r="BP38">
        <v>24</v>
      </c>
      <c r="BQ38">
        <v>24</v>
      </c>
      <c r="BR38">
        <v>24</v>
      </c>
      <c r="BS38">
        <v>24</v>
      </c>
      <c r="BT38">
        <v>24</v>
      </c>
      <c r="BU38">
        <v>24</v>
      </c>
      <c r="BV38">
        <v>24</v>
      </c>
      <c r="BW38">
        <v>24</v>
      </c>
      <c r="BX38">
        <v>24</v>
      </c>
      <c r="BY38">
        <v>24</v>
      </c>
      <c r="BZ38">
        <v>24</v>
      </c>
      <c r="CA38">
        <v>24</v>
      </c>
      <c r="CB38">
        <v>24</v>
      </c>
      <c r="CC38">
        <v>24</v>
      </c>
      <c r="CD38">
        <v>24</v>
      </c>
      <c r="CE38">
        <v>24</v>
      </c>
      <c r="CF38">
        <v>24</v>
      </c>
      <c r="CG38">
        <v>24</v>
      </c>
      <c r="CH38">
        <v>24</v>
      </c>
      <c r="CI38">
        <v>17</v>
      </c>
      <c r="CJ38">
        <v>17</v>
      </c>
      <c r="CK38">
        <v>17</v>
      </c>
      <c r="CL38">
        <v>17</v>
      </c>
      <c r="CM38">
        <v>17</v>
      </c>
      <c r="CN38">
        <v>17</v>
      </c>
      <c r="CO38">
        <v>17</v>
      </c>
      <c r="CP38">
        <v>17</v>
      </c>
      <c r="CQ38">
        <v>17</v>
      </c>
      <c r="CR38">
        <v>17</v>
      </c>
      <c r="CS38">
        <v>17</v>
      </c>
      <c r="CT38">
        <v>17</v>
      </c>
      <c r="CU38">
        <v>17</v>
      </c>
      <c r="CV38">
        <v>17</v>
      </c>
      <c r="CW38">
        <v>17</v>
      </c>
      <c r="CX38">
        <v>17</v>
      </c>
      <c r="CY38">
        <v>17</v>
      </c>
      <c r="CZ38">
        <v>17</v>
      </c>
      <c r="DA38">
        <v>17</v>
      </c>
      <c r="DB38">
        <v>17</v>
      </c>
      <c r="DG38" t="str">
        <f>DE30</f>
        <v>Parzen</v>
      </c>
      <c r="DH38" t="str">
        <f>DG38</f>
        <v>Parzen</v>
      </c>
      <c r="DI38" t="str">
        <f t="shared" ref="DI38:DZ38" si="175">DH38</f>
        <v>Parzen</v>
      </c>
      <c r="DJ38" t="str">
        <f t="shared" si="175"/>
        <v>Parzen</v>
      </c>
      <c r="DK38" t="str">
        <f t="shared" si="175"/>
        <v>Parzen</v>
      </c>
      <c r="DL38" t="str">
        <f t="shared" si="175"/>
        <v>Parzen</v>
      </c>
      <c r="DM38" t="str">
        <f t="shared" si="175"/>
        <v>Parzen</v>
      </c>
      <c r="DN38" t="str">
        <f t="shared" si="175"/>
        <v>Parzen</v>
      </c>
      <c r="DO38" t="str">
        <f t="shared" si="175"/>
        <v>Parzen</v>
      </c>
      <c r="DP38" t="str">
        <f t="shared" si="175"/>
        <v>Parzen</v>
      </c>
      <c r="DQ38" t="str">
        <f t="shared" si="175"/>
        <v>Parzen</v>
      </c>
      <c r="DR38" t="str">
        <f t="shared" si="175"/>
        <v>Parzen</v>
      </c>
      <c r="DS38" t="str">
        <f t="shared" si="175"/>
        <v>Parzen</v>
      </c>
      <c r="DT38" t="str">
        <f t="shared" si="175"/>
        <v>Parzen</v>
      </c>
      <c r="DU38" t="str">
        <f t="shared" si="175"/>
        <v>Parzen</v>
      </c>
      <c r="DV38" t="str">
        <f t="shared" si="175"/>
        <v>Parzen</v>
      </c>
      <c r="DW38" t="str">
        <f t="shared" si="175"/>
        <v>Parzen</v>
      </c>
      <c r="DX38" t="str">
        <f t="shared" si="175"/>
        <v>Parzen</v>
      </c>
      <c r="DY38" t="str">
        <f t="shared" si="175"/>
        <v>Parzen</v>
      </c>
      <c r="DZ38" t="str">
        <f t="shared" si="175"/>
        <v>Parzen</v>
      </c>
      <c r="EA38" t="str">
        <f>DE33</f>
        <v>Triweight</v>
      </c>
      <c r="EB38" t="str">
        <f>EA38</f>
        <v>Triweight</v>
      </c>
      <c r="EC38" t="str">
        <f t="shared" ref="EC38:ET38" si="176">EB38</f>
        <v>Triweight</v>
      </c>
      <c r="ED38" t="str">
        <f t="shared" si="176"/>
        <v>Triweight</v>
      </c>
      <c r="EE38" t="str">
        <f t="shared" si="176"/>
        <v>Triweight</v>
      </c>
      <c r="EF38" t="str">
        <f t="shared" si="176"/>
        <v>Triweight</v>
      </c>
      <c r="EG38" t="str">
        <f t="shared" si="176"/>
        <v>Triweight</v>
      </c>
      <c r="EH38" t="str">
        <f t="shared" si="176"/>
        <v>Triweight</v>
      </c>
      <c r="EI38" t="str">
        <f t="shared" si="176"/>
        <v>Triweight</v>
      </c>
      <c r="EJ38" t="str">
        <f t="shared" si="176"/>
        <v>Triweight</v>
      </c>
      <c r="EK38" t="str">
        <f t="shared" si="176"/>
        <v>Triweight</v>
      </c>
      <c r="EL38" t="str">
        <f t="shared" si="176"/>
        <v>Triweight</v>
      </c>
      <c r="EM38" t="str">
        <f t="shared" si="176"/>
        <v>Triweight</v>
      </c>
      <c r="EN38" t="str">
        <f t="shared" si="176"/>
        <v>Triweight</v>
      </c>
      <c r="EO38" t="str">
        <f t="shared" si="176"/>
        <v>Triweight</v>
      </c>
      <c r="EP38" t="str">
        <f t="shared" si="176"/>
        <v>Triweight</v>
      </c>
      <c r="EQ38" t="str">
        <f t="shared" si="176"/>
        <v>Triweight</v>
      </c>
      <c r="ER38" t="str">
        <f t="shared" si="176"/>
        <v>Triweight</v>
      </c>
      <c r="ES38" t="str">
        <f t="shared" si="176"/>
        <v>Triweight</v>
      </c>
      <c r="ET38" t="str">
        <f t="shared" si="176"/>
        <v>Triweight</v>
      </c>
      <c r="EU38" s="85" t="s">
        <v>52</v>
      </c>
      <c r="EV38" s="85" t="s">
        <v>52</v>
      </c>
      <c r="EW38" s="85" t="s">
        <v>52</v>
      </c>
      <c r="EX38" s="85" t="s">
        <v>52</v>
      </c>
      <c r="EY38" s="85" t="s">
        <v>52</v>
      </c>
      <c r="EZ38" s="85" t="s">
        <v>52</v>
      </c>
      <c r="FA38" s="85" t="s">
        <v>52</v>
      </c>
      <c r="FB38" s="85" t="s">
        <v>52</v>
      </c>
      <c r="FC38" s="85" t="s">
        <v>52</v>
      </c>
      <c r="FD38" s="85" t="s">
        <v>52</v>
      </c>
      <c r="FE38" s="85" t="s">
        <v>52</v>
      </c>
      <c r="FF38" s="85" t="s">
        <v>52</v>
      </c>
      <c r="FG38" s="85" t="s">
        <v>52</v>
      </c>
      <c r="FH38" s="85" t="s">
        <v>52</v>
      </c>
      <c r="FI38" s="85" t="s">
        <v>52</v>
      </c>
      <c r="FJ38" s="85" t="s">
        <v>52</v>
      </c>
      <c r="FK38" s="85" t="s">
        <v>52</v>
      </c>
      <c r="FL38" s="85" t="s">
        <v>52</v>
      </c>
      <c r="FM38" s="85" t="s">
        <v>52</v>
      </c>
      <c r="FN38" s="85" t="s">
        <v>52</v>
      </c>
      <c r="FO38" s="85" t="str">
        <f>DE32</f>
        <v>Triangle</v>
      </c>
      <c r="FP38" s="85" t="str">
        <f>FO38</f>
        <v>Triangle</v>
      </c>
      <c r="FQ38" s="85" t="str">
        <f t="shared" ref="FQ38:GH38" si="177">FP38</f>
        <v>Triangle</v>
      </c>
      <c r="FR38" s="85" t="str">
        <f t="shared" si="177"/>
        <v>Triangle</v>
      </c>
      <c r="FS38" s="85" t="str">
        <f t="shared" si="177"/>
        <v>Triangle</v>
      </c>
      <c r="FT38" s="85" t="str">
        <f t="shared" si="177"/>
        <v>Triangle</v>
      </c>
      <c r="FU38" s="85" t="str">
        <f t="shared" si="177"/>
        <v>Triangle</v>
      </c>
      <c r="FV38" s="85" t="str">
        <f t="shared" si="177"/>
        <v>Triangle</v>
      </c>
      <c r="FW38" s="85" t="str">
        <f t="shared" si="177"/>
        <v>Triangle</v>
      </c>
      <c r="FX38" s="85" t="str">
        <f t="shared" si="177"/>
        <v>Triangle</v>
      </c>
      <c r="FY38" s="85" t="str">
        <f t="shared" si="177"/>
        <v>Triangle</v>
      </c>
      <c r="FZ38" s="85" t="str">
        <f t="shared" si="177"/>
        <v>Triangle</v>
      </c>
      <c r="GA38" s="85" t="str">
        <f t="shared" si="177"/>
        <v>Triangle</v>
      </c>
      <c r="GB38" s="85" t="str">
        <f t="shared" si="177"/>
        <v>Triangle</v>
      </c>
      <c r="GC38" s="85" t="str">
        <f t="shared" si="177"/>
        <v>Triangle</v>
      </c>
      <c r="GD38" s="85" t="str">
        <f t="shared" si="177"/>
        <v>Triangle</v>
      </c>
      <c r="GE38" s="85" t="str">
        <f t="shared" si="177"/>
        <v>Triangle</v>
      </c>
      <c r="GF38" s="85" t="str">
        <f t="shared" si="177"/>
        <v>Triangle</v>
      </c>
      <c r="GG38" s="85" t="str">
        <f t="shared" si="177"/>
        <v>Triangle</v>
      </c>
      <c r="GH38" s="85" t="str">
        <f t="shared" si="177"/>
        <v>Triangle</v>
      </c>
      <c r="GI38" s="85" t="s">
        <v>54</v>
      </c>
      <c r="GJ38" s="85" t="s">
        <v>54</v>
      </c>
      <c r="GK38" s="85" t="s">
        <v>54</v>
      </c>
      <c r="GL38" s="85" t="s">
        <v>54</v>
      </c>
      <c r="GM38" s="85" t="s">
        <v>54</v>
      </c>
      <c r="GN38" s="85" t="s">
        <v>54</v>
      </c>
      <c r="GO38" s="85" t="s">
        <v>54</v>
      </c>
      <c r="GP38" s="85" t="s">
        <v>54</v>
      </c>
      <c r="GQ38" s="85" t="s">
        <v>54</v>
      </c>
      <c r="GR38" s="85" t="s">
        <v>54</v>
      </c>
      <c r="GS38" s="85" t="s">
        <v>54</v>
      </c>
      <c r="GT38" s="85" t="s">
        <v>54</v>
      </c>
      <c r="GU38" s="85" t="s">
        <v>54</v>
      </c>
      <c r="GV38" s="85" t="s">
        <v>54</v>
      </c>
      <c r="GW38" s="85" t="s">
        <v>54</v>
      </c>
      <c r="GX38" s="85" t="s">
        <v>54</v>
      </c>
      <c r="GY38" s="85" t="s">
        <v>54</v>
      </c>
      <c r="GZ38" s="85" t="s">
        <v>54</v>
      </c>
      <c r="HA38" s="85" t="s">
        <v>54</v>
      </c>
      <c r="HB38" s="85" t="s">
        <v>54</v>
      </c>
    </row>
    <row r="39" spans="1:210">
      <c r="A39">
        <v>31</v>
      </c>
      <c r="B39" t="s">
        <v>17</v>
      </c>
      <c r="C39" t="s">
        <v>9</v>
      </c>
      <c r="D39" t="s">
        <v>12</v>
      </c>
      <c r="E39" t="s">
        <v>19</v>
      </c>
      <c r="F39" t="s">
        <v>20</v>
      </c>
      <c r="G39">
        <v>22</v>
      </c>
      <c r="H39">
        <v>22</v>
      </c>
      <c r="I39">
        <v>22</v>
      </c>
      <c r="J39">
        <v>22</v>
      </c>
      <c r="K39">
        <v>22</v>
      </c>
      <c r="L39">
        <v>22</v>
      </c>
      <c r="M39">
        <v>22</v>
      </c>
      <c r="N39">
        <v>22</v>
      </c>
      <c r="O39">
        <v>22</v>
      </c>
      <c r="P39">
        <v>22</v>
      </c>
      <c r="Q39">
        <v>22</v>
      </c>
      <c r="R39">
        <v>11</v>
      </c>
      <c r="S39">
        <v>22</v>
      </c>
      <c r="T39">
        <v>11</v>
      </c>
      <c r="U39">
        <v>22</v>
      </c>
      <c r="V39">
        <v>22</v>
      </c>
      <c r="W39">
        <v>22</v>
      </c>
      <c r="X39">
        <v>22</v>
      </c>
      <c r="Y39">
        <v>22</v>
      </c>
      <c r="Z39">
        <v>22</v>
      </c>
      <c r="AA39">
        <v>25</v>
      </c>
      <c r="AB39">
        <v>25</v>
      </c>
      <c r="AC39">
        <v>25</v>
      </c>
      <c r="AD39">
        <v>25</v>
      </c>
      <c r="AE39">
        <v>25</v>
      </c>
      <c r="AF39">
        <v>25</v>
      </c>
      <c r="AG39">
        <v>25</v>
      </c>
      <c r="AH39">
        <v>25</v>
      </c>
      <c r="AI39">
        <v>25</v>
      </c>
      <c r="AJ39">
        <v>25</v>
      </c>
      <c r="AK39">
        <v>25</v>
      </c>
      <c r="AL39">
        <v>22</v>
      </c>
      <c r="AM39">
        <v>25</v>
      </c>
      <c r="AN39">
        <v>22</v>
      </c>
      <c r="AO39">
        <v>25</v>
      </c>
      <c r="AP39">
        <v>25</v>
      </c>
      <c r="AQ39">
        <v>25</v>
      </c>
      <c r="AR39">
        <v>25</v>
      </c>
      <c r="AS39">
        <v>25</v>
      </c>
      <c r="AT39">
        <v>25</v>
      </c>
      <c r="AU39">
        <v>23</v>
      </c>
      <c r="AV39">
        <v>23</v>
      </c>
      <c r="AW39">
        <v>23</v>
      </c>
      <c r="AX39">
        <v>23</v>
      </c>
      <c r="AY39">
        <v>23</v>
      </c>
      <c r="AZ39">
        <v>23</v>
      </c>
      <c r="BA39">
        <v>23</v>
      </c>
      <c r="BB39">
        <v>23</v>
      </c>
      <c r="BC39">
        <v>23</v>
      </c>
      <c r="BD39">
        <v>23</v>
      </c>
      <c r="BE39">
        <v>23</v>
      </c>
      <c r="BF39">
        <v>25</v>
      </c>
      <c r="BG39">
        <v>24</v>
      </c>
      <c r="BH39">
        <v>25</v>
      </c>
      <c r="BI39">
        <v>23</v>
      </c>
      <c r="BJ39">
        <v>23</v>
      </c>
      <c r="BK39">
        <v>23</v>
      </c>
      <c r="BL39">
        <v>23</v>
      </c>
      <c r="BM39">
        <v>23</v>
      </c>
      <c r="BN39">
        <v>23</v>
      </c>
      <c r="BO39">
        <v>24</v>
      </c>
      <c r="BP39">
        <v>24</v>
      </c>
      <c r="BQ39">
        <v>24</v>
      </c>
      <c r="BR39">
        <v>24</v>
      </c>
      <c r="BS39">
        <v>24</v>
      </c>
      <c r="BT39">
        <v>24</v>
      </c>
      <c r="BU39">
        <v>24</v>
      </c>
      <c r="BV39">
        <v>24</v>
      </c>
      <c r="BW39">
        <v>24</v>
      </c>
      <c r="BX39">
        <v>24</v>
      </c>
      <c r="BY39">
        <v>24</v>
      </c>
      <c r="BZ39">
        <v>23</v>
      </c>
      <c r="CA39">
        <v>23</v>
      </c>
      <c r="CB39">
        <v>23</v>
      </c>
      <c r="CC39">
        <v>24</v>
      </c>
      <c r="CD39">
        <v>24</v>
      </c>
      <c r="CE39">
        <v>24</v>
      </c>
      <c r="CF39">
        <v>24</v>
      </c>
      <c r="CG39">
        <v>24</v>
      </c>
      <c r="CH39">
        <v>24</v>
      </c>
      <c r="CI39">
        <v>17</v>
      </c>
      <c r="CJ39">
        <v>17</v>
      </c>
      <c r="CK39">
        <v>17</v>
      </c>
      <c r="CL39">
        <v>17</v>
      </c>
      <c r="CM39">
        <v>17</v>
      </c>
      <c r="CN39">
        <v>17</v>
      </c>
      <c r="CO39">
        <v>17</v>
      </c>
      <c r="CP39">
        <v>17</v>
      </c>
      <c r="CQ39">
        <v>17</v>
      </c>
      <c r="CR39">
        <v>17</v>
      </c>
      <c r="CS39">
        <v>17</v>
      </c>
      <c r="CT39">
        <v>24</v>
      </c>
      <c r="CU39">
        <v>11</v>
      </c>
      <c r="CV39">
        <v>24</v>
      </c>
      <c r="CW39">
        <v>17</v>
      </c>
      <c r="CX39">
        <v>17</v>
      </c>
      <c r="CY39">
        <v>17</v>
      </c>
      <c r="CZ39">
        <v>17</v>
      </c>
      <c r="DA39">
        <v>17</v>
      </c>
      <c r="DB39">
        <v>17</v>
      </c>
      <c r="DG39" s="47">
        <f>DG30</f>
        <v>0.97399999999999998</v>
      </c>
      <c r="DH39" s="47">
        <f>DH30</f>
        <v>0.97199999999999998</v>
      </c>
      <c r="DI39" s="47">
        <f t="shared" ref="DI39:DZ39" si="178">DI30</f>
        <v>0.98599999999999999</v>
      </c>
      <c r="DJ39" s="47">
        <f t="shared" si="178"/>
        <v>0.98199999999999998</v>
      </c>
      <c r="DK39" s="47">
        <f t="shared" si="178"/>
        <v>0.97599999999999998</v>
      </c>
      <c r="DL39" s="47">
        <f t="shared" si="178"/>
        <v>0.97399999999999998</v>
      </c>
      <c r="DM39" s="47">
        <f t="shared" si="178"/>
        <v>0.92800000000000005</v>
      </c>
      <c r="DN39" s="47">
        <f t="shared" si="178"/>
        <v>0.96799999999999997</v>
      </c>
      <c r="DO39" s="47">
        <f t="shared" si="178"/>
        <v>0.93200000000000005</v>
      </c>
      <c r="DP39" s="47">
        <f t="shared" si="178"/>
        <v>0.96799999999999997</v>
      </c>
      <c r="DQ39" s="47">
        <f t="shared" si="178"/>
        <v>0.97</v>
      </c>
      <c r="DR39" s="47">
        <f t="shared" si="178"/>
        <v>0.94199999999999995</v>
      </c>
      <c r="DS39" s="47">
        <f t="shared" si="178"/>
        <v>0.95399999999999996</v>
      </c>
      <c r="DT39" s="47">
        <f t="shared" si="178"/>
        <v>0.94799999999999995</v>
      </c>
      <c r="DU39" s="47">
        <f t="shared" si="178"/>
        <v>0.97199999999999998</v>
      </c>
      <c r="DV39" s="47">
        <f t="shared" si="178"/>
        <v>0.95799999999999996</v>
      </c>
      <c r="DW39" s="47">
        <f t="shared" si="178"/>
        <v>0.94599999999999995</v>
      </c>
      <c r="DX39" s="47">
        <f t="shared" si="178"/>
        <v>0.96</v>
      </c>
      <c r="DY39" s="47">
        <f t="shared" si="178"/>
        <v>0.93400000000000005</v>
      </c>
      <c r="DZ39" s="47">
        <f t="shared" si="178"/>
        <v>0.95399999999999996</v>
      </c>
      <c r="EA39" s="47">
        <f>EA33</f>
        <v>0.96199999999999997</v>
      </c>
      <c r="EB39" s="47">
        <f>EB33</f>
        <v>0.94399999999999995</v>
      </c>
      <c r="EC39" s="47">
        <f t="shared" ref="EC39:ET39" si="179">EC33</f>
        <v>0.97199999999999998</v>
      </c>
      <c r="ED39" s="47">
        <f t="shared" si="179"/>
        <v>0.96199999999999997</v>
      </c>
      <c r="EE39" s="47">
        <f t="shared" si="179"/>
        <v>0.96199999999999997</v>
      </c>
      <c r="EF39" s="47">
        <f t="shared" si="179"/>
        <v>0.94199999999999995</v>
      </c>
      <c r="EG39" s="47">
        <f t="shared" si="179"/>
        <v>0.88400000000000001</v>
      </c>
      <c r="EH39" s="47">
        <f t="shared" si="179"/>
        <v>0.93400000000000005</v>
      </c>
      <c r="EI39" s="47">
        <f t="shared" si="179"/>
        <v>0.9</v>
      </c>
      <c r="EJ39" s="47">
        <f t="shared" si="179"/>
        <v>0.94799999999999995</v>
      </c>
      <c r="EK39" s="47">
        <f t="shared" si="179"/>
        <v>0.94199999999999995</v>
      </c>
      <c r="EL39" s="47">
        <f t="shared" si="179"/>
        <v>0.89800000000000002</v>
      </c>
      <c r="EM39" s="47">
        <f t="shared" si="179"/>
        <v>0.94199999999999995</v>
      </c>
      <c r="EN39" s="47">
        <f t="shared" si="179"/>
        <v>0.90400000000000003</v>
      </c>
      <c r="EO39" s="47">
        <f t="shared" si="179"/>
        <v>0.94199999999999995</v>
      </c>
      <c r="EP39" s="47">
        <f t="shared" si="179"/>
        <v>0.93400000000000005</v>
      </c>
      <c r="EQ39" s="47">
        <f t="shared" si="179"/>
        <v>0.90600000000000003</v>
      </c>
      <c r="ER39" s="47">
        <f t="shared" si="179"/>
        <v>0.92600000000000005</v>
      </c>
      <c r="ES39" s="47">
        <f t="shared" si="179"/>
        <v>0.89</v>
      </c>
      <c r="ET39" s="47">
        <f t="shared" si="179"/>
        <v>0.92600000000000005</v>
      </c>
      <c r="EU39" s="47">
        <f>EU31</f>
        <v>0.93600000000000005</v>
      </c>
      <c r="EV39" s="47">
        <f t="shared" ref="EV39:FN39" si="180">EV31</f>
        <v>0.86399999999999999</v>
      </c>
      <c r="EW39" s="47">
        <f t="shared" si="180"/>
        <v>0.92</v>
      </c>
      <c r="EX39" s="47">
        <f t="shared" si="180"/>
        <v>0.874</v>
      </c>
      <c r="EY39" s="47">
        <f t="shared" si="180"/>
        <v>0.92800000000000005</v>
      </c>
      <c r="EZ39" s="47">
        <f t="shared" si="180"/>
        <v>0.86799999999999999</v>
      </c>
      <c r="FA39" s="47">
        <f t="shared" si="180"/>
        <v>0.76600000000000001</v>
      </c>
      <c r="FB39" s="47">
        <f t="shared" si="180"/>
        <v>0.878</v>
      </c>
      <c r="FC39" s="47">
        <f t="shared" si="180"/>
        <v>0.8</v>
      </c>
      <c r="FD39" s="47">
        <f t="shared" si="180"/>
        <v>0.872</v>
      </c>
      <c r="FE39" s="47">
        <f t="shared" si="180"/>
        <v>0.88600000000000001</v>
      </c>
      <c r="FF39" s="47">
        <f t="shared" si="180"/>
        <v>0.79800000000000004</v>
      </c>
      <c r="FG39" s="47">
        <f t="shared" si="180"/>
        <v>0.86799999999999999</v>
      </c>
      <c r="FH39" s="47">
        <f t="shared" si="180"/>
        <v>0.79800000000000004</v>
      </c>
      <c r="FI39" s="47">
        <f t="shared" si="180"/>
        <v>0.88600000000000001</v>
      </c>
      <c r="FJ39" s="47">
        <f t="shared" si="180"/>
        <v>0.84399999999999997</v>
      </c>
      <c r="FK39" s="47">
        <f t="shared" si="180"/>
        <v>0.79600000000000004</v>
      </c>
      <c r="FL39" s="47">
        <f t="shared" si="180"/>
        <v>0.85799999999999998</v>
      </c>
      <c r="FM39" s="47">
        <f t="shared" si="180"/>
        <v>0.78600000000000003</v>
      </c>
      <c r="FN39" s="47">
        <f t="shared" si="180"/>
        <v>0.85399999999999998</v>
      </c>
      <c r="FO39" s="47">
        <f>FO32</f>
        <v>0.93</v>
      </c>
      <c r="FP39" s="47">
        <f t="shared" ref="FP39:GH39" si="181">FP32</f>
        <v>0.85599999999999998</v>
      </c>
      <c r="FQ39" s="47">
        <f t="shared" si="181"/>
        <v>0.91400000000000003</v>
      </c>
      <c r="FR39" s="47">
        <f t="shared" si="181"/>
        <v>0.876</v>
      </c>
      <c r="FS39" s="47">
        <f t="shared" si="181"/>
        <v>0.92200000000000004</v>
      </c>
      <c r="FT39" s="47">
        <f t="shared" si="181"/>
        <v>0.86399999999999999</v>
      </c>
      <c r="FU39" s="47">
        <f t="shared" si="181"/>
        <v>0.76800000000000002</v>
      </c>
      <c r="FV39" s="47">
        <f t="shared" si="181"/>
        <v>0.878</v>
      </c>
      <c r="FW39" s="47">
        <f t="shared" si="181"/>
        <v>0.79</v>
      </c>
      <c r="FX39" s="47">
        <f t="shared" si="181"/>
        <v>0.86399999999999999</v>
      </c>
      <c r="FY39" s="47">
        <f t="shared" si="181"/>
        <v>0.878</v>
      </c>
      <c r="FZ39" s="47">
        <f t="shared" si="181"/>
        <v>0.78</v>
      </c>
      <c r="GA39" s="47">
        <f t="shared" si="181"/>
        <v>0.86799999999999999</v>
      </c>
      <c r="GB39" s="47">
        <f t="shared" si="181"/>
        <v>0.78400000000000003</v>
      </c>
      <c r="GC39" s="47">
        <f t="shared" si="181"/>
        <v>0.876</v>
      </c>
      <c r="GD39" s="47">
        <f t="shared" si="181"/>
        <v>0.83599999999999997</v>
      </c>
      <c r="GE39" s="47">
        <f t="shared" si="181"/>
        <v>0.79600000000000004</v>
      </c>
      <c r="GF39" s="47">
        <f t="shared" si="181"/>
        <v>0.85599999999999998</v>
      </c>
      <c r="GG39" s="47">
        <f t="shared" si="181"/>
        <v>0.77200000000000002</v>
      </c>
      <c r="GH39" s="47">
        <f t="shared" si="181"/>
        <v>0.86</v>
      </c>
      <c r="GI39" s="47">
        <f>GI25</f>
        <v>0.94199999999999995</v>
      </c>
      <c r="GJ39" s="47">
        <f t="shared" ref="GJ39:HB39" si="182">GJ25</f>
        <v>0.91200000000000003</v>
      </c>
      <c r="GK39" s="47">
        <f t="shared" si="182"/>
        <v>0.94799999999999995</v>
      </c>
      <c r="GL39" s="47">
        <f t="shared" si="182"/>
        <v>0.91600000000000004</v>
      </c>
      <c r="GM39" s="47">
        <f t="shared" si="182"/>
        <v>0.94</v>
      </c>
      <c r="GN39" s="47">
        <f t="shared" si="182"/>
        <v>0.89200000000000002</v>
      </c>
      <c r="GO39" s="47">
        <f t="shared" si="182"/>
        <v>0.80600000000000005</v>
      </c>
      <c r="GP39" s="47">
        <f t="shared" si="182"/>
        <v>0.9</v>
      </c>
      <c r="GQ39" s="47">
        <f t="shared" si="182"/>
        <v>0.80600000000000005</v>
      </c>
      <c r="GR39" s="47">
        <f t="shared" si="182"/>
        <v>0.88200000000000001</v>
      </c>
      <c r="GS39" s="47">
        <f t="shared" si="182"/>
        <v>0.89400000000000002</v>
      </c>
      <c r="GT39" s="47">
        <f t="shared" si="182"/>
        <v>0.79800000000000004</v>
      </c>
      <c r="GU39" s="47">
        <f t="shared" si="182"/>
        <v>0.89</v>
      </c>
      <c r="GV39" s="47">
        <f t="shared" si="182"/>
        <v>0.80200000000000005</v>
      </c>
      <c r="GW39" s="47">
        <f t="shared" si="182"/>
        <v>0.90400000000000003</v>
      </c>
      <c r="GX39" s="47">
        <f t="shared" si="182"/>
        <v>0.86399999999999999</v>
      </c>
      <c r="GY39" s="47">
        <f t="shared" si="182"/>
        <v>0.81599999999999995</v>
      </c>
      <c r="GZ39" s="47">
        <f t="shared" si="182"/>
        <v>0.86799999999999999</v>
      </c>
      <c r="HA39" s="47">
        <f t="shared" si="182"/>
        <v>0.79800000000000004</v>
      </c>
      <c r="HB39" s="47">
        <f t="shared" si="182"/>
        <v>0.874</v>
      </c>
    </row>
    <row r="40" spans="1:210">
      <c r="A40">
        <v>32</v>
      </c>
      <c r="B40" t="s">
        <v>17</v>
      </c>
      <c r="C40" t="s">
        <v>9</v>
      </c>
      <c r="D40" t="s">
        <v>12</v>
      </c>
      <c r="E40" t="s">
        <v>19</v>
      </c>
      <c r="F40" t="s">
        <v>20</v>
      </c>
      <c r="G40">
        <v>11</v>
      </c>
      <c r="H40">
        <v>22</v>
      </c>
      <c r="I40">
        <v>11</v>
      </c>
      <c r="J40">
        <v>22</v>
      </c>
      <c r="K40">
        <v>11</v>
      </c>
      <c r="L40">
        <v>22</v>
      </c>
      <c r="M40">
        <v>1</v>
      </c>
      <c r="N40">
        <v>22</v>
      </c>
      <c r="O40">
        <v>11</v>
      </c>
      <c r="P40">
        <v>22</v>
      </c>
      <c r="Q40">
        <v>22</v>
      </c>
      <c r="R40">
        <v>22</v>
      </c>
      <c r="S40">
        <v>22</v>
      </c>
      <c r="T40">
        <v>22</v>
      </c>
      <c r="U40">
        <v>22</v>
      </c>
      <c r="V40">
        <v>22</v>
      </c>
      <c r="W40">
        <v>22</v>
      </c>
      <c r="X40">
        <v>22</v>
      </c>
      <c r="Y40">
        <v>22</v>
      </c>
      <c r="Z40">
        <v>22</v>
      </c>
      <c r="AA40">
        <v>22</v>
      </c>
      <c r="AB40">
        <v>25</v>
      </c>
      <c r="AC40">
        <v>22</v>
      </c>
      <c r="AD40">
        <v>25</v>
      </c>
      <c r="AE40">
        <v>22</v>
      </c>
      <c r="AF40">
        <v>25</v>
      </c>
      <c r="AG40">
        <v>22</v>
      </c>
      <c r="AH40">
        <v>25</v>
      </c>
      <c r="AI40">
        <v>22</v>
      </c>
      <c r="AJ40">
        <v>25</v>
      </c>
      <c r="AK40">
        <v>25</v>
      </c>
      <c r="AL40">
        <v>25</v>
      </c>
      <c r="AM40">
        <v>25</v>
      </c>
      <c r="AN40">
        <v>25</v>
      </c>
      <c r="AO40">
        <v>25</v>
      </c>
      <c r="AP40">
        <v>25</v>
      </c>
      <c r="AQ40">
        <v>25</v>
      </c>
      <c r="AR40">
        <v>25</v>
      </c>
      <c r="AS40">
        <v>25</v>
      </c>
      <c r="AT40">
        <v>25</v>
      </c>
      <c r="AU40">
        <v>25</v>
      </c>
      <c r="AV40">
        <v>23</v>
      </c>
      <c r="AW40">
        <v>25</v>
      </c>
      <c r="AX40">
        <v>23</v>
      </c>
      <c r="AY40">
        <v>25</v>
      </c>
      <c r="AZ40">
        <v>23</v>
      </c>
      <c r="BA40">
        <v>25</v>
      </c>
      <c r="BB40">
        <v>23</v>
      </c>
      <c r="BC40">
        <v>25</v>
      </c>
      <c r="BD40">
        <v>23</v>
      </c>
      <c r="BE40">
        <v>23</v>
      </c>
      <c r="BF40">
        <v>23</v>
      </c>
      <c r="BG40">
        <v>23</v>
      </c>
      <c r="BH40">
        <v>23</v>
      </c>
      <c r="BI40">
        <v>23</v>
      </c>
      <c r="BJ40">
        <v>23</v>
      </c>
      <c r="BK40">
        <v>23</v>
      </c>
      <c r="BL40">
        <v>11</v>
      </c>
      <c r="BM40">
        <v>23</v>
      </c>
      <c r="BN40">
        <v>23</v>
      </c>
      <c r="BO40">
        <v>23</v>
      </c>
      <c r="BP40">
        <v>24</v>
      </c>
      <c r="BQ40">
        <v>23</v>
      </c>
      <c r="BR40">
        <v>24</v>
      </c>
      <c r="BS40">
        <v>23</v>
      </c>
      <c r="BT40">
        <v>24</v>
      </c>
      <c r="BU40">
        <v>24</v>
      </c>
      <c r="BV40">
        <v>24</v>
      </c>
      <c r="BW40">
        <v>23</v>
      </c>
      <c r="BX40">
        <v>24</v>
      </c>
      <c r="BY40">
        <v>24</v>
      </c>
      <c r="BZ40">
        <v>24</v>
      </c>
      <c r="CA40">
        <v>24</v>
      </c>
      <c r="CB40">
        <v>24</v>
      </c>
      <c r="CC40">
        <v>24</v>
      </c>
      <c r="CD40">
        <v>24</v>
      </c>
      <c r="CE40">
        <v>24</v>
      </c>
      <c r="CF40">
        <v>23</v>
      </c>
      <c r="CG40">
        <v>24</v>
      </c>
      <c r="CH40">
        <v>24</v>
      </c>
      <c r="CI40">
        <v>24</v>
      </c>
      <c r="CJ40">
        <v>17</v>
      </c>
      <c r="CK40">
        <v>24</v>
      </c>
      <c r="CL40">
        <v>17</v>
      </c>
      <c r="CM40">
        <v>24</v>
      </c>
      <c r="CN40">
        <v>17</v>
      </c>
      <c r="CO40">
        <v>23</v>
      </c>
      <c r="CP40">
        <v>17</v>
      </c>
      <c r="CQ40">
        <v>24</v>
      </c>
      <c r="CR40">
        <v>17</v>
      </c>
      <c r="CS40">
        <v>17</v>
      </c>
      <c r="CT40">
        <v>17</v>
      </c>
      <c r="CU40">
        <v>17</v>
      </c>
      <c r="CV40">
        <v>11</v>
      </c>
      <c r="CW40">
        <v>17</v>
      </c>
      <c r="CX40">
        <v>17</v>
      </c>
      <c r="CY40">
        <v>17</v>
      </c>
      <c r="CZ40">
        <v>24</v>
      </c>
      <c r="DA40">
        <v>17</v>
      </c>
      <c r="DB40">
        <v>17</v>
      </c>
    </row>
    <row r="41" spans="1:210">
      <c r="A41">
        <v>33</v>
      </c>
      <c r="B41" t="s">
        <v>17</v>
      </c>
      <c r="C41" t="s">
        <v>9</v>
      </c>
      <c r="D41" t="s">
        <v>12</v>
      </c>
      <c r="E41" t="s">
        <v>19</v>
      </c>
      <c r="F41" t="s">
        <v>20</v>
      </c>
      <c r="G41">
        <v>22</v>
      </c>
      <c r="H41">
        <v>22</v>
      </c>
      <c r="I41">
        <v>22</v>
      </c>
      <c r="J41">
        <v>22</v>
      </c>
      <c r="K41">
        <v>22</v>
      </c>
      <c r="L41">
        <v>22</v>
      </c>
      <c r="M41">
        <v>22</v>
      </c>
      <c r="N41">
        <v>22</v>
      </c>
      <c r="O41">
        <v>22</v>
      </c>
      <c r="P41">
        <v>22</v>
      </c>
      <c r="Q41">
        <v>22</v>
      </c>
      <c r="R41">
        <v>22</v>
      </c>
      <c r="S41">
        <v>22</v>
      </c>
      <c r="T41">
        <v>22</v>
      </c>
      <c r="U41">
        <v>22</v>
      </c>
      <c r="V41">
        <v>22</v>
      </c>
      <c r="W41">
        <v>22</v>
      </c>
      <c r="X41">
        <v>22</v>
      </c>
      <c r="Y41">
        <v>22</v>
      </c>
      <c r="Z41">
        <v>22</v>
      </c>
      <c r="AA41">
        <v>24</v>
      </c>
      <c r="AB41">
        <v>24</v>
      </c>
      <c r="AC41">
        <v>25</v>
      </c>
      <c r="AD41">
        <v>24</v>
      </c>
      <c r="AE41">
        <v>24</v>
      </c>
      <c r="AF41">
        <v>25</v>
      </c>
      <c r="AG41">
        <v>25</v>
      </c>
      <c r="AH41">
        <v>25</v>
      </c>
      <c r="AI41">
        <v>25</v>
      </c>
      <c r="AJ41">
        <v>25</v>
      </c>
      <c r="AK41">
        <v>25</v>
      </c>
      <c r="AL41">
        <v>25</v>
      </c>
      <c r="AM41">
        <v>25</v>
      </c>
      <c r="AN41">
        <v>25</v>
      </c>
      <c r="AO41">
        <v>25</v>
      </c>
      <c r="AP41">
        <v>25</v>
      </c>
      <c r="AQ41">
        <v>25</v>
      </c>
      <c r="AR41">
        <v>25</v>
      </c>
      <c r="AS41">
        <v>25</v>
      </c>
      <c r="AT41">
        <v>25</v>
      </c>
      <c r="AU41">
        <v>19</v>
      </c>
      <c r="AV41">
        <v>26</v>
      </c>
      <c r="AW41">
        <v>24</v>
      </c>
      <c r="AX41">
        <v>19</v>
      </c>
      <c r="AY41">
        <v>19</v>
      </c>
      <c r="AZ41">
        <v>23</v>
      </c>
      <c r="BA41">
        <v>23</v>
      </c>
      <c r="BB41">
        <v>23</v>
      </c>
      <c r="BC41">
        <v>23</v>
      </c>
      <c r="BD41">
        <v>23</v>
      </c>
      <c r="BE41">
        <v>23</v>
      </c>
      <c r="BF41">
        <v>23</v>
      </c>
      <c r="BG41">
        <v>23</v>
      </c>
      <c r="BH41">
        <v>23</v>
      </c>
      <c r="BI41">
        <v>23</v>
      </c>
      <c r="BJ41">
        <v>23</v>
      </c>
      <c r="BK41">
        <v>23</v>
      </c>
      <c r="BL41">
        <v>23</v>
      </c>
      <c r="BM41">
        <v>23</v>
      </c>
      <c r="BN41">
        <v>23</v>
      </c>
      <c r="BO41">
        <v>17</v>
      </c>
      <c r="BP41">
        <v>19</v>
      </c>
      <c r="BQ41">
        <v>26</v>
      </c>
      <c r="BR41">
        <v>17</v>
      </c>
      <c r="BS41">
        <v>17</v>
      </c>
      <c r="BT41">
        <v>24</v>
      </c>
      <c r="BU41">
        <v>24</v>
      </c>
      <c r="BV41">
        <v>24</v>
      </c>
      <c r="BW41">
        <v>24</v>
      </c>
      <c r="BX41">
        <v>24</v>
      </c>
      <c r="BY41">
        <v>24</v>
      </c>
      <c r="BZ41">
        <v>24</v>
      </c>
      <c r="CA41">
        <v>24</v>
      </c>
      <c r="CB41">
        <v>24</v>
      </c>
      <c r="CC41">
        <v>24</v>
      </c>
      <c r="CD41">
        <v>24</v>
      </c>
      <c r="CE41">
        <v>24</v>
      </c>
      <c r="CF41">
        <v>24</v>
      </c>
      <c r="CG41">
        <v>24</v>
      </c>
      <c r="CH41">
        <v>24</v>
      </c>
      <c r="CI41">
        <v>25</v>
      </c>
      <c r="CJ41">
        <v>17</v>
      </c>
      <c r="CK41">
        <v>23</v>
      </c>
      <c r="CL41">
        <v>25</v>
      </c>
      <c r="CM41">
        <v>25</v>
      </c>
      <c r="CN41">
        <v>17</v>
      </c>
      <c r="CO41">
        <v>17</v>
      </c>
      <c r="CP41">
        <v>17</v>
      </c>
      <c r="CQ41">
        <v>17</v>
      </c>
      <c r="CR41">
        <v>17</v>
      </c>
      <c r="CS41">
        <v>17</v>
      </c>
      <c r="CT41">
        <v>17</v>
      </c>
      <c r="CU41">
        <v>17</v>
      </c>
      <c r="CV41">
        <v>17</v>
      </c>
      <c r="CW41">
        <v>17</v>
      </c>
      <c r="CX41">
        <v>17</v>
      </c>
      <c r="CY41">
        <v>17</v>
      </c>
      <c r="CZ41">
        <v>17</v>
      </c>
      <c r="DA41">
        <v>17</v>
      </c>
      <c r="DB41">
        <v>17</v>
      </c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</row>
    <row r="42" spans="1:210">
      <c r="A42">
        <v>34</v>
      </c>
      <c r="B42" t="s">
        <v>17</v>
      </c>
      <c r="C42" t="s">
        <v>9</v>
      </c>
      <c r="D42" t="s">
        <v>12</v>
      </c>
      <c r="E42" t="s">
        <v>19</v>
      </c>
      <c r="F42" t="s">
        <v>20</v>
      </c>
      <c r="G42">
        <v>22</v>
      </c>
      <c r="H42">
        <v>22</v>
      </c>
      <c r="I42">
        <v>22</v>
      </c>
      <c r="J42">
        <v>22</v>
      </c>
      <c r="K42">
        <v>22</v>
      </c>
      <c r="L42">
        <v>22</v>
      </c>
      <c r="M42">
        <v>11</v>
      </c>
      <c r="N42">
        <v>22</v>
      </c>
      <c r="O42">
        <v>22</v>
      </c>
      <c r="P42">
        <v>22</v>
      </c>
      <c r="Q42">
        <v>22</v>
      </c>
      <c r="R42">
        <v>22</v>
      </c>
      <c r="S42">
        <v>22</v>
      </c>
      <c r="T42">
        <v>22</v>
      </c>
      <c r="U42">
        <v>22</v>
      </c>
      <c r="V42">
        <v>22</v>
      </c>
      <c r="W42">
        <v>22</v>
      </c>
      <c r="X42">
        <v>22</v>
      </c>
      <c r="Y42">
        <v>22</v>
      </c>
      <c r="Z42">
        <v>22</v>
      </c>
      <c r="AA42">
        <v>25</v>
      </c>
      <c r="AB42">
        <v>25</v>
      </c>
      <c r="AC42">
        <v>25</v>
      </c>
      <c r="AD42">
        <v>25</v>
      </c>
      <c r="AE42">
        <v>25</v>
      </c>
      <c r="AF42">
        <v>25</v>
      </c>
      <c r="AG42">
        <v>1</v>
      </c>
      <c r="AH42">
        <v>25</v>
      </c>
      <c r="AI42">
        <v>25</v>
      </c>
      <c r="AJ42">
        <v>25</v>
      </c>
      <c r="AK42">
        <v>25</v>
      </c>
      <c r="AL42">
        <v>25</v>
      </c>
      <c r="AM42">
        <v>25</v>
      </c>
      <c r="AN42">
        <v>25</v>
      </c>
      <c r="AO42">
        <v>25</v>
      </c>
      <c r="AP42">
        <v>25</v>
      </c>
      <c r="AQ42">
        <v>25</v>
      </c>
      <c r="AR42">
        <v>25</v>
      </c>
      <c r="AS42">
        <v>25</v>
      </c>
      <c r="AT42">
        <v>25</v>
      </c>
      <c r="AU42">
        <v>23</v>
      </c>
      <c r="AV42">
        <v>23</v>
      </c>
      <c r="AW42">
        <v>23</v>
      </c>
      <c r="AX42">
        <v>23</v>
      </c>
      <c r="AY42">
        <v>11</v>
      </c>
      <c r="AZ42">
        <v>23</v>
      </c>
      <c r="BA42">
        <v>22</v>
      </c>
      <c r="BB42">
        <v>23</v>
      </c>
      <c r="BC42">
        <v>11</v>
      </c>
      <c r="BD42">
        <v>23</v>
      </c>
      <c r="BE42">
        <v>24</v>
      </c>
      <c r="BF42">
        <v>24</v>
      </c>
      <c r="BG42">
        <v>24</v>
      </c>
      <c r="BH42">
        <v>24</v>
      </c>
      <c r="BI42">
        <v>23</v>
      </c>
      <c r="BJ42">
        <v>23</v>
      </c>
      <c r="BK42">
        <v>23</v>
      </c>
      <c r="BL42">
        <v>23</v>
      </c>
      <c r="BM42">
        <v>23</v>
      </c>
      <c r="BN42">
        <v>23</v>
      </c>
      <c r="BO42">
        <v>11</v>
      </c>
      <c r="BP42">
        <v>24</v>
      </c>
      <c r="BQ42">
        <v>24</v>
      </c>
      <c r="BR42">
        <v>24</v>
      </c>
      <c r="BS42">
        <v>23</v>
      </c>
      <c r="BT42">
        <v>24</v>
      </c>
      <c r="BU42">
        <v>25</v>
      </c>
      <c r="BV42">
        <v>24</v>
      </c>
      <c r="BW42">
        <v>23</v>
      </c>
      <c r="BX42">
        <v>24</v>
      </c>
      <c r="BY42">
        <v>23</v>
      </c>
      <c r="BZ42">
        <v>23</v>
      </c>
      <c r="CA42">
        <v>23</v>
      </c>
      <c r="CB42">
        <v>23</v>
      </c>
      <c r="CC42">
        <v>24</v>
      </c>
      <c r="CD42">
        <v>24</v>
      </c>
      <c r="CE42">
        <v>24</v>
      </c>
      <c r="CF42">
        <v>1</v>
      </c>
      <c r="CG42">
        <v>24</v>
      </c>
      <c r="CH42">
        <v>24</v>
      </c>
      <c r="CI42">
        <v>24</v>
      </c>
      <c r="CJ42">
        <v>17</v>
      </c>
      <c r="CK42">
        <v>17</v>
      </c>
      <c r="CL42">
        <v>17</v>
      </c>
      <c r="CM42">
        <v>24</v>
      </c>
      <c r="CN42">
        <v>17</v>
      </c>
      <c r="CO42">
        <v>23</v>
      </c>
      <c r="CP42">
        <v>17</v>
      </c>
      <c r="CQ42">
        <v>24</v>
      </c>
      <c r="CR42">
        <v>17</v>
      </c>
      <c r="CS42">
        <v>17</v>
      </c>
      <c r="CT42">
        <v>17</v>
      </c>
      <c r="CU42">
        <v>17</v>
      </c>
      <c r="CV42">
        <v>17</v>
      </c>
      <c r="CW42">
        <v>17</v>
      </c>
      <c r="CX42">
        <v>17</v>
      </c>
      <c r="CY42">
        <v>17</v>
      </c>
      <c r="CZ42">
        <v>24</v>
      </c>
      <c r="DA42">
        <v>17</v>
      </c>
      <c r="DB42">
        <v>17</v>
      </c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5"/>
      <c r="FF42" s="75"/>
      <c r="FG42" s="75"/>
      <c r="FH42" s="75"/>
      <c r="FI42" s="75"/>
      <c r="FJ42" s="75"/>
      <c r="FK42" s="75"/>
      <c r="FL42" s="75"/>
      <c r="FM42" s="75"/>
      <c r="FN42" s="75"/>
      <c r="FO42" s="75"/>
      <c r="FP42" s="75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5"/>
      <c r="GF42" s="75"/>
      <c r="GG42" s="75"/>
      <c r="GH42" s="75"/>
    </row>
    <row r="43" spans="1:210">
      <c r="A43">
        <v>35</v>
      </c>
      <c r="B43" t="s">
        <v>17</v>
      </c>
      <c r="C43" t="s">
        <v>9</v>
      </c>
      <c r="D43" t="s">
        <v>12</v>
      </c>
      <c r="E43" t="s">
        <v>19</v>
      </c>
      <c r="F43" t="s">
        <v>20</v>
      </c>
      <c r="G43">
        <v>22</v>
      </c>
      <c r="H43">
        <v>22</v>
      </c>
      <c r="I43">
        <v>22</v>
      </c>
      <c r="J43">
        <v>22</v>
      </c>
      <c r="K43">
        <v>22</v>
      </c>
      <c r="L43">
        <v>22</v>
      </c>
      <c r="M43">
        <v>22</v>
      </c>
      <c r="N43">
        <v>22</v>
      </c>
      <c r="O43">
        <v>22</v>
      </c>
      <c r="P43">
        <v>22</v>
      </c>
      <c r="Q43">
        <v>22</v>
      </c>
      <c r="R43">
        <v>22</v>
      </c>
      <c r="S43">
        <v>22</v>
      </c>
      <c r="T43">
        <v>22</v>
      </c>
      <c r="U43">
        <v>22</v>
      </c>
      <c r="V43">
        <v>22</v>
      </c>
      <c r="W43">
        <v>22</v>
      </c>
      <c r="X43">
        <v>22</v>
      </c>
      <c r="Y43">
        <v>22</v>
      </c>
      <c r="Z43">
        <v>22</v>
      </c>
      <c r="AA43">
        <v>25</v>
      </c>
      <c r="AB43">
        <v>18</v>
      </c>
      <c r="AC43">
        <v>25</v>
      </c>
      <c r="AD43">
        <v>25</v>
      </c>
      <c r="AE43">
        <v>25</v>
      </c>
      <c r="AF43">
        <v>25</v>
      </c>
      <c r="AG43">
        <v>25</v>
      </c>
      <c r="AH43">
        <v>25</v>
      </c>
      <c r="AI43">
        <v>11</v>
      </c>
      <c r="AJ43">
        <v>25</v>
      </c>
      <c r="AK43">
        <v>25</v>
      </c>
      <c r="AL43">
        <v>25</v>
      </c>
      <c r="AM43">
        <v>25</v>
      </c>
      <c r="AN43">
        <v>25</v>
      </c>
      <c r="AO43">
        <v>25</v>
      </c>
      <c r="AP43">
        <v>25</v>
      </c>
      <c r="AQ43">
        <v>25</v>
      </c>
      <c r="AR43">
        <v>1</v>
      </c>
      <c r="AS43">
        <v>25</v>
      </c>
      <c r="AT43">
        <v>25</v>
      </c>
      <c r="AU43">
        <v>23</v>
      </c>
      <c r="AV43">
        <v>25</v>
      </c>
      <c r="AW43">
        <v>23</v>
      </c>
      <c r="AX43">
        <v>23</v>
      </c>
      <c r="AY43">
        <v>23</v>
      </c>
      <c r="AZ43">
        <v>23</v>
      </c>
      <c r="BA43">
        <v>23</v>
      </c>
      <c r="BB43">
        <v>23</v>
      </c>
      <c r="BC43">
        <v>25</v>
      </c>
      <c r="BD43">
        <v>23</v>
      </c>
      <c r="BE43">
        <v>23</v>
      </c>
      <c r="BF43">
        <v>23</v>
      </c>
      <c r="BG43">
        <v>23</v>
      </c>
      <c r="BH43">
        <v>23</v>
      </c>
      <c r="BI43">
        <v>23</v>
      </c>
      <c r="BJ43">
        <v>1</v>
      </c>
      <c r="BK43">
        <v>23</v>
      </c>
      <c r="BL43">
        <v>25</v>
      </c>
      <c r="BM43">
        <v>23</v>
      </c>
      <c r="BN43">
        <v>23</v>
      </c>
      <c r="BO43">
        <v>24</v>
      </c>
      <c r="BP43">
        <v>23</v>
      </c>
      <c r="BQ43">
        <v>24</v>
      </c>
      <c r="BR43">
        <v>24</v>
      </c>
      <c r="BS43">
        <v>24</v>
      </c>
      <c r="BT43">
        <v>24</v>
      </c>
      <c r="BU43">
        <v>24</v>
      </c>
      <c r="BV43">
        <v>24</v>
      </c>
      <c r="BW43">
        <v>1</v>
      </c>
      <c r="BX43">
        <v>24</v>
      </c>
      <c r="BY43">
        <v>24</v>
      </c>
      <c r="BZ43">
        <v>24</v>
      </c>
      <c r="CA43">
        <v>24</v>
      </c>
      <c r="CB43">
        <v>24</v>
      </c>
      <c r="CC43">
        <v>24</v>
      </c>
      <c r="CD43">
        <v>23</v>
      </c>
      <c r="CE43">
        <v>24</v>
      </c>
      <c r="CF43">
        <v>23</v>
      </c>
      <c r="CG43">
        <v>24</v>
      </c>
      <c r="CH43">
        <v>24</v>
      </c>
      <c r="CI43">
        <v>17</v>
      </c>
      <c r="CJ43">
        <v>20</v>
      </c>
      <c r="CK43">
        <v>17</v>
      </c>
      <c r="CL43">
        <v>17</v>
      </c>
      <c r="CM43">
        <v>17</v>
      </c>
      <c r="CN43">
        <v>17</v>
      </c>
      <c r="CO43">
        <v>1</v>
      </c>
      <c r="CP43">
        <v>17</v>
      </c>
      <c r="CQ43">
        <v>23</v>
      </c>
      <c r="CR43">
        <v>17</v>
      </c>
      <c r="CS43">
        <v>17</v>
      </c>
      <c r="CT43">
        <v>17</v>
      </c>
      <c r="CU43">
        <v>17</v>
      </c>
      <c r="CV43">
        <v>17</v>
      </c>
      <c r="CW43">
        <v>17</v>
      </c>
      <c r="CX43">
        <v>24</v>
      </c>
      <c r="CY43">
        <v>17</v>
      </c>
      <c r="CZ43">
        <v>24</v>
      </c>
      <c r="DA43">
        <v>17</v>
      </c>
      <c r="DB43">
        <v>17</v>
      </c>
      <c r="DF43" s="5" t="s">
        <v>219</v>
      </c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</row>
    <row r="44" spans="1:210">
      <c r="A44">
        <v>36</v>
      </c>
      <c r="B44" t="s">
        <v>17</v>
      </c>
      <c r="C44" t="s">
        <v>9</v>
      </c>
      <c r="D44" t="s">
        <v>12</v>
      </c>
      <c r="E44" t="s">
        <v>19</v>
      </c>
      <c r="F44" t="s">
        <v>20</v>
      </c>
      <c r="G44">
        <v>22</v>
      </c>
      <c r="H44">
        <v>22</v>
      </c>
      <c r="I44">
        <v>22</v>
      </c>
      <c r="J44">
        <v>22</v>
      </c>
      <c r="K44">
        <v>22</v>
      </c>
      <c r="L44">
        <v>22</v>
      </c>
      <c r="M44">
        <v>22</v>
      </c>
      <c r="N44">
        <v>22</v>
      </c>
      <c r="O44">
        <v>22</v>
      </c>
      <c r="P44">
        <v>22</v>
      </c>
      <c r="Q44">
        <v>22</v>
      </c>
      <c r="R44">
        <v>22</v>
      </c>
      <c r="S44">
        <v>22</v>
      </c>
      <c r="T44">
        <v>22</v>
      </c>
      <c r="U44">
        <v>22</v>
      </c>
      <c r="V44">
        <v>22</v>
      </c>
      <c r="W44">
        <v>22</v>
      </c>
      <c r="X44">
        <v>22</v>
      </c>
      <c r="Y44">
        <v>22</v>
      </c>
      <c r="Z44">
        <v>22</v>
      </c>
      <c r="AA44">
        <v>25</v>
      </c>
      <c r="AB44">
        <v>25</v>
      </c>
      <c r="AC44">
        <v>25</v>
      </c>
      <c r="AD44">
        <v>25</v>
      </c>
      <c r="AE44">
        <v>25</v>
      </c>
      <c r="AF44">
        <v>25</v>
      </c>
      <c r="AG44">
        <v>25</v>
      </c>
      <c r="AH44">
        <v>25</v>
      </c>
      <c r="AI44">
        <v>25</v>
      </c>
      <c r="AJ44">
        <v>25</v>
      </c>
      <c r="AK44">
        <v>25</v>
      </c>
      <c r="AL44">
        <v>25</v>
      </c>
      <c r="AM44">
        <v>25</v>
      </c>
      <c r="AN44">
        <v>25</v>
      </c>
      <c r="AO44">
        <v>25</v>
      </c>
      <c r="AP44">
        <v>25</v>
      </c>
      <c r="AQ44">
        <v>25</v>
      </c>
      <c r="AR44">
        <v>25</v>
      </c>
      <c r="AS44">
        <v>25</v>
      </c>
      <c r="AT44">
        <v>25</v>
      </c>
      <c r="AU44">
        <v>23</v>
      </c>
      <c r="AV44">
        <v>23</v>
      </c>
      <c r="AW44">
        <v>23</v>
      </c>
      <c r="AX44">
        <v>23</v>
      </c>
      <c r="AY44">
        <v>23</v>
      </c>
      <c r="AZ44">
        <v>23</v>
      </c>
      <c r="BA44">
        <v>24</v>
      </c>
      <c r="BB44">
        <v>23</v>
      </c>
      <c r="BC44">
        <v>1</v>
      </c>
      <c r="BD44">
        <v>23</v>
      </c>
      <c r="BE44">
        <v>23</v>
      </c>
      <c r="BF44">
        <v>23</v>
      </c>
      <c r="BG44">
        <v>23</v>
      </c>
      <c r="BH44">
        <v>23</v>
      </c>
      <c r="BI44">
        <v>23</v>
      </c>
      <c r="BJ44">
        <v>23</v>
      </c>
      <c r="BK44">
        <v>23</v>
      </c>
      <c r="BL44">
        <v>24</v>
      </c>
      <c r="BM44">
        <v>23</v>
      </c>
      <c r="BN44">
        <v>23</v>
      </c>
      <c r="BO44">
        <v>24</v>
      </c>
      <c r="BP44">
        <v>24</v>
      </c>
      <c r="BQ44">
        <v>24</v>
      </c>
      <c r="BR44">
        <v>24</v>
      </c>
      <c r="BS44">
        <v>24</v>
      </c>
      <c r="BT44">
        <v>24</v>
      </c>
      <c r="BU44">
        <v>23</v>
      </c>
      <c r="BV44">
        <v>24</v>
      </c>
      <c r="BW44">
        <v>23</v>
      </c>
      <c r="BX44">
        <v>24</v>
      </c>
      <c r="BY44">
        <v>24</v>
      </c>
      <c r="BZ44">
        <v>24</v>
      </c>
      <c r="CA44">
        <v>24</v>
      </c>
      <c r="CB44">
        <v>24</v>
      </c>
      <c r="CC44">
        <v>24</v>
      </c>
      <c r="CD44">
        <v>24</v>
      </c>
      <c r="CE44">
        <v>24</v>
      </c>
      <c r="CF44">
        <v>23</v>
      </c>
      <c r="CG44">
        <v>24</v>
      </c>
      <c r="CH44">
        <v>24</v>
      </c>
      <c r="CI44">
        <v>17</v>
      </c>
      <c r="CJ44">
        <v>17</v>
      </c>
      <c r="CK44">
        <v>17</v>
      </c>
      <c r="CL44">
        <v>17</v>
      </c>
      <c r="CM44">
        <v>17</v>
      </c>
      <c r="CN44">
        <v>17</v>
      </c>
      <c r="CO44">
        <v>17</v>
      </c>
      <c r="CP44">
        <v>17</v>
      </c>
      <c r="CQ44">
        <v>24</v>
      </c>
      <c r="CR44">
        <v>17</v>
      </c>
      <c r="CS44">
        <v>17</v>
      </c>
      <c r="CT44">
        <v>17</v>
      </c>
      <c r="CU44">
        <v>17</v>
      </c>
      <c r="CV44">
        <v>17</v>
      </c>
      <c r="CW44">
        <v>17</v>
      </c>
      <c r="CX44">
        <v>17</v>
      </c>
      <c r="CY44">
        <v>17</v>
      </c>
      <c r="CZ44">
        <v>17</v>
      </c>
      <c r="DA44">
        <v>17</v>
      </c>
      <c r="DB44">
        <v>17</v>
      </c>
      <c r="DG44" s="91" t="s">
        <v>181</v>
      </c>
      <c r="DH44" s="91" t="s">
        <v>181</v>
      </c>
      <c r="DI44" s="91" t="s">
        <v>181</v>
      </c>
      <c r="DJ44" s="91" t="s">
        <v>181</v>
      </c>
      <c r="DK44" s="91" t="s">
        <v>181</v>
      </c>
      <c r="DL44" s="91" t="s">
        <v>182</v>
      </c>
      <c r="DM44" s="91" t="str">
        <f>DL44</f>
        <v>Y2</v>
      </c>
      <c r="DN44" s="91" t="str">
        <f>DL44</f>
        <v>Y2</v>
      </c>
      <c r="DO44" s="91" t="str">
        <f t="shared" ref="DO44:DP44" si="183">DM44</f>
        <v>Y2</v>
      </c>
      <c r="DP44" s="91" t="str">
        <f t="shared" si="183"/>
        <v>Y2</v>
      </c>
      <c r="DQ44" s="91" t="s">
        <v>183</v>
      </c>
      <c r="DR44" s="47" t="str">
        <f>DQ44</f>
        <v>Y3</v>
      </c>
      <c r="DS44" s="47" t="str">
        <f t="shared" ref="DS44:DU44" si="184">DR44</f>
        <v>Y3</v>
      </c>
      <c r="DT44" s="47" t="str">
        <f t="shared" si="184"/>
        <v>Y3</v>
      </c>
      <c r="DU44" s="47" t="str">
        <f t="shared" si="184"/>
        <v>Y3</v>
      </c>
      <c r="DV44" s="91" t="s">
        <v>181</v>
      </c>
      <c r="DW44" s="47" t="str">
        <f>DV44</f>
        <v>Y1</v>
      </c>
      <c r="DX44" s="47" t="str">
        <f t="shared" ref="DX44:DZ44" si="185">DW44</f>
        <v>Y1</v>
      </c>
      <c r="DY44" s="47" t="str">
        <f t="shared" si="185"/>
        <v>Y1</v>
      </c>
      <c r="DZ44" s="47" t="str">
        <f t="shared" si="185"/>
        <v>Y1</v>
      </c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</row>
    <row r="45" spans="1:210">
      <c r="A45">
        <v>37</v>
      </c>
      <c r="B45" t="s">
        <v>17</v>
      </c>
      <c r="C45" t="s">
        <v>9</v>
      </c>
      <c r="D45" t="s">
        <v>12</v>
      </c>
      <c r="E45" t="s">
        <v>19</v>
      </c>
      <c r="F45" t="s">
        <v>20</v>
      </c>
      <c r="G45">
        <v>22</v>
      </c>
      <c r="H45">
        <v>22</v>
      </c>
      <c r="I45">
        <v>22</v>
      </c>
      <c r="J45">
        <v>22</v>
      </c>
      <c r="K45">
        <v>22</v>
      </c>
      <c r="L45">
        <v>22</v>
      </c>
      <c r="M45">
        <v>22</v>
      </c>
      <c r="N45">
        <v>22</v>
      </c>
      <c r="O45">
        <v>22</v>
      </c>
      <c r="P45">
        <v>22</v>
      </c>
      <c r="Q45">
        <v>1</v>
      </c>
      <c r="R45">
        <v>22</v>
      </c>
      <c r="S45">
        <v>1</v>
      </c>
      <c r="T45">
        <v>22</v>
      </c>
      <c r="U45">
        <v>1</v>
      </c>
      <c r="V45">
        <v>22</v>
      </c>
      <c r="W45">
        <v>22</v>
      </c>
      <c r="X45">
        <v>22</v>
      </c>
      <c r="Y45">
        <v>22</v>
      </c>
      <c r="Z45">
        <v>22</v>
      </c>
      <c r="AA45">
        <v>25</v>
      </c>
      <c r="AB45">
        <v>25</v>
      </c>
      <c r="AC45">
        <v>25</v>
      </c>
      <c r="AD45">
        <v>25</v>
      </c>
      <c r="AE45">
        <v>25</v>
      </c>
      <c r="AF45">
        <v>25</v>
      </c>
      <c r="AG45">
        <v>25</v>
      </c>
      <c r="AH45">
        <v>25</v>
      </c>
      <c r="AI45">
        <v>25</v>
      </c>
      <c r="AJ45">
        <v>25</v>
      </c>
      <c r="AK45">
        <v>22</v>
      </c>
      <c r="AL45">
        <v>25</v>
      </c>
      <c r="AM45">
        <v>22</v>
      </c>
      <c r="AN45">
        <v>1</v>
      </c>
      <c r="AO45">
        <v>22</v>
      </c>
      <c r="AP45">
        <v>25</v>
      </c>
      <c r="AQ45">
        <v>25</v>
      </c>
      <c r="AR45">
        <v>25</v>
      </c>
      <c r="AS45">
        <v>25</v>
      </c>
      <c r="AT45">
        <v>25</v>
      </c>
      <c r="AU45">
        <v>23</v>
      </c>
      <c r="AV45">
        <v>23</v>
      </c>
      <c r="AW45">
        <v>23</v>
      </c>
      <c r="AX45">
        <v>23</v>
      </c>
      <c r="AY45">
        <v>23</v>
      </c>
      <c r="AZ45">
        <v>23</v>
      </c>
      <c r="BA45">
        <v>23</v>
      </c>
      <c r="BB45">
        <v>23</v>
      </c>
      <c r="BC45">
        <v>23</v>
      </c>
      <c r="BD45">
        <v>23</v>
      </c>
      <c r="BE45">
        <v>25</v>
      </c>
      <c r="BF45">
        <v>23</v>
      </c>
      <c r="BG45">
        <v>25</v>
      </c>
      <c r="BH45">
        <v>25</v>
      </c>
      <c r="BI45">
        <v>25</v>
      </c>
      <c r="BJ45">
        <v>23</v>
      </c>
      <c r="BK45">
        <v>23</v>
      </c>
      <c r="BL45">
        <v>23</v>
      </c>
      <c r="BM45">
        <v>23</v>
      </c>
      <c r="BN45">
        <v>23</v>
      </c>
      <c r="BO45">
        <v>24</v>
      </c>
      <c r="BP45">
        <v>24</v>
      </c>
      <c r="BQ45">
        <v>24</v>
      </c>
      <c r="BR45">
        <v>24</v>
      </c>
      <c r="BS45">
        <v>24</v>
      </c>
      <c r="BT45">
        <v>24</v>
      </c>
      <c r="BU45">
        <v>24</v>
      </c>
      <c r="BV45">
        <v>24</v>
      </c>
      <c r="BW45">
        <v>24</v>
      </c>
      <c r="BX45">
        <v>24</v>
      </c>
      <c r="BY45">
        <v>23</v>
      </c>
      <c r="BZ45">
        <v>1</v>
      </c>
      <c r="CA45">
        <v>23</v>
      </c>
      <c r="CB45">
        <v>23</v>
      </c>
      <c r="CC45">
        <v>23</v>
      </c>
      <c r="CD45">
        <v>24</v>
      </c>
      <c r="CE45">
        <v>24</v>
      </c>
      <c r="CF45">
        <v>24</v>
      </c>
      <c r="CG45">
        <v>24</v>
      </c>
      <c r="CH45">
        <v>24</v>
      </c>
      <c r="CI45">
        <v>17</v>
      </c>
      <c r="CJ45">
        <v>17</v>
      </c>
      <c r="CK45">
        <v>17</v>
      </c>
      <c r="CL45">
        <v>17</v>
      </c>
      <c r="CM45">
        <v>17</v>
      </c>
      <c r="CN45">
        <v>17</v>
      </c>
      <c r="CO45">
        <v>17</v>
      </c>
      <c r="CP45">
        <v>17</v>
      </c>
      <c r="CQ45">
        <v>17</v>
      </c>
      <c r="CR45">
        <v>17</v>
      </c>
      <c r="CS45">
        <v>24</v>
      </c>
      <c r="CT45">
        <v>24</v>
      </c>
      <c r="CU45">
        <v>24</v>
      </c>
      <c r="CV45">
        <v>24</v>
      </c>
      <c r="CW45">
        <v>24</v>
      </c>
      <c r="CX45">
        <v>17</v>
      </c>
      <c r="CY45">
        <v>17</v>
      </c>
      <c r="CZ45">
        <v>17</v>
      </c>
      <c r="DA45">
        <v>17</v>
      </c>
      <c r="DB45">
        <v>17</v>
      </c>
      <c r="DG45" s="87" t="str">
        <f>DG36</f>
        <v>N</v>
      </c>
      <c r="DH45" s="87" t="str">
        <f t="shared" ref="DH45:DZ45" si="186">DH36</f>
        <v>B</v>
      </c>
      <c r="DI45" s="87" t="str">
        <f t="shared" si="186"/>
        <v>G</v>
      </c>
      <c r="DJ45" s="87" t="str">
        <f t="shared" si="186"/>
        <v>W</v>
      </c>
      <c r="DK45" s="87" t="str">
        <f t="shared" si="186"/>
        <v>U</v>
      </c>
      <c r="DL45" s="87" t="str">
        <f t="shared" si="186"/>
        <v>N</v>
      </c>
      <c r="DM45" s="87" t="str">
        <f t="shared" si="186"/>
        <v>B</v>
      </c>
      <c r="DN45" s="87" t="str">
        <f t="shared" si="186"/>
        <v>G</v>
      </c>
      <c r="DO45" s="87" t="str">
        <f t="shared" si="186"/>
        <v>W</v>
      </c>
      <c r="DP45" s="87" t="str">
        <f t="shared" si="186"/>
        <v>U</v>
      </c>
      <c r="DQ45" s="87" t="str">
        <f t="shared" si="186"/>
        <v>N</v>
      </c>
      <c r="DR45" s="87" t="str">
        <f t="shared" si="186"/>
        <v>B</v>
      </c>
      <c r="DS45" s="87" t="str">
        <f t="shared" si="186"/>
        <v>G</v>
      </c>
      <c r="DT45" s="87" t="str">
        <f t="shared" si="186"/>
        <v>W</v>
      </c>
      <c r="DU45" s="87" t="str">
        <f t="shared" si="186"/>
        <v>U</v>
      </c>
      <c r="DV45" s="87" t="str">
        <f t="shared" si="186"/>
        <v>N</v>
      </c>
      <c r="DW45" s="87" t="str">
        <f t="shared" si="186"/>
        <v>B</v>
      </c>
      <c r="DX45" s="87" t="str">
        <f t="shared" si="186"/>
        <v>G</v>
      </c>
      <c r="DY45" s="87" t="str">
        <f t="shared" si="186"/>
        <v>W</v>
      </c>
      <c r="DZ45" s="87" t="str">
        <f t="shared" si="186"/>
        <v>U</v>
      </c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</row>
    <row r="46" spans="1:210">
      <c r="A46">
        <v>38</v>
      </c>
      <c r="B46" t="s">
        <v>17</v>
      </c>
      <c r="C46" t="s">
        <v>9</v>
      </c>
      <c r="D46" t="s">
        <v>12</v>
      </c>
      <c r="E46" t="s">
        <v>19</v>
      </c>
      <c r="F46" t="s">
        <v>20</v>
      </c>
      <c r="G46">
        <v>11</v>
      </c>
      <c r="H46">
        <v>22</v>
      </c>
      <c r="I46">
        <v>22</v>
      </c>
      <c r="J46">
        <v>22</v>
      </c>
      <c r="K46">
        <v>11</v>
      </c>
      <c r="L46">
        <v>22</v>
      </c>
      <c r="M46">
        <v>22</v>
      </c>
      <c r="N46">
        <v>22</v>
      </c>
      <c r="O46">
        <v>22</v>
      </c>
      <c r="P46">
        <v>22</v>
      </c>
      <c r="Q46">
        <v>22</v>
      </c>
      <c r="R46">
        <v>22</v>
      </c>
      <c r="S46">
        <v>22</v>
      </c>
      <c r="T46">
        <v>22</v>
      </c>
      <c r="U46">
        <v>22</v>
      </c>
      <c r="V46">
        <v>22</v>
      </c>
      <c r="W46">
        <v>22</v>
      </c>
      <c r="X46">
        <v>22</v>
      </c>
      <c r="Y46">
        <v>22</v>
      </c>
      <c r="Z46">
        <v>22</v>
      </c>
      <c r="AA46">
        <v>22</v>
      </c>
      <c r="AB46">
        <v>25</v>
      </c>
      <c r="AC46">
        <v>25</v>
      </c>
      <c r="AD46">
        <v>25</v>
      </c>
      <c r="AE46">
        <v>22</v>
      </c>
      <c r="AF46">
        <v>25</v>
      </c>
      <c r="AG46">
        <v>25</v>
      </c>
      <c r="AH46">
        <v>25</v>
      </c>
      <c r="AI46">
        <v>25</v>
      </c>
      <c r="AJ46">
        <v>25</v>
      </c>
      <c r="AK46">
        <v>1</v>
      </c>
      <c r="AL46">
        <v>1</v>
      </c>
      <c r="AM46">
        <v>25</v>
      </c>
      <c r="AN46">
        <v>1</v>
      </c>
      <c r="AO46">
        <v>1</v>
      </c>
      <c r="AP46">
        <v>25</v>
      </c>
      <c r="AQ46">
        <v>25</v>
      </c>
      <c r="AR46">
        <v>25</v>
      </c>
      <c r="AS46">
        <v>25</v>
      </c>
      <c r="AT46">
        <v>25</v>
      </c>
      <c r="AU46">
        <v>25</v>
      </c>
      <c r="AV46">
        <v>23</v>
      </c>
      <c r="AW46">
        <v>23</v>
      </c>
      <c r="AX46">
        <v>23</v>
      </c>
      <c r="AY46">
        <v>25</v>
      </c>
      <c r="AZ46">
        <v>23</v>
      </c>
      <c r="BA46">
        <v>23</v>
      </c>
      <c r="BB46">
        <v>23</v>
      </c>
      <c r="BC46">
        <v>23</v>
      </c>
      <c r="BD46">
        <v>23</v>
      </c>
      <c r="BE46">
        <v>25</v>
      </c>
      <c r="BF46">
        <v>25</v>
      </c>
      <c r="BG46">
        <v>1</v>
      </c>
      <c r="BH46">
        <v>25</v>
      </c>
      <c r="BI46">
        <v>11</v>
      </c>
      <c r="BJ46">
        <v>23</v>
      </c>
      <c r="BK46">
        <v>23</v>
      </c>
      <c r="BL46">
        <v>23</v>
      </c>
      <c r="BM46">
        <v>23</v>
      </c>
      <c r="BN46">
        <v>24</v>
      </c>
      <c r="BO46">
        <v>23</v>
      </c>
      <c r="BP46">
        <v>24</v>
      </c>
      <c r="BQ46">
        <v>24</v>
      </c>
      <c r="BR46">
        <v>24</v>
      </c>
      <c r="BS46">
        <v>23</v>
      </c>
      <c r="BT46">
        <v>24</v>
      </c>
      <c r="BU46">
        <v>24</v>
      </c>
      <c r="BV46">
        <v>24</v>
      </c>
      <c r="BW46">
        <v>24</v>
      </c>
      <c r="BX46">
        <v>24</v>
      </c>
      <c r="BY46">
        <v>23</v>
      </c>
      <c r="BZ46">
        <v>23</v>
      </c>
      <c r="CA46">
        <v>23</v>
      </c>
      <c r="CB46">
        <v>23</v>
      </c>
      <c r="CC46">
        <v>25</v>
      </c>
      <c r="CD46">
        <v>24</v>
      </c>
      <c r="CE46">
        <v>24</v>
      </c>
      <c r="CF46">
        <v>24</v>
      </c>
      <c r="CG46">
        <v>24</v>
      </c>
      <c r="CH46">
        <v>23</v>
      </c>
      <c r="CI46">
        <v>24</v>
      </c>
      <c r="CJ46">
        <v>17</v>
      </c>
      <c r="CK46">
        <v>17</v>
      </c>
      <c r="CL46">
        <v>17</v>
      </c>
      <c r="CM46">
        <v>24</v>
      </c>
      <c r="CN46">
        <v>11</v>
      </c>
      <c r="CO46">
        <v>17</v>
      </c>
      <c r="CP46">
        <v>17</v>
      </c>
      <c r="CQ46">
        <v>17</v>
      </c>
      <c r="CR46">
        <v>11</v>
      </c>
      <c r="CS46">
        <v>24</v>
      </c>
      <c r="CT46">
        <v>24</v>
      </c>
      <c r="CU46">
        <v>24</v>
      </c>
      <c r="CV46">
        <v>24</v>
      </c>
      <c r="CW46">
        <v>23</v>
      </c>
      <c r="CX46">
        <v>17</v>
      </c>
      <c r="CY46">
        <v>17</v>
      </c>
      <c r="CZ46">
        <v>17</v>
      </c>
      <c r="DA46">
        <v>17</v>
      </c>
      <c r="DB46">
        <v>17</v>
      </c>
      <c r="DG46" s="47" t="str">
        <f>DG37</f>
        <v>X1 Best: 1</v>
      </c>
      <c r="DH46" s="47" t="str">
        <f t="shared" ref="DH46:DZ46" si="187">DH37</f>
        <v>X1 Best: 2</v>
      </c>
      <c r="DI46" s="47" t="str">
        <f t="shared" si="187"/>
        <v>X1 Best: 3</v>
      </c>
      <c r="DJ46" s="47" t="str">
        <f t="shared" si="187"/>
        <v>X1 Best: 4</v>
      </c>
      <c r="DK46" s="47" t="str">
        <f t="shared" si="187"/>
        <v>X1 Best: 5</v>
      </c>
      <c r="DL46" s="47" t="str">
        <f t="shared" si="187"/>
        <v>X2 Best: 1</v>
      </c>
      <c r="DM46" s="47" t="str">
        <f t="shared" si="187"/>
        <v>X2 Best: 2</v>
      </c>
      <c r="DN46" s="47" t="str">
        <f t="shared" si="187"/>
        <v>X2 Best: 3</v>
      </c>
      <c r="DO46" s="47" t="str">
        <f t="shared" si="187"/>
        <v>X2 Best: 4</v>
      </c>
      <c r="DP46" s="47" t="str">
        <f t="shared" si="187"/>
        <v>X2 Best: 5</v>
      </c>
      <c r="DQ46" s="47" t="str">
        <f t="shared" si="187"/>
        <v>X3 Best: 1</v>
      </c>
      <c r="DR46" s="47" t="str">
        <f t="shared" si="187"/>
        <v>X3 Best: 2</v>
      </c>
      <c r="DS46" s="47" t="str">
        <f t="shared" si="187"/>
        <v>X3 Best: 3</v>
      </c>
      <c r="DT46" s="47" t="str">
        <f t="shared" si="187"/>
        <v>X3 Best: 4</v>
      </c>
      <c r="DU46" s="47" t="str">
        <f t="shared" si="187"/>
        <v>X3 Best: 5</v>
      </c>
      <c r="DV46" s="47" t="str">
        <f t="shared" si="187"/>
        <v>X4 Best: 1</v>
      </c>
      <c r="DW46" s="47" t="str">
        <f t="shared" si="187"/>
        <v>X4 Best: 2</v>
      </c>
      <c r="DX46" s="47" t="str">
        <f t="shared" si="187"/>
        <v>X4 Best: 3</v>
      </c>
      <c r="DY46" s="47" t="str">
        <f t="shared" si="187"/>
        <v>X4 Best: 4</v>
      </c>
      <c r="DZ46" s="47" t="str">
        <f t="shared" si="187"/>
        <v>X4 Best: 5</v>
      </c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</row>
    <row r="47" spans="1:210">
      <c r="A47">
        <v>39</v>
      </c>
      <c r="B47" t="s">
        <v>17</v>
      </c>
      <c r="C47" t="s">
        <v>9</v>
      </c>
      <c r="D47" t="s">
        <v>12</v>
      </c>
      <c r="E47" t="s">
        <v>19</v>
      </c>
      <c r="F47" t="s">
        <v>20</v>
      </c>
      <c r="G47">
        <v>22</v>
      </c>
      <c r="H47">
        <v>22</v>
      </c>
      <c r="I47">
        <v>22</v>
      </c>
      <c r="J47">
        <v>22</v>
      </c>
      <c r="K47">
        <v>22</v>
      </c>
      <c r="L47">
        <v>22</v>
      </c>
      <c r="M47">
        <v>22</v>
      </c>
      <c r="N47">
        <v>22</v>
      </c>
      <c r="O47">
        <v>22</v>
      </c>
      <c r="P47">
        <v>22</v>
      </c>
      <c r="Q47">
        <v>22</v>
      </c>
      <c r="R47">
        <v>22</v>
      </c>
      <c r="S47">
        <v>22</v>
      </c>
      <c r="T47">
        <v>22</v>
      </c>
      <c r="U47">
        <v>22</v>
      </c>
      <c r="V47">
        <v>22</v>
      </c>
      <c r="W47">
        <v>22</v>
      </c>
      <c r="X47">
        <v>22</v>
      </c>
      <c r="Y47">
        <v>22</v>
      </c>
      <c r="Z47">
        <v>22</v>
      </c>
      <c r="AA47">
        <v>25</v>
      </c>
      <c r="AB47">
        <v>24</v>
      </c>
      <c r="AC47">
        <v>25</v>
      </c>
      <c r="AD47">
        <v>24</v>
      </c>
      <c r="AE47">
        <v>25</v>
      </c>
      <c r="AF47">
        <v>25</v>
      </c>
      <c r="AG47">
        <v>25</v>
      </c>
      <c r="AH47">
        <v>25</v>
      </c>
      <c r="AI47">
        <v>25</v>
      </c>
      <c r="AJ47">
        <v>25</v>
      </c>
      <c r="AK47">
        <v>25</v>
      </c>
      <c r="AL47">
        <v>25</v>
      </c>
      <c r="AM47">
        <v>25</v>
      </c>
      <c r="AN47">
        <v>25</v>
      </c>
      <c r="AO47">
        <v>25</v>
      </c>
      <c r="AP47">
        <v>25</v>
      </c>
      <c r="AQ47">
        <v>25</v>
      </c>
      <c r="AR47">
        <v>25</v>
      </c>
      <c r="AS47">
        <v>25</v>
      </c>
      <c r="AT47">
        <v>25</v>
      </c>
      <c r="AU47">
        <v>23</v>
      </c>
      <c r="AV47">
        <v>25</v>
      </c>
      <c r="AW47">
        <v>23</v>
      </c>
      <c r="AX47">
        <v>25</v>
      </c>
      <c r="AY47">
        <v>23</v>
      </c>
      <c r="AZ47">
        <v>23</v>
      </c>
      <c r="BA47">
        <v>23</v>
      </c>
      <c r="BB47">
        <v>23</v>
      </c>
      <c r="BC47">
        <v>23</v>
      </c>
      <c r="BD47">
        <v>23</v>
      </c>
      <c r="BE47">
        <v>23</v>
      </c>
      <c r="BF47">
        <v>24</v>
      </c>
      <c r="BG47">
        <v>23</v>
      </c>
      <c r="BH47">
        <v>24</v>
      </c>
      <c r="BI47">
        <v>23</v>
      </c>
      <c r="BJ47">
        <v>23</v>
      </c>
      <c r="BK47">
        <v>23</v>
      </c>
      <c r="BL47">
        <v>23</v>
      </c>
      <c r="BM47">
        <v>23</v>
      </c>
      <c r="BN47">
        <v>23</v>
      </c>
      <c r="BO47">
        <v>24</v>
      </c>
      <c r="BP47">
        <v>23</v>
      </c>
      <c r="BQ47">
        <v>24</v>
      </c>
      <c r="BR47">
        <v>23</v>
      </c>
      <c r="BS47">
        <v>24</v>
      </c>
      <c r="BT47">
        <v>24</v>
      </c>
      <c r="BU47">
        <v>24</v>
      </c>
      <c r="BV47">
        <v>24</v>
      </c>
      <c r="BW47">
        <v>24</v>
      </c>
      <c r="BX47">
        <v>24</v>
      </c>
      <c r="BY47">
        <v>24</v>
      </c>
      <c r="BZ47">
        <v>18</v>
      </c>
      <c r="CA47">
        <v>24</v>
      </c>
      <c r="CB47">
        <v>23</v>
      </c>
      <c r="CC47">
        <v>24</v>
      </c>
      <c r="CD47">
        <v>24</v>
      </c>
      <c r="CE47">
        <v>24</v>
      </c>
      <c r="CF47">
        <v>24</v>
      </c>
      <c r="CG47">
        <v>24</v>
      </c>
      <c r="CH47">
        <v>24</v>
      </c>
      <c r="CI47">
        <v>17</v>
      </c>
      <c r="CJ47">
        <v>17</v>
      </c>
      <c r="CK47">
        <v>17</v>
      </c>
      <c r="CL47">
        <v>17</v>
      </c>
      <c r="CM47">
        <v>17</v>
      </c>
      <c r="CN47">
        <v>17</v>
      </c>
      <c r="CO47">
        <v>17</v>
      </c>
      <c r="CP47">
        <v>17</v>
      </c>
      <c r="CQ47">
        <v>17</v>
      </c>
      <c r="CR47">
        <v>17</v>
      </c>
      <c r="CS47">
        <v>17</v>
      </c>
      <c r="CT47">
        <v>23</v>
      </c>
      <c r="CU47">
        <v>17</v>
      </c>
      <c r="CV47">
        <v>20</v>
      </c>
      <c r="CW47">
        <v>17</v>
      </c>
      <c r="CX47">
        <v>17</v>
      </c>
      <c r="CY47">
        <v>17</v>
      </c>
      <c r="CZ47">
        <v>17</v>
      </c>
      <c r="DA47">
        <v>17</v>
      </c>
      <c r="DB47">
        <v>17</v>
      </c>
      <c r="DG47" s="47" t="str">
        <f t="shared" ref="DG47:DZ47" si="188">DG38</f>
        <v>Parzen</v>
      </c>
      <c r="DH47" s="47" t="str">
        <f t="shared" si="188"/>
        <v>Parzen</v>
      </c>
      <c r="DI47" s="47" t="str">
        <f t="shared" si="188"/>
        <v>Parzen</v>
      </c>
      <c r="DJ47" s="47" t="str">
        <f t="shared" si="188"/>
        <v>Parzen</v>
      </c>
      <c r="DK47" s="47" t="str">
        <f t="shared" si="188"/>
        <v>Parzen</v>
      </c>
      <c r="DL47" s="47" t="str">
        <f t="shared" si="188"/>
        <v>Parzen</v>
      </c>
      <c r="DM47" s="47" t="str">
        <f t="shared" si="188"/>
        <v>Parzen</v>
      </c>
      <c r="DN47" s="47" t="str">
        <f t="shared" si="188"/>
        <v>Parzen</v>
      </c>
      <c r="DO47" s="47" t="str">
        <f t="shared" si="188"/>
        <v>Parzen</v>
      </c>
      <c r="DP47" s="47" t="str">
        <f t="shared" si="188"/>
        <v>Parzen</v>
      </c>
      <c r="DQ47" s="47" t="str">
        <f t="shared" si="188"/>
        <v>Parzen</v>
      </c>
      <c r="DR47" s="47" t="str">
        <f t="shared" si="188"/>
        <v>Parzen</v>
      </c>
      <c r="DS47" s="47" t="str">
        <f t="shared" si="188"/>
        <v>Parzen</v>
      </c>
      <c r="DT47" s="47" t="str">
        <f t="shared" si="188"/>
        <v>Parzen</v>
      </c>
      <c r="DU47" s="47" t="str">
        <f t="shared" si="188"/>
        <v>Parzen</v>
      </c>
      <c r="DV47" s="47" t="str">
        <f t="shared" si="188"/>
        <v>Parzen</v>
      </c>
      <c r="DW47" s="47" t="str">
        <f t="shared" si="188"/>
        <v>Parzen</v>
      </c>
      <c r="DX47" s="47" t="str">
        <f t="shared" si="188"/>
        <v>Parzen</v>
      </c>
      <c r="DY47" s="47" t="str">
        <f t="shared" si="188"/>
        <v>Parzen</v>
      </c>
      <c r="DZ47" s="47" t="str">
        <f t="shared" si="188"/>
        <v>Parzen</v>
      </c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</row>
    <row r="48" spans="1:210">
      <c r="A48">
        <v>40</v>
      </c>
      <c r="B48" t="s">
        <v>17</v>
      </c>
      <c r="C48" t="s">
        <v>9</v>
      </c>
      <c r="D48" t="s">
        <v>12</v>
      </c>
      <c r="E48" t="s">
        <v>19</v>
      </c>
      <c r="F48" t="s">
        <v>20</v>
      </c>
      <c r="G48">
        <v>22</v>
      </c>
      <c r="H48">
        <v>22</v>
      </c>
      <c r="I48">
        <v>22</v>
      </c>
      <c r="J48">
        <v>22</v>
      </c>
      <c r="K48">
        <v>22</v>
      </c>
      <c r="L48">
        <v>22</v>
      </c>
      <c r="M48">
        <v>22</v>
      </c>
      <c r="N48">
        <v>22</v>
      </c>
      <c r="O48">
        <v>22</v>
      </c>
      <c r="P48">
        <v>22</v>
      </c>
      <c r="Q48">
        <v>22</v>
      </c>
      <c r="R48">
        <v>22</v>
      </c>
      <c r="S48">
        <v>22</v>
      </c>
      <c r="T48">
        <v>22</v>
      </c>
      <c r="U48">
        <v>22</v>
      </c>
      <c r="V48">
        <v>22</v>
      </c>
      <c r="W48">
        <v>22</v>
      </c>
      <c r="X48">
        <v>22</v>
      </c>
      <c r="Y48">
        <v>22</v>
      </c>
      <c r="Z48">
        <v>22</v>
      </c>
      <c r="AA48">
        <v>25</v>
      </c>
      <c r="AB48">
        <v>25</v>
      </c>
      <c r="AC48">
        <v>25</v>
      </c>
      <c r="AD48">
        <v>25</v>
      </c>
      <c r="AE48">
        <v>25</v>
      </c>
      <c r="AF48">
        <v>25</v>
      </c>
      <c r="AG48">
        <v>25</v>
      </c>
      <c r="AH48">
        <v>25</v>
      </c>
      <c r="AI48">
        <v>25</v>
      </c>
      <c r="AJ48">
        <v>25</v>
      </c>
      <c r="AK48">
        <v>24</v>
      </c>
      <c r="AL48">
        <v>25</v>
      </c>
      <c r="AM48">
        <v>24</v>
      </c>
      <c r="AN48">
        <v>25</v>
      </c>
      <c r="AO48">
        <v>24</v>
      </c>
      <c r="AP48">
        <v>25</v>
      </c>
      <c r="AQ48">
        <v>26</v>
      </c>
      <c r="AR48">
        <v>25</v>
      </c>
      <c r="AS48">
        <v>25</v>
      </c>
      <c r="AT48">
        <v>25</v>
      </c>
      <c r="AU48">
        <v>23</v>
      </c>
      <c r="AV48">
        <v>23</v>
      </c>
      <c r="AW48">
        <v>23</v>
      </c>
      <c r="AX48">
        <v>23</v>
      </c>
      <c r="AY48">
        <v>23</v>
      </c>
      <c r="AZ48">
        <v>23</v>
      </c>
      <c r="BA48">
        <v>23</v>
      </c>
      <c r="BB48">
        <v>23</v>
      </c>
      <c r="BC48">
        <v>23</v>
      </c>
      <c r="BD48">
        <v>23</v>
      </c>
      <c r="BE48">
        <v>25</v>
      </c>
      <c r="BF48">
        <v>23</v>
      </c>
      <c r="BG48">
        <v>25</v>
      </c>
      <c r="BH48">
        <v>23</v>
      </c>
      <c r="BI48">
        <v>25</v>
      </c>
      <c r="BJ48">
        <v>23</v>
      </c>
      <c r="BK48">
        <v>25</v>
      </c>
      <c r="BL48">
        <v>23</v>
      </c>
      <c r="BM48">
        <v>24</v>
      </c>
      <c r="BN48">
        <v>23</v>
      </c>
      <c r="BO48">
        <v>24</v>
      </c>
      <c r="BP48">
        <v>24</v>
      </c>
      <c r="BQ48">
        <v>24</v>
      </c>
      <c r="BR48">
        <v>24</v>
      </c>
      <c r="BS48">
        <v>24</v>
      </c>
      <c r="BT48">
        <v>24</v>
      </c>
      <c r="BU48">
        <v>24</v>
      </c>
      <c r="BV48">
        <v>24</v>
      </c>
      <c r="BW48">
        <v>24</v>
      </c>
      <c r="BX48">
        <v>24</v>
      </c>
      <c r="BY48">
        <v>23</v>
      </c>
      <c r="BZ48">
        <v>24</v>
      </c>
      <c r="CA48">
        <v>23</v>
      </c>
      <c r="CB48">
        <v>24</v>
      </c>
      <c r="CC48">
        <v>23</v>
      </c>
      <c r="CD48">
        <v>24</v>
      </c>
      <c r="CE48">
        <v>24</v>
      </c>
      <c r="CF48">
        <v>24</v>
      </c>
      <c r="CG48">
        <v>23</v>
      </c>
      <c r="CH48">
        <v>24</v>
      </c>
      <c r="CI48">
        <v>17</v>
      </c>
      <c r="CJ48">
        <v>17</v>
      </c>
      <c r="CK48">
        <v>17</v>
      </c>
      <c r="CL48">
        <v>17</v>
      </c>
      <c r="CM48">
        <v>17</v>
      </c>
      <c r="CN48">
        <v>17</v>
      </c>
      <c r="CO48">
        <v>17</v>
      </c>
      <c r="CP48">
        <v>17</v>
      </c>
      <c r="CQ48">
        <v>17</v>
      </c>
      <c r="CR48">
        <v>17</v>
      </c>
      <c r="CS48">
        <v>17</v>
      </c>
      <c r="CT48">
        <v>17</v>
      </c>
      <c r="CU48">
        <v>17</v>
      </c>
      <c r="CV48">
        <v>17</v>
      </c>
      <c r="CW48">
        <v>17</v>
      </c>
      <c r="CX48">
        <v>17</v>
      </c>
      <c r="CY48">
        <v>19</v>
      </c>
      <c r="CZ48">
        <v>17</v>
      </c>
      <c r="DA48">
        <v>17</v>
      </c>
      <c r="DB48">
        <v>17</v>
      </c>
      <c r="DG48" s="47">
        <f t="shared" ref="DG48:DZ48" si="189">DG39</f>
        <v>0.97399999999999998</v>
      </c>
      <c r="DH48" s="47">
        <f t="shared" si="189"/>
        <v>0.97199999999999998</v>
      </c>
      <c r="DI48" s="47">
        <f t="shared" si="189"/>
        <v>0.98599999999999999</v>
      </c>
      <c r="DJ48" s="47">
        <f t="shared" si="189"/>
        <v>0.98199999999999998</v>
      </c>
      <c r="DK48" s="47">
        <f t="shared" si="189"/>
        <v>0.97599999999999998</v>
      </c>
      <c r="DL48" s="47">
        <f t="shared" si="189"/>
        <v>0.97399999999999998</v>
      </c>
      <c r="DM48" s="47">
        <f t="shared" si="189"/>
        <v>0.92800000000000005</v>
      </c>
      <c r="DN48" s="47">
        <f t="shared" si="189"/>
        <v>0.96799999999999997</v>
      </c>
      <c r="DO48" s="47">
        <f t="shared" si="189"/>
        <v>0.93200000000000005</v>
      </c>
      <c r="DP48" s="47">
        <f t="shared" si="189"/>
        <v>0.96799999999999997</v>
      </c>
      <c r="DQ48" s="47">
        <f t="shared" si="189"/>
        <v>0.97</v>
      </c>
      <c r="DR48" s="47">
        <f t="shared" si="189"/>
        <v>0.94199999999999995</v>
      </c>
      <c r="DS48" s="47">
        <f t="shared" si="189"/>
        <v>0.95399999999999996</v>
      </c>
      <c r="DT48" s="47">
        <f t="shared" si="189"/>
        <v>0.94799999999999995</v>
      </c>
      <c r="DU48" s="47">
        <f t="shared" si="189"/>
        <v>0.97199999999999998</v>
      </c>
      <c r="DV48" s="47">
        <f t="shared" si="189"/>
        <v>0.95799999999999996</v>
      </c>
      <c r="DW48" s="47">
        <f t="shared" si="189"/>
        <v>0.94599999999999995</v>
      </c>
      <c r="DX48" s="47">
        <f t="shared" si="189"/>
        <v>0.96</v>
      </c>
      <c r="DY48" s="47">
        <f t="shared" si="189"/>
        <v>0.93400000000000005</v>
      </c>
      <c r="DZ48" s="47">
        <f t="shared" si="189"/>
        <v>0.95399999999999996</v>
      </c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</row>
    <row r="49" spans="1:210">
      <c r="A49">
        <v>41</v>
      </c>
      <c r="B49" t="s">
        <v>17</v>
      </c>
      <c r="C49" t="s">
        <v>9</v>
      </c>
      <c r="D49" t="s">
        <v>12</v>
      </c>
      <c r="E49" t="s">
        <v>19</v>
      </c>
      <c r="F49" t="s">
        <v>20</v>
      </c>
      <c r="G49">
        <v>22</v>
      </c>
      <c r="H49">
        <v>22</v>
      </c>
      <c r="I49">
        <v>22</v>
      </c>
      <c r="J49">
        <v>22</v>
      </c>
      <c r="K49">
        <v>22</v>
      </c>
      <c r="L49">
        <v>22</v>
      </c>
      <c r="M49">
        <v>22</v>
      </c>
      <c r="N49">
        <v>22</v>
      </c>
      <c r="O49">
        <v>22</v>
      </c>
      <c r="P49">
        <v>22</v>
      </c>
      <c r="Q49">
        <v>22</v>
      </c>
      <c r="R49">
        <v>22</v>
      </c>
      <c r="S49">
        <v>22</v>
      </c>
      <c r="T49">
        <v>22</v>
      </c>
      <c r="U49">
        <v>22</v>
      </c>
      <c r="V49">
        <v>22</v>
      </c>
      <c r="W49">
        <v>22</v>
      </c>
      <c r="X49">
        <v>22</v>
      </c>
      <c r="Y49">
        <v>22</v>
      </c>
      <c r="Z49">
        <v>22</v>
      </c>
      <c r="AA49">
        <v>25</v>
      </c>
      <c r="AB49">
        <v>25</v>
      </c>
      <c r="AC49">
        <v>25</v>
      </c>
      <c r="AD49">
        <v>25</v>
      </c>
      <c r="AE49">
        <v>25</v>
      </c>
      <c r="AF49">
        <v>25</v>
      </c>
      <c r="AG49">
        <v>25</v>
      </c>
      <c r="AH49">
        <v>25</v>
      </c>
      <c r="AI49">
        <v>25</v>
      </c>
      <c r="AJ49">
        <v>25</v>
      </c>
      <c r="AK49">
        <v>25</v>
      </c>
      <c r="AL49">
        <v>25</v>
      </c>
      <c r="AM49">
        <v>25</v>
      </c>
      <c r="AN49">
        <v>25</v>
      </c>
      <c r="AO49">
        <v>25</v>
      </c>
      <c r="AP49">
        <v>25</v>
      </c>
      <c r="AQ49">
        <v>25</v>
      </c>
      <c r="AR49">
        <v>25</v>
      </c>
      <c r="AS49">
        <v>25</v>
      </c>
      <c r="AT49">
        <v>25</v>
      </c>
      <c r="AU49">
        <v>23</v>
      </c>
      <c r="AV49">
        <v>23</v>
      </c>
      <c r="AW49">
        <v>23</v>
      </c>
      <c r="AX49">
        <v>23</v>
      </c>
      <c r="AY49">
        <v>23</v>
      </c>
      <c r="AZ49">
        <v>23</v>
      </c>
      <c r="BA49">
        <v>23</v>
      </c>
      <c r="BB49">
        <v>23</v>
      </c>
      <c r="BC49">
        <v>23</v>
      </c>
      <c r="BD49">
        <v>23</v>
      </c>
      <c r="BE49">
        <v>23</v>
      </c>
      <c r="BF49">
        <v>23</v>
      </c>
      <c r="BG49">
        <v>23</v>
      </c>
      <c r="BH49">
        <v>23</v>
      </c>
      <c r="BI49">
        <v>23</v>
      </c>
      <c r="BJ49">
        <v>23</v>
      </c>
      <c r="BK49">
        <v>24</v>
      </c>
      <c r="BL49">
        <v>23</v>
      </c>
      <c r="BM49">
        <v>24</v>
      </c>
      <c r="BN49">
        <v>23</v>
      </c>
      <c r="BO49">
        <v>24</v>
      </c>
      <c r="BP49">
        <v>24</v>
      </c>
      <c r="BQ49">
        <v>24</v>
      </c>
      <c r="BR49">
        <v>24</v>
      </c>
      <c r="BS49">
        <v>24</v>
      </c>
      <c r="BT49">
        <v>24</v>
      </c>
      <c r="BU49">
        <v>24</v>
      </c>
      <c r="BV49">
        <v>24</v>
      </c>
      <c r="BW49">
        <v>24</v>
      </c>
      <c r="BX49">
        <v>24</v>
      </c>
      <c r="BY49">
        <v>24</v>
      </c>
      <c r="BZ49">
        <v>24</v>
      </c>
      <c r="CA49">
        <v>24</v>
      </c>
      <c r="CB49">
        <v>24</v>
      </c>
      <c r="CC49">
        <v>24</v>
      </c>
      <c r="CD49">
        <v>24</v>
      </c>
      <c r="CE49">
        <v>23</v>
      </c>
      <c r="CF49">
        <v>24</v>
      </c>
      <c r="CG49">
        <v>23</v>
      </c>
      <c r="CH49">
        <v>24</v>
      </c>
      <c r="CI49">
        <v>17</v>
      </c>
      <c r="CJ49">
        <v>17</v>
      </c>
      <c r="CK49">
        <v>17</v>
      </c>
      <c r="CL49">
        <v>17</v>
      </c>
      <c r="CM49">
        <v>17</v>
      </c>
      <c r="CN49">
        <v>17</v>
      </c>
      <c r="CO49">
        <v>17</v>
      </c>
      <c r="CP49">
        <v>17</v>
      </c>
      <c r="CQ49">
        <v>17</v>
      </c>
      <c r="CR49">
        <v>17</v>
      </c>
      <c r="CS49">
        <v>17</v>
      </c>
      <c r="CT49">
        <v>17</v>
      </c>
      <c r="CU49">
        <v>17</v>
      </c>
      <c r="CV49">
        <v>17</v>
      </c>
      <c r="CW49">
        <v>17</v>
      </c>
      <c r="CX49">
        <v>17</v>
      </c>
      <c r="CY49">
        <v>17</v>
      </c>
      <c r="CZ49">
        <v>17</v>
      </c>
      <c r="DA49">
        <v>17</v>
      </c>
      <c r="DB49">
        <v>17</v>
      </c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</row>
    <row r="50" spans="1:210">
      <c r="A50">
        <v>42</v>
      </c>
      <c r="B50" t="s">
        <v>17</v>
      </c>
      <c r="C50" t="s">
        <v>9</v>
      </c>
      <c r="D50" t="s">
        <v>12</v>
      </c>
      <c r="E50" t="s">
        <v>19</v>
      </c>
      <c r="F50" t="s">
        <v>20</v>
      </c>
      <c r="G50">
        <v>22</v>
      </c>
      <c r="H50">
        <v>22</v>
      </c>
      <c r="I50">
        <v>22</v>
      </c>
      <c r="J50">
        <v>22</v>
      </c>
      <c r="K50">
        <v>22</v>
      </c>
      <c r="L50">
        <v>22</v>
      </c>
      <c r="M50">
        <v>22</v>
      </c>
      <c r="N50">
        <v>22</v>
      </c>
      <c r="O50">
        <v>22</v>
      </c>
      <c r="P50">
        <v>22</v>
      </c>
      <c r="Q50">
        <v>22</v>
      </c>
      <c r="R50">
        <v>22</v>
      </c>
      <c r="S50">
        <v>22</v>
      </c>
      <c r="T50">
        <v>22</v>
      </c>
      <c r="U50">
        <v>22</v>
      </c>
      <c r="V50">
        <v>22</v>
      </c>
      <c r="W50">
        <v>22</v>
      </c>
      <c r="X50">
        <v>22</v>
      </c>
      <c r="Y50">
        <v>22</v>
      </c>
      <c r="Z50">
        <v>22</v>
      </c>
      <c r="AA50">
        <v>25</v>
      </c>
      <c r="AB50">
        <v>25</v>
      </c>
      <c r="AC50">
        <v>25</v>
      </c>
      <c r="AD50">
        <v>25</v>
      </c>
      <c r="AE50">
        <v>25</v>
      </c>
      <c r="AF50">
        <v>25</v>
      </c>
      <c r="AG50">
        <v>25</v>
      </c>
      <c r="AH50">
        <v>25</v>
      </c>
      <c r="AI50">
        <v>25</v>
      </c>
      <c r="AJ50">
        <v>25</v>
      </c>
      <c r="AK50">
        <v>25</v>
      </c>
      <c r="AL50">
        <v>20</v>
      </c>
      <c r="AM50">
        <v>25</v>
      </c>
      <c r="AN50">
        <v>25</v>
      </c>
      <c r="AO50">
        <v>25</v>
      </c>
      <c r="AP50">
        <v>25</v>
      </c>
      <c r="AQ50">
        <v>25</v>
      </c>
      <c r="AR50">
        <v>25</v>
      </c>
      <c r="AS50">
        <v>25</v>
      </c>
      <c r="AT50">
        <v>25</v>
      </c>
      <c r="AU50">
        <v>23</v>
      </c>
      <c r="AV50">
        <v>23</v>
      </c>
      <c r="AW50">
        <v>23</v>
      </c>
      <c r="AX50">
        <v>23</v>
      </c>
      <c r="AY50">
        <v>23</v>
      </c>
      <c r="AZ50">
        <v>23</v>
      </c>
      <c r="BA50">
        <v>23</v>
      </c>
      <c r="BB50">
        <v>23</v>
      </c>
      <c r="BC50">
        <v>23</v>
      </c>
      <c r="BD50">
        <v>23</v>
      </c>
      <c r="BE50">
        <v>23</v>
      </c>
      <c r="BF50">
        <v>25</v>
      </c>
      <c r="BG50">
        <v>23</v>
      </c>
      <c r="BH50">
        <v>20</v>
      </c>
      <c r="BI50">
        <v>23</v>
      </c>
      <c r="BJ50">
        <v>23</v>
      </c>
      <c r="BK50">
        <v>23</v>
      </c>
      <c r="BL50">
        <v>23</v>
      </c>
      <c r="BM50">
        <v>23</v>
      </c>
      <c r="BN50">
        <v>23</v>
      </c>
      <c r="BO50">
        <v>24</v>
      </c>
      <c r="BP50">
        <v>24</v>
      </c>
      <c r="BQ50">
        <v>24</v>
      </c>
      <c r="BR50">
        <v>24</v>
      </c>
      <c r="BS50">
        <v>24</v>
      </c>
      <c r="BT50">
        <v>24</v>
      </c>
      <c r="BU50">
        <v>24</v>
      </c>
      <c r="BV50">
        <v>24</v>
      </c>
      <c r="BW50">
        <v>24</v>
      </c>
      <c r="BX50">
        <v>24</v>
      </c>
      <c r="BY50">
        <v>24</v>
      </c>
      <c r="BZ50">
        <v>18</v>
      </c>
      <c r="CA50">
        <v>24</v>
      </c>
      <c r="CB50">
        <v>18</v>
      </c>
      <c r="CC50">
        <v>24</v>
      </c>
      <c r="CD50">
        <v>24</v>
      </c>
      <c r="CE50">
        <v>24</v>
      </c>
      <c r="CF50">
        <v>24</v>
      </c>
      <c r="CG50">
        <v>24</v>
      </c>
      <c r="CH50">
        <v>24</v>
      </c>
      <c r="CI50">
        <v>11</v>
      </c>
      <c r="CJ50">
        <v>17</v>
      </c>
      <c r="CK50">
        <v>17</v>
      </c>
      <c r="CL50">
        <v>17</v>
      </c>
      <c r="CM50">
        <v>17</v>
      </c>
      <c r="CN50">
        <v>17</v>
      </c>
      <c r="CO50">
        <v>17</v>
      </c>
      <c r="CP50">
        <v>17</v>
      </c>
      <c r="CQ50">
        <v>17</v>
      </c>
      <c r="CR50">
        <v>17</v>
      </c>
      <c r="CS50">
        <v>17</v>
      </c>
      <c r="CT50">
        <v>23</v>
      </c>
      <c r="CU50">
        <v>17</v>
      </c>
      <c r="CV50">
        <v>23</v>
      </c>
      <c r="CW50">
        <v>17</v>
      </c>
      <c r="CX50">
        <v>17</v>
      </c>
      <c r="CY50">
        <v>17</v>
      </c>
      <c r="CZ50">
        <v>17</v>
      </c>
      <c r="DA50">
        <v>17</v>
      </c>
      <c r="DB50">
        <v>17</v>
      </c>
      <c r="DG50" s="47" t="str">
        <f>EA37</f>
        <v>X1 Sec: 1</v>
      </c>
      <c r="DH50" s="47" t="str">
        <f t="shared" ref="DH50:DZ52" si="190">EB37</f>
        <v>X1 Sec: 2</v>
      </c>
      <c r="DI50" s="47" t="str">
        <f t="shared" si="190"/>
        <v>X1 Sec: 3</v>
      </c>
      <c r="DJ50" s="47" t="str">
        <f t="shared" si="190"/>
        <v>X1 Sec: 4</v>
      </c>
      <c r="DK50" s="47" t="str">
        <f t="shared" si="190"/>
        <v>X1 Sec: 5</v>
      </c>
      <c r="DL50" s="47" t="str">
        <f t="shared" si="190"/>
        <v>X2 Sec: 1</v>
      </c>
      <c r="DM50" s="47" t="str">
        <f t="shared" si="190"/>
        <v>X2 Sec: 2</v>
      </c>
      <c r="DN50" s="47" t="str">
        <f t="shared" si="190"/>
        <v>X2 Sec: 3</v>
      </c>
      <c r="DO50" s="47" t="str">
        <f t="shared" si="190"/>
        <v>X2 Sec: 4</v>
      </c>
      <c r="DP50" s="47" t="str">
        <f t="shared" si="190"/>
        <v>X2 Sec: 5</v>
      </c>
      <c r="DQ50" s="47" t="str">
        <f t="shared" si="190"/>
        <v>X3 Sec: 1</v>
      </c>
      <c r="DR50" s="47" t="str">
        <f t="shared" si="190"/>
        <v>X3 Sec: 2</v>
      </c>
      <c r="DS50" s="47" t="str">
        <f t="shared" si="190"/>
        <v>X3 Sec: 3</v>
      </c>
      <c r="DT50" s="47" t="str">
        <f t="shared" si="190"/>
        <v>X3 Sec: 4</v>
      </c>
      <c r="DU50" s="47" t="str">
        <f t="shared" si="190"/>
        <v>X3 Sec: 5</v>
      </c>
      <c r="DV50" s="47" t="str">
        <f t="shared" si="190"/>
        <v>X4 Sec: 1</v>
      </c>
      <c r="DW50" s="47" t="str">
        <f t="shared" si="190"/>
        <v>X4 Sec: 2</v>
      </c>
      <c r="DX50" s="47" t="str">
        <f t="shared" si="190"/>
        <v>X4 Sec: 3</v>
      </c>
      <c r="DY50" s="47" t="str">
        <f t="shared" si="190"/>
        <v>X4 Sec: 4</v>
      </c>
      <c r="DZ50" s="47" t="str">
        <f t="shared" si="190"/>
        <v>X4 Sec: 5</v>
      </c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</row>
    <row r="51" spans="1:210">
      <c r="A51">
        <v>43</v>
      </c>
      <c r="B51" t="s">
        <v>17</v>
      </c>
      <c r="C51" t="s">
        <v>9</v>
      </c>
      <c r="D51" t="s">
        <v>12</v>
      </c>
      <c r="E51" t="s">
        <v>19</v>
      </c>
      <c r="F51" t="s">
        <v>20</v>
      </c>
      <c r="G51">
        <v>22</v>
      </c>
      <c r="H51">
        <v>22</v>
      </c>
      <c r="I51">
        <v>22</v>
      </c>
      <c r="J51">
        <v>22</v>
      </c>
      <c r="K51">
        <v>22</v>
      </c>
      <c r="L51">
        <v>22</v>
      </c>
      <c r="M51">
        <v>22</v>
      </c>
      <c r="N51">
        <v>22</v>
      </c>
      <c r="O51">
        <v>22</v>
      </c>
      <c r="P51">
        <v>22</v>
      </c>
      <c r="Q51">
        <v>22</v>
      </c>
      <c r="R51">
        <v>22</v>
      </c>
      <c r="S51">
        <v>22</v>
      </c>
      <c r="T51">
        <v>22</v>
      </c>
      <c r="U51">
        <v>22</v>
      </c>
      <c r="V51">
        <v>22</v>
      </c>
      <c r="W51">
        <v>22</v>
      </c>
      <c r="X51">
        <v>22</v>
      </c>
      <c r="Y51">
        <v>22</v>
      </c>
      <c r="Z51">
        <v>22</v>
      </c>
      <c r="AA51">
        <v>25</v>
      </c>
      <c r="AB51">
        <v>25</v>
      </c>
      <c r="AC51">
        <v>25</v>
      </c>
      <c r="AD51">
        <v>25</v>
      </c>
      <c r="AE51">
        <v>25</v>
      </c>
      <c r="AF51">
        <v>25</v>
      </c>
      <c r="AG51">
        <v>25</v>
      </c>
      <c r="AH51">
        <v>25</v>
      </c>
      <c r="AI51">
        <v>25</v>
      </c>
      <c r="AJ51">
        <v>25</v>
      </c>
      <c r="AK51">
        <v>25</v>
      </c>
      <c r="AL51">
        <v>25</v>
      </c>
      <c r="AM51">
        <v>25</v>
      </c>
      <c r="AN51">
        <v>25</v>
      </c>
      <c r="AO51">
        <v>25</v>
      </c>
      <c r="AP51">
        <v>25</v>
      </c>
      <c r="AQ51">
        <v>25</v>
      </c>
      <c r="AR51">
        <v>25</v>
      </c>
      <c r="AS51">
        <v>25</v>
      </c>
      <c r="AT51">
        <v>25</v>
      </c>
      <c r="AU51">
        <v>23</v>
      </c>
      <c r="AV51">
        <v>23</v>
      </c>
      <c r="AW51">
        <v>23</v>
      </c>
      <c r="AX51">
        <v>11</v>
      </c>
      <c r="AY51">
        <v>23</v>
      </c>
      <c r="AZ51">
        <v>23</v>
      </c>
      <c r="BA51">
        <v>23</v>
      </c>
      <c r="BB51">
        <v>23</v>
      </c>
      <c r="BC51">
        <v>23</v>
      </c>
      <c r="BD51">
        <v>23</v>
      </c>
      <c r="BE51">
        <v>23</v>
      </c>
      <c r="BF51">
        <v>23</v>
      </c>
      <c r="BG51">
        <v>23</v>
      </c>
      <c r="BH51">
        <v>23</v>
      </c>
      <c r="BI51">
        <v>23</v>
      </c>
      <c r="BJ51">
        <v>23</v>
      </c>
      <c r="BK51">
        <v>20</v>
      </c>
      <c r="BL51">
        <v>23</v>
      </c>
      <c r="BM51">
        <v>1</v>
      </c>
      <c r="BN51">
        <v>23</v>
      </c>
      <c r="BO51">
        <v>24</v>
      </c>
      <c r="BP51">
        <v>24</v>
      </c>
      <c r="BQ51">
        <v>24</v>
      </c>
      <c r="BR51">
        <v>23</v>
      </c>
      <c r="BS51">
        <v>24</v>
      </c>
      <c r="BT51">
        <v>24</v>
      </c>
      <c r="BU51">
        <v>24</v>
      </c>
      <c r="BV51">
        <v>24</v>
      </c>
      <c r="BW51">
        <v>24</v>
      </c>
      <c r="BX51">
        <v>24</v>
      </c>
      <c r="BY51">
        <v>24</v>
      </c>
      <c r="BZ51">
        <v>24</v>
      </c>
      <c r="CA51">
        <v>24</v>
      </c>
      <c r="CB51">
        <v>24</v>
      </c>
      <c r="CC51">
        <v>24</v>
      </c>
      <c r="CD51">
        <v>24</v>
      </c>
      <c r="CE51">
        <v>24</v>
      </c>
      <c r="CF51">
        <v>24</v>
      </c>
      <c r="CG51">
        <v>23</v>
      </c>
      <c r="CH51">
        <v>24</v>
      </c>
      <c r="CI51">
        <v>17</v>
      </c>
      <c r="CJ51">
        <v>17</v>
      </c>
      <c r="CK51">
        <v>17</v>
      </c>
      <c r="CL51">
        <v>24</v>
      </c>
      <c r="CM51">
        <v>17</v>
      </c>
      <c r="CN51">
        <v>17</v>
      </c>
      <c r="CO51">
        <v>17</v>
      </c>
      <c r="CP51">
        <v>17</v>
      </c>
      <c r="CQ51">
        <v>17</v>
      </c>
      <c r="CR51">
        <v>17</v>
      </c>
      <c r="CS51">
        <v>17</v>
      </c>
      <c r="CT51">
        <v>17</v>
      </c>
      <c r="CU51">
        <v>17</v>
      </c>
      <c r="CV51">
        <v>17</v>
      </c>
      <c r="CW51">
        <v>17</v>
      </c>
      <c r="CX51">
        <v>17</v>
      </c>
      <c r="CY51">
        <v>23</v>
      </c>
      <c r="CZ51">
        <v>11</v>
      </c>
      <c r="DA51">
        <v>24</v>
      </c>
      <c r="DB51">
        <v>17</v>
      </c>
      <c r="DG51" s="47" t="str">
        <f t="shared" ref="DG51:DG52" si="191">EA38</f>
        <v>Triweight</v>
      </c>
      <c r="DH51" s="47" t="str">
        <f t="shared" si="190"/>
        <v>Triweight</v>
      </c>
      <c r="DI51" s="47" t="str">
        <f t="shared" si="190"/>
        <v>Triweight</v>
      </c>
      <c r="DJ51" s="47" t="str">
        <f t="shared" si="190"/>
        <v>Triweight</v>
      </c>
      <c r="DK51" s="47" t="str">
        <f t="shared" si="190"/>
        <v>Triweight</v>
      </c>
      <c r="DL51" s="47" t="str">
        <f t="shared" si="190"/>
        <v>Triweight</v>
      </c>
      <c r="DM51" s="47" t="str">
        <f t="shared" si="190"/>
        <v>Triweight</v>
      </c>
      <c r="DN51" s="47" t="str">
        <f t="shared" si="190"/>
        <v>Triweight</v>
      </c>
      <c r="DO51" s="47" t="str">
        <f t="shared" si="190"/>
        <v>Triweight</v>
      </c>
      <c r="DP51" s="47" t="str">
        <f t="shared" si="190"/>
        <v>Triweight</v>
      </c>
      <c r="DQ51" s="47" t="str">
        <f t="shared" si="190"/>
        <v>Triweight</v>
      </c>
      <c r="DR51" s="47" t="str">
        <f t="shared" si="190"/>
        <v>Triweight</v>
      </c>
      <c r="DS51" s="47" t="str">
        <f t="shared" si="190"/>
        <v>Triweight</v>
      </c>
      <c r="DT51" s="47" t="str">
        <f t="shared" si="190"/>
        <v>Triweight</v>
      </c>
      <c r="DU51" s="47" t="str">
        <f t="shared" si="190"/>
        <v>Triweight</v>
      </c>
      <c r="DV51" s="47" t="str">
        <f t="shared" si="190"/>
        <v>Triweight</v>
      </c>
      <c r="DW51" s="47" t="str">
        <f t="shared" si="190"/>
        <v>Triweight</v>
      </c>
      <c r="DX51" s="47" t="str">
        <f t="shared" si="190"/>
        <v>Triweight</v>
      </c>
      <c r="DY51" s="47" t="str">
        <f t="shared" si="190"/>
        <v>Triweight</v>
      </c>
      <c r="DZ51" s="47" t="str">
        <f t="shared" si="190"/>
        <v>Triweight</v>
      </c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</row>
    <row r="52" spans="1:210">
      <c r="A52">
        <v>44</v>
      </c>
      <c r="B52" t="s">
        <v>17</v>
      </c>
      <c r="C52" t="s">
        <v>9</v>
      </c>
      <c r="D52" t="s">
        <v>12</v>
      </c>
      <c r="E52" t="s">
        <v>19</v>
      </c>
      <c r="F52" t="s">
        <v>20</v>
      </c>
      <c r="G52">
        <v>22</v>
      </c>
      <c r="H52">
        <v>22</v>
      </c>
      <c r="I52">
        <v>22</v>
      </c>
      <c r="J52">
        <v>22</v>
      </c>
      <c r="K52">
        <v>22</v>
      </c>
      <c r="L52">
        <v>22</v>
      </c>
      <c r="M52">
        <v>22</v>
      </c>
      <c r="N52">
        <v>22</v>
      </c>
      <c r="O52">
        <v>22</v>
      </c>
      <c r="P52">
        <v>22</v>
      </c>
      <c r="Q52">
        <v>22</v>
      </c>
      <c r="R52">
        <v>22</v>
      </c>
      <c r="S52">
        <v>22</v>
      </c>
      <c r="T52">
        <v>22</v>
      </c>
      <c r="U52">
        <v>22</v>
      </c>
      <c r="V52">
        <v>22</v>
      </c>
      <c r="W52">
        <v>22</v>
      </c>
      <c r="X52">
        <v>22</v>
      </c>
      <c r="Y52">
        <v>22</v>
      </c>
      <c r="Z52">
        <v>22</v>
      </c>
      <c r="AA52">
        <v>25</v>
      </c>
      <c r="AB52">
        <v>25</v>
      </c>
      <c r="AC52">
        <v>25</v>
      </c>
      <c r="AD52">
        <v>25</v>
      </c>
      <c r="AE52">
        <v>25</v>
      </c>
      <c r="AF52">
        <v>25</v>
      </c>
      <c r="AG52">
        <v>25</v>
      </c>
      <c r="AH52">
        <v>25</v>
      </c>
      <c r="AI52">
        <v>25</v>
      </c>
      <c r="AJ52">
        <v>25</v>
      </c>
      <c r="AK52">
        <v>25</v>
      </c>
      <c r="AL52">
        <v>25</v>
      </c>
      <c r="AM52">
        <v>25</v>
      </c>
      <c r="AN52">
        <v>25</v>
      </c>
      <c r="AO52">
        <v>25</v>
      </c>
      <c r="AP52">
        <v>25</v>
      </c>
      <c r="AQ52">
        <v>25</v>
      </c>
      <c r="AR52">
        <v>25</v>
      </c>
      <c r="AS52">
        <v>25</v>
      </c>
      <c r="AT52">
        <v>25</v>
      </c>
      <c r="AU52">
        <v>23</v>
      </c>
      <c r="AV52">
        <v>23</v>
      </c>
      <c r="AW52">
        <v>23</v>
      </c>
      <c r="AX52">
        <v>23</v>
      </c>
      <c r="AY52">
        <v>23</v>
      </c>
      <c r="AZ52">
        <v>23</v>
      </c>
      <c r="BA52">
        <v>23</v>
      </c>
      <c r="BB52">
        <v>23</v>
      </c>
      <c r="BC52">
        <v>23</v>
      </c>
      <c r="BD52">
        <v>23</v>
      </c>
      <c r="BE52">
        <v>23</v>
      </c>
      <c r="BF52">
        <v>23</v>
      </c>
      <c r="BG52">
        <v>24</v>
      </c>
      <c r="BH52">
        <v>23</v>
      </c>
      <c r="BI52">
        <v>23</v>
      </c>
      <c r="BJ52">
        <v>23</v>
      </c>
      <c r="BK52">
        <v>23</v>
      </c>
      <c r="BL52">
        <v>23</v>
      </c>
      <c r="BM52">
        <v>23</v>
      </c>
      <c r="BN52">
        <v>23</v>
      </c>
      <c r="BO52">
        <v>24</v>
      </c>
      <c r="BP52">
        <v>24</v>
      </c>
      <c r="BQ52">
        <v>24</v>
      </c>
      <c r="BR52">
        <v>24</v>
      </c>
      <c r="BS52">
        <v>24</v>
      </c>
      <c r="BT52">
        <v>24</v>
      </c>
      <c r="BU52">
        <v>24</v>
      </c>
      <c r="BV52">
        <v>24</v>
      </c>
      <c r="BW52">
        <v>24</v>
      </c>
      <c r="BX52">
        <v>24</v>
      </c>
      <c r="BY52">
        <v>24</v>
      </c>
      <c r="BZ52">
        <v>24</v>
      </c>
      <c r="CA52">
        <v>23</v>
      </c>
      <c r="CB52">
        <v>24</v>
      </c>
      <c r="CC52">
        <v>24</v>
      </c>
      <c r="CD52">
        <v>24</v>
      </c>
      <c r="CE52">
        <v>24</v>
      </c>
      <c r="CF52">
        <v>24</v>
      </c>
      <c r="CG52">
        <v>1</v>
      </c>
      <c r="CH52">
        <v>24</v>
      </c>
      <c r="CI52">
        <v>17</v>
      </c>
      <c r="CJ52">
        <v>17</v>
      </c>
      <c r="CK52">
        <v>17</v>
      </c>
      <c r="CL52">
        <v>17</v>
      </c>
      <c r="CM52">
        <v>17</v>
      </c>
      <c r="CN52">
        <v>17</v>
      </c>
      <c r="CO52">
        <v>17</v>
      </c>
      <c r="CP52">
        <v>17</v>
      </c>
      <c r="CQ52">
        <v>17</v>
      </c>
      <c r="CR52">
        <v>17</v>
      </c>
      <c r="CS52">
        <v>17</v>
      </c>
      <c r="CT52">
        <v>17</v>
      </c>
      <c r="CU52">
        <v>17</v>
      </c>
      <c r="CV52">
        <v>17</v>
      </c>
      <c r="CW52">
        <v>17</v>
      </c>
      <c r="CX52">
        <v>17</v>
      </c>
      <c r="CY52">
        <v>17</v>
      </c>
      <c r="CZ52">
        <v>17</v>
      </c>
      <c r="DA52">
        <v>24</v>
      </c>
      <c r="DB52">
        <v>17</v>
      </c>
      <c r="DG52" s="47">
        <f t="shared" si="191"/>
        <v>0.96199999999999997</v>
      </c>
      <c r="DH52" s="47">
        <f t="shared" si="190"/>
        <v>0.94399999999999995</v>
      </c>
      <c r="DI52" s="47">
        <f t="shared" si="190"/>
        <v>0.97199999999999998</v>
      </c>
      <c r="DJ52" s="47">
        <f t="shared" si="190"/>
        <v>0.96199999999999997</v>
      </c>
      <c r="DK52" s="47">
        <f t="shared" si="190"/>
        <v>0.96199999999999997</v>
      </c>
      <c r="DL52" s="47">
        <f t="shared" si="190"/>
        <v>0.94199999999999995</v>
      </c>
      <c r="DM52" s="47">
        <f t="shared" si="190"/>
        <v>0.88400000000000001</v>
      </c>
      <c r="DN52" s="47">
        <f t="shared" si="190"/>
        <v>0.93400000000000005</v>
      </c>
      <c r="DO52" s="47">
        <f t="shared" si="190"/>
        <v>0.9</v>
      </c>
      <c r="DP52" s="47">
        <f t="shared" si="190"/>
        <v>0.94799999999999995</v>
      </c>
      <c r="DQ52" s="47">
        <f t="shared" si="190"/>
        <v>0.94199999999999995</v>
      </c>
      <c r="DR52" s="47">
        <f t="shared" si="190"/>
        <v>0.89800000000000002</v>
      </c>
      <c r="DS52" s="47">
        <f t="shared" si="190"/>
        <v>0.94199999999999995</v>
      </c>
      <c r="DT52" s="47">
        <f t="shared" si="190"/>
        <v>0.90400000000000003</v>
      </c>
      <c r="DU52" s="47">
        <f t="shared" si="190"/>
        <v>0.94199999999999995</v>
      </c>
      <c r="DV52" s="47">
        <f t="shared" si="190"/>
        <v>0.93400000000000005</v>
      </c>
      <c r="DW52" s="47">
        <f t="shared" si="190"/>
        <v>0.90600000000000003</v>
      </c>
      <c r="DX52" s="47">
        <f t="shared" si="190"/>
        <v>0.92600000000000005</v>
      </c>
      <c r="DY52" s="47">
        <f t="shared" si="190"/>
        <v>0.89</v>
      </c>
      <c r="DZ52" s="47">
        <f t="shared" si="190"/>
        <v>0.92600000000000005</v>
      </c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</row>
    <row r="53" spans="1:210">
      <c r="A53">
        <v>45</v>
      </c>
      <c r="B53" t="s">
        <v>17</v>
      </c>
      <c r="C53" t="s">
        <v>9</v>
      </c>
      <c r="D53" t="s">
        <v>12</v>
      </c>
      <c r="E53" t="s">
        <v>19</v>
      </c>
      <c r="F53" t="s">
        <v>20</v>
      </c>
      <c r="G53">
        <v>22</v>
      </c>
      <c r="H53">
        <v>22</v>
      </c>
      <c r="I53">
        <v>22</v>
      </c>
      <c r="J53">
        <v>22</v>
      </c>
      <c r="K53">
        <v>22</v>
      </c>
      <c r="L53">
        <v>22</v>
      </c>
      <c r="M53">
        <v>11</v>
      </c>
      <c r="N53">
        <v>22</v>
      </c>
      <c r="O53">
        <v>22</v>
      </c>
      <c r="P53">
        <v>22</v>
      </c>
      <c r="Q53">
        <v>22</v>
      </c>
      <c r="R53">
        <v>22</v>
      </c>
      <c r="S53">
        <v>22</v>
      </c>
      <c r="T53">
        <v>22</v>
      </c>
      <c r="U53">
        <v>22</v>
      </c>
      <c r="V53">
        <v>22</v>
      </c>
      <c r="W53">
        <v>22</v>
      </c>
      <c r="X53">
        <v>22</v>
      </c>
      <c r="Y53">
        <v>22</v>
      </c>
      <c r="Z53">
        <v>22</v>
      </c>
      <c r="AA53">
        <v>25</v>
      </c>
      <c r="AB53">
        <v>25</v>
      </c>
      <c r="AC53">
        <v>25</v>
      </c>
      <c r="AD53">
        <v>25</v>
      </c>
      <c r="AE53">
        <v>25</v>
      </c>
      <c r="AF53">
        <v>25</v>
      </c>
      <c r="AG53">
        <v>22</v>
      </c>
      <c r="AH53">
        <v>25</v>
      </c>
      <c r="AI53">
        <v>25</v>
      </c>
      <c r="AJ53">
        <v>25</v>
      </c>
      <c r="AK53">
        <v>25</v>
      </c>
      <c r="AL53">
        <v>25</v>
      </c>
      <c r="AM53">
        <v>25</v>
      </c>
      <c r="AN53">
        <v>25</v>
      </c>
      <c r="AO53">
        <v>25</v>
      </c>
      <c r="AP53">
        <v>25</v>
      </c>
      <c r="AQ53">
        <v>25</v>
      </c>
      <c r="AR53">
        <v>25</v>
      </c>
      <c r="AS53">
        <v>25</v>
      </c>
      <c r="AT53">
        <v>25</v>
      </c>
      <c r="AU53">
        <v>23</v>
      </c>
      <c r="AV53">
        <v>24</v>
      </c>
      <c r="AW53">
        <v>23</v>
      </c>
      <c r="AX53">
        <v>23</v>
      </c>
      <c r="AY53">
        <v>23</v>
      </c>
      <c r="AZ53">
        <v>23</v>
      </c>
      <c r="BA53">
        <v>25</v>
      </c>
      <c r="BB53">
        <v>23</v>
      </c>
      <c r="BC53">
        <v>23</v>
      </c>
      <c r="BD53">
        <v>23</v>
      </c>
      <c r="BE53">
        <v>23</v>
      </c>
      <c r="BF53">
        <v>24</v>
      </c>
      <c r="BG53">
        <v>24</v>
      </c>
      <c r="BH53">
        <v>24</v>
      </c>
      <c r="BI53">
        <v>23</v>
      </c>
      <c r="BJ53">
        <v>23</v>
      </c>
      <c r="BK53">
        <v>23</v>
      </c>
      <c r="BL53">
        <v>23</v>
      </c>
      <c r="BM53">
        <v>23</v>
      </c>
      <c r="BN53">
        <v>23</v>
      </c>
      <c r="BO53">
        <v>24</v>
      </c>
      <c r="BP53">
        <v>23</v>
      </c>
      <c r="BQ53">
        <v>24</v>
      </c>
      <c r="BR53">
        <v>24</v>
      </c>
      <c r="BS53">
        <v>24</v>
      </c>
      <c r="BT53">
        <v>24</v>
      </c>
      <c r="BU53">
        <v>23</v>
      </c>
      <c r="BV53">
        <v>24</v>
      </c>
      <c r="BW53">
        <v>24</v>
      </c>
      <c r="BX53">
        <v>24</v>
      </c>
      <c r="BY53">
        <v>24</v>
      </c>
      <c r="BZ53">
        <v>23</v>
      </c>
      <c r="CA53">
        <v>23</v>
      </c>
      <c r="CB53">
        <v>23</v>
      </c>
      <c r="CC53">
        <v>24</v>
      </c>
      <c r="CD53">
        <v>24</v>
      </c>
      <c r="CE53">
        <v>24</v>
      </c>
      <c r="CF53">
        <v>24</v>
      </c>
      <c r="CG53">
        <v>24</v>
      </c>
      <c r="CH53">
        <v>24</v>
      </c>
      <c r="CI53">
        <v>17</v>
      </c>
      <c r="CJ53">
        <v>17</v>
      </c>
      <c r="CK53">
        <v>17</v>
      </c>
      <c r="CL53">
        <v>17</v>
      </c>
      <c r="CM53">
        <v>17</v>
      </c>
      <c r="CN53">
        <v>17</v>
      </c>
      <c r="CO53">
        <v>24</v>
      </c>
      <c r="CP53">
        <v>17</v>
      </c>
      <c r="CQ53">
        <v>11</v>
      </c>
      <c r="CR53">
        <v>17</v>
      </c>
      <c r="CS53">
        <v>17</v>
      </c>
      <c r="CT53">
        <v>17</v>
      </c>
      <c r="CU53">
        <v>17</v>
      </c>
      <c r="CV53">
        <v>17</v>
      </c>
      <c r="CW53">
        <v>17</v>
      </c>
      <c r="CX53">
        <v>17</v>
      </c>
      <c r="CY53">
        <v>17</v>
      </c>
      <c r="CZ53">
        <v>17</v>
      </c>
      <c r="DA53">
        <v>17</v>
      </c>
      <c r="DB53">
        <v>17</v>
      </c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</row>
    <row r="54" spans="1:210">
      <c r="A54">
        <v>46</v>
      </c>
      <c r="B54" t="s">
        <v>17</v>
      </c>
      <c r="C54" t="s">
        <v>9</v>
      </c>
      <c r="D54" t="s">
        <v>12</v>
      </c>
      <c r="E54" t="s">
        <v>19</v>
      </c>
      <c r="F54" t="s">
        <v>20</v>
      </c>
      <c r="G54">
        <v>22</v>
      </c>
      <c r="H54">
        <v>22</v>
      </c>
      <c r="I54">
        <v>22</v>
      </c>
      <c r="J54">
        <v>22</v>
      </c>
      <c r="K54">
        <v>22</v>
      </c>
      <c r="L54">
        <v>22</v>
      </c>
      <c r="M54">
        <v>22</v>
      </c>
      <c r="N54">
        <v>22</v>
      </c>
      <c r="O54">
        <v>22</v>
      </c>
      <c r="P54">
        <v>22</v>
      </c>
      <c r="Q54">
        <v>22</v>
      </c>
      <c r="R54">
        <v>22</v>
      </c>
      <c r="S54">
        <v>22</v>
      </c>
      <c r="T54">
        <v>22</v>
      </c>
      <c r="U54">
        <v>22</v>
      </c>
      <c r="V54">
        <v>22</v>
      </c>
      <c r="W54">
        <v>22</v>
      </c>
      <c r="X54">
        <v>22</v>
      </c>
      <c r="Y54">
        <v>22</v>
      </c>
      <c r="Z54">
        <v>22</v>
      </c>
      <c r="AA54">
        <v>25</v>
      </c>
      <c r="AB54">
        <v>25</v>
      </c>
      <c r="AC54">
        <v>25</v>
      </c>
      <c r="AD54">
        <v>25</v>
      </c>
      <c r="AE54">
        <v>25</v>
      </c>
      <c r="AF54">
        <v>25</v>
      </c>
      <c r="AG54">
        <v>25</v>
      </c>
      <c r="AH54">
        <v>25</v>
      </c>
      <c r="AI54">
        <v>25</v>
      </c>
      <c r="AJ54">
        <v>25</v>
      </c>
      <c r="AK54">
        <v>25</v>
      </c>
      <c r="AL54">
        <v>25</v>
      </c>
      <c r="AM54">
        <v>25</v>
      </c>
      <c r="AN54">
        <v>25</v>
      </c>
      <c r="AO54">
        <v>25</v>
      </c>
      <c r="AP54">
        <v>25</v>
      </c>
      <c r="AQ54">
        <v>25</v>
      </c>
      <c r="AR54">
        <v>25</v>
      </c>
      <c r="AS54">
        <v>24</v>
      </c>
      <c r="AT54">
        <v>25</v>
      </c>
      <c r="AU54">
        <v>23</v>
      </c>
      <c r="AV54">
        <v>23</v>
      </c>
      <c r="AW54">
        <v>23</v>
      </c>
      <c r="AX54">
        <v>23</v>
      </c>
      <c r="AY54">
        <v>23</v>
      </c>
      <c r="AZ54">
        <v>24</v>
      </c>
      <c r="BA54">
        <v>24</v>
      </c>
      <c r="BB54">
        <v>24</v>
      </c>
      <c r="BC54">
        <v>24</v>
      </c>
      <c r="BD54">
        <v>24</v>
      </c>
      <c r="BE54">
        <v>23</v>
      </c>
      <c r="BF54">
        <v>23</v>
      </c>
      <c r="BG54">
        <v>23</v>
      </c>
      <c r="BH54">
        <v>23</v>
      </c>
      <c r="BI54">
        <v>23</v>
      </c>
      <c r="BJ54">
        <v>23</v>
      </c>
      <c r="BK54">
        <v>24</v>
      </c>
      <c r="BL54">
        <v>23</v>
      </c>
      <c r="BM54">
        <v>25</v>
      </c>
      <c r="BN54">
        <v>23</v>
      </c>
      <c r="BO54">
        <v>24</v>
      </c>
      <c r="BP54">
        <v>24</v>
      </c>
      <c r="BQ54">
        <v>24</v>
      </c>
      <c r="BR54">
        <v>24</v>
      </c>
      <c r="BS54">
        <v>24</v>
      </c>
      <c r="BT54">
        <v>23</v>
      </c>
      <c r="BU54">
        <v>23</v>
      </c>
      <c r="BV54">
        <v>23</v>
      </c>
      <c r="BW54">
        <v>23</v>
      </c>
      <c r="BX54">
        <v>23</v>
      </c>
      <c r="BY54">
        <v>24</v>
      </c>
      <c r="BZ54">
        <v>24</v>
      </c>
      <c r="CA54">
        <v>24</v>
      </c>
      <c r="CB54">
        <v>24</v>
      </c>
      <c r="CC54">
        <v>24</v>
      </c>
      <c r="CD54">
        <v>24</v>
      </c>
      <c r="CE54">
        <v>23</v>
      </c>
      <c r="CF54">
        <v>24</v>
      </c>
      <c r="CG54">
        <v>23</v>
      </c>
      <c r="CH54">
        <v>24</v>
      </c>
      <c r="CI54">
        <v>17</v>
      </c>
      <c r="CJ54">
        <v>17</v>
      </c>
      <c r="CK54">
        <v>17</v>
      </c>
      <c r="CL54">
        <v>17</v>
      </c>
      <c r="CM54">
        <v>17</v>
      </c>
      <c r="CN54">
        <v>17</v>
      </c>
      <c r="CO54">
        <v>17</v>
      </c>
      <c r="CP54">
        <v>17</v>
      </c>
      <c r="CQ54">
        <v>17</v>
      </c>
      <c r="CR54">
        <v>17</v>
      </c>
      <c r="CS54">
        <v>17</v>
      </c>
      <c r="CT54">
        <v>17</v>
      </c>
      <c r="CU54">
        <v>17</v>
      </c>
      <c r="CV54">
        <v>17</v>
      </c>
      <c r="CW54">
        <v>17</v>
      </c>
      <c r="CX54">
        <v>17</v>
      </c>
      <c r="CY54">
        <v>17</v>
      </c>
      <c r="CZ54">
        <v>17</v>
      </c>
      <c r="DA54">
        <v>17</v>
      </c>
      <c r="DB54">
        <v>17</v>
      </c>
      <c r="DG54" s="47" t="str">
        <f>EU37</f>
        <v>X1 Thrd: 1</v>
      </c>
      <c r="DH54" s="47" t="str">
        <f t="shared" ref="DH54:DZ56" si="192">EV37</f>
        <v>X1 Thrd: 2</v>
      </c>
      <c r="DI54" s="47" t="str">
        <f t="shared" si="192"/>
        <v>X1 Thrd: 3</v>
      </c>
      <c r="DJ54" s="47" t="str">
        <f t="shared" si="192"/>
        <v>X1 Thrd: 4</v>
      </c>
      <c r="DK54" s="47" t="str">
        <f t="shared" si="192"/>
        <v>X1 Thrd: 5</v>
      </c>
      <c r="DL54" s="47" t="str">
        <f t="shared" si="192"/>
        <v>X2 Thrd: 1</v>
      </c>
      <c r="DM54" s="47" t="str">
        <f t="shared" si="192"/>
        <v>X2 Thrd: 2</v>
      </c>
      <c r="DN54" s="47" t="str">
        <f t="shared" si="192"/>
        <v>X2 Thrd: 3</v>
      </c>
      <c r="DO54" s="47" t="str">
        <f t="shared" si="192"/>
        <v>X2 Thrd: 4</v>
      </c>
      <c r="DP54" s="47" t="str">
        <f t="shared" si="192"/>
        <v>X2 Thrd: 5</v>
      </c>
      <c r="DQ54" s="47" t="str">
        <f t="shared" si="192"/>
        <v>X3 Thrd: 1</v>
      </c>
      <c r="DR54" s="47" t="str">
        <f t="shared" si="192"/>
        <v>X3 Thrd: 2</v>
      </c>
      <c r="DS54" s="47" t="str">
        <f t="shared" si="192"/>
        <v>X3 Thrd: 3</v>
      </c>
      <c r="DT54" s="47" t="str">
        <f t="shared" si="192"/>
        <v>X3 Thrd: 4</v>
      </c>
      <c r="DU54" s="47" t="str">
        <f t="shared" si="192"/>
        <v>X3 Thrd: 5</v>
      </c>
      <c r="DV54" s="47" t="str">
        <f t="shared" si="192"/>
        <v>X4 Thrd: 1</v>
      </c>
      <c r="DW54" s="47" t="str">
        <f t="shared" si="192"/>
        <v>X4 Thrd: 2</v>
      </c>
      <c r="DX54" s="47" t="str">
        <f t="shared" si="192"/>
        <v>X4 Thrd: 3</v>
      </c>
      <c r="DY54" s="47" t="str">
        <f t="shared" si="192"/>
        <v>X4 Thrd: 4</v>
      </c>
      <c r="DZ54" s="47" t="str">
        <f t="shared" si="192"/>
        <v>X4 Thrd: 5</v>
      </c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</row>
    <row r="55" spans="1:210">
      <c r="A55">
        <v>47</v>
      </c>
      <c r="B55" t="s">
        <v>17</v>
      </c>
      <c r="C55" t="s">
        <v>9</v>
      </c>
      <c r="D55" t="s">
        <v>12</v>
      </c>
      <c r="E55" t="s">
        <v>19</v>
      </c>
      <c r="F55" t="s">
        <v>20</v>
      </c>
      <c r="G55">
        <v>22</v>
      </c>
      <c r="H55">
        <v>22</v>
      </c>
      <c r="I55">
        <v>22</v>
      </c>
      <c r="J55">
        <v>22</v>
      </c>
      <c r="K55">
        <v>22</v>
      </c>
      <c r="L55">
        <v>22</v>
      </c>
      <c r="M55">
        <v>22</v>
      </c>
      <c r="N55">
        <v>22</v>
      </c>
      <c r="O55">
        <v>22</v>
      </c>
      <c r="P55">
        <v>22</v>
      </c>
      <c r="Q55">
        <v>22</v>
      </c>
      <c r="R55">
        <v>22</v>
      </c>
      <c r="S55">
        <v>22</v>
      </c>
      <c r="T55">
        <v>22</v>
      </c>
      <c r="U55">
        <v>22</v>
      </c>
      <c r="V55">
        <v>22</v>
      </c>
      <c r="W55">
        <v>22</v>
      </c>
      <c r="X55">
        <v>22</v>
      </c>
      <c r="Y55">
        <v>22</v>
      </c>
      <c r="Z55">
        <v>22</v>
      </c>
      <c r="AA55">
        <v>25</v>
      </c>
      <c r="AB55">
        <v>25</v>
      </c>
      <c r="AC55">
        <v>25</v>
      </c>
      <c r="AD55">
        <v>25</v>
      </c>
      <c r="AE55">
        <v>25</v>
      </c>
      <c r="AF55">
        <v>25</v>
      </c>
      <c r="AG55">
        <v>25</v>
      </c>
      <c r="AH55">
        <v>25</v>
      </c>
      <c r="AI55">
        <v>25</v>
      </c>
      <c r="AJ55">
        <v>25</v>
      </c>
      <c r="AK55">
        <v>25</v>
      </c>
      <c r="AL55">
        <v>25</v>
      </c>
      <c r="AM55">
        <v>25</v>
      </c>
      <c r="AN55">
        <v>25</v>
      </c>
      <c r="AO55">
        <v>25</v>
      </c>
      <c r="AP55">
        <v>25</v>
      </c>
      <c r="AQ55">
        <v>25</v>
      </c>
      <c r="AR55">
        <v>25</v>
      </c>
      <c r="AS55">
        <v>1</v>
      </c>
      <c r="AT55">
        <v>25</v>
      </c>
      <c r="AU55">
        <v>24</v>
      </c>
      <c r="AV55">
        <v>23</v>
      </c>
      <c r="AW55">
        <v>24</v>
      </c>
      <c r="AX55">
        <v>23</v>
      </c>
      <c r="AY55">
        <v>24</v>
      </c>
      <c r="AZ55">
        <v>23</v>
      </c>
      <c r="BA55">
        <v>23</v>
      </c>
      <c r="BB55">
        <v>23</v>
      </c>
      <c r="BC55">
        <v>23</v>
      </c>
      <c r="BD55">
        <v>23</v>
      </c>
      <c r="BE55">
        <v>23</v>
      </c>
      <c r="BF55">
        <v>24</v>
      </c>
      <c r="BG55">
        <v>23</v>
      </c>
      <c r="BH55">
        <v>24</v>
      </c>
      <c r="BI55">
        <v>23</v>
      </c>
      <c r="BJ55">
        <v>23</v>
      </c>
      <c r="BK55">
        <v>24</v>
      </c>
      <c r="BL55">
        <v>23</v>
      </c>
      <c r="BM55">
        <v>25</v>
      </c>
      <c r="BN55">
        <v>23</v>
      </c>
      <c r="BO55">
        <v>23</v>
      </c>
      <c r="BP55">
        <v>24</v>
      </c>
      <c r="BQ55">
        <v>23</v>
      </c>
      <c r="BR55">
        <v>24</v>
      </c>
      <c r="BS55">
        <v>23</v>
      </c>
      <c r="BT55">
        <v>24</v>
      </c>
      <c r="BU55">
        <v>24</v>
      </c>
      <c r="BV55">
        <v>24</v>
      </c>
      <c r="BW55">
        <v>24</v>
      </c>
      <c r="BX55">
        <v>24</v>
      </c>
      <c r="BY55">
        <v>24</v>
      </c>
      <c r="BZ55">
        <v>23</v>
      </c>
      <c r="CA55">
        <v>24</v>
      </c>
      <c r="CB55">
        <v>23</v>
      </c>
      <c r="CC55">
        <v>24</v>
      </c>
      <c r="CD55">
        <v>24</v>
      </c>
      <c r="CE55">
        <v>23</v>
      </c>
      <c r="CF55">
        <v>24</v>
      </c>
      <c r="CG55">
        <v>23</v>
      </c>
      <c r="CH55">
        <v>24</v>
      </c>
      <c r="CI55">
        <v>17</v>
      </c>
      <c r="CJ55">
        <v>17</v>
      </c>
      <c r="CK55">
        <v>17</v>
      </c>
      <c r="CL55">
        <v>17</v>
      </c>
      <c r="CM55">
        <v>17</v>
      </c>
      <c r="CN55">
        <v>17</v>
      </c>
      <c r="CO55">
        <v>17</v>
      </c>
      <c r="CP55">
        <v>17</v>
      </c>
      <c r="CQ55">
        <v>17</v>
      </c>
      <c r="CR55">
        <v>17</v>
      </c>
      <c r="CS55">
        <v>17</v>
      </c>
      <c r="CT55">
        <v>17</v>
      </c>
      <c r="CU55">
        <v>17</v>
      </c>
      <c r="CV55">
        <v>17</v>
      </c>
      <c r="CW55">
        <v>17</v>
      </c>
      <c r="CX55">
        <v>17</v>
      </c>
      <c r="CY55">
        <v>20</v>
      </c>
      <c r="CZ55">
        <v>17</v>
      </c>
      <c r="DA55">
        <v>24</v>
      </c>
      <c r="DB55">
        <v>17</v>
      </c>
      <c r="DG55" s="47" t="str">
        <f t="shared" ref="DG55:DG56" si="193">EU38</f>
        <v>Quartic</v>
      </c>
      <c r="DH55" s="47" t="str">
        <f t="shared" si="192"/>
        <v>Quartic</v>
      </c>
      <c r="DI55" s="47" t="str">
        <f t="shared" si="192"/>
        <v>Quartic</v>
      </c>
      <c r="DJ55" s="47" t="str">
        <f t="shared" si="192"/>
        <v>Quartic</v>
      </c>
      <c r="DK55" s="47" t="str">
        <f t="shared" si="192"/>
        <v>Quartic</v>
      </c>
      <c r="DL55" s="47" t="str">
        <f t="shared" si="192"/>
        <v>Quartic</v>
      </c>
      <c r="DM55" s="47" t="str">
        <f t="shared" si="192"/>
        <v>Quartic</v>
      </c>
      <c r="DN55" s="47" t="str">
        <f t="shared" si="192"/>
        <v>Quartic</v>
      </c>
      <c r="DO55" s="47" t="str">
        <f t="shared" si="192"/>
        <v>Quartic</v>
      </c>
      <c r="DP55" s="47" t="str">
        <f t="shared" si="192"/>
        <v>Quartic</v>
      </c>
      <c r="DQ55" s="47" t="str">
        <f t="shared" si="192"/>
        <v>Quartic</v>
      </c>
      <c r="DR55" s="47" t="str">
        <f t="shared" si="192"/>
        <v>Quartic</v>
      </c>
      <c r="DS55" s="47" t="str">
        <f t="shared" si="192"/>
        <v>Quartic</v>
      </c>
      <c r="DT55" s="47" t="str">
        <f t="shared" si="192"/>
        <v>Quartic</v>
      </c>
      <c r="DU55" s="47" t="str">
        <f t="shared" si="192"/>
        <v>Quartic</v>
      </c>
      <c r="DV55" s="47" t="str">
        <f t="shared" si="192"/>
        <v>Quartic</v>
      </c>
      <c r="DW55" s="47" t="str">
        <f t="shared" si="192"/>
        <v>Quartic</v>
      </c>
      <c r="DX55" s="47" t="str">
        <f t="shared" si="192"/>
        <v>Quartic</v>
      </c>
      <c r="DY55" s="47" t="str">
        <f t="shared" si="192"/>
        <v>Quartic</v>
      </c>
      <c r="DZ55" s="47" t="str">
        <f t="shared" si="192"/>
        <v>Quartic</v>
      </c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</row>
    <row r="56" spans="1:210">
      <c r="A56">
        <v>48</v>
      </c>
      <c r="B56" t="s">
        <v>17</v>
      </c>
      <c r="C56" t="s">
        <v>9</v>
      </c>
      <c r="D56" t="s">
        <v>12</v>
      </c>
      <c r="E56" t="s">
        <v>19</v>
      </c>
      <c r="F56" t="s">
        <v>20</v>
      </c>
      <c r="G56">
        <v>25</v>
      </c>
      <c r="H56">
        <v>22</v>
      </c>
      <c r="I56">
        <v>22</v>
      </c>
      <c r="J56">
        <v>22</v>
      </c>
      <c r="K56">
        <v>25</v>
      </c>
      <c r="L56">
        <v>22</v>
      </c>
      <c r="M56">
        <v>22</v>
      </c>
      <c r="N56">
        <v>22</v>
      </c>
      <c r="O56">
        <v>22</v>
      </c>
      <c r="P56">
        <v>22</v>
      </c>
      <c r="Q56">
        <v>22</v>
      </c>
      <c r="R56">
        <v>1</v>
      </c>
      <c r="S56">
        <v>22</v>
      </c>
      <c r="T56">
        <v>1</v>
      </c>
      <c r="U56">
        <v>22</v>
      </c>
      <c r="V56">
        <v>22</v>
      </c>
      <c r="W56">
        <v>22</v>
      </c>
      <c r="X56">
        <v>22</v>
      </c>
      <c r="Y56">
        <v>22</v>
      </c>
      <c r="Z56">
        <v>22</v>
      </c>
      <c r="AA56">
        <v>22</v>
      </c>
      <c r="AB56">
        <v>24</v>
      </c>
      <c r="AC56">
        <v>24</v>
      </c>
      <c r="AD56">
        <v>25</v>
      </c>
      <c r="AE56">
        <v>22</v>
      </c>
      <c r="AF56">
        <v>25</v>
      </c>
      <c r="AG56">
        <v>25</v>
      </c>
      <c r="AH56">
        <v>25</v>
      </c>
      <c r="AI56">
        <v>25</v>
      </c>
      <c r="AJ56">
        <v>25</v>
      </c>
      <c r="AK56">
        <v>25</v>
      </c>
      <c r="AL56">
        <v>22</v>
      </c>
      <c r="AM56">
        <v>25</v>
      </c>
      <c r="AN56">
        <v>22</v>
      </c>
      <c r="AO56">
        <v>11</v>
      </c>
      <c r="AP56">
        <v>25</v>
      </c>
      <c r="AQ56">
        <v>25</v>
      </c>
      <c r="AR56">
        <v>25</v>
      </c>
      <c r="AS56">
        <v>25</v>
      </c>
      <c r="AT56">
        <v>25</v>
      </c>
      <c r="AU56">
        <v>23</v>
      </c>
      <c r="AV56">
        <v>25</v>
      </c>
      <c r="AW56">
        <v>25</v>
      </c>
      <c r="AX56">
        <v>24</v>
      </c>
      <c r="AY56">
        <v>23</v>
      </c>
      <c r="AZ56">
        <v>23</v>
      </c>
      <c r="BA56">
        <v>23</v>
      </c>
      <c r="BB56">
        <v>23</v>
      </c>
      <c r="BC56">
        <v>23</v>
      </c>
      <c r="BD56">
        <v>23</v>
      </c>
      <c r="BE56">
        <v>23</v>
      </c>
      <c r="BF56">
        <v>25</v>
      </c>
      <c r="BG56">
        <v>23</v>
      </c>
      <c r="BH56">
        <v>25</v>
      </c>
      <c r="BI56">
        <v>25</v>
      </c>
      <c r="BJ56">
        <v>23</v>
      </c>
      <c r="BK56">
        <v>23</v>
      </c>
      <c r="BL56">
        <v>23</v>
      </c>
      <c r="BM56">
        <v>23</v>
      </c>
      <c r="BN56">
        <v>23</v>
      </c>
      <c r="BO56">
        <v>24</v>
      </c>
      <c r="BP56">
        <v>23</v>
      </c>
      <c r="BQ56">
        <v>23</v>
      </c>
      <c r="BR56">
        <v>23</v>
      </c>
      <c r="BS56">
        <v>24</v>
      </c>
      <c r="BT56">
        <v>24</v>
      </c>
      <c r="BU56">
        <v>24</v>
      </c>
      <c r="BV56">
        <v>24</v>
      </c>
      <c r="BW56">
        <v>24</v>
      </c>
      <c r="BX56">
        <v>24</v>
      </c>
      <c r="BY56">
        <v>11</v>
      </c>
      <c r="BZ56">
        <v>23</v>
      </c>
      <c r="CA56">
        <v>24</v>
      </c>
      <c r="CB56">
        <v>23</v>
      </c>
      <c r="CC56">
        <v>23</v>
      </c>
      <c r="CD56">
        <v>24</v>
      </c>
      <c r="CE56">
        <v>24</v>
      </c>
      <c r="CF56">
        <v>24</v>
      </c>
      <c r="CG56">
        <v>24</v>
      </c>
      <c r="CH56">
        <v>24</v>
      </c>
      <c r="CI56">
        <v>17</v>
      </c>
      <c r="CJ56">
        <v>17</v>
      </c>
      <c r="CK56">
        <v>17</v>
      </c>
      <c r="CL56">
        <v>17</v>
      </c>
      <c r="CM56">
        <v>17</v>
      </c>
      <c r="CN56">
        <v>17</v>
      </c>
      <c r="CO56">
        <v>17</v>
      </c>
      <c r="CP56">
        <v>17</v>
      </c>
      <c r="CQ56">
        <v>17</v>
      </c>
      <c r="CR56">
        <v>17</v>
      </c>
      <c r="CS56">
        <v>24</v>
      </c>
      <c r="CT56">
        <v>24</v>
      </c>
      <c r="CU56">
        <v>17</v>
      </c>
      <c r="CV56">
        <v>24</v>
      </c>
      <c r="CW56">
        <v>24</v>
      </c>
      <c r="CX56">
        <v>17</v>
      </c>
      <c r="CY56">
        <v>17</v>
      </c>
      <c r="CZ56">
        <v>17</v>
      </c>
      <c r="DA56">
        <v>17</v>
      </c>
      <c r="DB56">
        <v>17</v>
      </c>
      <c r="DG56" s="47">
        <f t="shared" si="193"/>
        <v>0.93600000000000005</v>
      </c>
      <c r="DH56" s="47">
        <f t="shared" si="192"/>
        <v>0.86399999999999999</v>
      </c>
      <c r="DI56" s="47">
        <f t="shared" si="192"/>
        <v>0.92</v>
      </c>
      <c r="DJ56" s="47">
        <f t="shared" si="192"/>
        <v>0.874</v>
      </c>
      <c r="DK56" s="47">
        <f t="shared" si="192"/>
        <v>0.92800000000000005</v>
      </c>
      <c r="DL56" s="47">
        <f t="shared" si="192"/>
        <v>0.86799999999999999</v>
      </c>
      <c r="DM56" s="47">
        <f t="shared" si="192"/>
        <v>0.76600000000000001</v>
      </c>
      <c r="DN56" s="47">
        <f t="shared" si="192"/>
        <v>0.878</v>
      </c>
      <c r="DO56" s="47">
        <f t="shared" si="192"/>
        <v>0.8</v>
      </c>
      <c r="DP56" s="47">
        <f t="shared" si="192"/>
        <v>0.872</v>
      </c>
      <c r="DQ56" s="47">
        <f t="shared" si="192"/>
        <v>0.88600000000000001</v>
      </c>
      <c r="DR56" s="47">
        <f t="shared" si="192"/>
        <v>0.79800000000000004</v>
      </c>
      <c r="DS56" s="47">
        <f t="shared" si="192"/>
        <v>0.86799999999999999</v>
      </c>
      <c r="DT56" s="47">
        <f t="shared" si="192"/>
        <v>0.79800000000000004</v>
      </c>
      <c r="DU56" s="47">
        <f t="shared" si="192"/>
        <v>0.88600000000000001</v>
      </c>
      <c r="DV56" s="47">
        <f t="shared" si="192"/>
        <v>0.84399999999999997</v>
      </c>
      <c r="DW56" s="47">
        <f t="shared" si="192"/>
        <v>0.79600000000000004</v>
      </c>
      <c r="DX56" s="47">
        <f t="shared" si="192"/>
        <v>0.85799999999999998</v>
      </c>
      <c r="DY56" s="47">
        <f t="shared" si="192"/>
        <v>0.78600000000000003</v>
      </c>
      <c r="DZ56" s="47">
        <f t="shared" si="192"/>
        <v>0.85399999999999998</v>
      </c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</row>
    <row r="57" spans="1:210">
      <c r="A57">
        <v>49</v>
      </c>
      <c r="B57" t="s">
        <v>17</v>
      </c>
      <c r="C57" t="s">
        <v>9</v>
      </c>
      <c r="D57" t="s">
        <v>12</v>
      </c>
      <c r="E57" t="s">
        <v>19</v>
      </c>
      <c r="F57" t="s">
        <v>20</v>
      </c>
      <c r="G57">
        <v>22</v>
      </c>
      <c r="H57">
        <v>22</v>
      </c>
      <c r="I57">
        <v>22</v>
      </c>
      <c r="J57">
        <v>22</v>
      </c>
      <c r="K57">
        <v>22</v>
      </c>
      <c r="L57">
        <v>22</v>
      </c>
      <c r="M57">
        <v>22</v>
      </c>
      <c r="N57">
        <v>22</v>
      </c>
      <c r="O57">
        <v>22</v>
      </c>
      <c r="P57">
        <v>22</v>
      </c>
      <c r="Q57">
        <v>22</v>
      </c>
      <c r="R57">
        <v>22</v>
      </c>
      <c r="S57">
        <v>22</v>
      </c>
      <c r="T57">
        <v>22</v>
      </c>
      <c r="U57">
        <v>22</v>
      </c>
      <c r="V57">
        <v>22</v>
      </c>
      <c r="W57">
        <v>1</v>
      </c>
      <c r="X57">
        <v>22</v>
      </c>
      <c r="Y57">
        <v>1</v>
      </c>
      <c r="Z57">
        <v>11</v>
      </c>
      <c r="AA57">
        <v>25</v>
      </c>
      <c r="AB57">
        <v>25</v>
      </c>
      <c r="AC57">
        <v>25</v>
      </c>
      <c r="AD57">
        <v>25</v>
      </c>
      <c r="AE57">
        <v>25</v>
      </c>
      <c r="AF57">
        <v>25</v>
      </c>
      <c r="AG57">
        <v>25</v>
      </c>
      <c r="AH57">
        <v>25</v>
      </c>
      <c r="AI57">
        <v>25</v>
      </c>
      <c r="AJ57">
        <v>25</v>
      </c>
      <c r="AK57">
        <v>25</v>
      </c>
      <c r="AL57">
        <v>25</v>
      </c>
      <c r="AM57">
        <v>25</v>
      </c>
      <c r="AN57">
        <v>25</v>
      </c>
      <c r="AO57">
        <v>25</v>
      </c>
      <c r="AP57">
        <v>25</v>
      </c>
      <c r="AQ57">
        <v>22</v>
      </c>
      <c r="AR57">
        <v>25</v>
      </c>
      <c r="AS57">
        <v>22</v>
      </c>
      <c r="AT57">
        <v>1</v>
      </c>
      <c r="AU57">
        <v>23</v>
      </c>
      <c r="AV57">
        <v>23</v>
      </c>
      <c r="AW57">
        <v>23</v>
      </c>
      <c r="AX57">
        <v>23</v>
      </c>
      <c r="AY57">
        <v>23</v>
      </c>
      <c r="AZ57">
        <v>23</v>
      </c>
      <c r="BA57">
        <v>23</v>
      </c>
      <c r="BB57">
        <v>23</v>
      </c>
      <c r="BC57">
        <v>23</v>
      </c>
      <c r="BD57">
        <v>23</v>
      </c>
      <c r="BE57">
        <v>23</v>
      </c>
      <c r="BF57">
        <v>23</v>
      </c>
      <c r="BG57">
        <v>23</v>
      </c>
      <c r="BH57">
        <v>23</v>
      </c>
      <c r="BI57">
        <v>23</v>
      </c>
      <c r="BJ57">
        <v>1</v>
      </c>
      <c r="BK57">
        <v>25</v>
      </c>
      <c r="BL57">
        <v>23</v>
      </c>
      <c r="BM57">
        <v>11</v>
      </c>
      <c r="BN57">
        <v>22</v>
      </c>
      <c r="BO57">
        <v>24</v>
      </c>
      <c r="BP57">
        <v>24</v>
      </c>
      <c r="BQ57">
        <v>24</v>
      </c>
      <c r="BR57">
        <v>24</v>
      </c>
      <c r="BS57">
        <v>24</v>
      </c>
      <c r="BT57">
        <v>24</v>
      </c>
      <c r="BU57">
        <v>24</v>
      </c>
      <c r="BV57">
        <v>24</v>
      </c>
      <c r="BW57">
        <v>24</v>
      </c>
      <c r="BX57">
        <v>24</v>
      </c>
      <c r="BY57">
        <v>24</v>
      </c>
      <c r="BZ57">
        <v>24</v>
      </c>
      <c r="CA57">
        <v>24</v>
      </c>
      <c r="CB57">
        <v>24</v>
      </c>
      <c r="CC57">
        <v>24</v>
      </c>
      <c r="CD57">
        <v>23</v>
      </c>
      <c r="CE57">
        <v>23</v>
      </c>
      <c r="CF57">
        <v>1</v>
      </c>
      <c r="CG57">
        <v>25</v>
      </c>
      <c r="CH57">
        <v>25</v>
      </c>
      <c r="CI57">
        <v>17</v>
      </c>
      <c r="CJ57">
        <v>17</v>
      </c>
      <c r="CK57">
        <v>17</v>
      </c>
      <c r="CL57">
        <v>17</v>
      </c>
      <c r="CM57">
        <v>17</v>
      </c>
      <c r="CN57">
        <v>17</v>
      </c>
      <c r="CO57">
        <v>17</v>
      </c>
      <c r="CP57">
        <v>17</v>
      </c>
      <c r="CQ57">
        <v>17</v>
      </c>
      <c r="CR57">
        <v>17</v>
      </c>
      <c r="CS57">
        <v>17</v>
      </c>
      <c r="CT57">
        <v>17</v>
      </c>
      <c r="CU57">
        <v>17</v>
      </c>
      <c r="CV57">
        <v>17</v>
      </c>
      <c r="CW57">
        <v>17</v>
      </c>
      <c r="CX57">
        <v>24</v>
      </c>
      <c r="CY57">
        <v>24</v>
      </c>
      <c r="CZ57">
        <v>24</v>
      </c>
      <c r="DA57">
        <v>23</v>
      </c>
      <c r="DB57">
        <v>23</v>
      </c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</row>
    <row r="58" spans="1:210">
      <c r="A58">
        <v>50</v>
      </c>
      <c r="B58" t="s">
        <v>17</v>
      </c>
      <c r="C58" t="s">
        <v>9</v>
      </c>
      <c r="D58" t="s">
        <v>12</v>
      </c>
      <c r="E58" t="s">
        <v>19</v>
      </c>
      <c r="F58" t="s">
        <v>20</v>
      </c>
      <c r="G58">
        <v>22</v>
      </c>
      <c r="H58">
        <v>22</v>
      </c>
      <c r="I58">
        <v>11</v>
      </c>
      <c r="J58">
        <v>22</v>
      </c>
      <c r="K58">
        <v>22</v>
      </c>
      <c r="L58">
        <v>22</v>
      </c>
      <c r="M58">
        <v>22</v>
      </c>
      <c r="N58">
        <v>22</v>
      </c>
      <c r="O58">
        <v>22</v>
      </c>
      <c r="P58">
        <v>22</v>
      </c>
      <c r="Q58">
        <v>22</v>
      </c>
      <c r="R58">
        <v>22</v>
      </c>
      <c r="S58">
        <v>22</v>
      </c>
      <c r="T58">
        <v>22</v>
      </c>
      <c r="U58">
        <v>22</v>
      </c>
      <c r="V58">
        <v>22</v>
      </c>
      <c r="W58">
        <v>1</v>
      </c>
      <c r="X58">
        <v>22</v>
      </c>
      <c r="Y58">
        <v>22</v>
      </c>
      <c r="Z58">
        <v>22</v>
      </c>
      <c r="AA58">
        <v>25</v>
      </c>
      <c r="AB58">
        <v>25</v>
      </c>
      <c r="AC58">
        <v>22</v>
      </c>
      <c r="AD58">
        <v>25</v>
      </c>
      <c r="AE58">
        <v>25</v>
      </c>
      <c r="AF58">
        <v>25</v>
      </c>
      <c r="AG58">
        <v>25</v>
      </c>
      <c r="AH58">
        <v>25</v>
      </c>
      <c r="AI58">
        <v>25</v>
      </c>
      <c r="AJ58">
        <v>25</v>
      </c>
      <c r="AK58">
        <v>25</v>
      </c>
      <c r="AL58">
        <v>25</v>
      </c>
      <c r="AM58">
        <v>25</v>
      </c>
      <c r="AN58">
        <v>25</v>
      </c>
      <c r="AO58">
        <v>25</v>
      </c>
      <c r="AP58">
        <v>25</v>
      </c>
      <c r="AQ58">
        <v>22</v>
      </c>
      <c r="AR58">
        <v>25</v>
      </c>
      <c r="AS58">
        <v>25</v>
      </c>
      <c r="AT58">
        <v>25</v>
      </c>
      <c r="AU58">
        <v>23</v>
      </c>
      <c r="AV58">
        <v>24</v>
      </c>
      <c r="AW58">
        <v>25</v>
      </c>
      <c r="AX58">
        <v>23</v>
      </c>
      <c r="AY58">
        <v>23</v>
      </c>
      <c r="AZ58">
        <v>23</v>
      </c>
      <c r="BA58">
        <v>23</v>
      </c>
      <c r="BB58">
        <v>23</v>
      </c>
      <c r="BC58">
        <v>23</v>
      </c>
      <c r="BD58">
        <v>23</v>
      </c>
      <c r="BE58">
        <v>23</v>
      </c>
      <c r="BF58">
        <v>23</v>
      </c>
      <c r="BG58">
        <v>23</v>
      </c>
      <c r="BH58">
        <v>23</v>
      </c>
      <c r="BI58">
        <v>23</v>
      </c>
      <c r="BJ58">
        <v>23</v>
      </c>
      <c r="BK58">
        <v>25</v>
      </c>
      <c r="BL58">
        <v>23</v>
      </c>
      <c r="BM58">
        <v>23</v>
      </c>
      <c r="BN58">
        <v>23</v>
      </c>
      <c r="BO58">
        <v>24</v>
      </c>
      <c r="BP58">
        <v>23</v>
      </c>
      <c r="BQ58">
        <v>23</v>
      </c>
      <c r="BR58">
        <v>24</v>
      </c>
      <c r="BS58">
        <v>24</v>
      </c>
      <c r="BT58">
        <v>24</v>
      </c>
      <c r="BU58">
        <v>24</v>
      </c>
      <c r="BV58">
        <v>24</v>
      </c>
      <c r="BW58">
        <v>24</v>
      </c>
      <c r="BX58">
        <v>24</v>
      </c>
      <c r="BY58">
        <v>24</v>
      </c>
      <c r="BZ58">
        <v>24</v>
      </c>
      <c r="CA58">
        <v>24</v>
      </c>
      <c r="CB58">
        <v>24</v>
      </c>
      <c r="CC58">
        <v>24</v>
      </c>
      <c r="CD58">
        <v>24</v>
      </c>
      <c r="CE58">
        <v>23</v>
      </c>
      <c r="CF58">
        <v>24</v>
      </c>
      <c r="CG58">
        <v>24</v>
      </c>
      <c r="CH58">
        <v>24</v>
      </c>
      <c r="CI58">
        <v>17</v>
      </c>
      <c r="CJ58">
        <v>17</v>
      </c>
      <c r="CK58">
        <v>24</v>
      </c>
      <c r="CL58">
        <v>17</v>
      </c>
      <c r="CM58">
        <v>11</v>
      </c>
      <c r="CN58">
        <v>17</v>
      </c>
      <c r="CO58">
        <v>17</v>
      </c>
      <c r="CP58">
        <v>17</v>
      </c>
      <c r="CQ58">
        <v>17</v>
      </c>
      <c r="CR58">
        <v>17</v>
      </c>
      <c r="CS58">
        <v>17</v>
      </c>
      <c r="CT58">
        <v>17</v>
      </c>
      <c r="CU58">
        <v>17</v>
      </c>
      <c r="CV58">
        <v>1</v>
      </c>
      <c r="CW58">
        <v>17</v>
      </c>
      <c r="CX58">
        <v>17</v>
      </c>
      <c r="CY58">
        <v>24</v>
      </c>
      <c r="CZ58">
        <v>17</v>
      </c>
      <c r="DA58">
        <v>1</v>
      </c>
      <c r="DB58">
        <v>1</v>
      </c>
      <c r="DG58" s="47" t="str">
        <f>FO37</f>
        <v>X1 Frth: 1</v>
      </c>
      <c r="DH58" s="47" t="str">
        <f t="shared" ref="DH58:DZ60" si="194">FP37</f>
        <v>X1 Frth: 2</v>
      </c>
      <c r="DI58" s="47" t="str">
        <f t="shared" si="194"/>
        <v>X1 Frth: 3</v>
      </c>
      <c r="DJ58" s="47" t="str">
        <f t="shared" si="194"/>
        <v>X1 Frth: 4</v>
      </c>
      <c r="DK58" s="47" t="str">
        <f t="shared" si="194"/>
        <v>X1 Frth: 5</v>
      </c>
      <c r="DL58" s="47" t="str">
        <f t="shared" si="194"/>
        <v>X2 Frth: 1</v>
      </c>
      <c r="DM58" s="47" t="str">
        <f t="shared" si="194"/>
        <v>X2 Frth: 2</v>
      </c>
      <c r="DN58" s="47" t="str">
        <f t="shared" si="194"/>
        <v>X2 Frth: 3</v>
      </c>
      <c r="DO58" s="47" t="str">
        <f t="shared" si="194"/>
        <v>X2 Frth: 4</v>
      </c>
      <c r="DP58" s="47" t="str">
        <f t="shared" si="194"/>
        <v>X2 Frth: 5</v>
      </c>
      <c r="DQ58" s="47" t="str">
        <f t="shared" si="194"/>
        <v>X3 Frth: 1</v>
      </c>
      <c r="DR58" s="47" t="str">
        <f t="shared" si="194"/>
        <v>X3 Frth: 2</v>
      </c>
      <c r="DS58" s="47" t="str">
        <f t="shared" si="194"/>
        <v>X3 Frth: 3</v>
      </c>
      <c r="DT58" s="47" t="str">
        <f t="shared" si="194"/>
        <v>X3 Frth: 4</v>
      </c>
      <c r="DU58" s="47" t="str">
        <f t="shared" si="194"/>
        <v>X3 Frth: 5</v>
      </c>
      <c r="DV58" s="47" t="str">
        <f t="shared" si="194"/>
        <v>X4 Frth: 1</v>
      </c>
      <c r="DW58" s="47" t="str">
        <f t="shared" si="194"/>
        <v>X4 Frth: 2</v>
      </c>
      <c r="DX58" s="47" t="str">
        <f t="shared" si="194"/>
        <v>X4 Frth: 3</v>
      </c>
      <c r="DY58" s="47" t="str">
        <f t="shared" si="194"/>
        <v>X4 Frth: 4</v>
      </c>
      <c r="DZ58" s="47" t="str">
        <f t="shared" si="194"/>
        <v>X4 Frth: 5</v>
      </c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</row>
    <row r="59" spans="1:210">
      <c r="A59">
        <v>51</v>
      </c>
      <c r="B59" t="s">
        <v>17</v>
      </c>
      <c r="C59" t="s">
        <v>9</v>
      </c>
      <c r="D59" t="s">
        <v>12</v>
      </c>
      <c r="E59" t="s">
        <v>19</v>
      </c>
      <c r="F59" t="s">
        <v>20</v>
      </c>
      <c r="G59">
        <v>22</v>
      </c>
      <c r="H59">
        <v>18</v>
      </c>
      <c r="I59">
        <v>22</v>
      </c>
      <c r="J59">
        <v>22</v>
      </c>
      <c r="K59">
        <v>22</v>
      </c>
      <c r="L59">
        <v>22</v>
      </c>
      <c r="M59">
        <v>22</v>
      </c>
      <c r="N59">
        <v>22</v>
      </c>
      <c r="O59">
        <v>22</v>
      </c>
      <c r="P59">
        <v>22</v>
      </c>
      <c r="Q59">
        <v>22</v>
      </c>
      <c r="R59">
        <v>22</v>
      </c>
      <c r="S59">
        <v>11</v>
      </c>
      <c r="T59">
        <v>22</v>
      </c>
      <c r="U59">
        <v>22</v>
      </c>
      <c r="V59">
        <v>22</v>
      </c>
      <c r="W59">
        <v>22</v>
      </c>
      <c r="X59">
        <v>22</v>
      </c>
      <c r="Y59">
        <v>22</v>
      </c>
      <c r="Z59">
        <v>24</v>
      </c>
      <c r="AA59">
        <v>25</v>
      </c>
      <c r="AB59">
        <v>22</v>
      </c>
      <c r="AC59">
        <v>25</v>
      </c>
      <c r="AD59">
        <v>18</v>
      </c>
      <c r="AE59">
        <v>25</v>
      </c>
      <c r="AF59">
        <v>25</v>
      </c>
      <c r="AG59">
        <v>25</v>
      </c>
      <c r="AH59">
        <v>25</v>
      </c>
      <c r="AI59">
        <v>25</v>
      </c>
      <c r="AJ59">
        <v>25</v>
      </c>
      <c r="AK59">
        <v>11</v>
      </c>
      <c r="AL59">
        <v>25</v>
      </c>
      <c r="AM59">
        <v>22</v>
      </c>
      <c r="AN59">
        <v>25</v>
      </c>
      <c r="AO59">
        <v>25</v>
      </c>
      <c r="AP59">
        <v>25</v>
      </c>
      <c r="AQ59">
        <v>25</v>
      </c>
      <c r="AR59">
        <v>25</v>
      </c>
      <c r="AS59">
        <v>25</v>
      </c>
      <c r="AT59">
        <v>23</v>
      </c>
      <c r="AU59">
        <v>23</v>
      </c>
      <c r="AV59">
        <v>25</v>
      </c>
      <c r="AW59">
        <v>18</v>
      </c>
      <c r="AX59">
        <v>25</v>
      </c>
      <c r="AY59">
        <v>18</v>
      </c>
      <c r="AZ59">
        <v>23</v>
      </c>
      <c r="BA59">
        <v>23</v>
      </c>
      <c r="BB59">
        <v>23</v>
      </c>
      <c r="BC59">
        <v>23</v>
      </c>
      <c r="BD59">
        <v>23</v>
      </c>
      <c r="BE59">
        <v>25</v>
      </c>
      <c r="BF59">
        <v>23</v>
      </c>
      <c r="BG59">
        <v>25</v>
      </c>
      <c r="BH59">
        <v>1</v>
      </c>
      <c r="BI59">
        <v>23</v>
      </c>
      <c r="BJ59">
        <v>23</v>
      </c>
      <c r="BK59">
        <v>23</v>
      </c>
      <c r="BL59">
        <v>23</v>
      </c>
      <c r="BM59">
        <v>23</v>
      </c>
      <c r="BN59">
        <v>22</v>
      </c>
      <c r="BO59">
        <v>24</v>
      </c>
      <c r="BP59">
        <v>20</v>
      </c>
      <c r="BQ59">
        <v>23</v>
      </c>
      <c r="BR59">
        <v>20</v>
      </c>
      <c r="BS59">
        <v>23</v>
      </c>
      <c r="BT59">
        <v>24</v>
      </c>
      <c r="BU59">
        <v>24</v>
      </c>
      <c r="BV59">
        <v>24</v>
      </c>
      <c r="BW59">
        <v>24</v>
      </c>
      <c r="BX59">
        <v>24</v>
      </c>
      <c r="BY59">
        <v>23</v>
      </c>
      <c r="BZ59">
        <v>1</v>
      </c>
      <c r="CA59">
        <v>23</v>
      </c>
      <c r="CB59">
        <v>23</v>
      </c>
      <c r="CC59">
        <v>1</v>
      </c>
      <c r="CD59">
        <v>24</v>
      </c>
      <c r="CE59">
        <v>24</v>
      </c>
      <c r="CF59">
        <v>24</v>
      </c>
      <c r="CG59">
        <v>24</v>
      </c>
      <c r="CH59">
        <v>25</v>
      </c>
      <c r="CI59">
        <v>18</v>
      </c>
      <c r="CJ59">
        <v>24</v>
      </c>
      <c r="CK59">
        <v>24</v>
      </c>
      <c r="CL59">
        <v>23</v>
      </c>
      <c r="CM59">
        <v>24</v>
      </c>
      <c r="CN59">
        <v>17</v>
      </c>
      <c r="CO59">
        <v>17</v>
      </c>
      <c r="CP59">
        <v>17</v>
      </c>
      <c r="CQ59">
        <v>17</v>
      </c>
      <c r="CR59">
        <v>17</v>
      </c>
      <c r="CS59">
        <v>1</v>
      </c>
      <c r="CT59">
        <v>24</v>
      </c>
      <c r="CU59">
        <v>1</v>
      </c>
      <c r="CV59">
        <v>24</v>
      </c>
      <c r="CW59">
        <v>24</v>
      </c>
      <c r="CX59">
        <v>17</v>
      </c>
      <c r="CY59">
        <v>17</v>
      </c>
      <c r="CZ59">
        <v>17</v>
      </c>
      <c r="DA59">
        <v>17</v>
      </c>
      <c r="DB59">
        <v>17</v>
      </c>
      <c r="DG59" s="47" t="str">
        <f t="shared" ref="DG59:DG60" si="195">FO38</f>
        <v>Triangle</v>
      </c>
      <c r="DH59" s="47" t="str">
        <f t="shared" si="194"/>
        <v>Triangle</v>
      </c>
      <c r="DI59" s="47" t="str">
        <f t="shared" si="194"/>
        <v>Triangle</v>
      </c>
      <c r="DJ59" s="47" t="str">
        <f t="shared" si="194"/>
        <v>Triangle</v>
      </c>
      <c r="DK59" s="47" t="str">
        <f t="shared" si="194"/>
        <v>Triangle</v>
      </c>
      <c r="DL59" s="47" t="str">
        <f t="shared" si="194"/>
        <v>Triangle</v>
      </c>
      <c r="DM59" s="47" t="str">
        <f t="shared" si="194"/>
        <v>Triangle</v>
      </c>
      <c r="DN59" s="47" t="str">
        <f t="shared" si="194"/>
        <v>Triangle</v>
      </c>
      <c r="DO59" s="47" t="str">
        <f t="shared" si="194"/>
        <v>Triangle</v>
      </c>
      <c r="DP59" s="47" t="str">
        <f t="shared" si="194"/>
        <v>Triangle</v>
      </c>
      <c r="DQ59" s="47" t="str">
        <f t="shared" si="194"/>
        <v>Triangle</v>
      </c>
      <c r="DR59" s="47" t="str">
        <f t="shared" si="194"/>
        <v>Triangle</v>
      </c>
      <c r="DS59" s="47" t="str">
        <f t="shared" si="194"/>
        <v>Triangle</v>
      </c>
      <c r="DT59" s="47" t="str">
        <f t="shared" si="194"/>
        <v>Triangle</v>
      </c>
      <c r="DU59" s="47" t="str">
        <f t="shared" si="194"/>
        <v>Triangle</v>
      </c>
      <c r="DV59" s="47" t="str">
        <f t="shared" si="194"/>
        <v>Triangle</v>
      </c>
      <c r="DW59" s="47" t="str">
        <f t="shared" si="194"/>
        <v>Triangle</v>
      </c>
      <c r="DX59" s="47" t="str">
        <f t="shared" si="194"/>
        <v>Triangle</v>
      </c>
      <c r="DY59" s="47" t="str">
        <f t="shared" si="194"/>
        <v>Triangle</v>
      </c>
      <c r="DZ59" s="47" t="str">
        <f t="shared" si="194"/>
        <v>Triangle</v>
      </c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</row>
    <row r="60" spans="1:210">
      <c r="A60">
        <v>52</v>
      </c>
      <c r="B60" t="s">
        <v>17</v>
      </c>
      <c r="C60" t="s">
        <v>9</v>
      </c>
      <c r="D60" t="s">
        <v>12</v>
      </c>
      <c r="E60" t="s">
        <v>19</v>
      </c>
      <c r="F60" t="s">
        <v>20</v>
      </c>
      <c r="G60">
        <v>22</v>
      </c>
      <c r="H60">
        <v>22</v>
      </c>
      <c r="I60">
        <v>22</v>
      </c>
      <c r="J60">
        <v>22</v>
      </c>
      <c r="K60">
        <v>22</v>
      </c>
      <c r="L60">
        <v>22</v>
      </c>
      <c r="M60">
        <v>22</v>
      </c>
      <c r="N60">
        <v>22</v>
      </c>
      <c r="O60">
        <v>22</v>
      </c>
      <c r="P60">
        <v>22</v>
      </c>
      <c r="Q60">
        <v>22</v>
      </c>
      <c r="R60">
        <v>22</v>
      </c>
      <c r="S60">
        <v>22</v>
      </c>
      <c r="T60">
        <v>22</v>
      </c>
      <c r="U60">
        <v>22</v>
      </c>
      <c r="V60">
        <v>22</v>
      </c>
      <c r="W60">
        <v>22</v>
      </c>
      <c r="X60">
        <v>22</v>
      </c>
      <c r="Y60">
        <v>24</v>
      </c>
      <c r="Z60">
        <v>22</v>
      </c>
      <c r="AA60">
        <v>25</v>
      </c>
      <c r="AB60">
        <v>25</v>
      </c>
      <c r="AC60">
        <v>25</v>
      </c>
      <c r="AD60">
        <v>25</v>
      </c>
      <c r="AE60">
        <v>25</v>
      </c>
      <c r="AF60">
        <v>25</v>
      </c>
      <c r="AG60">
        <v>25</v>
      </c>
      <c r="AH60">
        <v>25</v>
      </c>
      <c r="AI60">
        <v>25</v>
      </c>
      <c r="AJ60">
        <v>25</v>
      </c>
      <c r="AK60">
        <v>25</v>
      </c>
      <c r="AL60">
        <v>25</v>
      </c>
      <c r="AM60">
        <v>25</v>
      </c>
      <c r="AN60">
        <v>25</v>
      </c>
      <c r="AO60">
        <v>25</v>
      </c>
      <c r="AP60">
        <v>25</v>
      </c>
      <c r="AQ60">
        <v>25</v>
      </c>
      <c r="AR60">
        <v>25</v>
      </c>
      <c r="AS60">
        <v>17</v>
      </c>
      <c r="AT60">
        <v>25</v>
      </c>
      <c r="AU60">
        <v>23</v>
      </c>
      <c r="AV60">
        <v>23</v>
      </c>
      <c r="AW60">
        <v>23</v>
      </c>
      <c r="AX60">
        <v>23</v>
      </c>
      <c r="AY60">
        <v>23</v>
      </c>
      <c r="AZ60">
        <v>23</v>
      </c>
      <c r="BA60">
        <v>23</v>
      </c>
      <c r="BB60">
        <v>23</v>
      </c>
      <c r="BC60">
        <v>23</v>
      </c>
      <c r="BD60">
        <v>23</v>
      </c>
      <c r="BE60">
        <v>23</v>
      </c>
      <c r="BF60">
        <v>23</v>
      </c>
      <c r="BG60">
        <v>23</v>
      </c>
      <c r="BH60">
        <v>23</v>
      </c>
      <c r="BI60">
        <v>23</v>
      </c>
      <c r="BJ60">
        <v>23</v>
      </c>
      <c r="BK60">
        <v>23</v>
      </c>
      <c r="BL60">
        <v>23</v>
      </c>
      <c r="BM60">
        <v>19</v>
      </c>
      <c r="BN60">
        <v>23</v>
      </c>
      <c r="BO60">
        <v>24</v>
      </c>
      <c r="BP60">
        <v>24</v>
      </c>
      <c r="BQ60">
        <v>11</v>
      </c>
      <c r="BR60">
        <v>24</v>
      </c>
      <c r="BS60">
        <v>24</v>
      </c>
      <c r="BT60">
        <v>24</v>
      </c>
      <c r="BU60">
        <v>24</v>
      </c>
      <c r="BV60">
        <v>24</v>
      </c>
      <c r="BW60">
        <v>24</v>
      </c>
      <c r="BX60">
        <v>24</v>
      </c>
      <c r="BY60">
        <v>24</v>
      </c>
      <c r="BZ60">
        <v>24</v>
      </c>
      <c r="CA60">
        <v>24</v>
      </c>
      <c r="CB60">
        <v>24</v>
      </c>
      <c r="CC60">
        <v>24</v>
      </c>
      <c r="CD60">
        <v>24</v>
      </c>
      <c r="CE60">
        <v>24</v>
      </c>
      <c r="CF60">
        <v>24</v>
      </c>
      <c r="CG60">
        <v>22</v>
      </c>
      <c r="CH60">
        <v>24</v>
      </c>
      <c r="CI60">
        <v>17</v>
      </c>
      <c r="CJ60">
        <v>17</v>
      </c>
      <c r="CK60">
        <v>24</v>
      </c>
      <c r="CL60">
        <v>17</v>
      </c>
      <c r="CM60">
        <v>17</v>
      </c>
      <c r="CN60">
        <v>17</v>
      </c>
      <c r="CO60">
        <v>17</v>
      </c>
      <c r="CP60">
        <v>17</v>
      </c>
      <c r="CQ60">
        <v>17</v>
      </c>
      <c r="CR60">
        <v>17</v>
      </c>
      <c r="CS60">
        <v>17</v>
      </c>
      <c r="CT60">
        <v>17</v>
      </c>
      <c r="CU60">
        <v>17</v>
      </c>
      <c r="CV60">
        <v>17</v>
      </c>
      <c r="CW60">
        <v>17</v>
      </c>
      <c r="CX60">
        <v>17</v>
      </c>
      <c r="CY60">
        <v>17</v>
      </c>
      <c r="CZ60">
        <v>17</v>
      </c>
      <c r="DA60">
        <v>23</v>
      </c>
      <c r="DB60">
        <v>17</v>
      </c>
      <c r="DG60" s="47">
        <f t="shared" si="195"/>
        <v>0.93</v>
      </c>
      <c r="DH60" s="47">
        <f t="shared" si="194"/>
        <v>0.85599999999999998</v>
      </c>
      <c r="DI60" s="47">
        <f t="shared" si="194"/>
        <v>0.91400000000000003</v>
      </c>
      <c r="DJ60" s="47">
        <f t="shared" si="194"/>
        <v>0.876</v>
      </c>
      <c r="DK60" s="47">
        <f t="shared" si="194"/>
        <v>0.92200000000000004</v>
      </c>
      <c r="DL60" s="47">
        <f t="shared" si="194"/>
        <v>0.86399999999999999</v>
      </c>
      <c r="DM60" s="47">
        <f t="shared" si="194"/>
        <v>0.76800000000000002</v>
      </c>
      <c r="DN60" s="47">
        <f t="shared" si="194"/>
        <v>0.878</v>
      </c>
      <c r="DO60" s="47">
        <f t="shared" si="194"/>
        <v>0.79</v>
      </c>
      <c r="DP60" s="47">
        <f t="shared" si="194"/>
        <v>0.86399999999999999</v>
      </c>
      <c r="DQ60" s="47">
        <f t="shared" si="194"/>
        <v>0.878</v>
      </c>
      <c r="DR60" s="47">
        <f t="shared" si="194"/>
        <v>0.78</v>
      </c>
      <c r="DS60" s="47">
        <f t="shared" si="194"/>
        <v>0.86799999999999999</v>
      </c>
      <c r="DT60" s="47">
        <f t="shared" si="194"/>
        <v>0.78400000000000003</v>
      </c>
      <c r="DU60" s="47">
        <f t="shared" si="194"/>
        <v>0.876</v>
      </c>
      <c r="DV60" s="47">
        <f t="shared" si="194"/>
        <v>0.83599999999999997</v>
      </c>
      <c r="DW60" s="47">
        <f t="shared" si="194"/>
        <v>0.79600000000000004</v>
      </c>
      <c r="DX60" s="47">
        <f t="shared" si="194"/>
        <v>0.85599999999999998</v>
      </c>
      <c r="DY60" s="47">
        <f t="shared" si="194"/>
        <v>0.77200000000000002</v>
      </c>
      <c r="DZ60" s="47">
        <f t="shared" si="194"/>
        <v>0.86</v>
      </c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</row>
    <row r="61" spans="1:210">
      <c r="A61">
        <v>53</v>
      </c>
      <c r="B61" t="s">
        <v>17</v>
      </c>
      <c r="C61" t="s">
        <v>9</v>
      </c>
      <c r="D61" t="s">
        <v>12</v>
      </c>
      <c r="E61" t="s">
        <v>19</v>
      </c>
      <c r="F61" t="s">
        <v>20</v>
      </c>
      <c r="G61">
        <v>22</v>
      </c>
      <c r="H61">
        <v>22</v>
      </c>
      <c r="I61">
        <v>22</v>
      </c>
      <c r="J61">
        <v>22</v>
      </c>
      <c r="K61">
        <v>22</v>
      </c>
      <c r="L61">
        <v>22</v>
      </c>
      <c r="M61">
        <v>22</v>
      </c>
      <c r="N61">
        <v>22</v>
      </c>
      <c r="O61">
        <v>22</v>
      </c>
      <c r="P61">
        <v>22</v>
      </c>
      <c r="Q61">
        <v>22</v>
      </c>
      <c r="R61">
        <v>22</v>
      </c>
      <c r="S61">
        <v>22</v>
      </c>
      <c r="T61">
        <v>22</v>
      </c>
      <c r="U61">
        <v>22</v>
      </c>
      <c r="V61">
        <v>22</v>
      </c>
      <c r="W61">
        <v>22</v>
      </c>
      <c r="X61">
        <v>22</v>
      </c>
      <c r="Y61">
        <v>22</v>
      </c>
      <c r="Z61">
        <v>22</v>
      </c>
      <c r="AA61">
        <v>25</v>
      </c>
      <c r="AB61">
        <v>25</v>
      </c>
      <c r="AC61">
        <v>25</v>
      </c>
      <c r="AD61">
        <v>25</v>
      </c>
      <c r="AE61">
        <v>25</v>
      </c>
      <c r="AF61">
        <v>25</v>
      </c>
      <c r="AG61">
        <v>25</v>
      </c>
      <c r="AH61">
        <v>25</v>
      </c>
      <c r="AI61">
        <v>25</v>
      </c>
      <c r="AJ61">
        <v>25</v>
      </c>
      <c r="AK61">
        <v>25</v>
      </c>
      <c r="AL61">
        <v>25</v>
      </c>
      <c r="AM61">
        <v>25</v>
      </c>
      <c r="AN61">
        <v>25</v>
      </c>
      <c r="AO61">
        <v>25</v>
      </c>
      <c r="AP61">
        <v>25</v>
      </c>
      <c r="AQ61">
        <v>25</v>
      </c>
      <c r="AR61">
        <v>25</v>
      </c>
      <c r="AS61">
        <v>25</v>
      </c>
      <c r="AT61">
        <v>25</v>
      </c>
      <c r="AU61">
        <v>23</v>
      </c>
      <c r="AV61">
        <v>23</v>
      </c>
      <c r="AW61">
        <v>23</v>
      </c>
      <c r="AX61">
        <v>23</v>
      </c>
      <c r="AY61">
        <v>23</v>
      </c>
      <c r="AZ61">
        <v>23</v>
      </c>
      <c r="BA61">
        <v>23</v>
      </c>
      <c r="BB61">
        <v>23</v>
      </c>
      <c r="BC61">
        <v>23</v>
      </c>
      <c r="BD61">
        <v>23</v>
      </c>
      <c r="BE61">
        <v>23</v>
      </c>
      <c r="BF61">
        <v>23</v>
      </c>
      <c r="BG61">
        <v>23</v>
      </c>
      <c r="BH61">
        <v>23</v>
      </c>
      <c r="BI61">
        <v>23</v>
      </c>
      <c r="BJ61">
        <v>23</v>
      </c>
      <c r="BK61">
        <v>23</v>
      </c>
      <c r="BL61">
        <v>23</v>
      </c>
      <c r="BM61">
        <v>23</v>
      </c>
      <c r="BN61">
        <v>23</v>
      </c>
      <c r="BO61">
        <v>11</v>
      </c>
      <c r="BP61">
        <v>24</v>
      </c>
      <c r="BQ61">
        <v>24</v>
      </c>
      <c r="BR61">
        <v>24</v>
      </c>
      <c r="BS61">
        <v>24</v>
      </c>
      <c r="BT61">
        <v>24</v>
      </c>
      <c r="BU61">
        <v>24</v>
      </c>
      <c r="BV61">
        <v>24</v>
      </c>
      <c r="BW61">
        <v>24</v>
      </c>
      <c r="BX61">
        <v>24</v>
      </c>
      <c r="BY61">
        <v>24</v>
      </c>
      <c r="BZ61">
        <v>24</v>
      </c>
      <c r="CA61">
        <v>24</v>
      </c>
      <c r="CB61">
        <v>24</v>
      </c>
      <c r="CC61">
        <v>24</v>
      </c>
      <c r="CD61">
        <v>24</v>
      </c>
      <c r="CE61">
        <v>24</v>
      </c>
      <c r="CF61">
        <v>24</v>
      </c>
      <c r="CG61">
        <v>24</v>
      </c>
      <c r="CH61">
        <v>24</v>
      </c>
      <c r="CI61">
        <v>24</v>
      </c>
      <c r="CJ61">
        <v>17</v>
      </c>
      <c r="CK61">
        <v>17</v>
      </c>
      <c r="CL61">
        <v>17</v>
      </c>
      <c r="CM61">
        <v>17</v>
      </c>
      <c r="CN61">
        <v>17</v>
      </c>
      <c r="CO61">
        <v>17</v>
      </c>
      <c r="CP61">
        <v>17</v>
      </c>
      <c r="CQ61">
        <v>1</v>
      </c>
      <c r="CR61">
        <v>17</v>
      </c>
      <c r="CS61">
        <v>17</v>
      </c>
      <c r="CT61">
        <v>17</v>
      </c>
      <c r="CU61">
        <v>17</v>
      </c>
      <c r="CV61">
        <v>17</v>
      </c>
      <c r="CW61">
        <v>17</v>
      </c>
      <c r="CX61">
        <v>17</v>
      </c>
      <c r="CY61">
        <v>17</v>
      </c>
      <c r="CZ61">
        <v>17</v>
      </c>
      <c r="DA61">
        <v>17</v>
      </c>
      <c r="DB61">
        <v>17</v>
      </c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</row>
    <row r="62" spans="1:210">
      <c r="A62">
        <v>54</v>
      </c>
      <c r="B62" t="s">
        <v>17</v>
      </c>
      <c r="C62" t="s">
        <v>9</v>
      </c>
      <c r="D62" t="s">
        <v>12</v>
      </c>
      <c r="E62" t="s">
        <v>19</v>
      </c>
      <c r="F62" t="s">
        <v>20</v>
      </c>
      <c r="G62">
        <v>22</v>
      </c>
      <c r="H62">
        <v>22</v>
      </c>
      <c r="I62">
        <v>22</v>
      </c>
      <c r="J62">
        <v>22</v>
      </c>
      <c r="K62">
        <v>22</v>
      </c>
      <c r="L62">
        <v>22</v>
      </c>
      <c r="M62">
        <v>22</v>
      </c>
      <c r="N62">
        <v>22</v>
      </c>
      <c r="O62">
        <v>22</v>
      </c>
      <c r="P62">
        <v>22</v>
      </c>
      <c r="Q62">
        <v>22</v>
      </c>
      <c r="R62">
        <v>22</v>
      </c>
      <c r="S62">
        <v>22</v>
      </c>
      <c r="T62">
        <v>22</v>
      </c>
      <c r="U62">
        <v>22</v>
      </c>
      <c r="V62">
        <v>22</v>
      </c>
      <c r="W62">
        <v>22</v>
      </c>
      <c r="X62">
        <v>22</v>
      </c>
      <c r="Y62">
        <v>22</v>
      </c>
      <c r="Z62">
        <v>22</v>
      </c>
      <c r="AA62">
        <v>25</v>
      </c>
      <c r="AB62">
        <v>25</v>
      </c>
      <c r="AC62">
        <v>25</v>
      </c>
      <c r="AD62">
        <v>25</v>
      </c>
      <c r="AE62">
        <v>25</v>
      </c>
      <c r="AF62">
        <v>25</v>
      </c>
      <c r="AG62">
        <v>25</v>
      </c>
      <c r="AH62">
        <v>25</v>
      </c>
      <c r="AI62">
        <v>25</v>
      </c>
      <c r="AJ62">
        <v>25</v>
      </c>
      <c r="AK62">
        <v>25</v>
      </c>
      <c r="AL62">
        <v>25</v>
      </c>
      <c r="AM62">
        <v>25</v>
      </c>
      <c r="AN62">
        <v>25</v>
      </c>
      <c r="AO62">
        <v>25</v>
      </c>
      <c r="AP62">
        <v>25</v>
      </c>
      <c r="AQ62">
        <v>25</v>
      </c>
      <c r="AR62">
        <v>25</v>
      </c>
      <c r="AS62">
        <v>1</v>
      </c>
      <c r="AT62">
        <v>25</v>
      </c>
      <c r="AU62">
        <v>23</v>
      </c>
      <c r="AV62">
        <v>23</v>
      </c>
      <c r="AW62">
        <v>23</v>
      </c>
      <c r="AX62">
        <v>23</v>
      </c>
      <c r="AY62">
        <v>23</v>
      </c>
      <c r="AZ62">
        <v>23</v>
      </c>
      <c r="BA62">
        <v>23</v>
      </c>
      <c r="BB62">
        <v>23</v>
      </c>
      <c r="BC62">
        <v>23</v>
      </c>
      <c r="BD62">
        <v>23</v>
      </c>
      <c r="BE62">
        <v>23</v>
      </c>
      <c r="BF62">
        <v>23</v>
      </c>
      <c r="BG62">
        <v>23</v>
      </c>
      <c r="BH62">
        <v>23</v>
      </c>
      <c r="BI62">
        <v>23</v>
      </c>
      <c r="BJ62">
        <v>23</v>
      </c>
      <c r="BK62">
        <v>23</v>
      </c>
      <c r="BL62">
        <v>23</v>
      </c>
      <c r="BM62">
        <v>11</v>
      </c>
      <c r="BN62">
        <v>23</v>
      </c>
      <c r="BO62">
        <v>24</v>
      </c>
      <c r="BP62">
        <v>24</v>
      </c>
      <c r="BQ62">
        <v>24</v>
      </c>
      <c r="BR62">
        <v>24</v>
      </c>
      <c r="BS62">
        <v>24</v>
      </c>
      <c r="BT62">
        <v>24</v>
      </c>
      <c r="BU62">
        <v>24</v>
      </c>
      <c r="BV62">
        <v>24</v>
      </c>
      <c r="BW62">
        <v>24</v>
      </c>
      <c r="BX62">
        <v>24</v>
      </c>
      <c r="BY62">
        <v>24</v>
      </c>
      <c r="BZ62">
        <v>24</v>
      </c>
      <c r="CA62">
        <v>24</v>
      </c>
      <c r="CB62">
        <v>24</v>
      </c>
      <c r="CC62">
        <v>24</v>
      </c>
      <c r="CD62">
        <v>24</v>
      </c>
      <c r="CE62">
        <v>1</v>
      </c>
      <c r="CF62">
        <v>24</v>
      </c>
      <c r="CG62">
        <v>25</v>
      </c>
      <c r="CH62">
        <v>24</v>
      </c>
      <c r="CI62">
        <v>17</v>
      </c>
      <c r="CJ62">
        <v>17</v>
      </c>
      <c r="CK62">
        <v>17</v>
      </c>
      <c r="CL62">
        <v>17</v>
      </c>
      <c r="CM62">
        <v>17</v>
      </c>
      <c r="CN62">
        <v>17</v>
      </c>
      <c r="CO62">
        <v>17</v>
      </c>
      <c r="CP62">
        <v>17</v>
      </c>
      <c r="CQ62">
        <v>17</v>
      </c>
      <c r="CR62">
        <v>17</v>
      </c>
      <c r="CS62">
        <v>17</v>
      </c>
      <c r="CT62">
        <v>17</v>
      </c>
      <c r="CU62">
        <v>17</v>
      </c>
      <c r="CV62">
        <v>17</v>
      </c>
      <c r="CW62">
        <v>17</v>
      </c>
      <c r="CX62">
        <v>17</v>
      </c>
      <c r="CY62">
        <v>24</v>
      </c>
      <c r="CZ62">
        <v>17</v>
      </c>
      <c r="DA62">
        <v>23</v>
      </c>
      <c r="DB62">
        <v>17</v>
      </c>
      <c r="DG62" s="47" t="str">
        <f>GI37</f>
        <v>X1 Fifth: 1</v>
      </c>
      <c r="DH62" s="47" t="str">
        <f t="shared" ref="DH62:DZ64" si="196">GJ37</f>
        <v>X1 Fifth: 2</v>
      </c>
      <c r="DI62" s="47" t="str">
        <f t="shared" si="196"/>
        <v>X1 Fifth: 3</v>
      </c>
      <c r="DJ62" s="47" t="str">
        <f t="shared" si="196"/>
        <v>X1 Fifth: 4</v>
      </c>
      <c r="DK62" s="47" t="str">
        <f t="shared" si="196"/>
        <v>X1 Fifth: 5</v>
      </c>
      <c r="DL62" s="47" t="str">
        <f t="shared" si="196"/>
        <v>X2 Fifth: 1</v>
      </c>
      <c r="DM62" s="47" t="str">
        <f t="shared" si="196"/>
        <v>X2 Fifth: 2</v>
      </c>
      <c r="DN62" s="47" t="str">
        <f t="shared" si="196"/>
        <v>X2 Fifth: 3</v>
      </c>
      <c r="DO62" s="47" t="str">
        <f t="shared" si="196"/>
        <v>X2 Fifth: 4</v>
      </c>
      <c r="DP62" s="47" t="str">
        <f t="shared" si="196"/>
        <v>X2 Fifth: 5</v>
      </c>
      <c r="DQ62" s="47" t="str">
        <f t="shared" si="196"/>
        <v>X3 Fifth: 1</v>
      </c>
      <c r="DR62" s="47" t="str">
        <f t="shared" si="196"/>
        <v>X3 Fifth: 2</v>
      </c>
      <c r="DS62" s="47" t="str">
        <f t="shared" si="196"/>
        <v>X3 Fifth: 3</v>
      </c>
      <c r="DT62" s="47" t="str">
        <f t="shared" si="196"/>
        <v>X3 Fifth: 4</v>
      </c>
      <c r="DU62" s="47" t="str">
        <f t="shared" si="196"/>
        <v>X3 Fifth: 5</v>
      </c>
      <c r="DV62" s="47" t="str">
        <f t="shared" si="196"/>
        <v>X4 Fifth: 1</v>
      </c>
      <c r="DW62" s="47" t="str">
        <f t="shared" si="196"/>
        <v>X4 Fifth: 2</v>
      </c>
      <c r="DX62" s="47" t="str">
        <f t="shared" si="196"/>
        <v>X4 Fifth: 3</v>
      </c>
      <c r="DY62" s="47" t="str">
        <f t="shared" si="196"/>
        <v>X4 Fifth: 4</v>
      </c>
      <c r="DZ62" s="47" t="str">
        <f t="shared" si="196"/>
        <v>X4 Fifth: 5</v>
      </c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</row>
    <row r="63" spans="1:210">
      <c r="A63">
        <v>55</v>
      </c>
      <c r="B63" t="s">
        <v>17</v>
      </c>
      <c r="C63" t="s">
        <v>9</v>
      </c>
      <c r="D63" t="s">
        <v>12</v>
      </c>
      <c r="E63" t="s">
        <v>19</v>
      </c>
      <c r="F63" t="s">
        <v>20</v>
      </c>
      <c r="G63">
        <v>22</v>
      </c>
      <c r="H63">
        <v>22</v>
      </c>
      <c r="I63">
        <v>22</v>
      </c>
      <c r="J63">
        <v>22</v>
      </c>
      <c r="K63">
        <v>22</v>
      </c>
      <c r="L63">
        <v>22</v>
      </c>
      <c r="M63">
        <v>11</v>
      </c>
      <c r="N63">
        <v>22</v>
      </c>
      <c r="O63">
        <v>22</v>
      </c>
      <c r="P63">
        <v>22</v>
      </c>
      <c r="Q63">
        <v>22</v>
      </c>
      <c r="R63">
        <v>22</v>
      </c>
      <c r="S63">
        <v>22</v>
      </c>
      <c r="T63">
        <v>22</v>
      </c>
      <c r="U63">
        <v>22</v>
      </c>
      <c r="V63">
        <v>22</v>
      </c>
      <c r="W63">
        <v>22</v>
      </c>
      <c r="X63">
        <v>22</v>
      </c>
      <c r="Y63">
        <v>22</v>
      </c>
      <c r="Z63">
        <v>22</v>
      </c>
      <c r="AA63">
        <v>25</v>
      </c>
      <c r="AB63">
        <v>25</v>
      </c>
      <c r="AC63">
        <v>25</v>
      </c>
      <c r="AD63">
        <v>25</v>
      </c>
      <c r="AE63">
        <v>25</v>
      </c>
      <c r="AF63">
        <v>25</v>
      </c>
      <c r="AG63">
        <v>1</v>
      </c>
      <c r="AH63">
        <v>25</v>
      </c>
      <c r="AI63">
        <v>25</v>
      </c>
      <c r="AJ63">
        <v>25</v>
      </c>
      <c r="AK63">
        <v>25</v>
      </c>
      <c r="AL63">
        <v>25</v>
      </c>
      <c r="AM63">
        <v>25</v>
      </c>
      <c r="AN63">
        <v>25</v>
      </c>
      <c r="AO63">
        <v>25</v>
      </c>
      <c r="AP63">
        <v>25</v>
      </c>
      <c r="AQ63">
        <v>25</v>
      </c>
      <c r="AR63">
        <v>25</v>
      </c>
      <c r="AS63">
        <v>25</v>
      </c>
      <c r="AT63">
        <v>25</v>
      </c>
      <c r="AU63">
        <v>23</v>
      </c>
      <c r="AV63">
        <v>24</v>
      </c>
      <c r="AW63">
        <v>23</v>
      </c>
      <c r="AX63">
        <v>23</v>
      </c>
      <c r="AY63">
        <v>23</v>
      </c>
      <c r="AZ63">
        <v>23</v>
      </c>
      <c r="BA63">
        <v>22</v>
      </c>
      <c r="BB63">
        <v>23</v>
      </c>
      <c r="BC63">
        <v>23</v>
      </c>
      <c r="BD63">
        <v>23</v>
      </c>
      <c r="BE63">
        <v>23</v>
      </c>
      <c r="BF63">
        <v>23</v>
      </c>
      <c r="BG63">
        <v>23</v>
      </c>
      <c r="BH63">
        <v>23</v>
      </c>
      <c r="BI63">
        <v>23</v>
      </c>
      <c r="BJ63">
        <v>23</v>
      </c>
      <c r="BK63">
        <v>23</v>
      </c>
      <c r="BL63">
        <v>23</v>
      </c>
      <c r="BM63">
        <v>23</v>
      </c>
      <c r="BN63">
        <v>23</v>
      </c>
      <c r="BO63">
        <v>24</v>
      </c>
      <c r="BP63">
        <v>23</v>
      </c>
      <c r="BQ63">
        <v>24</v>
      </c>
      <c r="BR63">
        <v>24</v>
      </c>
      <c r="BS63">
        <v>24</v>
      </c>
      <c r="BT63">
        <v>24</v>
      </c>
      <c r="BU63">
        <v>25</v>
      </c>
      <c r="BV63">
        <v>24</v>
      </c>
      <c r="BW63">
        <v>24</v>
      </c>
      <c r="BX63">
        <v>24</v>
      </c>
      <c r="BY63">
        <v>24</v>
      </c>
      <c r="BZ63">
        <v>24</v>
      </c>
      <c r="CA63">
        <v>24</v>
      </c>
      <c r="CB63">
        <v>24</v>
      </c>
      <c r="CC63">
        <v>24</v>
      </c>
      <c r="CD63">
        <v>24</v>
      </c>
      <c r="CE63">
        <v>24</v>
      </c>
      <c r="CF63">
        <v>24</v>
      </c>
      <c r="CG63">
        <v>24</v>
      </c>
      <c r="CH63">
        <v>24</v>
      </c>
      <c r="CI63">
        <v>17</v>
      </c>
      <c r="CJ63">
        <v>17</v>
      </c>
      <c r="CK63">
        <v>17</v>
      </c>
      <c r="CL63">
        <v>17</v>
      </c>
      <c r="CM63">
        <v>17</v>
      </c>
      <c r="CN63">
        <v>17</v>
      </c>
      <c r="CO63">
        <v>23</v>
      </c>
      <c r="CP63">
        <v>17</v>
      </c>
      <c r="CQ63">
        <v>17</v>
      </c>
      <c r="CR63">
        <v>17</v>
      </c>
      <c r="CS63">
        <v>17</v>
      </c>
      <c r="CT63">
        <v>17</v>
      </c>
      <c r="CU63">
        <v>17</v>
      </c>
      <c r="CV63">
        <v>17</v>
      </c>
      <c r="CW63">
        <v>17</v>
      </c>
      <c r="CX63">
        <v>17</v>
      </c>
      <c r="CY63">
        <v>17</v>
      </c>
      <c r="CZ63">
        <v>17</v>
      </c>
      <c r="DA63">
        <v>17</v>
      </c>
      <c r="DB63">
        <v>17</v>
      </c>
      <c r="DG63" s="47" t="str">
        <f t="shared" ref="DG63:DG64" si="197">GI38</f>
        <v>Cosinus</v>
      </c>
      <c r="DH63" s="47" t="str">
        <f t="shared" si="196"/>
        <v>Cosinus</v>
      </c>
      <c r="DI63" s="47" t="str">
        <f t="shared" si="196"/>
        <v>Cosinus</v>
      </c>
      <c r="DJ63" s="47" t="str">
        <f t="shared" si="196"/>
        <v>Cosinus</v>
      </c>
      <c r="DK63" s="47" t="str">
        <f t="shared" si="196"/>
        <v>Cosinus</v>
      </c>
      <c r="DL63" s="47" t="str">
        <f t="shared" si="196"/>
        <v>Cosinus</v>
      </c>
      <c r="DM63" s="47" t="str">
        <f t="shared" si="196"/>
        <v>Cosinus</v>
      </c>
      <c r="DN63" s="47" t="str">
        <f t="shared" si="196"/>
        <v>Cosinus</v>
      </c>
      <c r="DO63" s="47" t="str">
        <f t="shared" si="196"/>
        <v>Cosinus</v>
      </c>
      <c r="DP63" s="47" t="str">
        <f t="shared" si="196"/>
        <v>Cosinus</v>
      </c>
      <c r="DQ63" s="47" t="str">
        <f t="shared" si="196"/>
        <v>Cosinus</v>
      </c>
      <c r="DR63" s="47" t="str">
        <f t="shared" si="196"/>
        <v>Cosinus</v>
      </c>
      <c r="DS63" s="47" t="str">
        <f t="shared" si="196"/>
        <v>Cosinus</v>
      </c>
      <c r="DT63" s="47" t="str">
        <f t="shared" si="196"/>
        <v>Cosinus</v>
      </c>
      <c r="DU63" s="47" t="str">
        <f t="shared" si="196"/>
        <v>Cosinus</v>
      </c>
      <c r="DV63" s="47" t="str">
        <f t="shared" si="196"/>
        <v>Cosinus</v>
      </c>
      <c r="DW63" s="47" t="str">
        <f t="shared" si="196"/>
        <v>Cosinus</v>
      </c>
      <c r="DX63" s="47" t="str">
        <f t="shared" si="196"/>
        <v>Cosinus</v>
      </c>
      <c r="DY63" s="47" t="str">
        <f t="shared" si="196"/>
        <v>Cosinus</v>
      </c>
      <c r="DZ63" s="47" t="str">
        <f t="shared" si="196"/>
        <v>Cosinus</v>
      </c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</row>
    <row r="64" spans="1:210">
      <c r="A64">
        <v>56</v>
      </c>
      <c r="B64" t="s">
        <v>17</v>
      </c>
      <c r="C64" t="s">
        <v>9</v>
      </c>
      <c r="D64" t="s">
        <v>12</v>
      </c>
      <c r="E64" t="s">
        <v>19</v>
      </c>
      <c r="F64" t="s">
        <v>20</v>
      </c>
      <c r="G64">
        <v>22</v>
      </c>
      <c r="H64">
        <v>22</v>
      </c>
      <c r="I64">
        <v>22</v>
      </c>
      <c r="J64">
        <v>22</v>
      </c>
      <c r="K64">
        <v>22</v>
      </c>
      <c r="L64">
        <v>22</v>
      </c>
      <c r="M64">
        <v>22</v>
      </c>
      <c r="N64">
        <v>22</v>
      </c>
      <c r="O64">
        <v>22</v>
      </c>
      <c r="P64">
        <v>22</v>
      </c>
      <c r="Q64">
        <v>22</v>
      </c>
      <c r="R64">
        <v>22</v>
      </c>
      <c r="S64">
        <v>22</v>
      </c>
      <c r="T64">
        <v>22</v>
      </c>
      <c r="U64">
        <v>22</v>
      </c>
      <c r="V64">
        <v>22</v>
      </c>
      <c r="W64">
        <v>22</v>
      </c>
      <c r="X64">
        <v>22</v>
      </c>
      <c r="Y64">
        <v>22</v>
      </c>
      <c r="Z64">
        <v>22</v>
      </c>
      <c r="AA64">
        <v>25</v>
      </c>
      <c r="AB64">
        <v>25</v>
      </c>
      <c r="AC64">
        <v>25</v>
      </c>
      <c r="AD64">
        <v>25</v>
      </c>
      <c r="AE64">
        <v>25</v>
      </c>
      <c r="AF64">
        <v>25</v>
      </c>
      <c r="AG64">
        <v>25</v>
      </c>
      <c r="AH64">
        <v>25</v>
      </c>
      <c r="AI64">
        <v>25</v>
      </c>
      <c r="AJ64">
        <v>25</v>
      </c>
      <c r="AK64">
        <v>25</v>
      </c>
      <c r="AL64">
        <v>25</v>
      </c>
      <c r="AM64">
        <v>25</v>
      </c>
      <c r="AN64">
        <v>25</v>
      </c>
      <c r="AO64">
        <v>25</v>
      </c>
      <c r="AP64">
        <v>25</v>
      </c>
      <c r="AQ64">
        <v>25</v>
      </c>
      <c r="AR64">
        <v>25</v>
      </c>
      <c r="AS64">
        <v>25</v>
      </c>
      <c r="AT64">
        <v>25</v>
      </c>
      <c r="AU64">
        <v>23</v>
      </c>
      <c r="AV64">
        <v>23</v>
      </c>
      <c r="AW64">
        <v>23</v>
      </c>
      <c r="AX64">
        <v>23</v>
      </c>
      <c r="AY64">
        <v>23</v>
      </c>
      <c r="AZ64">
        <v>23</v>
      </c>
      <c r="BA64">
        <v>23</v>
      </c>
      <c r="BB64">
        <v>23</v>
      </c>
      <c r="BC64">
        <v>23</v>
      </c>
      <c r="BD64">
        <v>23</v>
      </c>
      <c r="BE64">
        <v>23</v>
      </c>
      <c r="BF64">
        <v>23</v>
      </c>
      <c r="BG64">
        <v>23</v>
      </c>
      <c r="BH64">
        <v>23</v>
      </c>
      <c r="BI64">
        <v>23</v>
      </c>
      <c r="BJ64">
        <v>23</v>
      </c>
      <c r="BK64">
        <v>23</v>
      </c>
      <c r="BL64">
        <v>23</v>
      </c>
      <c r="BM64">
        <v>23</v>
      </c>
      <c r="BN64">
        <v>23</v>
      </c>
      <c r="BO64">
        <v>24</v>
      </c>
      <c r="BP64">
        <v>24</v>
      </c>
      <c r="BQ64">
        <v>24</v>
      </c>
      <c r="BR64">
        <v>24</v>
      </c>
      <c r="BS64">
        <v>24</v>
      </c>
      <c r="BT64">
        <v>24</v>
      </c>
      <c r="BU64">
        <v>24</v>
      </c>
      <c r="BV64">
        <v>24</v>
      </c>
      <c r="BW64">
        <v>24</v>
      </c>
      <c r="BX64">
        <v>24</v>
      </c>
      <c r="BY64">
        <v>24</v>
      </c>
      <c r="BZ64">
        <v>24</v>
      </c>
      <c r="CA64">
        <v>24</v>
      </c>
      <c r="CB64">
        <v>24</v>
      </c>
      <c r="CC64">
        <v>24</v>
      </c>
      <c r="CD64">
        <v>24</v>
      </c>
      <c r="CE64">
        <v>24</v>
      </c>
      <c r="CF64">
        <v>24</v>
      </c>
      <c r="CG64">
        <v>24</v>
      </c>
      <c r="CH64">
        <v>24</v>
      </c>
      <c r="CI64">
        <v>17</v>
      </c>
      <c r="CJ64">
        <v>17</v>
      </c>
      <c r="CK64">
        <v>17</v>
      </c>
      <c r="CL64">
        <v>17</v>
      </c>
      <c r="CM64">
        <v>17</v>
      </c>
      <c r="CN64">
        <v>17</v>
      </c>
      <c r="CO64">
        <v>1</v>
      </c>
      <c r="CP64">
        <v>17</v>
      </c>
      <c r="CQ64">
        <v>17</v>
      </c>
      <c r="CR64">
        <v>17</v>
      </c>
      <c r="CS64">
        <v>17</v>
      </c>
      <c r="CT64">
        <v>17</v>
      </c>
      <c r="CU64">
        <v>17</v>
      </c>
      <c r="CV64">
        <v>17</v>
      </c>
      <c r="CW64">
        <v>17</v>
      </c>
      <c r="CX64">
        <v>17</v>
      </c>
      <c r="CY64">
        <v>17</v>
      </c>
      <c r="CZ64">
        <v>17</v>
      </c>
      <c r="DA64">
        <v>17</v>
      </c>
      <c r="DB64">
        <v>17</v>
      </c>
      <c r="DG64" s="47">
        <f t="shared" si="197"/>
        <v>0.94199999999999995</v>
      </c>
      <c r="DH64" s="47">
        <f t="shared" si="196"/>
        <v>0.91200000000000003</v>
      </c>
      <c r="DI64" s="47">
        <f t="shared" si="196"/>
        <v>0.94799999999999995</v>
      </c>
      <c r="DJ64" s="47">
        <f t="shared" si="196"/>
        <v>0.91600000000000004</v>
      </c>
      <c r="DK64" s="47">
        <f t="shared" si="196"/>
        <v>0.94</v>
      </c>
      <c r="DL64" s="47">
        <f t="shared" si="196"/>
        <v>0.89200000000000002</v>
      </c>
      <c r="DM64" s="47">
        <f t="shared" si="196"/>
        <v>0.80600000000000005</v>
      </c>
      <c r="DN64" s="47">
        <f t="shared" si="196"/>
        <v>0.9</v>
      </c>
      <c r="DO64" s="47">
        <f t="shared" si="196"/>
        <v>0.80600000000000005</v>
      </c>
      <c r="DP64" s="47">
        <f t="shared" si="196"/>
        <v>0.88200000000000001</v>
      </c>
      <c r="DQ64" s="47">
        <f t="shared" si="196"/>
        <v>0.89400000000000002</v>
      </c>
      <c r="DR64" s="47">
        <f t="shared" si="196"/>
        <v>0.79800000000000004</v>
      </c>
      <c r="DS64" s="47">
        <f t="shared" si="196"/>
        <v>0.89</v>
      </c>
      <c r="DT64" s="47">
        <f t="shared" si="196"/>
        <v>0.80200000000000005</v>
      </c>
      <c r="DU64" s="47">
        <f t="shared" si="196"/>
        <v>0.90400000000000003</v>
      </c>
      <c r="DV64" s="47">
        <f t="shared" si="196"/>
        <v>0.86399999999999999</v>
      </c>
      <c r="DW64" s="47">
        <f t="shared" si="196"/>
        <v>0.81599999999999995</v>
      </c>
      <c r="DX64" s="47">
        <f t="shared" si="196"/>
        <v>0.86799999999999999</v>
      </c>
      <c r="DY64" s="47">
        <f t="shared" si="196"/>
        <v>0.79800000000000004</v>
      </c>
      <c r="DZ64" s="47">
        <f t="shared" si="196"/>
        <v>0.874</v>
      </c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</row>
    <row r="65" spans="1:210">
      <c r="A65">
        <v>57</v>
      </c>
      <c r="B65" t="s">
        <v>17</v>
      </c>
      <c r="C65" t="s">
        <v>9</v>
      </c>
      <c r="D65" t="s">
        <v>12</v>
      </c>
      <c r="E65" t="s">
        <v>19</v>
      </c>
      <c r="F65" t="s">
        <v>20</v>
      </c>
      <c r="G65">
        <v>22</v>
      </c>
      <c r="H65">
        <v>22</v>
      </c>
      <c r="I65">
        <v>22</v>
      </c>
      <c r="J65">
        <v>22</v>
      </c>
      <c r="K65">
        <v>22</v>
      </c>
      <c r="L65">
        <v>22</v>
      </c>
      <c r="M65">
        <v>22</v>
      </c>
      <c r="N65">
        <v>22</v>
      </c>
      <c r="O65">
        <v>22</v>
      </c>
      <c r="P65">
        <v>22</v>
      </c>
      <c r="Q65">
        <v>22</v>
      </c>
      <c r="R65">
        <v>22</v>
      </c>
      <c r="S65">
        <v>22</v>
      </c>
      <c r="T65">
        <v>24</v>
      </c>
      <c r="U65">
        <v>22</v>
      </c>
      <c r="V65">
        <v>22</v>
      </c>
      <c r="W65">
        <v>22</v>
      </c>
      <c r="X65">
        <v>22</v>
      </c>
      <c r="Y65">
        <v>22</v>
      </c>
      <c r="Z65">
        <v>22</v>
      </c>
      <c r="AA65">
        <v>25</v>
      </c>
      <c r="AB65">
        <v>25</v>
      </c>
      <c r="AC65">
        <v>25</v>
      </c>
      <c r="AD65">
        <v>25</v>
      </c>
      <c r="AE65">
        <v>25</v>
      </c>
      <c r="AF65">
        <v>25</v>
      </c>
      <c r="AG65">
        <v>25</v>
      </c>
      <c r="AH65">
        <v>25</v>
      </c>
      <c r="AI65">
        <v>25</v>
      </c>
      <c r="AJ65">
        <v>25</v>
      </c>
      <c r="AK65">
        <v>25</v>
      </c>
      <c r="AL65">
        <v>24</v>
      </c>
      <c r="AM65">
        <v>25</v>
      </c>
      <c r="AN65">
        <v>22</v>
      </c>
      <c r="AO65">
        <v>25</v>
      </c>
      <c r="AP65">
        <v>25</v>
      </c>
      <c r="AQ65">
        <v>25</v>
      </c>
      <c r="AR65">
        <v>25</v>
      </c>
      <c r="AS65">
        <v>25</v>
      </c>
      <c r="AT65">
        <v>25</v>
      </c>
      <c r="AU65">
        <v>23</v>
      </c>
      <c r="AV65">
        <v>23</v>
      </c>
      <c r="AW65">
        <v>23</v>
      </c>
      <c r="AX65">
        <v>23</v>
      </c>
      <c r="AY65">
        <v>23</v>
      </c>
      <c r="AZ65">
        <v>23</v>
      </c>
      <c r="BA65">
        <v>23</v>
      </c>
      <c r="BB65">
        <v>23</v>
      </c>
      <c r="BC65">
        <v>23</v>
      </c>
      <c r="BD65">
        <v>23</v>
      </c>
      <c r="BE65">
        <v>23</v>
      </c>
      <c r="BF65">
        <v>25</v>
      </c>
      <c r="BG65">
        <v>23</v>
      </c>
      <c r="BH65">
        <v>17</v>
      </c>
      <c r="BI65">
        <v>23</v>
      </c>
      <c r="BJ65">
        <v>1</v>
      </c>
      <c r="BK65">
        <v>23</v>
      </c>
      <c r="BL65">
        <v>1</v>
      </c>
      <c r="BM65">
        <v>1</v>
      </c>
      <c r="BN65">
        <v>1</v>
      </c>
      <c r="BO65">
        <v>24</v>
      </c>
      <c r="BP65">
        <v>24</v>
      </c>
      <c r="BQ65">
        <v>24</v>
      </c>
      <c r="BR65">
        <v>24</v>
      </c>
      <c r="BS65">
        <v>24</v>
      </c>
      <c r="BT65">
        <v>24</v>
      </c>
      <c r="BU65">
        <v>24</v>
      </c>
      <c r="BV65">
        <v>24</v>
      </c>
      <c r="BW65">
        <v>24</v>
      </c>
      <c r="BX65">
        <v>24</v>
      </c>
      <c r="BY65">
        <v>24</v>
      </c>
      <c r="BZ65">
        <v>23</v>
      </c>
      <c r="CA65">
        <v>24</v>
      </c>
      <c r="CB65">
        <v>19</v>
      </c>
      <c r="CC65">
        <v>24</v>
      </c>
      <c r="CD65">
        <v>11</v>
      </c>
      <c r="CE65">
        <v>24</v>
      </c>
      <c r="CF65">
        <v>23</v>
      </c>
      <c r="CG65">
        <v>23</v>
      </c>
      <c r="CH65">
        <v>11</v>
      </c>
      <c r="CI65">
        <v>17</v>
      </c>
      <c r="CJ65">
        <v>17</v>
      </c>
      <c r="CK65">
        <v>17</v>
      </c>
      <c r="CL65">
        <v>17</v>
      </c>
      <c r="CM65">
        <v>17</v>
      </c>
      <c r="CN65">
        <v>17</v>
      </c>
      <c r="CO65">
        <v>17</v>
      </c>
      <c r="CP65">
        <v>17</v>
      </c>
      <c r="CQ65">
        <v>17</v>
      </c>
      <c r="CR65">
        <v>17</v>
      </c>
      <c r="CS65">
        <v>17</v>
      </c>
      <c r="CT65">
        <v>17</v>
      </c>
      <c r="CU65">
        <v>17</v>
      </c>
      <c r="CV65">
        <v>23</v>
      </c>
      <c r="CW65">
        <v>17</v>
      </c>
      <c r="CX65">
        <v>23</v>
      </c>
      <c r="CY65">
        <v>17</v>
      </c>
      <c r="CZ65">
        <v>24</v>
      </c>
      <c r="DA65">
        <v>24</v>
      </c>
      <c r="DB65">
        <v>23</v>
      </c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</row>
    <row r="66" spans="1:210">
      <c r="A66">
        <v>58</v>
      </c>
      <c r="B66" t="s">
        <v>17</v>
      </c>
      <c r="C66" t="s">
        <v>9</v>
      </c>
      <c r="D66" t="s">
        <v>12</v>
      </c>
      <c r="E66" t="s">
        <v>19</v>
      </c>
      <c r="F66" t="s">
        <v>20</v>
      </c>
      <c r="G66">
        <v>22</v>
      </c>
      <c r="H66">
        <v>22</v>
      </c>
      <c r="I66">
        <v>22</v>
      </c>
      <c r="J66">
        <v>22</v>
      </c>
      <c r="K66">
        <v>22</v>
      </c>
      <c r="L66">
        <v>22</v>
      </c>
      <c r="M66">
        <v>22</v>
      </c>
      <c r="N66">
        <v>22</v>
      </c>
      <c r="O66">
        <v>22</v>
      </c>
      <c r="P66">
        <v>22</v>
      </c>
      <c r="Q66">
        <v>22</v>
      </c>
      <c r="R66">
        <v>22</v>
      </c>
      <c r="S66">
        <v>22</v>
      </c>
      <c r="T66">
        <v>22</v>
      </c>
      <c r="U66">
        <v>22</v>
      </c>
      <c r="V66">
        <v>22</v>
      </c>
      <c r="W66">
        <v>22</v>
      </c>
      <c r="X66">
        <v>22</v>
      </c>
      <c r="Y66">
        <v>22</v>
      </c>
      <c r="Z66">
        <v>22</v>
      </c>
      <c r="AA66">
        <v>25</v>
      </c>
      <c r="AB66">
        <v>25</v>
      </c>
      <c r="AC66">
        <v>25</v>
      </c>
      <c r="AD66">
        <v>25</v>
      </c>
      <c r="AE66">
        <v>25</v>
      </c>
      <c r="AF66">
        <v>25</v>
      </c>
      <c r="AG66">
        <v>25</v>
      </c>
      <c r="AH66">
        <v>25</v>
      </c>
      <c r="AI66">
        <v>25</v>
      </c>
      <c r="AJ66">
        <v>25</v>
      </c>
      <c r="AK66">
        <v>25</v>
      </c>
      <c r="AL66">
        <v>25</v>
      </c>
      <c r="AM66">
        <v>25</v>
      </c>
      <c r="AN66">
        <v>25</v>
      </c>
      <c r="AO66">
        <v>25</v>
      </c>
      <c r="AP66">
        <v>25</v>
      </c>
      <c r="AQ66">
        <v>25</v>
      </c>
      <c r="AR66">
        <v>25</v>
      </c>
      <c r="AS66">
        <v>25</v>
      </c>
      <c r="AT66">
        <v>25</v>
      </c>
      <c r="AU66">
        <v>23</v>
      </c>
      <c r="AV66">
        <v>23</v>
      </c>
      <c r="AW66">
        <v>23</v>
      </c>
      <c r="AX66">
        <v>23</v>
      </c>
      <c r="AY66">
        <v>23</v>
      </c>
      <c r="AZ66">
        <v>23</v>
      </c>
      <c r="BA66">
        <v>23</v>
      </c>
      <c r="BB66">
        <v>23</v>
      </c>
      <c r="BC66">
        <v>23</v>
      </c>
      <c r="BD66">
        <v>23</v>
      </c>
      <c r="BE66">
        <v>23</v>
      </c>
      <c r="BF66">
        <v>23</v>
      </c>
      <c r="BG66">
        <v>23</v>
      </c>
      <c r="BH66">
        <v>23</v>
      </c>
      <c r="BI66">
        <v>23</v>
      </c>
      <c r="BJ66">
        <v>23</v>
      </c>
      <c r="BK66">
        <v>24</v>
      </c>
      <c r="BL66">
        <v>23</v>
      </c>
      <c r="BM66">
        <v>23</v>
      </c>
      <c r="BN66">
        <v>23</v>
      </c>
      <c r="BO66">
        <v>24</v>
      </c>
      <c r="BP66">
        <v>24</v>
      </c>
      <c r="BQ66">
        <v>24</v>
      </c>
      <c r="BR66">
        <v>24</v>
      </c>
      <c r="BS66">
        <v>24</v>
      </c>
      <c r="BT66">
        <v>24</v>
      </c>
      <c r="BU66">
        <v>24</v>
      </c>
      <c r="BV66">
        <v>24</v>
      </c>
      <c r="BW66">
        <v>24</v>
      </c>
      <c r="BX66">
        <v>24</v>
      </c>
      <c r="BY66">
        <v>24</v>
      </c>
      <c r="BZ66">
        <v>24</v>
      </c>
      <c r="CA66">
        <v>24</v>
      </c>
      <c r="CB66">
        <v>24</v>
      </c>
      <c r="CC66">
        <v>24</v>
      </c>
      <c r="CD66">
        <v>24</v>
      </c>
      <c r="CE66">
        <v>23</v>
      </c>
      <c r="CF66">
        <v>24</v>
      </c>
      <c r="CG66">
        <v>24</v>
      </c>
      <c r="CH66">
        <v>24</v>
      </c>
      <c r="CI66">
        <v>17</v>
      </c>
      <c r="CJ66">
        <v>17</v>
      </c>
      <c r="CK66">
        <v>17</v>
      </c>
      <c r="CL66">
        <v>17</v>
      </c>
      <c r="CM66">
        <v>17</v>
      </c>
      <c r="CN66">
        <v>17</v>
      </c>
      <c r="CO66">
        <v>17</v>
      </c>
      <c r="CP66">
        <v>17</v>
      </c>
      <c r="CQ66">
        <v>17</v>
      </c>
      <c r="CR66">
        <v>17</v>
      </c>
      <c r="CS66">
        <v>17</v>
      </c>
      <c r="CT66">
        <v>1</v>
      </c>
      <c r="CU66">
        <v>17</v>
      </c>
      <c r="CV66">
        <v>17</v>
      </c>
      <c r="CW66">
        <v>17</v>
      </c>
      <c r="CX66">
        <v>17</v>
      </c>
      <c r="CY66">
        <v>17</v>
      </c>
      <c r="CZ66">
        <v>17</v>
      </c>
      <c r="DA66">
        <v>17</v>
      </c>
      <c r="DB66">
        <v>17</v>
      </c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</row>
    <row r="67" spans="1:210">
      <c r="A67">
        <v>59</v>
      </c>
      <c r="B67" t="s">
        <v>17</v>
      </c>
      <c r="C67" t="s">
        <v>9</v>
      </c>
      <c r="D67" t="s">
        <v>12</v>
      </c>
      <c r="E67" t="s">
        <v>19</v>
      </c>
      <c r="F67" t="s">
        <v>20</v>
      </c>
      <c r="G67">
        <v>22</v>
      </c>
      <c r="H67">
        <v>22</v>
      </c>
      <c r="I67">
        <v>22</v>
      </c>
      <c r="J67">
        <v>22</v>
      </c>
      <c r="K67">
        <v>22</v>
      </c>
      <c r="L67">
        <v>22</v>
      </c>
      <c r="M67">
        <v>22</v>
      </c>
      <c r="N67">
        <v>22</v>
      </c>
      <c r="O67">
        <v>22</v>
      </c>
      <c r="P67">
        <v>22</v>
      </c>
      <c r="Q67">
        <v>22</v>
      </c>
      <c r="R67">
        <v>22</v>
      </c>
      <c r="S67">
        <v>22</v>
      </c>
      <c r="T67">
        <v>22</v>
      </c>
      <c r="U67">
        <v>22</v>
      </c>
      <c r="V67">
        <v>22</v>
      </c>
      <c r="W67">
        <v>22</v>
      </c>
      <c r="X67">
        <v>22</v>
      </c>
      <c r="Y67">
        <v>22</v>
      </c>
      <c r="Z67">
        <v>22</v>
      </c>
      <c r="AA67">
        <v>25</v>
      </c>
      <c r="AB67">
        <v>25</v>
      </c>
      <c r="AC67">
        <v>25</v>
      </c>
      <c r="AD67">
        <v>25</v>
      </c>
      <c r="AE67">
        <v>25</v>
      </c>
      <c r="AF67">
        <v>25</v>
      </c>
      <c r="AG67">
        <v>25</v>
      </c>
      <c r="AH67">
        <v>25</v>
      </c>
      <c r="AI67">
        <v>25</v>
      </c>
      <c r="AJ67">
        <v>25</v>
      </c>
      <c r="AK67">
        <v>25</v>
      </c>
      <c r="AL67">
        <v>25</v>
      </c>
      <c r="AM67">
        <v>25</v>
      </c>
      <c r="AN67">
        <v>25</v>
      </c>
      <c r="AO67">
        <v>25</v>
      </c>
      <c r="AP67">
        <v>25</v>
      </c>
      <c r="AQ67">
        <v>25</v>
      </c>
      <c r="AR67">
        <v>25</v>
      </c>
      <c r="AS67">
        <v>25</v>
      </c>
      <c r="AT67">
        <v>25</v>
      </c>
      <c r="AU67">
        <v>23</v>
      </c>
      <c r="AV67">
        <v>23</v>
      </c>
      <c r="AW67">
        <v>23</v>
      </c>
      <c r="AX67">
        <v>23</v>
      </c>
      <c r="AY67">
        <v>23</v>
      </c>
      <c r="AZ67">
        <v>23</v>
      </c>
      <c r="BA67">
        <v>23</v>
      </c>
      <c r="BB67">
        <v>23</v>
      </c>
      <c r="BC67">
        <v>23</v>
      </c>
      <c r="BD67">
        <v>23</v>
      </c>
      <c r="BE67">
        <v>23</v>
      </c>
      <c r="BF67">
        <v>23</v>
      </c>
      <c r="BG67">
        <v>23</v>
      </c>
      <c r="BH67">
        <v>23</v>
      </c>
      <c r="BI67">
        <v>23</v>
      </c>
      <c r="BJ67">
        <v>23</v>
      </c>
      <c r="BK67">
        <v>23</v>
      </c>
      <c r="BL67">
        <v>23</v>
      </c>
      <c r="BM67">
        <v>23</v>
      </c>
      <c r="BN67">
        <v>23</v>
      </c>
      <c r="BO67">
        <v>24</v>
      </c>
      <c r="BP67">
        <v>24</v>
      </c>
      <c r="BQ67">
        <v>24</v>
      </c>
      <c r="BR67">
        <v>24</v>
      </c>
      <c r="BS67">
        <v>24</v>
      </c>
      <c r="BT67">
        <v>24</v>
      </c>
      <c r="BU67">
        <v>24</v>
      </c>
      <c r="BV67">
        <v>24</v>
      </c>
      <c r="BW67">
        <v>24</v>
      </c>
      <c r="BX67">
        <v>24</v>
      </c>
      <c r="BY67">
        <v>24</v>
      </c>
      <c r="BZ67">
        <v>24</v>
      </c>
      <c r="CA67">
        <v>24</v>
      </c>
      <c r="CB67">
        <v>24</v>
      </c>
      <c r="CC67">
        <v>24</v>
      </c>
      <c r="CD67">
        <v>24</v>
      </c>
      <c r="CE67">
        <v>24</v>
      </c>
      <c r="CF67">
        <v>24</v>
      </c>
      <c r="CG67">
        <v>24</v>
      </c>
      <c r="CH67">
        <v>24</v>
      </c>
      <c r="CI67">
        <v>17</v>
      </c>
      <c r="CJ67">
        <v>17</v>
      </c>
      <c r="CK67">
        <v>17</v>
      </c>
      <c r="CL67">
        <v>17</v>
      </c>
      <c r="CM67">
        <v>17</v>
      </c>
      <c r="CN67">
        <v>17</v>
      </c>
      <c r="CO67">
        <v>17</v>
      </c>
      <c r="CP67">
        <v>17</v>
      </c>
      <c r="CQ67">
        <v>17</v>
      </c>
      <c r="CR67">
        <v>17</v>
      </c>
      <c r="CS67">
        <v>17</v>
      </c>
      <c r="CT67">
        <v>17</v>
      </c>
      <c r="CU67">
        <v>17</v>
      </c>
      <c r="CV67">
        <v>17</v>
      </c>
      <c r="CW67">
        <v>17</v>
      </c>
      <c r="CX67">
        <v>17</v>
      </c>
      <c r="CY67">
        <v>17</v>
      </c>
      <c r="CZ67">
        <v>17</v>
      </c>
      <c r="DA67">
        <v>17</v>
      </c>
      <c r="DB67">
        <v>17</v>
      </c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</row>
    <row r="68" spans="1:210">
      <c r="A68">
        <v>60</v>
      </c>
      <c r="B68" t="s">
        <v>17</v>
      </c>
      <c r="C68" t="s">
        <v>9</v>
      </c>
      <c r="D68" t="s">
        <v>12</v>
      </c>
      <c r="E68" t="s">
        <v>19</v>
      </c>
      <c r="F68" t="s">
        <v>20</v>
      </c>
      <c r="G68">
        <v>22</v>
      </c>
      <c r="H68">
        <v>22</v>
      </c>
      <c r="I68">
        <v>22</v>
      </c>
      <c r="J68">
        <v>22</v>
      </c>
      <c r="K68">
        <v>22</v>
      </c>
      <c r="L68">
        <v>22</v>
      </c>
      <c r="M68">
        <v>22</v>
      </c>
      <c r="N68">
        <v>22</v>
      </c>
      <c r="O68">
        <v>22</v>
      </c>
      <c r="P68">
        <v>22</v>
      </c>
      <c r="Q68">
        <v>22</v>
      </c>
      <c r="R68">
        <v>22</v>
      </c>
      <c r="S68">
        <v>22</v>
      </c>
      <c r="T68">
        <v>22</v>
      </c>
      <c r="U68">
        <v>22</v>
      </c>
      <c r="V68">
        <v>22</v>
      </c>
      <c r="W68">
        <v>22</v>
      </c>
      <c r="X68">
        <v>22</v>
      </c>
      <c r="Y68">
        <v>22</v>
      </c>
      <c r="Z68">
        <v>22</v>
      </c>
      <c r="AA68">
        <v>25</v>
      </c>
      <c r="AB68">
        <v>25</v>
      </c>
      <c r="AC68">
        <v>25</v>
      </c>
      <c r="AD68">
        <v>25</v>
      </c>
      <c r="AE68">
        <v>25</v>
      </c>
      <c r="AF68">
        <v>25</v>
      </c>
      <c r="AG68">
        <v>25</v>
      </c>
      <c r="AH68">
        <v>25</v>
      </c>
      <c r="AI68">
        <v>25</v>
      </c>
      <c r="AJ68">
        <v>25</v>
      </c>
      <c r="AK68">
        <v>25</v>
      </c>
      <c r="AL68">
        <v>1</v>
      </c>
      <c r="AM68">
        <v>25</v>
      </c>
      <c r="AN68">
        <v>25</v>
      </c>
      <c r="AO68">
        <v>25</v>
      </c>
      <c r="AP68">
        <v>25</v>
      </c>
      <c r="AQ68">
        <v>25</v>
      </c>
      <c r="AR68">
        <v>25</v>
      </c>
      <c r="AS68">
        <v>25</v>
      </c>
      <c r="AT68">
        <v>25</v>
      </c>
      <c r="AU68">
        <v>23</v>
      </c>
      <c r="AV68">
        <v>23</v>
      </c>
      <c r="AW68">
        <v>23</v>
      </c>
      <c r="AX68">
        <v>23</v>
      </c>
      <c r="AY68">
        <v>23</v>
      </c>
      <c r="AZ68">
        <v>23</v>
      </c>
      <c r="BA68">
        <v>23</v>
      </c>
      <c r="BB68">
        <v>23</v>
      </c>
      <c r="BC68">
        <v>23</v>
      </c>
      <c r="BD68">
        <v>23</v>
      </c>
      <c r="BE68">
        <v>23</v>
      </c>
      <c r="BF68">
        <v>25</v>
      </c>
      <c r="BG68">
        <v>23</v>
      </c>
      <c r="BH68">
        <v>23</v>
      </c>
      <c r="BI68">
        <v>23</v>
      </c>
      <c r="BJ68">
        <v>23</v>
      </c>
      <c r="BK68">
        <v>23</v>
      </c>
      <c r="BL68">
        <v>23</v>
      </c>
      <c r="BM68">
        <v>23</v>
      </c>
      <c r="BN68">
        <v>23</v>
      </c>
      <c r="BO68">
        <v>24</v>
      </c>
      <c r="BP68">
        <v>24</v>
      </c>
      <c r="BQ68">
        <v>24</v>
      </c>
      <c r="BR68">
        <v>24</v>
      </c>
      <c r="BS68">
        <v>24</v>
      </c>
      <c r="BT68">
        <v>24</v>
      </c>
      <c r="BU68">
        <v>24</v>
      </c>
      <c r="BV68">
        <v>24</v>
      </c>
      <c r="BW68">
        <v>24</v>
      </c>
      <c r="BX68">
        <v>24</v>
      </c>
      <c r="BY68">
        <v>24</v>
      </c>
      <c r="BZ68">
        <v>23</v>
      </c>
      <c r="CA68">
        <v>24</v>
      </c>
      <c r="CB68">
        <v>1</v>
      </c>
      <c r="CC68">
        <v>24</v>
      </c>
      <c r="CD68">
        <v>24</v>
      </c>
      <c r="CE68">
        <v>24</v>
      </c>
      <c r="CF68">
        <v>24</v>
      </c>
      <c r="CG68">
        <v>24</v>
      </c>
      <c r="CH68">
        <v>24</v>
      </c>
      <c r="CI68">
        <v>17</v>
      </c>
      <c r="CJ68">
        <v>17</v>
      </c>
      <c r="CK68">
        <v>17</v>
      </c>
      <c r="CL68">
        <v>17</v>
      </c>
      <c r="CM68">
        <v>17</v>
      </c>
      <c r="CN68">
        <v>17</v>
      </c>
      <c r="CO68">
        <v>17</v>
      </c>
      <c r="CP68">
        <v>17</v>
      </c>
      <c r="CQ68">
        <v>17</v>
      </c>
      <c r="CR68">
        <v>17</v>
      </c>
      <c r="CS68">
        <v>17</v>
      </c>
      <c r="CT68">
        <v>24</v>
      </c>
      <c r="CU68">
        <v>17</v>
      </c>
      <c r="CV68">
        <v>11</v>
      </c>
      <c r="CW68">
        <v>17</v>
      </c>
      <c r="CX68">
        <v>17</v>
      </c>
      <c r="CY68">
        <v>1</v>
      </c>
      <c r="CZ68">
        <v>17</v>
      </c>
      <c r="DA68">
        <v>17</v>
      </c>
      <c r="DB68">
        <v>17</v>
      </c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</row>
    <row r="69" spans="1:210">
      <c r="A69">
        <v>61</v>
      </c>
      <c r="B69" t="s">
        <v>17</v>
      </c>
      <c r="C69" t="s">
        <v>9</v>
      </c>
      <c r="D69" t="s">
        <v>12</v>
      </c>
      <c r="E69" t="s">
        <v>19</v>
      </c>
      <c r="F69" t="s">
        <v>20</v>
      </c>
      <c r="G69">
        <v>22</v>
      </c>
      <c r="H69">
        <v>22</v>
      </c>
      <c r="I69">
        <v>22</v>
      </c>
      <c r="J69">
        <v>22</v>
      </c>
      <c r="K69">
        <v>22</v>
      </c>
      <c r="L69">
        <v>22</v>
      </c>
      <c r="M69">
        <v>22</v>
      </c>
      <c r="N69">
        <v>22</v>
      </c>
      <c r="O69">
        <v>22</v>
      </c>
      <c r="P69">
        <v>22</v>
      </c>
      <c r="Q69">
        <v>22</v>
      </c>
      <c r="R69">
        <v>22</v>
      </c>
      <c r="S69">
        <v>22</v>
      </c>
      <c r="T69">
        <v>22</v>
      </c>
      <c r="U69">
        <v>22</v>
      </c>
      <c r="V69">
        <v>22</v>
      </c>
      <c r="W69">
        <v>22</v>
      </c>
      <c r="X69">
        <v>22</v>
      </c>
      <c r="Y69">
        <v>22</v>
      </c>
      <c r="Z69">
        <v>22</v>
      </c>
      <c r="AA69">
        <v>25</v>
      </c>
      <c r="AB69">
        <v>25</v>
      </c>
      <c r="AC69">
        <v>25</v>
      </c>
      <c r="AD69">
        <v>25</v>
      </c>
      <c r="AE69">
        <v>25</v>
      </c>
      <c r="AF69">
        <v>25</v>
      </c>
      <c r="AG69">
        <v>25</v>
      </c>
      <c r="AH69">
        <v>25</v>
      </c>
      <c r="AI69">
        <v>25</v>
      </c>
      <c r="AJ69">
        <v>25</v>
      </c>
      <c r="AK69">
        <v>25</v>
      </c>
      <c r="AL69">
        <v>25</v>
      </c>
      <c r="AM69">
        <v>25</v>
      </c>
      <c r="AN69">
        <v>25</v>
      </c>
      <c r="AO69">
        <v>25</v>
      </c>
      <c r="AP69">
        <v>25</v>
      </c>
      <c r="AQ69">
        <v>25</v>
      </c>
      <c r="AR69">
        <v>25</v>
      </c>
      <c r="AS69">
        <v>25</v>
      </c>
      <c r="AT69">
        <v>25</v>
      </c>
      <c r="AU69">
        <v>23</v>
      </c>
      <c r="AV69">
        <v>23</v>
      </c>
      <c r="AW69">
        <v>23</v>
      </c>
      <c r="AX69">
        <v>23</v>
      </c>
      <c r="AY69">
        <v>23</v>
      </c>
      <c r="AZ69">
        <v>23</v>
      </c>
      <c r="BA69">
        <v>23</v>
      </c>
      <c r="BB69">
        <v>23</v>
      </c>
      <c r="BC69">
        <v>23</v>
      </c>
      <c r="BD69">
        <v>23</v>
      </c>
      <c r="BE69">
        <v>23</v>
      </c>
      <c r="BF69">
        <v>23</v>
      </c>
      <c r="BG69">
        <v>23</v>
      </c>
      <c r="BH69">
        <v>23</v>
      </c>
      <c r="BI69">
        <v>23</v>
      </c>
      <c r="BJ69">
        <v>23</v>
      </c>
      <c r="BK69">
        <v>23</v>
      </c>
      <c r="BL69">
        <v>23</v>
      </c>
      <c r="BM69">
        <v>23</v>
      </c>
      <c r="BN69">
        <v>23</v>
      </c>
      <c r="BO69">
        <v>24</v>
      </c>
      <c r="BP69">
        <v>24</v>
      </c>
      <c r="BQ69">
        <v>24</v>
      </c>
      <c r="BR69">
        <v>24</v>
      </c>
      <c r="BS69">
        <v>24</v>
      </c>
      <c r="BT69">
        <v>24</v>
      </c>
      <c r="BU69">
        <v>24</v>
      </c>
      <c r="BV69">
        <v>24</v>
      </c>
      <c r="BW69">
        <v>24</v>
      </c>
      <c r="BX69">
        <v>24</v>
      </c>
      <c r="BY69">
        <v>24</v>
      </c>
      <c r="BZ69">
        <v>24</v>
      </c>
      <c r="CA69">
        <v>24</v>
      </c>
      <c r="CB69">
        <v>24</v>
      </c>
      <c r="CC69">
        <v>24</v>
      </c>
      <c r="CD69">
        <v>24</v>
      </c>
      <c r="CE69">
        <v>24</v>
      </c>
      <c r="CF69">
        <v>24</v>
      </c>
      <c r="CG69">
        <v>24</v>
      </c>
      <c r="CH69">
        <v>24</v>
      </c>
      <c r="CI69">
        <v>17</v>
      </c>
      <c r="CJ69">
        <v>17</v>
      </c>
      <c r="CK69">
        <v>17</v>
      </c>
      <c r="CL69">
        <v>17</v>
      </c>
      <c r="CM69">
        <v>17</v>
      </c>
      <c r="CN69">
        <v>17</v>
      </c>
      <c r="CO69">
        <v>17</v>
      </c>
      <c r="CP69">
        <v>17</v>
      </c>
      <c r="CQ69">
        <v>1</v>
      </c>
      <c r="CR69">
        <v>17</v>
      </c>
      <c r="CS69">
        <v>17</v>
      </c>
      <c r="CT69">
        <v>17</v>
      </c>
      <c r="CU69">
        <v>17</v>
      </c>
      <c r="CV69">
        <v>17</v>
      </c>
      <c r="CW69">
        <v>17</v>
      </c>
      <c r="CX69">
        <v>17</v>
      </c>
      <c r="CY69">
        <v>17</v>
      </c>
      <c r="CZ69">
        <v>17</v>
      </c>
      <c r="DA69">
        <v>17</v>
      </c>
      <c r="DB69">
        <v>17</v>
      </c>
      <c r="DG69" s="47"/>
    </row>
    <row r="70" spans="1:210">
      <c r="A70">
        <v>62</v>
      </c>
      <c r="B70" t="s">
        <v>17</v>
      </c>
      <c r="C70" t="s">
        <v>9</v>
      </c>
      <c r="D70" t="s">
        <v>12</v>
      </c>
      <c r="E70" t="s">
        <v>19</v>
      </c>
      <c r="F70" t="s">
        <v>20</v>
      </c>
      <c r="G70">
        <v>22</v>
      </c>
      <c r="H70">
        <v>22</v>
      </c>
      <c r="I70">
        <v>22</v>
      </c>
      <c r="J70">
        <v>22</v>
      </c>
      <c r="K70">
        <v>22</v>
      </c>
      <c r="L70">
        <v>22</v>
      </c>
      <c r="M70">
        <v>22</v>
      </c>
      <c r="N70">
        <v>22</v>
      </c>
      <c r="O70">
        <v>22</v>
      </c>
      <c r="P70">
        <v>22</v>
      </c>
      <c r="Q70">
        <v>22</v>
      </c>
      <c r="R70">
        <v>22</v>
      </c>
      <c r="S70">
        <v>22</v>
      </c>
      <c r="T70">
        <v>22</v>
      </c>
      <c r="U70">
        <v>22</v>
      </c>
      <c r="V70">
        <v>22</v>
      </c>
      <c r="W70">
        <v>22</v>
      </c>
      <c r="X70">
        <v>22</v>
      </c>
      <c r="Y70">
        <v>22</v>
      </c>
      <c r="Z70">
        <v>22</v>
      </c>
      <c r="AA70">
        <v>25</v>
      </c>
      <c r="AB70">
        <v>25</v>
      </c>
      <c r="AC70">
        <v>25</v>
      </c>
      <c r="AD70">
        <v>25</v>
      </c>
      <c r="AE70">
        <v>25</v>
      </c>
      <c r="AF70">
        <v>25</v>
      </c>
      <c r="AG70">
        <v>25</v>
      </c>
      <c r="AH70">
        <v>25</v>
      </c>
      <c r="AI70">
        <v>25</v>
      </c>
      <c r="AJ70">
        <v>25</v>
      </c>
      <c r="AK70">
        <v>25</v>
      </c>
      <c r="AL70">
        <v>25</v>
      </c>
      <c r="AM70">
        <v>25</v>
      </c>
      <c r="AN70">
        <v>25</v>
      </c>
      <c r="AO70">
        <v>25</v>
      </c>
      <c r="AP70">
        <v>25</v>
      </c>
      <c r="AQ70">
        <v>25</v>
      </c>
      <c r="AR70">
        <v>25</v>
      </c>
      <c r="AS70">
        <v>25</v>
      </c>
      <c r="AT70">
        <v>25</v>
      </c>
      <c r="AU70">
        <v>23</v>
      </c>
      <c r="AV70">
        <v>23</v>
      </c>
      <c r="AW70">
        <v>23</v>
      </c>
      <c r="AX70">
        <v>23</v>
      </c>
      <c r="AY70">
        <v>23</v>
      </c>
      <c r="AZ70">
        <v>23</v>
      </c>
      <c r="BA70">
        <v>23</v>
      </c>
      <c r="BB70">
        <v>23</v>
      </c>
      <c r="BC70">
        <v>23</v>
      </c>
      <c r="BD70">
        <v>23</v>
      </c>
      <c r="BE70">
        <v>23</v>
      </c>
      <c r="BF70">
        <v>23</v>
      </c>
      <c r="BG70">
        <v>23</v>
      </c>
      <c r="BH70">
        <v>23</v>
      </c>
      <c r="BI70">
        <v>23</v>
      </c>
      <c r="BJ70">
        <v>23</v>
      </c>
      <c r="BK70">
        <v>23</v>
      </c>
      <c r="BL70">
        <v>23</v>
      </c>
      <c r="BM70">
        <v>23</v>
      </c>
      <c r="BN70">
        <v>23</v>
      </c>
      <c r="BO70">
        <v>24</v>
      </c>
      <c r="BP70">
        <v>24</v>
      </c>
      <c r="BQ70">
        <v>24</v>
      </c>
      <c r="BR70">
        <v>24</v>
      </c>
      <c r="BS70">
        <v>24</v>
      </c>
      <c r="BT70">
        <v>24</v>
      </c>
      <c r="BU70">
        <v>24</v>
      </c>
      <c r="BV70">
        <v>24</v>
      </c>
      <c r="BW70">
        <v>24</v>
      </c>
      <c r="BX70">
        <v>24</v>
      </c>
      <c r="BY70">
        <v>24</v>
      </c>
      <c r="BZ70">
        <v>24</v>
      </c>
      <c r="CA70">
        <v>24</v>
      </c>
      <c r="CB70">
        <v>24</v>
      </c>
      <c r="CC70">
        <v>24</v>
      </c>
      <c r="CD70">
        <v>24</v>
      </c>
      <c r="CE70">
        <v>24</v>
      </c>
      <c r="CF70">
        <v>24</v>
      </c>
      <c r="CG70">
        <v>24</v>
      </c>
      <c r="CH70">
        <v>24</v>
      </c>
      <c r="CI70">
        <v>17</v>
      </c>
      <c r="CJ70">
        <v>17</v>
      </c>
      <c r="CK70">
        <v>17</v>
      </c>
      <c r="CL70">
        <v>17</v>
      </c>
      <c r="CM70">
        <v>17</v>
      </c>
      <c r="CN70">
        <v>17</v>
      </c>
      <c r="CO70">
        <v>17</v>
      </c>
      <c r="CP70">
        <v>17</v>
      </c>
      <c r="CQ70">
        <v>17</v>
      </c>
      <c r="CR70">
        <v>17</v>
      </c>
      <c r="CS70">
        <v>17</v>
      </c>
      <c r="CT70">
        <v>17</v>
      </c>
      <c r="CU70">
        <v>17</v>
      </c>
      <c r="CV70">
        <v>17</v>
      </c>
      <c r="CW70">
        <v>17</v>
      </c>
      <c r="CX70">
        <v>17</v>
      </c>
      <c r="CY70">
        <v>17</v>
      </c>
      <c r="CZ70">
        <v>17</v>
      </c>
      <c r="DA70">
        <v>17</v>
      </c>
      <c r="DB70">
        <v>17</v>
      </c>
      <c r="DG70" s="47"/>
    </row>
    <row r="71" spans="1:210">
      <c r="A71">
        <v>63</v>
      </c>
      <c r="B71" t="s">
        <v>17</v>
      </c>
      <c r="C71" t="s">
        <v>9</v>
      </c>
      <c r="D71" t="s">
        <v>12</v>
      </c>
      <c r="E71" t="s">
        <v>19</v>
      </c>
      <c r="F71" t="s">
        <v>20</v>
      </c>
      <c r="G71">
        <v>22</v>
      </c>
      <c r="H71">
        <v>22</v>
      </c>
      <c r="I71">
        <v>22</v>
      </c>
      <c r="J71">
        <v>22</v>
      </c>
      <c r="K71">
        <v>22</v>
      </c>
      <c r="L71">
        <v>22</v>
      </c>
      <c r="M71">
        <v>22</v>
      </c>
      <c r="N71">
        <v>22</v>
      </c>
      <c r="O71">
        <v>22</v>
      </c>
      <c r="P71">
        <v>22</v>
      </c>
      <c r="Q71">
        <v>22</v>
      </c>
      <c r="R71">
        <v>22</v>
      </c>
      <c r="S71">
        <v>22</v>
      </c>
      <c r="T71">
        <v>22</v>
      </c>
      <c r="U71">
        <v>22</v>
      </c>
      <c r="V71">
        <v>22</v>
      </c>
      <c r="W71">
        <v>22</v>
      </c>
      <c r="X71">
        <v>22</v>
      </c>
      <c r="Y71">
        <v>22</v>
      </c>
      <c r="Z71">
        <v>22</v>
      </c>
      <c r="AA71">
        <v>25</v>
      </c>
      <c r="AB71">
        <v>25</v>
      </c>
      <c r="AC71">
        <v>25</v>
      </c>
      <c r="AD71">
        <v>25</v>
      </c>
      <c r="AE71">
        <v>25</v>
      </c>
      <c r="AF71">
        <v>25</v>
      </c>
      <c r="AG71">
        <v>25</v>
      </c>
      <c r="AH71">
        <v>25</v>
      </c>
      <c r="AI71">
        <v>25</v>
      </c>
      <c r="AJ71">
        <v>25</v>
      </c>
      <c r="AK71">
        <v>25</v>
      </c>
      <c r="AL71">
        <v>25</v>
      </c>
      <c r="AM71">
        <v>25</v>
      </c>
      <c r="AN71">
        <v>25</v>
      </c>
      <c r="AO71">
        <v>25</v>
      </c>
      <c r="AP71">
        <v>25</v>
      </c>
      <c r="AQ71">
        <v>25</v>
      </c>
      <c r="AR71">
        <v>25</v>
      </c>
      <c r="AS71">
        <v>25</v>
      </c>
      <c r="AT71">
        <v>25</v>
      </c>
      <c r="AU71">
        <v>23</v>
      </c>
      <c r="AV71">
        <v>23</v>
      </c>
      <c r="AW71">
        <v>23</v>
      </c>
      <c r="AX71">
        <v>23</v>
      </c>
      <c r="AY71">
        <v>23</v>
      </c>
      <c r="AZ71">
        <v>23</v>
      </c>
      <c r="BA71">
        <v>23</v>
      </c>
      <c r="BB71">
        <v>23</v>
      </c>
      <c r="BC71">
        <v>23</v>
      </c>
      <c r="BD71">
        <v>23</v>
      </c>
      <c r="BE71">
        <v>23</v>
      </c>
      <c r="BF71">
        <v>23</v>
      </c>
      <c r="BG71">
        <v>24</v>
      </c>
      <c r="BH71">
        <v>23</v>
      </c>
      <c r="BI71">
        <v>23</v>
      </c>
      <c r="BJ71">
        <v>23</v>
      </c>
      <c r="BK71">
        <v>23</v>
      </c>
      <c r="BL71">
        <v>23</v>
      </c>
      <c r="BM71">
        <v>23</v>
      </c>
      <c r="BN71">
        <v>23</v>
      </c>
      <c r="BO71">
        <v>24</v>
      </c>
      <c r="BP71">
        <v>24</v>
      </c>
      <c r="BQ71">
        <v>24</v>
      </c>
      <c r="BR71">
        <v>24</v>
      </c>
      <c r="BS71">
        <v>24</v>
      </c>
      <c r="BT71">
        <v>24</v>
      </c>
      <c r="BU71">
        <v>24</v>
      </c>
      <c r="BV71">
        <v>24</v>
      </c>
      <c r="BW71">
        <v>24</v>
      </c>
      <c r="BX71">
        <v>24</v>
      </c>
      <c r="BY71">
        <v>24</v>
      </c>
      <c r="BZ71">
        <v>24</v>
      </c>
      <c r="CA71">
        <v>23</v>
      </c>
      <c r="CB71">
        <v>24</v>
      </c>
      <c r="CC71">
        <v>24</v>
      </c>
      <c r="CD71">
        <v>24</v>
      </c>
      <c r="CE71">
        <v>24</v>
      </c>
      <c r="CF71">
        <v>24</v>
      </c>
      <c r="CG71">
        <v>24</v>
      </c>
      <c r="CH71">
        <v>24</v>
      </c>
      <c r="CI71">
        <v>17</v>
      </c>
      <c r="CJ71">
        <v>17</v>
      </c>
      <c r="CK71">
        <v>17</v>
      </c>
      <c r="CL71">
        <v>17</v>
      </c>
      <c r="CM71">
        <v>17</v>
      </c>
      <c r="CN71">
        <v>17</v>
      </c>
      <c r="CO71">
        <v>17</v>
      </c>
      <c r="CP71">
        <v>17</v>
      </c>
      <c r="CQ71">
        <v>17</v>
      </c>
      <c r="CR71">
        <v>17</v>
      </c>
      <c r="CS71">
        <v>17</v>
      </c>
      <c r="CT71">
        <v>17</v>
      </c>
      <c r="CU71">
        <v>17</v>
      </c>
      <c r="CV71">
        <v>17</v>
      </c>
      <c r="CW71">
        <v>17</v>
      </c>
      <c r="CX71">
        <v>17</v>
      </c>
      <c r="CY71">
        <v>17</v>
      </c>
      <c r="CZ71">
        <v>17</v>
      </c>
      <c r="DA71">
        <v>17</v>
      </c>
      <c r="DB71">
        <v>17</v>
      </c>
    </row>
    <row r="72" spans="1:210">
      <c r="A72">
        <v>64</v>
      </c>
      <c r="B72" t="s">
        <v>17</v>
      </c>
      <c r="C72" t="s">
        <v>9</v>
      </c>
      <c r="D72" t="s">
        <v>12</v>
      </c>
      <c r="E72" t="s">
        <v>19</v>
      </c>
      <c r="F72" t="s">
        <v>20</v>
      </c>
      <c r="G72">
        <v>22</v>
      </c>
      <c r="H72">
        <v>22</v>
      </c>
      <c r="I72">
        <v>22</v>
      </c>
      <c r="J72">
        <v>22</v>
      </c>
      <c r="K72">
        <v>22</v>
      </c>
      <c r="L72">
        <v>22</v>
      </c>
      <c r="M72">
        <v>22</v>
      </c>
      <c r="N72">
        <v>22</v>
      </c>
      <c r="O72">
        <v>22</v>
      </c>
      <c r="P72">
        <v>22</v>
      </c>
      <c r="Q72">
        <v>22</v>
      </c>
      <c r="R72">
        <v>18</v>
      </c>
      <c r="S72">
        <v>22</v>
      </c>
      <c r="T72">
        <v>18</v>
      </c>
      <c r="U72">
        <v>22</v>
      </c>
      <c r="V72">
        <v>22</v>
      </c>
      <c r="W72">
        <v>22</v>
      </c>
      <c r="X72">
        <v>22</v>
      </c>
      <c r="Y72">
        <v>22</v>
      </c>
      <c r="Z72">
        <v>22</v>
      </c>
      <c r="AA72">
        <v>25</v>
      </c>
      <c r="AB72">
        <v>25</v>
      </c>
      <c r="AC72">
        <v>25</v>
      </c>
      <c r="AD72">
        <v>25</v>
      </c>
      <c r="AE72">
        <v>25</v>
      </c>
      <c r="AF72">
        <v>25</v>
      </c>
      <c r="AG72">
        <v>1</v>
      </c>
      <c r="AH72">
        <v>25</v>
      </c>
      <c r="AI72">
        <v>25</v>
      </c>
      <c r="AJ72">
        <v>25</v>
      </c>
      <c r="AK72">
        <v>25</v>
      </c>
      <c r="AL72">
        <v>22</v>
      </c>
      <c r="AM72">
        <v>25</v>
      </c>
      <c r="AN72">
        <v>22</v>
      </c>
      <c r="AO72">
        <v>18</v>
      </c>
      <c r="AP72">
        <v>25</v>
      </c>
      <c r="AQ72">
        <v>25</v>
      </c>
      <c r="AR72">
        <v>25</v>
      </c>
      <c r="AS72">
        <v>25</v>
      </c>
      <c r="AT72">
        <v>25</v>
      </c>
      <c r="AU72">
        <v>23</v>
      </c>
      <c r="AV72">
        <v>24</v>
      </c>
      <c r="AW72">
        <v>23</v>
      </c>
      <c r="AX72">
        <v>23</v>
      </c>
      <c r="AY72">
        <v>23</v>
      </c>
      <c r="AZ72">
        <v>23</v>
      </c>
      <c r="BA72">
        <v>25</v>
      </c>
      <c r="BB72">
        <v>23</v>
      </c>
      <c r="BC72">
        <v>23</v>
      </c>
      <c r="BD72">
        <v>23</v>
      </c>
      <c r="BE72">
        <v>18</v>
      </c>
      <c r="BF72">
        <v>25</v>
      </c>
      <c r="BG72">
        <v>23</v>
      </c>
      <c r="BH72">
        <v>25</v>
      </c>
      <c r="BI72">
        <v>25</v>
      </c>
      <c r="BJ72">
        <v>23</v>
      </c>
      <c r="BK72">
        <v>23</v>
      </c>
      <c r="BL72">
        <v>23</v>
      </c>
      <c r="BM72">
        <v>23</v>
      </c>
      <c r="BN72">
        <v>23</v>
      </c>
      <c r="BO72">
        <v>24</v>
      </c>
      <c r="BP72">
        <v>23</v>
      </c>
      <c r="BQ72">
        <v>24</v>
      </c>
      <c r="BR72">
        <v>24</v>
      </c>
      <c r="BS72">
        <v>24</v>
      </c>
      <c r="BT72">
        <v>24</v>
      </c>
      <c r="BU72">
        <v>23</v>
      </c>
      <c r="BV72">
        <v>24</v>
      </c>
      <c r="BW72">
        <v>24</v>
      </c>
      <c r="BX72">
        <v>24</v>
      </c>
      <c r="BY72">
        <v>24</v>
      </c>
      <c r="BZ72">
        <v>24</v>
      </c>
      <c r="CA72">
        <v>24</v>
      </c>
      <c r="CB72">
        <v>24</v>
      </c>
      <c r="CC72">
        <v>24</v>
      </c>
      <c r="CD72">
        <v>24</v>
      </c>
      <c r="CE72">
        <v>24</v>
      </c>
      <c r="CF72">
        <v>24</v>
      </c>
      <c r="CG72">
        <v>24</v>
      </c>
      <c r="CH72">
        <v>24</v>
      </c>
      <c r="CI72">
        <v>17</v>
      </c>
      <c r="CJ72">
        <v>17</v>
      </c>
      <c r="CK72">
        <v>17</v>
      </c>
      <c r="CL72">
        <v>17</v>
      </c>
      <c r="CM72">
        <v>17</v>
      </c>
      <c r="CN72">
        <v>17</v>
      </c>
      <c r="CO72">
        <v>24</v>
      </c>
      <c r="CP72">
        <v>17</v>
      </c>
      <c r="CQ72">
        <v>17</v>
      </c>
      <c r="CR72">
        <v>17</v>
      </c>
      <c r="CS72">
        <v>23</v>
      </c>
      <c r="CT72">
        <v>23</v>
      </c>
      <c r="CU72">
        <v>17</v>
      </c>
      <c r="CV72">
        <v>23</v>
      </c>
      <c r="CW72">
        <v>23</v>
      </c>
      <c r="CX72">
        <v>17</v>
      </c>
      <c r="CY72">
        <v>17</v>
      </c>
      <c r="CZ72">
        <v>17</v>
      </c>
      <c r="DA72">
        <v>1</v>
      </c>
      <c r="DB72">
        <v>17</v>
      </c>
    </row>
    <row r="73" spans="1:210">
      <c r="A73">
        <v>65</v>
      </c>
      <c r="B73" t="s">
        <v>17</v>
      </c>
      <c r="C73" t="s">
        <v>9</v>
      </c>
      <c r="D73" t="s">
        <v>12</v>
      </c>
      <c r="E73" t="s">
        <v>19</v>
      </c>
      <c r="F73" t="s">
        <v>20</v>
      </c>
      <c r="G73">
        <v>22</v>
      </c>
      <c r="H73">
        <v>22</v>
      </c>
      <c r="I73">
        <v>22</v>
      </c>
      <c r="J73">
        <v>22</v>
      </c>
      <c r="K73">
        <v>22</v>
      </c>
      <c r="L73">
        <v>22</v>
      </c>
      <c r="M73">
        <v>22</v>
      </c>
      <c r="N73">
        <v>22</v>
      </c>
      <c r="O73">
        <v>22</v>
      </c>
      <c r="P73">
        <v>22</v>
      </c>
      <c r="Q73">
        <v>22</v>
      </c>
      <c r="R73">
        <v>22</v>
      </c>
      <c r="S73">
        <v>22</v>
      </c>
      <c r="T73">
        <v>22</v>
      </c>
      <c r="U73">
        <v>22</v>
      </c>
      <c r="V73">
        <v>22</v>
      </c>
      <c r="W73">
        <v>22</v>
      </c>
      <c r="X73">
        <v>22</v>
      </c>
      <c r="Y73">
        <v>22</v>
      </c>
      <c r="Z73">
        <v>22</v>
      </c>
      <c r="AA73">
        <v>25</v>
      </c>
      <c r="AB73">
        <v>25</v>
      </c>
      <c r="AC73">
        <v>25</v>
      </c>
      <c r="AD73">
        <v>25</v>
      </c>
      <c r="AE73">
        <v>25</v>
      </c>
      <c r="AF73">
        <v>25</v>
      </c>
      <c r="AG73">
        <v>25</v>
      </c>
      <c r="AH73">
        <v>25</v>
      </c>
      <c r="AI73">
        <v>25</v>
      </c>
      <c r="AJ73">
        <v>25</v>
      </c>
      <c r="AK73">
        <v>25</v>
      </c>
      <c r="AL73">
        <v>25</v>
      </c>
      <c r="AM73">
        <v>25</v>
      </c>
      <c r="AN73">
        <v>25</v>
      </c>
      <c r="AO73">
        <v>25</v>
      </c>
      <c r="AP73">
        <v>25</v>
      </c>
      <c r="AQ73">
        <v>25</v>
      </c>
      <c r="AR73">
        <v>25</v>
      </c>
      <c r="AS73">
        <v>25</v>
      </c>
      <c r="AT73">
        <v>25</v>
      </c>
      <c r="AU73">
        <v>23</v>
      </c>
      <c r="AV73">
        <v>23</v>
      </c>
      <c r="AW73">
        <v>23</v>
      </c>
      <c r="AX73">
        <v>23</v>
      </c>
      <c r="AY73">
        <v>23</v>
      </c>
      <c r="AZ73">
        <v>11</v>
      </c>
      <c r="BA73">
        <v>23</v>
      </c>
      <c r="BB73">
        <v>23</v>
      </c>
      <c r="BC73">
        <v>23</v>
      </c>
      <c r="BD73">
        <v>11</v>
      </c>
      <c r="BE73">
        <v>23</v>
      </c>
      <c r="BF73">
        <v>23</v>
      </c>
      <c r="BG73">
        <v>23</v>
      </c>
      <c r="BH73">
        <v>23</v>
      </c>
      <c r="BI73">
        <v>23</v>
      </c>
      <c r="BJ73">
        <v>23</v>
      </c>
      <c r="BK73">
        <v>23</v>
      </c>
      <c r="BL73">
        <v>23</v>
      </c>
      <c r="BM73">
        <v>23</v>
      </c>
      <c r="BN73">
        <v>11</v>
      </c>
      <c r="BO73">
        <v>24</v>
      </c>
      <c r="BP73">
        <v>24</v>
      </c>
      <c r="BQ73">
        <v>24</v>
      </c>
      <c r="BR73">
        <v>24</v>
      </c>
      <c r="BS73">
        <v>24</v>
      </c>
      <c r="BT73">
        <v>23</v>
      </c>
      <c r="BU73">
        <v>24</v>
      </c>
      <c r="BV73">
        <v>24</v>
      </c>
      <c r="BW73">
        <v>24</v>
      </c>
      <c r="BX73">
        <v>23</v>
      </c>
      <c r="BY73">
        <v>24</v>
      </c>
      <c r="BZ73">
        <v>24</v>
      </c>
      <c r="CA73">
        <v>24</v>
      </c>
      <c r="CB73">
        <v>24</v>
      </c>
      <c r="CC73">
        <v>24</v>
      </c>
      <c r="CD73">
        <v>24</v>
      </c>
      <c r="CE73">
        <v>24</v>
      </c>
      <c r="CF73">
        <v>24</v>
      </c>
      <c r="CG73">
        <v>24</v>
      </c>
      <c r="CH73">
        <v>23</v>
      </c>
      <c r="CI73">
        <v>17</v>
      </c>
      <c r="CJ73">
        <v>17</v>
      </c>
      <c r="CK73">
        <v>17</v>
      </c>
      <c r="CL73">
        <v>17</v>
      </c>
      <c r="CM73">
        <v>17</v>
      </c>
      <c r="CN73">
        <v>24</v>
      </c>
      <c r="CO73">
        <v>17</v>
      </c>
      <c r="CP73">
        <v>17</v>
      </c>
      <c r="CQ73">
        <v>17</v>
      </c>
      <c r="CR73">
        <v>24</v>
      </c>
      <c r="CS73">
        <v>17</v>
      </c>
      <c r="CT73">
        <v>17</v>
      </c>
      <c r="CU73">
        <v>17</v>
      </c>
      <c r="CV73">
        <v>17</v>
      </c>
      <c r="CW73">
        <v>17</v>
      </c>
      <c r="CX73">
        <v>17</v>
      </c>
      <c r="CY73">
        <v>17</v>
      </c>
      <c r="CZ73">
        <v>17</v>
      </c>
      <c r="DA73">
        <v>17</v>
      </c>
      <c r="DB73">
        <v>24</v>
      </c>
    </row>
    <row r="74" spans="1:210">
      <c r="A74">
        <v>66</v>
      </c>
      <c r="B74" t="s">
        <v>17</v>
      </c>
      <c r="C74" t="s">
        <v>9</v>
      </c>
      <c r="D74" t="s">
        <v>12</v>
      </c>
      <c r="E74" t="s">
        <v>19</v>
      </c>
      <c r="F74" t="s">
        <v>20</v>
      </c>
      <c r="G74">
        <v>22</v>
      </c>
      <c r="H74">
        <v>22</v>
      </c>
      <c r="I74">
        <v>22</v>
      </c>
      <c r="J74">
        <v>22</v>
      </c>
      <c r="K74">
        <v>22</v>
      </c>
      <c r="L74">
        <v>22</v>
      </c>
      <c r="M74">
        <v>22</v>
      </c>
      <c r="N74">
        <v>22</v>
      </c>
      <c r="O74">
        <v>22</v>
      </c>
      <c r="P74">
        <v>22</v>
      </c>
      <c r="Q74">
        <v>22</v>
      </c>
      <c r="R74">
        <v>22</v>
      </c>
      <c r="S74">
        <v>22</v>
      </c>
      <c r="T74">
        <v>22</v>
      </c>
      <c r="U74">
        <v>22</v>
      </c>
      <c r="V74">
        <v>22</v>
      </c>
      <c r="W74">
        <v>22</v>
      </c>
      <c r="X74">
        <v>22</v>
      </c>
      <c r="Y74">
        <v>22</v>
      </c>
      <c r="Z74">
        <v>22</v>
      </c>
      <c r="AA74">
        <v>25</v>
      </c>
      <c r="AB74">
        <v>25</v>
      </c>
      <c r="AC74">
        <v>25</v>
      </c>
      <c r="AD74">
        <v>25</v>
      </c>
      <c r="AE74">
        <v>25</v>
      </c>
      <c r="AF74">
        <v>25</v>
      </c>
      <c r="AG74">
        <v>25</v>
      </c>
      <c r="AH74">
        <v>25</v>
      </c>
      <c r="AI74">
        <v>25</v>
      </c>
      <c r="AJ74">
        <v>25</v>
      </c>
      <c r="AK74">
        <v>25</v>
      </c>
      <c r="AL74">
        <v>25</v>
      </c>
      <c r="AM74">
        <v>25</v>
      </c>
      <c r="AN74">
        <v>25</v>
      </c>
      <c r="AO74">
        <v>25</v>
      </c>
      <c r="AP74">
        <v>25</v>
      </c>
      <c r="AQ74">
        <v>25</v>
      </c>
      <c r="AR74">
        <v>25</v>
      </c>
      <c r="AS74">
        <v>25</v>
      </c>
      <c r="AT74">
        <v>25</v>
      </c>
      <c r="AU74">
        <v>23</v>
      </c>
      <c r="AV74">
        <v>23</v>
      </c>
      <c r="AW74">
        <v>23</v>
      </c>
      <c r="AX74">
        <v>23</v>
      </c>
      <c r="AY74">
        <v>23</v>
      </c>
      <c r="AZ74">
        <v>23</v>
      </c>
      <c r="BA74">
        <v>23</v>
      </c>
      <c r="BB74">
        <v>23</v>
      </c>
      <c r="BC74">
        <v>23</v>
      </c>
      <c r="BD74">
        <v>23</v>
      </c>
      <c r="BE74">
        <v>23</v>
      </c>
      <c r="BF74">
        <v>23</v>
      </c>
      <c r="BG74">
        <v>23</v>
      </c>
      <c r="BH74">
        <v>23</v>
      </c>
      <c r="BI74">
        <v>23</v>
      </c>
      <c r="BJ74">
        <v>23</v>
      </c>
      <c r="BK74">
        <v>23</v>
      </c>
      <c r="BL74">
        <v>23</v>
      </c>
      <c r="BM74">
        <v>23</v>
      </c>
      <c r="BN74">
        <v>23</v>
      </c>
      <c r="BO74">
        <v>24</v>
      </c>
      <c r="BP74">
        <v>24</v>
      </c>
      <c r="BQ74">
        <v>24</v>
      </c>
      <c r="BR74">
        <v>24</v>
      </c>
      <c r="BS74">
        <v>24</v>
      </c>
      <c r="BT74">
        <v>24</v>
      </c>
      <c r="BU74">
        <v>24</v>
      </c>
      <c r="BV74">
        <v>24</v>
      </c>
      <c r="BW74">
        <v>24</v>
      </c>
      <c r="BX74">
        <v>24</v>
      </c>
      <c r="BY74">
        <v>24</v>
      </c>
      <c r="BZ74">
        <v>24</v>
      </c>
      <c r="CA74">
        <v>24</v>
      </c>
      <c r="CB74">
        <v>24</v>
      </c>
      <c r="CC74">
        <v>24</v>
      </c>
      <c r="CD74">
        <v>24</v>
      </c>
      <c r="CE74">
        <v>24</v>
      </c>
      <c r="CF74">
        <v>24</v>
      </c>
      <c r="CG74">
        <v>24</v>
      </c>
      <c r="CH74">
        <v>24</v>
      </c>
      <c r="CI74">
        <v>17</v>
      </c>
      <c r="CJ74">
        <v>17</v>
      </c>
      <c r="CK74">
        <v>17</v>
      </c>
      <c r="CL74">
        <v>17</v>
      </c>
      <c r="CM74">
        <v>17</v>
      </c>
      <c r="CN74">
        <v>17</v>
      </c>
      <c r="CO74">
        <v>17</v>
      </c>
      <c r="CP74">
        <v>17</v>
      </c>
      <c r="CQ74">
        <v>1</v>
      </c>
      <c r="CR74">
        <v>17</v>
      </c>
      <c r="CS74">
        <v>17</v>
      </c>
      <c r="CT74">
        <v>17</v>
      </c>
      <c r="CU74">
        <v>17</v>
      </c>
      <c r="CV74">
        <v>17</v>
      </c>
      <c r="CW74">
        <v>17</v>
      </c>
      <c r="CX74">
        <v>17</v>
      </c>
      <c r="CY74">
        <v>17</v>
      </c>
      <c r="CZ74">
        <v>17</v>
      </c>
      <c r="DA74">
        <v>17</v>
      </c>
      <c r="DB74">
        <v>17</v>
      </c>
    </row>
    <row r="75" spans="1:210">
      <c r="A75">
        <v>67</v>
      </c>
      <c r="B75" t="s">
        <v>17</v>
      </c>
      <c r="C75" t="s">
        <v>9</v>
      </c>
      <c r="D75" t="s">
        <v>12</v>
      </c>
      <c r="E75" t="s">
        <v>19</v>
      </c>
      <c r="F75" t="s">
        <v>20</v>
      </c>
      <c r="G75">
        <v>22</v>
      </c>
      <c r="H75">
        <v>22</v>
      </c>
      <c r="I75">
        <v>22</v>
      </c>
      <c r="J75">
        <v>22</v>
      </c>
      <c r="K75">
        <v>22</v>
      </c>
      <c r="L75">
        <v>22</v>
      </c>
      <c r="M75">
        <v>22</v>
      </c>
      <c r="N75">
        <v>22</v>
      </c>
      <c r="O75">
        <v>22</v>
      </c>
      <c r="P75">
        <v>22</v>
      </c>
      <c r="Q75">
        <v>22</v>
      </c>
      <c r="R75">
        <v>22</v>
      </c>
      <c r="S75">
        <v>22</v>
      </c>
      <c r="T75">
        <v>22</v>
      </c>
      <c r="U75">
        <v>22</v>
      </c>
      <c r="V75">
        <v>22</v>
      </c>
      <c r="W75">
        <v>22</v>
      </c>
      <c r="X75">
        <v>22</v>
      </c>
      <c r="Y75">
        <v>22</v>
      </c>
      <c r="Z75">
        <v>22</v>
      </c>
      <c r="AA75">
        <v>25</v>
      </c>
      <c r="AB75">
        <v>25</v>
      </c>
      <c r="AC75">
        <v>25</v>
      </c>
      <c r="AD75">
        <v>25</v>
      </c>
      <c r="AE75">
        <v>25</v>
      </c>
      <c r="AF75">
        <v>25</v>
      </c>
      <c r="AG75">
        <v>25</v>
      </c>
      <c r="AH75">
        <v>25</v>
      </c>
      <c r="AI75">
        <v>25</v>
      </c>
      <c r="AJ75">
        <v>25</v>
      </c>
      <c r="AK75">
        <v>25</v>
      </c>
      <c r="AL75">
        <v>25</v>
      </c>
      <c r="AM75">
        <v>25</v>
      </c>
      <c r="AN75">
        <v>25</v>
      </c>
      <c r="AO75">
        <v>25</v>
      </c>
      <c r="AP75">
        <v>25</v>
      </c>
      <c r="AQ75">
        <v>25</v>
      </c>
      <c r="AR75">
        <v>25</v>
      </c>
      <c r="AS75">
        <v>25</v>
      </c>
      <c r="AT75">
        <v>25</v>
      </c>
      <c r="AU75">
        <v>23</v>
      </c>
      <c r="AV75">
        <v>23</v>
      </c>
      <c r="AW75">
        <v>23</v>
      </c>
      <c r="AX75">
        <v>23</v>
      </c>
      <c r="AY75">
        <v>23</v>
      </c>
      <c r="AZ75">
        <v>23</v>
      </c>
      <c r="BA75">
        <v>23</v>
      </c>
      <c r="BB75">
        <v>23</v>
      </c>
      <c r="BC75">
        <v>1</v>
      </c>
      <c r="BD75">
        <v>23</v>
      </c>
      <c r="BE75">
        <v>23</v>
      </c>
      <c r="BF75">
        <v>23</v>
      </c>
      <c r="BG75">
        <v>23</v>
      </c>
      <c r="BH75">
        <v>23</v>
      </c>
      <c r="BI75">
        <v>23</v>
      </c>
      <c r="BJ75">
        <v>23</v>
      </c>
      <c r="BK75">
        <v>23</v>
      </c>
      <c r="BL75">
        <v>23</v>
      </c>
      <c r="BM75">
        <v>23</v>
      </c>
      <c r="BN75">
        <v>23</v>
      </c>
      <c r="BO75">
        <v>24</v>
      </c>
      <c r="BP75">
        <v>24</v>
      </c>
      <c r="BQ75">
        <v>24</v>
      </c>
      <c r="BR75">
        <v>24</v>
      </c>
      <c r="BS75">
        <v>24</v>
      </c>
      <c r="BT75">
        <v>24</v>
      </c>
      <c r="BU75">
        <v>1</v>
      </c>
      <c r="BV75">
        <v>24</v>
      </c>
      <c r="BW75">
        <v>23</v>
      </c>
      <c r="BX75">
        <v>24</v>
      </c>
      <c r="BY75">
        <v>24</v>
      </c>
      <c r="BZ75">
        <v>24</v>
      </c>
      <c r="CA75">
        <v>24</v>
      </c>
      <c r="CB75">
        <v>24</v>
      </c>
      <c r="CC75">
        <v>24</v>
      </c>
      <c r="CD75">
        <v>24</v>
      </c>
      <c r="CE75">
        <v>24</v>
      </c>
      <c r="CF75">
        <v>24</v>
      </c>
      <c r="CG75">
        <v>24</v>
      </c>
      <c r="CH75">
        <v>24</v>
      </c>
      <c r="CI75">
        <v>17</v>
      </c>
      <c r="CJ75">
        <v>17</v>
      </c>
      <c r="CK75">
        <v>17</v>
      </c>
      <c r="CL75">
        <v>17</v>
      </c>
      <c r="CM75">
        <v>17</v>
      </c>
      <c r="CN75">
        <v>17</v>
      </c>
      <c r="CO75">
        <v>24</v>
      </c>
      <c r="CP75">
        <v>17</v>
      </c>
      <c r="CQ75">
        <v>11</v>
      </c>
      <c r="CR75">
        <v>17</v>
      </c>
      <c r="CS75">
        <v>17</v>
      </c>
      <c r="CT75">
        <v>17</v>
      </c>
      <c r="CU75">
        <v>17</v>
      </c>
      <c r="CV75">
        <v>17</v>
      </c>
      <c r="CW75">
        <v>17</v>
      </c>
      <c r="CX75">
        <v>17</v>
      </c>
      <c r="CY75">
        <v>17</v>
      </c>
      <c r="CZ75">
        <v>17</v>
      </c>
      <c r="DA75">
        <v>17</v>
      </c>
      <c r="DB75">
        <v>17</v>
      </c>
    </row>
    <row r="76" spans="1:210">
      <c r="A76">
        <v>68</v>
      </c>
      <c r="B76" t="s">
        <v>17</v>
      </c>
      <c r="C76" t="s">
        <v>9</v>
      </c>
      <c r="D76" t="s">
        <v>12</v>
      </c>
      <c r="E76" t="s">
        <v>19</v>
      </c>
      <c r="F76" t="s">
        <v>20</v>
      </c>
      <c r="G76">
        <v>22</v>
      </c>
      <c r="H76">
        <v>22</v>
      </c>
      <c r="I76">
        <v>22</v>
      </c>
      <c r="J76">
        <v>22</v>
      </c>
      <c r="K76">
        <v>22</v>
      </c>
      <c r="L76">
        <v>22</v>
      </c>
      <c r="M76">
        <v>22</v>
      </c>
      <c r="N76">
        <v>22</v>
      </c>
      <c r="O76">
        <v>22</v>
      </c>
      <c r="P76">
        <v>22</v>
      </c>
      <c r="Q76">
        <v>22</v>
      </c>
      <c r="R76">
        <v>22</v>
      </c>
      <c r="S76">
        <v>22</v>
      </c>
      <c r="T76">
        <v>22</v>
      </c>
      <c r="U76">
        <v>22</v>
      </c>
      <c r="V76">
        <v>22</v>
      </c>
      <c r="W76">
        <v>22</v>
      </c>
      <c r="X76">
        <v>22</v>
      </c>
      <c r="Y76">
        <v>22</v>
      </c>
      <c r="Z76">
        <v>22</v>
      </c>
      <c r="AA76">
        <v>25</v>
      </c>
      <c r="AB76">
        <v>25</v>
      </c>
      <c r="AC76">
        <v>25</v>
      </c>
      <c r="AD76">
        <v>25</v>
      </c>
      <c r="AE76">
        <v>25</v>
      </c>
      <c r="AF76">
        <v>25</v>
      </c>
      <c r="AG76">
        <v>25</v>
      </c>
      <c r="AH76">
        <v>25</v>
      </c>
      <c r="AI76">
        <v>25</v>
      </c>
      <c r="AJ76">
        <v>25</v>
      </c>
      <c r="AK76">
        <v>24</v>
      </c>
      <c r="AL76">
        <v>25</v>
      </c>
      <c r="AM76">
        <v>25</v>
      </c>
      <c r="AN76">
        <v>25</v>
      </c>
      <c r="AO76">
        <v>24</v>
      </c>
      <c r="AP76">
        <v>25</v>
      </c>
      <c r="AQ76">
        <v>25</v>
      </c>
      <c r="AR76">
        <v>25</v>
      </c>
      <c r="AS76">
        <v>25</v>
      </c>
      <c r="AT76">
        <v>25</v>
      </c>
      <c r="AU76">
        <v>23</v>
      </c>
      <c r="AV76">
        <v>23</v>
      </c>
      <c r="AW76">
        <v>23</v>
      </c>
      <c r="AX76">
        <v>23</v>
      </c>
      <c r="AY76">
        <v>23</v>
      </c>
      <c r="AZ76">
        <v>23</v>
      </c>
      <c r="BA76">
        <v>23</v>
      </c>
      <c r="BB76">
        <v>23</v>
      </c>
      <c r="BC76">
        <v>23</v>
      </c>
      <c r="BD76">
        <v>23</v>
      </c>
      <c r="BE76">
        <v>25</v>
      </c>
      <c r="BF76">
        <v>18</v>
      </c>
      <c r="BG76">
        <v>24</v>
      </c>
      <c r="BH76">
        <v>24</v>
      </c>
      <c r="BI76">
        <v>25</v>
      </c>
      <c r="BJ76">
        <v>23</v>
      </c>
      <c r="BK76">
        <v>23</v>
      </c>
      <c r="BL76">
        <v>23</v>
      </c>
      <c r="BM76">
        <v>23</v>
      </c>
      <c r="BN76">
        <v>23</v>
      </c>
      <c r="BO76">
        <v>24</v>
      </c>
      <c r="BP76">
        <v>24</v>
      </c>
      <c r="BQ76">
        <v>24</v>
      </c>
      <c r="BR76">
        <v>24</v>
      </c>
      <c r="BS76">
        <v>24</v>
      </c>
      <c r="BT76">
        <v>24</v>
      </c>
      <c r="BU76">
        <v>24</v>
      </c>
      <c r="BV76">
        <v>24</v>
      </c>
      <c r="BW76">
        <v>24</v>
      </c>
      <c r="BX76">
        <v>24</v>
      </c>
      <c r="BY76">
        <v>23</v>
      </c>
      <c r="BZ76">
        <v>24</v>
      </c>
      <c r="CA76">
        <v>23</v>
      </c>
      <c r="CB76">
        <v>23</v>
      </c>
      <c r="CC76">
        <v>17</v>
      </c>
      <c r="CD76">
        <v>24</v>
      </c>
      <c r="CE76">
        <v>24</v>
      </c>
      <c r="CF76">
        <v>24</v>
      </c>
      <c r="CG76">
        <v>24</v>
      </c>
      <c r="CH76">
        <v>24</v>
      </c>
      <c r="CI76">
        <v>17</v>
      </c>
      <c r="CJ76">
        <v>17</v>
      </c>
      <c r="CK76">
        <v>17</v>
      </c>
      <c r="CL76">
        <v>17</v>
      </c>
      <c r="CM76">
        <v>17</v>
      </c>
      <c r="CN76">
        <v>17</v>
      </c>
      <c r="CO76">
        <v>17</v>
      </c>
      <c r="CP76">
        <v>17</v>
      </c>
      <c r="CQ76">
        <v>17</v>
      </c>
      <c r="CR76">
        <v>17</v>
      </c>
      <c r="CS76">
        <v>17</v>
      </c>
      <c r="CT76">
        <v>23</v>
      </c>
      <c r="CU76">
        <v>17</v>
      </c>
      <c r="CV76">
        <v>17</v>
      </c>
      <c r="CW76">
        <v>19</v>
      </c>
      <c r="CX76">
        <v>17</v>
      </c>
      <c r="CY76">
        <v>17</v>
      </c>
      <c r="CZ76">
        <v>17</v>
      </c>
      <c r="DA76">
        <v>17</v>
      </c>
      <c r="DB76">
        <v>17</v>
      </c>
    </row>
    <row r="77" spans="1:210">
      <c r="A77">
        <v>69</v>
      </c>
      <c r="B77" t="s">
        <v>17</v>
      </c>
      <c r="C77" t="s">
        <v>9</v>
      </c>
      <c r="D77" t="s">
        <v>12</v>
      </c>
      <c r="E77" t="s">
        <v>19</v>
      </c>
      <c r="F77" t="s">
        <v>20</v>
      </c>
      <c r="G77">
        <v>22</v>
      </c>
      <c r="H77">
        <v>22</v>
      </c>
      <c r="I77">
        <v>22</v>
      </c>
      <c r="J77">
        <v>22</v>
      </c>
      <c r="K77">
        <v>22</v>
      </c>
      <c r="L77">
        <v>22</v>
      </c>
      <c r="M77">
        <v>22</v>
      </c>
      <c r="N77">
        <v>22</v>
      </c>
      <c r="O77">
        <v>22</v>
      </c>
      <c r="P77">
        <v>22</v>
      </c>
      <c r="Q77">
        <v>22</v>
      </c>
      <c r="R77">
        <v>22</v>
      </c>
      <c r="S77">
        <v>22</v>
      </c>
      <c r="T77">
        <v>22</v>
      </c>
      <c r="U77">
        <v>22</v>
      </c>
      <c r="V77">
        <v>22</v>
      </c>
      <c r="W77">
        <v>22</v>
      </c>
      <c r="X77">
        <v>22</v>
      </c>
      <c r="Y77">
        <v>22</v>
      </c>
      <c r="Z77">
        <v>1</v>
      </c>
      <c r="AA77">
        <v>25</v>
      </c>
      <c r="AB77">
        <v>25</v>
      </c>
      <c r="AC77">
        <v>25</v>
      </c>
      <c r="AD77">
        <v>25</v>
      </c>
      <c r="AE77">
        <v>25</v>
      </c>
      <c r="AF77">
        <v>25</v>
      </c>
      <c r="AG77">
        <v>25</v>
      </c>
      <c r="AH77">
        <v>25</v>
      </c>
      <c r="AI77">
        <v>25</v>
      </c>
      <c r="AJ77">
        <v>25</v>
      </c>
      <c r="AK77">
        <v>25</v>
      </c>
      <c r="AL77">
        <v>25</v>
      </c>
      <c r="AM77">
        <v>25</v>
      </c>
      <c r="AN77">
        <v>25</v>
      </c>
      <c r="AO77">
        <v>25</v>
      </c>
      <c r="AP77">
        <v>25</v>
      </c>
      <c r="AQ77">
        <v>25</v>
      </c>
      <c r="AR77">
        <v>25</v>
      </c>
      <c r="AS77">
        <v>1</v>
      </c>
      <c r="AT77">
        <v>11</v>
      </c>
      <c r="AU77">
        <v>23</v>
      </c>
      <c r="AV77">
        <v>23</v>
      </c>
      <c r="AW77">
        <v>23</v>
      </c>
      <c r="AX77">
        <v>23</v>
      </c>
      <c r="AY77">
        <v>23</v>
      </c>
      <c r="AZ77">
        <v>23</v>
      </c>
      <c r="BA77">
        <v>23</v>
      </c>
      <c r="BB77">
        <v>23</v>
      </c>
      <c r="BC77">
        <v>23</v>
      </c>
      <c r="BD77">
        <v>23</v>
      </c>
      <c r="BE77">
        <v>23</v>
      </c>
      <c r="BF77">
        <v>23</v>
      </c>
      <c r="BG77">
        <v>23</v>
      </c>
      <c r="BH77">
        <v>23</v>
      </c>
      <c r="BI77">
        <v>23</v>
      </c>
      <c r="BJ77">
        <v>23</v>
      </c>
      <c r="BK77">
        <v>23</v>
      </c>
      <c r="BL77">
        <v>23</v>
      </c>
      <c r="BM77">
        <v>25</v>
      </c>
      <c r="BN77">
        <v>22</v>
      </c>
      <c r="BO77">
        <v>24</v>
      </c>
      <c r="BP77">
        <v>24</v>
      </c>
      <c r="BQ77">
        <v>24</v>
      </c>
      <c r="BR77">
        <v>24</v>
      </c>
      <c r="BS77">
        <v>24</v>
      </c>
      <c r="BT77">
        <v>24</v>
      </c>
      <c r="BU77">
        <v>24</v>
      </c>
      <c r="BV77">
        <v>24</v>
      </c>
      <c r="BW77">
        <v>24</v>
      </c>
      <c r="BX77">
        <v>24</v>
      </c>
      <c r="BY77">
        <v>24</v>
      </c>
      <c r="BZ77">
        <v>24</v>
      </c>
      <c r="CA77">
        <v>24</v>
      </c>
      <c r="CB77">
        <v>24</v>
      </c>
      <c r="CC77">
        <v>24</v>
      </c>
      <c r="CD77">
        <v>24</v>
      </c>
      <c r="CE77">
        <v>24</v>
      </c>
      <c r="CF77">
        <v>24</v>
      </c>
      <c r="CG77">
        <v>23</v>
      </c>
      <c r="CH77">
        <v>25</v>
      </c>
      <c r="CI77">
        <v>17</v>
      </c>
      <c r="CJ77">
        <v>17</v>
      </c>
      <c r="CK77">
        <v>17</v>
      </c>
      <c r="CL77">
        <v>17</v>
      </c>
      <c r="CM77">
        <v>17</v>
      </c>
      <c r="CN77">
        <v>17</v>
      </c>
      <c r="CO77">
        <v>17</v>
      </c>
      <c r="CP77">
        <v>17</v>
      </c>
      <c r="CQ77">
        <v>1</v>
      </c>
      <c r="CR77">
        <v>17</v>
      </c>
      <c r="CS77">
        <v>17</v>
      </c>
      <c r="CT77">
        <v>17</v>
      </c>
      <c r="CU77">
        <v>17</v>
      </c>
      <c r="CV77">
        <v>17</v>
      </c>
      <c r="CW77">
        <v>17</v>
      </c>
      <c r="CX77">
        <v>1</v>
      </c>
      <c r="CY77">
        <v>17</v>
      </c>
      <c r="CZ77">
        <v>17</v>
      </c>
      <c r="DA77">
        <v>24</v>
      </c>
      <c r="DB77">
        <v>23</v>
      </c>
    </row>
    <row r="78" spans="1:210">
      <c r="A78">
        <v>70</v>
      </c>
      <c r="B78" t="s">
        <v>17</v>
      </c>
      <c r="C78" t="s">
        <v>9</v>
      </c>
      <c r="D78" t="s">
        <v>12</v>
      </c>
      <c r="E78" t="s">
        <v>19</v>
      </c>
      <c r="F78" t="s">
        <v>20</v>
      </c>
      <c r="G78">
        <v>22</v>
      </c>
      <c r="H78">
        <v>22</v>
      </c>
      <c r="I78">
        <v>22</v>
      </c>
      <c r="J78">
        <v>22</v>
      </c>
      <c r="K78">
        <v>22</v>
      </c>
      <c r="L78">
        <v>22</v>
      </c>
      <c r="M78">
        <v>24</v>
      </c>
      <c r="N78">
        <v>22</v>
      </c>
      <c r="O78">
        <v>24</v>
      </c>
      <c r="P78">
        <v>22</v>
      </c>
      <c r="Q78">
        <v>22</v>
      </c>
      <c r="R78">
        <v>22</v>
      </c>
      <c r="S78">
        <v>22</v>
      </c>
      <c r="T78">
        <v>22</v>
      </c>
      <c r="U78">
        <v>22</v>
      </c>
      <c r="V78">
        <v>22</v>
      </c>
      <c r="W78">
        <v>22</v>
      </c>
      <c r="X78">
        <v>22</v>
      </c>
      <c r="Y78">
        <v>22</v>
      </c>
      <c r="Z78">
        <v>22</v>
      </c>
      <c r="AA78">
        <v>25</v>
      </c>
      <c r="AB78">
        <v>25</v>
      </c>
      <c r="AC78">
        <v>25</v>
      </c>
      <c r="AD78">
        <v>25</v>
      </c>
      <c r="AE78">
        <v>25</v>
      </c>
      <c r="AF78">
        <v>25</v>
      </c>
      <c r="AG78">
        <v>25</v>
      </c>
      <c r="AH78">
        <v>25</v>
      </c>
      <c r="AI78">
        <v>23</v>
      </c>
      <c r="AJ78">
        <v>24</v>
      </c>
      <c r="AK78">
        <v>25</v>
      </c>
      <c r="AL78">
        <v>25</v>
      </c>
      <c r="AM78">
        <v>25</v>
      </c>
      <c r="AN78">
        <v>25</v>
      </c>
      <c r="AO78">
        <v>25</v>
      </c>
      <c r="AP78">
        <v>25</v>
      </c>
      <c r="AQ78">
        <v>25</v>
      </c>
      <c r="AR78">
        <v>25</v>
      </c>
      <c r="AS78">
        <v>25</v>
      </c>
      <c r="AT78">
        <v>25</v>
      </c>
      <c r="AU78">
        <v>23</v>
      </c>
      <c r="AV78">
        <v>23</v>
      </c>
      <c r="AW78">
        <v>23</v>
      </c>
      <c r="AX78">
        <v>23</v>
      </c>
      <c r="AY78">
        <v>23</v>
      </c>
      <c r="AZ78">
        <v>24</v>
      </c>
      <c r="BA78">
        <v>23</v>
      </c>
      <c r="BB78">
        <v>24</v>
      </c>
      <c r="BC78">
        <v>25</v>
      </c>
      <c r="BD78">
        <v>25</v>
      </c>
      <c r="BE78">
        <v>23</v>
      </c>
      <c r="BF78">
        <v>23</v>
      </c>
      <c r="BG78">
        <v>23</v>
      </c>
      <c r="BH78">
        <v>23</v>
      </c>
      <c r="BI78">
        <v>23</v>
      </c>
      <c r="BJ78">
        <v>23</v>
      </c>
      <c r="BK78">
        <v>23</v>
      </c>
      <c r="BL78">
        <v>23</v>
      </c>
      <c r="BM78">
        <v>23</v>
      </c>
      <c r="BN78">
        <v>23</v>
      </c>
      <c r="BO78">
        <v>24</v>
      </c>
      <c r="BP78">
        <v>24</v>
      </c>
      <c r="BQ78">
        <v>24</v>
      </c>
      <c r="BR78">
        <v>24</v>
      </c>
      <c r="BS78">
        <v>24</v>
      </c>
      <c r="BT78">
        <v>23</v>
      </c>
      <c r="BU78">
        <v>22</v>
      </c>
      <c r="BV78">
        <v>23</v>
      </c>
      <c r="BW78">
        <v>22</v>
      </c>
      <c r="BX78">
        <v>23</v>
      </c>
      <c r="BY78">
        <v>24</v>
      </c>
      <c r="BZ78">
        <v>18</v>
      </c>
      <c r="CA78">
        <v>24</v>
      </c>
      <c r="CB78">
        <v>24</v>
      </c>
      <c r="CC78">
        <v>24</v>
      </c>
      <c r="CD78">
        <v>24</v>
      </c>
      <c r="CE78">
        <v>24</v>
      </c>
      <c r="CF78">
        <v>24</v>
      </c>
      <c r="CG78">
        <v>24</v>
      </c>
      <c r="CH78">
        <v>24</v>
      </c>
      <c r="CI78">
        <v>17</v>
      </c>
      <c r="CJ78">
        <v>17</v>
      </c>
      <c r="CK78">
        <v>17</v>
      </c>
      <c r="CL78">
        <v>17</v>
      </c>
      <c r="CM78">
        <v>17</v>
      </c>
      <c r="CN78">
        <v>17</v>
      </c>
      <c r="CO78">
        <v>17</v>
      </c>
      <c r="CP78">
        <v>17</v>
      </c>
      <c r="CQ78">
        <v>17</v>
      </c>
      <c r="CR78">
        <v>17</v>
      </c>
      <c r="CS78">
        <v>17</v>
      </c>
      <c r="CT78">
        <v>24</v>
      </c>
      <c r="CU78">
        <v>17</v>
      </c>
      <c r="CV78">
        <v>18</v>
      </c>
      <c r="CW78">
        <v>17</v>
      </c>
      <c r="CX78">
        <v>17</v>
      </c>
      <c r="CY78">
        <v>17</v>
      </c>
      <c r="CZ78">
        <v>17</v>
      </c>
      <c r="DA78">
        <v>17</v>
      </c>
      <c r="DB78">
        <v>17</v>
      </c>
    </row>
    <row r="79" spans="1:210">
      <c r="A79">
        <v>71</v>
      </c>
      <c r="B79" t="s">
        <v>17</v>
      </c>
      <c r="C79" t="s">
        <v>9</v>
      </c>
      <c r="D79" t="s">
        <v>12</v>
      </c>
      <c r="E79" t="s">
        <v>19</v>
      </c>
      <c r="F79" t="s">
        <v>20</v>
      </c>
      <c r="G79">
        <v>22</v>
      </c>
      <c r="H79">
        <v>22</v>
      </c>
      <c r="I79">
        <v>22</v>
      </c>
      <c r="J79">
        <v>22</v>
      </c>
      <c r="K79">
        <v>22</v>
      </c>
      <c r="L79">
        <v>22</v>
      </c>
      <c r="M79">
        <v>22</v>
      </c>
      <c r="N79">
        <v>22</v>
      </c>
      <c r="O79">
        <v>22</v>
      </c>
      <c r="P79">
        <v>22</v>
      </c>
      <c r="Q79">
        <v>22</v>
      </c>
      <c r="R79">
        <v>22</v>
      </c>
      <c r="S79">
        <v>22</v>
      </c>
      <c r="T79">
        <v>22</v>
      </c>
      <c r="U79">
        <v>22</v>
      </c>
      <c r="V79">
        <v>22</v>
      </c>
      <c r="W79">
        <v>22</v>
      </c>
      <c r="X79">
        <v>22</v>
      </c>
      <c r="Y79">
        <v>11</v>
      </c>
      <c r="Z79">
        <v>22</v>
      </c>
      <c r="AA79">
        <v>25</v>
      </c>
      <c r="AB79">
        <v>25</v>
      </c>
      <c r="AC79">
        <v>25</v>
      </c>
      <c r="AD79">
        <v>25</v>
      </c>
      <c r="AE79">
        <v>25</v>
      </c>
      <c r="AF79">
        <v>25</v>
      </c>
      <c r="AG79">
        <v>25</v>
      </c>
      <c r="AH79">
        <v>25</v>
      </c>
      <c r="AI79">
        <v>25</v>
      </c>
      <c r="AJ79">
        <v>25</v>
      </c>
      <c r="AK79">
        <v>25</v>
      </c>
      <c r="AL79">
        <v>25</v>
      </c>
      <c r="AM79">
        <v>25</v>
      </c>
      <c r="AN79">
        <v>25</v>
      </c>
      <c r="AO79">
        <v>25</v>
      </c>
      <c r="AP79">
        <v>25</v>
      </c>
      <c r="AQ79">
        <v>25</v>
      </c>
      <c r="AR79">
        <v>25</v>
      </c>
      <c r="AS79">
        <v>22</v>
      </c>
      <c r="AT79">
        <v>25</v>
      </c>
      <c r="AU79">
        <v>23</v>
      </c>
      <c r="AV79">
        <v>23</v>
      </c>
      <c r="AW79">
        <v>23</v>
      </c>
      <c r="AX79">
        <v>23</v>
      </c>
      <c r="AY79">
        <v>23</v>
      </c>
      <c r="AZ79">
        <v>23</v>
      </c>
      <c r="BA79">
        <v>23</v>
      </c>
      <c r="BB79">
        <v>23</v>
      </c>
      <c r="BC79">
        <v>23</v>
      </c>
      <c r="BD79">
        <v>23</v>
      </c>
      <c r="BE79">
        <v>23</v>
      </c>
      <c r="BF79">
        <v>23</v>
      </c>
      <c r="BG79">
        <v>23</v>
      </c>
      <c r="BH79">
        <v>23</v>
      </c>
      <c r="BI79">
        <v>23</v>
      </c>
      <c r="BJ79">
        <v>23</v>
      </c>
      <c r="BK79">
        <v>23</v>
      </c>
      <c r="BL79">
        <v>23</v>
      </c>
      <c r="BM79">
        <v>25</v>
      </c>
      <c r="BN79">
        <v>23</v>
      </c>
      <c r="BO79">
        <v>24</v>
      </c>
      <c r="BP79">
        <v>24</v>
      </c>
      <c r="BQ79">
        <v>24</v>
      </c>
      <c r="BR79">
        <v>24</v>
      </c>
      <c r="BS79">
        <v>24</v>
      </c>
      <c r="BT79">
        <v>24</v>
      </c>
      <c r="BU79">
        <v>24</v>
      </c>
      <c r="BV79">
        <v>24</v>
      </c>
      <c r="BW79">
        <v>24</v>
      </c>
      <c r="BX79">
        <v>24</v>
      </c>
      <c r="BY79">
        <v>24</v>
      </c>
      <c r="BZ79">
        <v>24</v>
      </c>
      <c r="CA79">
        <v>24</v>
      </c>
      <c r="CB79">
        <v>24</v>
      </c>
      <c r="CC79">
        <v>24</v>
      </c>
      <c r="CD79">
        <v>24</v>
      </c>
      <c r="CE79">
        <v>24</v>
      </c>
      <c r="CF79">
        <v>24</v>
      </c>
      <c r="CG79">
        <v>23</v>
      </c>
      <c r="CH79">
        <v>24</v>
      </c>
      <c r="CI79">
        <v>17</v>
      </c>
      <c r="CJ79">
        <v>17</v>
      </c>
      <c r="CK79">
        <v>17</v>
      </c>
      <c r="CL79">
        <v>17</v>
      </c>
      <c r="CM79">
        <v>17</v>
      </c>
      <c r="CN79">
        <v>17</v>
      </c>
      <c r="CO79">
        <v>17</v>
      </c>
      <c r="CP79">
        <v>17</v>
      </c>
      <c r="CQ79">
        <v>17</v>
      </c>
      <c r="CR79">
        <v>17</v>
      </c>
      <c r="CS79">
        <v>17</v>
      </c>
      <c r="CT79">
        <v>17</v>
      </c>
      <c r="CU79">
        <v>17</v>
      </c>
      <c r="CV79">
        <v>17</v>
      </c>
      <c r="CW79">
        <v>17</v>
      </c>
      <c r="CX79">
        <v>17</v>
      </c>
      <c r="CY79">
        <v>17</v>
      </c>
      <c r="CZ79">
        <v>17</v>
      </c>
      <c r="DA79">
        <v>24</v>
      </c>
      <c r="DB79">
        <v>17</v>
      </c>
    </row>
    <row r="80" spans="1:210">
      <c r="A80">
        <v>72</v>
      </c>
      <c r="B80" t="s">
        <v>17</v>
      </c>
      <c r="C80" t="s">
        <v>9</v>
      </c>
      <c r="D80" t="s">
        <v>12</v>
      </c>
      <c r="E80" t="s">
        <v>19</v>
      </c>
      <c r="F80" t="s">
        <v>20</v>
      </c>
      <c r="G80">
        <v>22</v>
      </c>
      <c r="H80">
        <v>22</v>
      </c>
      <c r="I80">
        <v>22</v>
      </c>
      <c r="J80">
        <v>22</v>
      </c>
      <c r="K80">
        <v>22</v>
      </c>
      <c r="L80">
        <v>22</v>
      </c>
      <c r="M80">
        <v>22</v>
      </c>
      <c r="N80">
        <v>22</v>
      </c>
      <c r="O80">
        <v>22</v>
      </c>
      <c r="P80">
        <v>22</v>
      </c>
      <c r="Q80">
        <v>22</v>
      </c>
      <c r="R80">
        <v>22</v>
      </c>
      <c r="S80">
        <v>22</v>
      </c>
      <c r="T80">
        <v>22</v>
      </c>
      <c r="U80">
        <v>22</v>
      </c>
      <c r="V80">
        <v>22</v>
      </c>
      <c r="W80">
        <v>22</v>
      </c>
      <c r="X80">
        <v>22</v>
      </c>
      <c r="Y80">
        <v>22</v>
      </c>
      <c r="Z80">
        <v>22</v>
      </c>
      <c r="AA80">
        <v>25</v>
      </c>
      <c r="AB80">
        <v>25</v>
      </c>
      <c r="AC80">
        <v>25</v>
      </c>
      <c r="AD80">
        <v>25</v>
      </c>
      <c r="AE80">
        <v>25</v>
      </c>
      <c r="AF80">
        <v>25</v>
      </c>
      <c r="AG80">
        <v>25</v>
      </c>
      <c r="AH80">
        <v>25</v>
      </c>
      <c r="AI80">
        <v>25</v>
      </c>
      <c r="AJ80">
        <v>25</v>
      </c>
      <c r="AK80">
        <v>25</v>
      </c>
      <c r="AL80">
        <v>25</v>
      </c>
      <c r="AM80">
        <v>25</v>
      </c>
      <c r="AN80">
        <v>25</v>
      </c>
      <c r="AO80">
        <v>25</v>
      </c>
      <c r="AP80">
        <v>25</v>
      </c>
      <c r="AQ80">
        <v>25</v>
      </c>
      <c r="AR80">
        <v>25</v>
      </c>
      <c r="AS80">
        <v>25</v>
      </c>
      <c r="AT80">
        <v>25</v>
      </c>
      <c r="AU80">
        <v>23</v>
      </c>
      <c r="AV80">
        <v>23</v>
      </c>
      <c r="AW80">
        <v>23</v>
      </c>
      <c r="AX80">
        <v>23</v>
      </c>
      <c r="AY80">
        <v>24</v>
      </c>
      <c r="AZ80">
        <v>23</v>
      </c>
      <c r="BA80">
        <v>11</v>
      </c>
      <c r="BB80">
        <v>23</v>
      </c>
      <c r="BC80">
        <v>23</v>
      </c>
      <c r="BD80">
        <v>23</v>
      </c>
      <c r="BE80">
        <v>23</v>
      </c>
      <c r="BF80">
        <v>24</v>
      </c>
      <c r="BG80">
        <v>23</v>
      </c>
      <c r="BH80">
        <v>23</v>
      </c>
      <c r="BI80">
        <v>23</v>
      </c>
      <c r="BJ80">
        <v>23</v>
      </c>
      <c r="BK80">
        <v>23</v>
      </c>
      <c r="BL80">
        <v>23</v>
      </c>
      <c r="BM80">
        <v>23</v>
      </c>
      <c r="BN80">
        <v>23</v>
      </c>
      <c r="BO80">
        <v>24</v>
      </c>
      <c r="BP80">
        <v>24</v>
      </c>
      <c r="BQ80">
        <v>24</v>
      </c>
      <c r="BR80">
        <v>24</v>
      </c>
      <c r="BS80">
        <v>23</v>
      </c>
      <c r="BT80">
        <v>24</v>
      </c>
      <c r="BU80">
        <v>23</v>
      </c>
      <c r="BV80">
        <v>24</v>
      </c>
      <c r="BW80">
        <v>24</v>
      </c>
      <c r="BX80">
        <v>24</v>
      </c>
      <c r="BY80">
        <v>24</v>
      </c>
      <c r="BZ80">
        <v>23</v>
      </c>
      <c r="CA80">
        <v>24</v>
      </c>
      <c r="CB80">
        <v>24</v>
      </c>
      <c r="CC80">
        <v>24</v>
      </c>
      <c r="CD80">
        <v>24</v>
      </c>
      <c r="CE80">
        <v>24</v>
      </c>
      <c r="CF80">
        <v>24</v>
      </c>
      <c r="CG80">
        <v>24</v>
      </c>
      <c r="CH80">
        <v>24</v>
      </c>
      <c r="CI80">
        <v>17</v>
      </c>
      <c r="CJ80">
        <v>17</v>
      </c>
      <c r="CK80">
        <v>17</v>
      </c>
      <c r="CL80">
        <v>17</v>
      </c>
      <c r="CM80">
        <v>17</v>
      </c>
      <c r="CN80">
        <v>17</v>
      </c>
      <c r="CO80">
        <v>24</v>
      </c>
      <c r="CP80">
        <v>17</v>
      </c>
      <c r="CQ80">
        <v>17</v>
      </c>
      <c r="CR80">
        <v>17</v>
      </c>
      <c r="CS80">
        <v>17</v>
      </c>
      <c r="CT80">
        <v>17</v>
      </c>
      <c r="CU80">
        <v>17</v>
      </c>
      <c r="CV80">
        <v>17</v>
      </c>
      <c r="CW80">
        <v>17</v>
      </c>
      <c r="CX80">
        <v>17</v>
      </c>
      <c r="CY80">
        <v>17</v>
      </c>
      <c r="CZ80">
        <v>17</v>
      </c>
      <c r="DA80">
        <v>17</v>
      </c>
      <c r="DB80">
        <v>17</v>
      </c>
    </row>
    <row r="81" spans="1:106">
      <c r="A81">
        <v>73</v>
      </c>
      <c r="B81" t="s">
        <v>17</v>
      </c>
      <c r="C81" t="s">
        <v>9</v>
      </c>
      <c r="D81" t="s">
        <v>12</v>
      </c>
      <c r="E81" t="s">
        <v>19</v>
      </c>
      <c r="F81" t="s">
        <v>20</v>
      </c>
      <c r="G81">
        <v>22</v>
      </c>
      <c r="H81">
        <v>22</v>
      </c>
      <c r="I81">
        <v>22</v>
      </c>
      <c r="J81">
        <v>22</v>
      </c>
      <c r="K81">
        <v>22</v>
      </c>
      <c r="L81">
        <v>22</v>
      </c>
      <c r="M81">
        <v>22</v>
      </c>
      <c r="N81">
        <v>22</v>
      </c>
      <c r="O81">
        <v>22</v>
      </c>
      <c r="P81">
        <v>22</v>
      </c>
      <c r="Q81">
        <v>22</v>
      </c>
      <c r="R81">
        <v>22</v>
      </c>
      <c r="S81">
        <v>22</v>
      </c>
      <c r="T81">
        <v>22</v>
      </c>
      <c r="U81">
        <v>22</v>
      </c>
      <c r="V81">
        <v>22</v>
      </c>
      <c r="W81">
        <v>22</v>
      </c>
      <c r="X81">
        <v>22</v>
      </c>
      <c r="Y81">
        <v>22</v>
      </c>
      <c r="Z81">
        <v>22</v>
      </c>
      <c r="AA81">
        <v>25</v>
      </c>
      <c r="AB81">
        <v>25</v>
      </c>
      <c r="AC81">
        <v>25</v>
      </c>
      <c r="AD81">
        <v>25</v>
      </c>
      <c r="AE81">
        <v>25</v>
      </c>
      <c r="AF81">
        <v>25</v>
      </c>
      <c r="AG81">
        <v>25</v>
      </c>
      <c r="AH81">
        <v>25</v>
      </c>
      <c r="AI81">
        <v>1</v>
      </c>
      <c r="AJ81">
        <v>25</v>
      </c>
      <c r="AK81">
        <v>25</v>
      </c>
      <c r="AL81">
        <v>25</v>
      </c>
      <c r="AM81">
        <v>25</v>
      </c>
      <c r="AN81">
        <v>25</v>
      </c>
      <c r="AO81">
        <v>25</v>
      </c>
      <c r="AP81">
        <v>25</v>
      </c>
      <c r="AQ81">
        <v>25</v>
      </c>
      <c r="AR81">
        <v>25</v>
      </c>
      <c r="AS81">
        <v>25</v>
      </c>
      <c r="AT81">
        <v>25</v>
      </c>
      <c r="AU81">
        <v>23</v>
      </c>
      <c r="AV81">
        <v>23</v>
      </c>
      <c r="AW81">
        <v>23</v>
      </c>
      <c r="AX81">
        <v>23</v>
      </c>
      <c r="AY81">
        <v>23</v>
      </c>
      <c r="AZ81">
        <v>23</v>
      </c>
      <c r="BA81">
        <v>1</v>
      </c>
      <c r="BB81">
        <v>23</v>
      </c>
      <c r="BC81">
        <v>25</v>
      </c>
      <c r="BD81">
        <v>23</v>
      </c>
      <c r="BE81">
        <v>23</v>
      </c>
      <c r="BF81">
        <v>23</v>
      </c>
      <c r="BG81">
        <v>23</v>
      </c>
      <c r="BH81">
        <v>23</v>
      </c>
      <c r="BI81">
        <v>23</v>
      </c>
      <c r="BJ81">
        <v>23</v>
      </c>
      <c r="BK81">
        <v>23</v>
      </c>
      <c r="BL81">
        <v>23</v>
      </c>
      <c r="BM81">
        <v>23</v>
      </c>
      <c r="BN81">
        <v>23</v>
      </c>
      <c r="BO81">
        <v>24</v>
      </c>
      <c r="BP81">
        <v>24</v>
      </c>
      <c r="BQ81">
        <v>24</v>
      </c>
      <c r="BR81">
        <v>24</v>
      </c>
      <c r="BS81">
        <v>24</v>
      </c>
      <c r="BT81">
        <v>24</v>
      </c>
      <c r="BU81">
        <v>23</v>
      </c>
      <c r="BV81">
        <v>24</v>
      </c>
      <c r="BW81">
        <v>23</v>
      </c>
      <c r="BX81">
        <v>24</v>
      </c>
      <c r="BY81">
        <v>24</v>
      </c>
      <c r="BZ81">
        <v>24</v>
      </c>
      <c r="CA81">
        <v>24</v>
      </c>
      <c r="CB81">
        <v>24</v>
      </c>
      <c r="CC81">
        <v>24</v>
      </c>
      <c r="CD81">
        <v>24</v>
      </c>
      <c r="CE81">
        <v>24</v>
      </c>
      <c r="CF81">
        <v>24</v>
      </c>
      <c r="CG81">
        <v>24</v>
      </c>
      <c r="CH81">
        <v>24</v>
      </c>
      <c r="CI81">
        <v>17</v>
      </c>
      <c r="CJ81">
        <v>17</v>
      </c>
      <c r="CK81">
        <v>17</v>
      </c>
      <c r="CL81">
        <v>17</v>
      </c>
      <c r="CM81">
        <v>17</v>
      </c>
      <c r="CN81">
        <v>17</v>
      </c>
      <c r="CO81">
        <v>24</v>
      </c>
      <c r="CP81">
        <v>17</v>
      </c>
      <c r="CQ81">
        <v>24</v>
      </c>
      <c r="CR81">
        <v>17</v>
      </c>
      <c r="CS81">
        <v>17</v>
      </c>
      <c r="CT81">
        <v>17</v>
      </c>
      <c r="CU81">
        <v>17</v>
      </c>
      <c r="CV81">
        <v>17</v>
      </c>
      <c r="CW81">
        <v>17</v>
      </c>
      <c r="CX81">
        <v>17</v>
      </c>
      <c r="CY81">
        <v>17</v>
      </c>
      <c r="CZ81">
        <v>17</v>
      </c>
      <c r="DA81">
        <v>17</v>
      </c>
      <c r="DB81">
        <v>17</v>
      </c>
    </row>
    <row r="82" spans="1:106">
      <c r="A82">
        <v>74</v>
      </c>
      <c r="B82" t="s">
        <v>17</v>
      </c>
      <c r="C82" t="s">
        <v>9</v>
      </c>
      <c r="D82" t="s">
        <v>12</v>
      </c>
      <c r="E82" t="s">
        <v>19</v>
      </c>
      <c r="F82" t="s">
        <v>20</v>
      </c>
      <c r="G82">
        <v>22</v>
      </c>
      <c r="H82">
        <v>22</v>
      </c>
      <c r="I82">
        <v>22</v>
      </c>
      <c r="J82">
        <v>22</v>
      </c>
      <c r="K82">
        <v>22</v>
      </c>
      <c r="L82">
        <v>22</v>
      </c>
      <c r="M82">
        <v>22</v>
      </c>
      <c r="N82">
        <v>22</v>
      </c>
      <c r="O82">
        <v>22</v>
      </c>
      <c r="P82">
        <v>22</v>
      </c>
      <c r="Q82">
        <v>22</v>
      </c>
      <c r="R82">
        <v>22</v>
      </c>
      <c r="S82">
        <v>22</v>
      </c>
      <c r="T82">
        <v>22</v>
      </c>
      <c r="U82">
        <v>22</v>
      </c>
      <c r="V82">
        <v>22</v>
      </c>
      <c r="W82">
        <v>22</v>
      </c>
      <c r="X82">
        <v>22</v>
      </c>
      <c r="Y82">
        <v>22</v>
      </c>
      <c r="Z82">
        <v>22</v>
      </c>
      <c r="AA82">
        <v>25</v>
      </c>
      <c r="AB82">
        <v>25</v>
      </c>
      <c r="AC82">
        <v>25</v>
      </c>
      <c r="AD82">
        <v>25</v>
      </c>
      <c r="AE82">
        <v>25</v>
      </c>
      <c r="AF82">
        <v>25</v>
      </c>
      <c r="AG82">
        <v>25</v>
      </c>
      <c r="AH82">
        <v>25</v>
      </c>
      <c r="AI82">
        <v>25</v>
      </c>
      <c r="AJ82">
        <v>25</v>
      </c>
      <c r="AK82">
        <v>25</v>
      </c>
      <c r="AL82">
        <v>25</v>
      </c>
      <c r="AM82">
        <v>25</v>
      </c>
      <c r="AN82">
        <v>25</v>
      </c>
      <c r="AO82">
        <v>25</v>
      </c>
      <c r="AP82">
        <v>25</v>
      </c>
      <c r="AQ82">
        <v>25</v>
      </c>
      <c r="AR82">
        <v>25</v>
      </c>
      <c r="AS82">
        <v>25</v>
      </c>
      <c r="AT82">
        <v>25</v>
      </c>
      <c r="AU82">
        <v>23</v>
      </c>
      <c r="AV82">
        <v>23</v>
      </c>
      <c r="AW82">
        <v>23</v>
      </c>
      <c r="AX82">
        <v>23</v>
      </c>
      <c r="AY82">
        <v>23</v>
      </c>
      <c r="AZ82">
        <v>23</v>
      </c>
      <c r="BA82">
        <v>23</v>
      </c>
      <c r="BB82">
        <v>23</v>
      </c>
      <c r="BC82">
        <v>23</v>
      </c>
      <c r="BD82">
        <v>23</v>
      </c>
      <c r="BE82">
        <v>23</v>
      </c>
      <c r="BF82">
        <v>23</v>
      </c>
      <c r="BG82">
        <v>23</v>
      </c>
      <c r="BH82">
        <v>23</v>
      </c>
      <c r="BI82">
        <v>23</v>
      </c>
      <c r="BJ82">
        <v>23</v>
      </c>
      <c r="BK82">
        <v>23</v>
      </c>
      <c r="BL82">
        <v>23</v>
      </c>
      <c r="BM82">
        <v>23</v>
      </c>
      <c r="BN82">
        <v>23</v>
      </c>
      <c r="BO82">
        <v>24</v>
      </c>
      <c r="BP82">
        <v>24</v>
      </c>
      <c r="BQ82">
        <v>24</v>
      </c>
      <c r="BR82">
        <v>24</v>
      </c>
      <c r="BS82">
        <v>24</v>
      </c>
      <c r="BT82">
        <v>24</v>
      </c>
      <c r="BU82">
        <v>24</v>
      </c>
      <c r="BV82">
        <v>24</v>
      </c>
      <c r="BW82">
        <v>24</v>
      </c>
      <c r="BX82">
        <v>24</v>
      </c>
      <c r="BY82">
        <v>24</v>
      </c>
      <c r="BZ82">
        <v>24</v>
      </c>
      <c r="CA82">
        <v>24</v>
      </c>
      <c r="CB82">
        <v>24</v>
      </c>
      <c r="CC82">
        <v>24</v>
      </c>
      <c r="CD82">
        <v>24</v>
      </c>
      <c r="CE82">
        <v>24</v>
      </c>
      <c r="CF82">
        <v>24</v>
      </c>
      <c r="CG82">
        <v>24</v>
      </c>
      <c r="CH82">
        <v>24</v>
      </c>
      <c r="CI82">
        <v>17</v>
      </c>
      <c r="CJ82">
        <v>17</v>
      </c>
      <c r="CK82">
        <v>17</v>
      </c>
      <c r="CL82">
        <v>17</v>
      </c>
      <c r="CM82">
        <v>17</v>
      </c>
      <c r="CN82">
        <v>17</v>
      </c>
      <c r="CO82">
        <v>17</v>
      </c>
      <c r="CP82">
        <v>17</v>
      </c>
      <c r="CQ82">
        <v>17</v>
      </c>
      <c r="CR82">
        <v>17</v>
      </c>
      <c r="CS82">
        <v>17</v>
      </c>
      <c r="CT82">
        <v>17</v>
      </c>
      <c r="CU82">
        <v>17</v>
      </c>
      <c r="CV82">
        <v>17</v>
      </c>
      <c r="CW82">
        <v>17</v>
      </c>
      <c r="CX82">
        <v>17</v>
      </c>
      <c r="CY82">
        <v>1</v>
      </c>
      <c r="CZ82">
        <v>17</v>
      </c>
      <c r="DA82">
        <v>17</v>
      </c>
      <c r="DB82">
        <v>17</v>
      </c>
    </row>
    <row r="83" spans="1:106">
      <c r="A83">
        <v>75</v>
      </c>
      <c r="B83" t="s">
        <v>17</v>
      </c>
      <c r="C83" t="s">
        <v>9</v>
      </c>
      <c r="D83" t="s">
        <v>12</v>
      </c>
      <c r="E83" t="s">
        <v>19</v>
      </c>
      <c r="F83" t="s">
        <v>20</v>
      </c>
      <c r="G83">
        <v>22</v>
      </c>
      <c r="H83">
        <v>22</v>
      </c>
      <c r="I83">
        <v>22</v>
      </c>
      <c r="J83">
        <v>22</v>
      </c>
      <c r="K83">
        <v>22</v>
      </c>
      <c r="L83">
        <v>22</v>
      </c>
      <c r="M83">
        <v>22</v>
      </c>
      <c r="N83">
        <v>22</v>
      </c>
      <c r="O83">
        <v>22</v>
      </c>
      <c r="P83">
        <v>22</v>
      </c>
      <c r="Q83">
        <v>22</v>
      </c>
      <c r="R83">
        <v>22</v>
      </c>
      <c r="S83">
        <v>22</v>
      </c>
      <c r="T83">
        <v>22</v>
      </c>
      <c r="U83">
        <v>22</v>
      </c>
      <c r="V83">
        <v>22</v>
      </c>
      <c r="W83">
        <v>22</v>
      </c>
      <c r="X83">
        <v>22</v>
      </c>
      <c r="Y83">
        <v>22</v>
      </c>
      <c r="Z83">
        <v>22</v>
      </c>
      <c r="AA83">
        <v>25</v>
      </c>
      <c r="AB83">
        <v>25</v>
      </c>
      <c r="AC83">
        <v>25</v>
      </c>
      <c r="AD83">
        <v>25</v>
      </c>
      <c r="AE83">
        <v>25</v>
      </c>
      <c r="AF83">
        <v>25</v>
      </c>
      <c r="AG83">
        <v>25</v>
      </c>
      <c r="AH83">
        <v>25</v>
      </c>
      <c r="AI83">
        <v>25</v>
      </c>
      <c r="AJ83">
        <v>25</v>
      </c>
      <c r="AK83">
        <v>25</v>
      </c>
      <c r="AL83">
        <v>25</v>
      </c>
      <c r="AM83">
        <v>25</v>
      </c>
      <c r="AN83">
        <v>25</v>
      </c>
      <c r="AO83">
        <v>25</v>
      </c>
      <c r="AP83">
        <v>25</v>
      </c>
      <c r="AQ83">
        <v>25</v>
      </c>
      <c r="AR83">
        <v>25</v>
      </c>
      <c r="AS83">
        <v>25</v>
      </c>
      <c r="AT83">
        <v>25</v>
      </c>
      <c r="AU83">
        <v>23</v>
      </c>
      <c r="AV83">
        <v>23</v>
      </c>
      <c r="AW83">
        <v>23</v>
      </c>
      <c r="AX83">
        <v>23</v>
      </c>
      <c r="AY83">
        <v>23</v>
      </c>
      <c r="AZ83">
        <v>23</v>
      </c>
      <c r="BA83">
        <v>23</v>
      </c>
      <c r="BB83">
        <v>23</v>
      </c>
      <c r="BC83">
        <v>23</v>
      </c>
      <c r="BD83">
        <v>23</v>
      </c>
      <c r="BE83">
        <v>23</v>
      </c>
      <c r="BF83">
        <v>23</v>
      </c>
      <c r="BG83">
        <v>23</v>
      </c>
      <c r="BH83">
        <v>23</v>
      </c>
      <c r="BI83">
        <v>23</v>
      </c>
      <c r="BJ83">
        <v>23</v>
      </c>
      <c r="BK83">
        <v>23</v>
      </c>
      <c r="BL83">
        <v>23</v>
      </c>
      <c r="BM83">
        <v>23</v>
      </c>
      <c r="BN83">
        <v>23</v>
      </c>
      <c r="BO83">
        <v>24</v>
      </c>
      <c r="BP83">
        <v>24</v>
      </c>
      <c r="BQ83">
        <v>24</v>
      </c>
      <c r="BR83">
        <v>24</v>
      </c>
      <c r="BS83">
        <v>24</v>
      </c>
      <c r="BT83">
        <v>24</v>
      </c>
      <c r="BU83">
        <v>24</v>
      </c>
      <c r="BV83">
        <v>24</v>
      </c>
      <c r="BW83">
        <v>1</v>
      </c>
      <c r="BX83">
        <v>24</v>
      </c>
      <c r="BY83">
        <v>24</v>
      </c>
      <c r="BZ83">
        <v>24</v>
      </c>
      <c r="CA83">
        <v>24</v>
      </c>
      <c r="CB83">
        <v>24</v>
      </c>
      <c r="CC83">
        <v>24</v>
      </c>
      <c r="CD83">
        <v>24</v>
      </c>
      <c r="CE83">
        <v>24</v>
      </c>
      <c r="CF83">
        <v>24</v>
      </c>
      <c r="CG83">
        <v>24</v>
      </c>
      <c r="CH83">
        <v>24</v>
      </c>
      <c r="CI83">
        <v>17</v>
      </c>
      <c r="CJ83">
        <v>17</v>
      </c>
      <c r="CK83">
        <v>17</v>
      </c>
      <c r="CL83">
        <v>17</v>
      </c>
      <c r="CM83">
        <v>17</v>
      </c>
      <c r="CN83">
        <v>17</v>
      </c>
      <c r="CO83">
        <v>1</v>
      </c>
      <c r="CP83">
        <v>17</v>
      </c>
      <c r="CQ83">
        <v>24</v>
      </c>
      <c r="CR83">
        <v>17</v>
      </c>
      <c r="CS83">
        <v>17</v>
      </c>
      <c r="CT83">
        <v>17</v>
      </c>
      <c r="CU83">
        <v>17</v>
      </c>
      <c r="CV83">
        <v>17</v>
      </c>
      <c r="CW83">
        <v>17</v>
      </c>
      <c r="CX83">
        <v>17</v>
      </c>
      <c r="CY83">
        <v>17</v>
      </c>
      <c r="CZ83">
        <v>17</v>
      </c>
      <c r="DA83">
        <v>17</v>
      </c>
      <c r="DB83">
        <v>17</v>
      </c>
    </row>
    <row r="84" spans="1:106">
      <c r="A84">
        <v>76</v>
      </c>
      <c r="B84" t="s">
        <v>17</v>
      </c>
      <c r="C84" t="s">
        <v>9</v>
      </c>
      <c r="D84" t="s">
        <v>12</v>
      </c>
      <c r="E84" t="s">
        <v>19</v>
      </c>
      <c r="F84" t="s">
        <v>20</v>
      </c>
      <c r="G84">
        <v>22</v>
      </c>
      <c r="H84">
        <v>22</v>
      </c>
      <c r="I84">
        <v>22</v>
      </c>
      <c r="J84">
        <v>22</v>
      </c>
      <c r="K84">
        <v>22</v>
      </c>
      <c r="L84">
        <v>22</v>
      </c>
      <c r="M84">
        <v>22</v>
      </c>
      <c r="N84">
        <v>22</v>
      </c>
      <c r="O84">
        <v>22</v>
      </c>
      <c r="P84">
        <v>22</v>
      </c>
      <c r="Q84">
        <v>22</v>
      </c>
      <c r="R84">
        <v>22</v>
      </c>
      <c r="S84">
        <v>22</v>
      </c>
      <c r="T84">
        <v>22</v>
      </c>
      <c r="U84">
        <v>22</v>
      </c>
      <c r="V84">
        <v>22</v>
      </c>
      <c r="W84">
        <v>22</v>
      </c>
      <c r="X84">
        <v>22</v>
      </c>
      <c r="Y84">
        <v>22</v>
      </c>
      <c r="Z84">
        <v>22</v>
      </c>
      <c r="AA84">
        <v>25</v>
      </c>
      <c r="AB84">
        <v>25</v>
      </c>
      <c r="AC84">
        <v>25</v>
      </c>
      <c r="AD84">
        <v>25</v>
      </c>
      <c r="AE84">
        <v>11</v>
      </c>
      <c r="AF84">
        <v>25</v>
      </c>
      <c r="AG84">
        <v>25</v>
      </c>
      <c r="AH84">
        <v>25</v>
      </c>
      <c r="AI84">
        <v>25</v>
      </c>
      <c r="AJ84">
        <v>25</v>
      </c>
      <c r="AK84">
        <v>25</v>
      </c>
      <c r="AL84">
        <v>25</v>
      </c>
      <c r="AM84">
        <v>25</v>
      </c>
      <c r="AN84">
        <v>25</v>
      </c>
      <c r="AO84">
        <v>25</v>
      </c>
      <c r="AP84">
        <v>25</v>
      </c>
      <c r="AQ84">
        <v>25</v>
      </c>
      <c r="AR84">
        <v>25</v>
      </c>
      <c r="AS84">
        <v>25</v>
      </c>
      <c r="AT84">
        <v>25</v>
      </c>
      <c r="AU84">
        <v>23</v>
      </c>
      <c r="AV84">
        <v>23</v>
      </c>
      <c r="AW84">
        <v>23</v>
      </c>
      <c r="AX84">
        <v>23</v>
      </c>
      <c r="AY84">
        <v>25</v>
      </c>
      <c r="AZ84">
        <v>23</v>
      </c>
      <c r="BA84">
        <v>23</v>
      </c>
      <c r="BB84">
        <v>23</v>
      </c>
      <c r="BC84">
        <v>23</v>
      </c>
      <c r="BD84">
        <v>23</v>
      </c>
      <c r="BE84">
        <v>23</v>
      </c>
      <c r="BF84">
        <v>23</v>
      </c>
      <c r="BG84">
        <v>23</v>
      </c>
      <c r="BH84">
        <v>23</v>
      </c>
      <c r="BI84">
        <v>23</v>
      </c>
      <c r="BJ84">
        <v>23</v>
      </c>
      <c r="BK84">
        <v>23</v>
      </c>
      <c r="BL84">
        <v>23</v>
      </c>
      <c r="BM84">
        <v>23</v>
      </c>
      <c r="BN84">
        <v>24</v>
      </c>
      <c r="BO84">
        <v>24</v>
      </c>
      <c r="BP84">
        <v>24</v>
      </c>
      <c r="BQ84">
        <v>24</v>
      </c>
      <c r="BR84">
        <v>24</v>
      </c>
      <c r="BS84">
        <v>23</v>
      </c>
      <c r="BT84">
        <v>24</v>
      </c>
      <c r="BU84">
        <v>24</v>
      </c>
      <c r="BV84">
        <v>24</v>
      </c>
      <c r="BW84">
        <v>24</v>
      </c>
      <c r="BX84">
        <v>24</v>
      </c>
      <c r="BY84">
        <v>24</v>
      </c>
      <c r="BZ84">
        <v>24</v>
      </c>
      <c r="CA84">
        <v>24</v>
      </c>
      <c r="CB84">
        <v>24</v>
      </c>
      <c r="CC84">
        <v>24</v>
      </c>
      <c r="CD84">
        <v>24</v>
      </c>
      <c r="CE84">
        <v>24</v>
      </c>
      <c r="CF84">
        <v>24</v>
      </c>
      <c r="CG84">
        <v>24</v>
      </c>
      <c r="CH84">
        <v>23</v>
      </c>
      <c r="CI84">
        <v>17</v>
      </c>
      <c r="CJ84">
        <v>17</v>
      </c>
      <c r="CK84">
        <v>11</v>
      </c>
      <c r="CL84">
        <v>17</v>
      </c>
      <c r="CM84">
        <v>24</v>
      </c>
      <c r="CN84">
        <v>17</v>
      </c>
      <c r="CO84">
        <v>17</v>
      </c>
      <c r="CP84">
        <v>17</v>
      </c>
      <c r="CQ84">
        <v>17</v>
      </c>
      <c r="CR84">
        <v>17</v>
      </c>
      <c r="CS84">
        <v>17</v>
      </c>
      <c r="CT84">
        <v>17</v>
      </c>
      <c r="CU84">
        <v>17</v>
      </c>
      <c r="CV84">
        <v>17</v>
      </c>
      <c r="CW84">
        <v>17</v>
      </c>
      <c r="CX84">
        <v>17</v>
      </c>
      <c r="CY84">
        <v>17</v>
      </c>
      <c r="CZ84">
        <v>1</v>
      </c>
      <c r="DA84">
        <v>17</v>
      </c>
      <c r="DB84">
        <v>17</v>
      </c>
    </row>
    <row r="85" spans="1:106">
      <c r="A85">
        <v>77</v>
      </c>
      <c r="B85" t="s">
        <v>17</v>
      </c>
      <c r="C85" t="s">
        <v>9</v>
      </c>
      <c r="D85" t="s">
        <v>12</v>
      </c>
      <c r="E85" t="s">
        <v>19</v>
      </c>
      <c r="F85" t="s">
        <v>20</v>
      </c>
      <c r="G85">
        <v>22</v>
      </c>
      <c r="H85">
        <v>22</v>
      </c>
      <c r="I85">
        <v>22</v>
      </c>
      <c r="J85">
        <v>22</v>
      </c>
      <c r="K85">
        <v>22</v>
      </c>
      <c r="L85">
        <v>22</v>
      </c>
      <c r="M85">
        <v>22</v>
      </c>
      <c r="N85">
        <v>22</v>
      </c>
      <c r="O85">
        <v>22</v>
      </c>
      <c r="P85">
        <v>22</v>
      </c>
      <c r="Q85">
        <v>22</v>
      </c>
      <c r="R85">
        <v>11</v>
      </c>
      <c r="S85">
        <v>22</v>
      </c>
      <c r="T85">
        <v>22</v>
      </c>
      <c r="U85">
        <v>22</v>
      </c>
      <c r="V85">
        <v>22</v>
      </c>
      <c r="W85">
        <v>22</v>
      </c>
      <c r="X85">
        <v>22</v>
      </c>
      <c r="Y85">
        <v>22</v>
      </c>
      <c r="Z85">
        <v>22</v>
      </c>
      <c r="AA85">
        <v>25</v>
      </c>
      <c r="AB85">
        <v>25</v>
      </c>
      <c r="AC85">
        <v>25</v>
      </c>
      <c r="AD85">
        <v>25</v>
      </c>
      <c r="AE85">
        <v>25</v>
      </c>
      <c r="AF85">
        <v>25</v>
      </c>
      <c r="AG85">
        <v>25</v>
      </c>
      <c r="AH85">
        <v>25</v>
      </c>
      <c r="AI85">
        <v>25</v>
      </c>
      <c r="AJ85">
        <v>25</v>
      </c>
      <c r="AK85">
        <v>25</v>
      </c>
      <c r="AL85">
        <v>22</v>
      </c>
      <c r="AM85">
        <v>25</v>
      </c>
      <c r="AN85">
        <v>25</v>
      </c>
      <c r="AO85">
        <v>25</v>
      </c>
      <c r="AP85">
        <v>25</v>
      </c>
      <c r="AQ85">
        <v>25</v>
      </c>
      <c r="AR85">
        <v>25</v>
      </c>
      <c r="AS85">
        <v>25</v>
      </c>
      <c r="AT85">
        <v>25</v>
      </c>
      <c r="AU85">
        <v>23</v>
      </c>
      <c r="AV85">
        <v>23</v>
      </c>
      <c r="AW85">
        <v>23</v>
      </c>
      <c r="AX85">
        <v>23</v>
      </c>
      <c r="AY85">
        <v>23</v>
      </c>
      <c r="AZ85">
        <v>23</v>
      </c>
      <c r="BA85">
        <v>23</v>
      </c>
      <c r="BB85">
        <v>23</v>
      </c>
      <c r="BC85">
        <v>23</v>
      </c>
      <c r="BD85">
        <v>23</v>
      </c>
      <c r="BE85">
        <v>23</v>
      </c>
      <c r="BF85">
        <v>25</v>
      </c>
      <c r="BG85">
        <v>23</v>
      </c>
      <c r="BH85">
        <v>11</v>
      </c>
      <c r="BI85">
        <v>23</v>
      </c>
      <c r="BJ85">
        <v>23</v>
      </c>
      <c r="BK85">
        <v>23</v>
      </c>
      <c r="BL85">
        <v>23</v>
      </c>
      <c r="BM85">
        <v>23</v>
      </c>
      <c r="BN85">
        <v>24</v>
      </c>
      <c r="BO85">
        <v>24</v>
      </c>
      <c r="BP85">
        <v>24</v>
      </c>
      <c r="BQ85">
        <v>24</v>
      </c>
      <c r="BR85">
        <v>24</v>
      </c>
      <c r="BS85">
        <v>24</v>
      </c>
      <c r="BT85">
        <v>24</v>
      </c>
      <c r="BU85">
        <v>24</v>
      </c>
      <c r="BV85">
        <v>24</v>
      </c>
      <c r="BW85">
        <v>24</v>
      </c>
      <c r="BX85">
        <v>24</v>
      </c>
      <c r="BY85">
        <v>24</v>
      </c>
      <c r="BZ85">
        <v>23</v>
      </c>
      <c r="CA85">
        <v>24</v>
      </c>
      <c r="CB85">
        <v>23</v>
      </c>
      <c r="CC85">
        <v>24</v>
      </c>
      <c r="CD85">
        <v>24</v>
      </c>
      <c r="CE85">
        <v>24</v>
      </c>
      <c r="CF85">
        <v>24</v>
      </c>
      <c r="CG85">
        <v>24</v>
      </c>
      <c r="CH85">
        <v>23</v>
      </c>
      <c r="CI85">
        <v>17</v>
      </c>
      <c r="CJ85">
        <v>17</v>
      </c>
      <c r="CK85">
        <v>17</v>
      </c>
      <c r="CL85">
        <v>17</v>
      </c>
      <c r="CM85">
        <v>17</v>
      </c>
      <c r="CN85">
        <v>17</v>
      </c>
      <c r="CO85">
        <v>17</v>
      </c>
      <c r="CP85">
        <v>17</v>
      </c>
      <c r="CQ85">
        <v>17</v>
      </c>
      <c r="CR85">
        <v>17</v>
      </c>
      <c r="CS85">
        <v>17</v>
      </c>
      <c r="CT85">
        <v>24</v>
      </c>
      <c r="CU85">
        <v>17</v>
      </c>
      <c r="CV85">
        <v>24</v>
      </c>
      <c r="CW85">
        <v>17</v>
      </c>
      <c r="CX85">
        <v>17</v>
      </c>
      <c r="CY85">
        <v>17</v>
      </c>
      <c r="CZ85">
        <v>17</v>
      </c>
      <c r="DA85">
        <v>17</v>
      </c>
      <c r="DB85">
        <v>17</v>
      </c>
    </row>
    <row r="86" spans="1:106">
      <c r="A86">
        <v>78</v>
      </c>
      <c r="B86" t="s">
        <v>17</v>
      </c>
      <c r="C86" t="s">
        <v>9</v>
      </c>
      <c r="D86" t="s">
        <v>12</v>
      </c>
      <c r="E86" t="s">
        <v>19</v>
      </c>
      <c r="F86" t="s">
        <v>20</v>
      </c>
      <c r="G86">
        <v>22</v>
      </c>
      <c r="H86">
        <v>11</v>
      </c>
      <c r="I86">
        <v>22</v>
      </c>
      <c r="J86">
        <v>22</v>
      </c>
      <c r="K86">
        <v>22</v>
      </c>
      <c r="L86">
        <v>22</v>
      </c>
      <c r="M86">
        <v>22</v>
      </c>
      <c r="N86">
        <v>22</v>
      </c>
      <c r="O86">
        <v>22</v>
      </c>
      <c r="P86">
        <v>22</v>
      </c>
      <c r="Q86">
        <v>22</v>
      </c>
      <c r="R86">
        <v>22</v>
      </c>
      <c r="S86">
        <v>22</v>
      </c>
      <c r="T86">
        <v>22</v>
      </c>
      <c r="U86">
        <v>22</v>
      </c>
      <c r="V86">
        <v>22</v>
      </c>
      <c r="W86">
        <v>22</v>
      </c>
      <c r="X86">
        <v>22</v>
      </c>
      <c r="Y86">
        <v>22</v>
      </c>
      <c r="Z86">
        <v>22</v>
      </c>
      <c r="AA86">
        <v>25</v>
      </c>
      <c r="AB86">
        <v>22</v>
      </c>
      <c r="AC86">
        <v>25</v>
      </c>
      <c r="AD86">
        <v>25</v>
      </c>
      <c r="AE86">
        <v>25</v>
      </c>
      <c r="AF86">
        <v>25</v>
      </c>
      <c r="AG86">
        <v>25</v>
      </c>
      <c r="AH86">
        <v>25</v>
      </c>
      <c r="AI86">
        <v>25</v>
      </c>
      <c r="AJ86">
        <v>25</v>
      </c>
      <c r="AK86">
        <v>25</v>
      </c>
      <c r="AL86">
        <v>25</v>
      </c>
      <c r="AM86">
        <v>25</v>
      </c>
      <c r="AN86">
        <v>25</v>
      </c>
      <c r="AO86">
        <v>25</v>
      </c>
      <c r="AP86">
        <v>25</v>
      </c>
      <c r="AQ86">
        <v>25</v>
      </c>
      <c r="AR86">
        <v>25</v>
      </c>
      <c r="AS86">
        <v>25</v>
      </c>
      <c r="AT86">
        <v>25</v>
      </c>
      <c r="AU86">
        <v>23</v>
      </c>
      <c r="AV86">
        <v>25</v>
      </c>
      <c r="AW86">
        <v>23</v>
      </c>
      <c r="AX86">
        <v>24</v>
      </c>
      <c r="AY86">
        <v>23</v>
      </c>
      <c r="AZ86">
        <v>23</v>
      </c>
      <c r="BA86">
        <v>23</v>
      </c>
      <c r="BB86">
        <v>23</v>
      </c>
      <c r="BC86">
        <v>23</v>
      </c>
      <c r="BD86">
        <v>23</v>
      </c>
      <c r="BE86">
        <v>23</v>
      </c>
      <c r="BF86">
        <v>23</v>
      </c>
      <c r="BG86">
        <v>23</v>
      </c>
      <c r="BH86">
        <v>23</v>
      </c>
      <c r="BI86">
        <v>23</v>
      </c>
      <c r="BJ86">
        <v>23</v>
      </c>
      <c r="BK86">
        <v>23</v>
      </c>
      <c r="BL86">
        <v>23</v>
      </c>
      <c r="BM86">
        <v>23</v>
      </c>
      <c r="BN86">
        <v>23</v>
      </c>
      <c r="BO86">
        <v>24</v>
      </c>
      <c r="BP86">
        <v>23</v>
      </c>
      <c r="BQ86">
        <v>24</v>
      </c>
      <c r="BR86">
        <v>23</v>
      </c>
      <c r="BS86">
        <v>24</v>
      </c>
      <c r="BT86">
        <v>24</v>
      </c>
      <c r="BU86">
        <v>24</v>
      </c>
      <c r="BV86">
        <v>24</v>
      </c>
      <c r="BW86">
        <v>24</v>
      </c>
      <c r="BX86">
        <v>24</v>
      </c>
      <c r="BY86">
        <v>24</v>
      </c>
      <c r="BZ86">
        <v>24</v>
      </c>
      <c r="CA86">
        <v>24</v>
      </c>
      <c r="CB86">
        <v>24</v>
      </c>
      <c r="CC86">
        <v>24</v>
      </c>
      <c r="CD86">
        <v>24</v>
      </c>
      <c r="CE86">
        <v>24</v>
      </c>
      <c r="CF86">
        <v>24</v>
      </c>
      <c r="CG86">
        <v>24</v>
      </c>
      <c r="CH86">
        <v>24</v>
      </c>
      <c r="CI86">
        <v>17</v>
      </c>
      <c r="CJ86">
        <v>24</v>
      </c>
      <c r="CK86">
        <v>17</v>
      </c>
      <c r="CL86">
        <v>17</v>
      </c>
      <c r="CM86">
        <v>17</v>
      </c>
      <c r="CN86">
        <v>17</v>
      </c>
      <c r="CO86">
        <v>17</v>
      </c>
      <c r="CP86">
        <v>17</v>
      </c>
      <c r="CQ86">
        <v>17</v>
      </c>
      <c r="CR86">
        <v>17</v>
      </c>
      <c r="CS86">
        <v>17</v>
      </c>
      <c r="CT86">
        <v>17</v>
      </c>
      <c r="CU86">
        <v>17</v>
      </c>
      <c r="CV86">
        <v>17</v>
      </c>
      <c r="CW86">
        <v>17</v>
      </c>
      <c r="CX86">
        <v>17</v>
      </c>
      <c r="CY86">
        <v>17</v>
      </c>
      <c r="CZ86">
        <v>17</v>
      </c>
      <c r="DA86">
        <v>17</v>
      </c>
      <c r="DB86">
        <v>17</v>
      </c>
    </row>
    <row r="87" spans="1:106">
      <c r="A87">
        <v>79</v>
      </c>
      <c r="B87" t="s">
        <v>17</v>
      </c>
      <c r="C87" t="s">
        <v>9</v>
      </c>
      <c r="D87" t="s">
        <v>12</v>
      </c>
      <c r="E87" t="s">
        <v>19</v>
      </c>
      <c r="F87" t="s">
        <v>20</v>
      </c>
      <c r="G87">
        <v>22</v>
      </c>
      <c r="H87">
        <v>22</v>
      </c>
      <c r="I87">
        <v>22</v>
      </c>
      <c r="J87">
        <v>22</v>
      </c>
      <c r="K87">
        <v>22</v>
      </c>
      <c r="L87">
        <v>22</v>
      </c>
      <c r="M87">
        <v>22</v>
      </c>
      <c r="N87">
        <v>22</v>
      </c>
      <c r="O87">
        <v>22</v>
      </c>
      <c r="P87">
        <v>22</v>
      </c>
      <c r="Q87">
        <v>22</v>
      </c>
      <c r="R87">
        <v>22</v>
      </c>
      <c r="S87">
        <v>22</v>
      </c>
      <c r="T87">
        <v>22</v>
      </c>
      <c r="U87">
        <v>22</v>
      </c>
      <c r="V87">
        <v>22</v>
      </c>
      <c r="W87">
        <v>22</v>
      </c>
      <c r="X87">
        <v>22</v>
      </c>
      <c r="Y87">
        <v>22</v>
      </c>
      <c r="Z87">
        <v>22</v>
      </c>
      <c r="AA87">
        <v>25</v>
      </c>
      <c r="AB87">
        <v>25</v>
      </c>
      <c r="AC87">
        <v>25</v>
      </c>
      <c r="AD87">
        <v>25</v>
      </c>
      <c r="AE87">
        <v>25</v>
      </c>
      <c r="AF87">
        <v>25</v>
      </c>
      <c r="AG87">
        <v>25</v>
      </c>
      <c r="AH87">
        <v>25</v>
      </c>
      <c r="AI87">
        <v>25</v>
      </c>
      <c r="AJ87">
        <v>25</v>
      </c>
      <c r="AK87">
        <v>25</v>
      </c>
      <c r="AL87">
        <v>25</v>
      </c>
      <c r="AM87">
        <v>25</v>
      </c>
      <c r="AN87">
        <v>25</v>
      </c>
      <c r="AO87">
        <v>25</v>
      </c>
      <c r="AP87">
        <v>25</v>
      </c>
      <c r="AQ87">
        <v>25</v>
      </c>
      <c r="AR87">
        <v>25</v>
      </c>
      <c r="AS87">
        <v>25</v>
      </c>
      <c r="AT87">
        <v>25</v>
      </c>
      <c r="AU87">
        <v>23</v>
      </c>
      <c r="AV87">
        <v>23</v>
      </c>
      <c r="AW87">
        <v>23</v>
      </c>
      <c r="AX87">
        <v>23</v>
      </c>
      <c r="AY87">
        <v>24</v>
      </c>
      <c r="AZ87">
        <v>23</v>
      </c>
      <c r="BA87">
        <v>23</v>
      </c>
      <c r="BB87">
        <v>23</v>
      </c>
      <c r="BC87">
        <v>23</v>
      </c>
      <c r="BD87">
        <v>23</v>
      </c>
      <c r="BE87">
        <v>23</v>
      </c>
      <c r="BF87">
        <v>23</v>
      </c>
      <c r="BG87">
        <v>23</v>
      </c>
      <c r="BH87">
        <v>23</v>
      </c>
      <c r="BI87">
        <v>23</v>
      </c>
      <c r="BJ87">
        <v>23</v>
      </c>
      <c r="BK87">
        <v>23</v>
      </c>
      <c r="BL87">
        <v>23</v>
      </c>
      <c r="BM87">
        <v>23</v>
      </c>
      <c r="BN87">
        <v>23</v>
      </c>
      <c r="BO87">
        <v>24</v>
      </c>
      <c r="BP87">
        <v>24</v>
      </c>
      <c r="BQ87">
        <v>24</v>
      </c>
      <c r="BR87">
        <v>24</v>
      </c>
      <c r="BS87">
        <v>23</v>
      </c>
      <c r="BT87">
        <v>24</v>
      </c>
      <c r="BU87">
        <v>24</v>
      </c>
      <c r="BV87">
        <v>24</v>
      </c>
      <c r="BW87">
        <v>24</v>
      </c>
      <c r="BX87">
        <v>24</v>
      </c>
      <c r="BY87">
        <v>24</v>
      </c>
      <c r="BZ87">
        <v>24</v>
      </c>
      <c r="CA87">
        <v>24</v>
      </c>
      <c r="CB87">
        <v>24</v>
      </c>
      <c r="CC87">
        <v>24</v>
      </c>
      <c r="CD87">
        <v>24</v>
      </c>
      <c r="CE87">
        <v>24</v>
      </c>
      <c r="CF87">
        <v>24</v>
      </c>
      <c r="CG87">
        <v>24</v>
      </c>
      <c r="CH87">
        <v>24</v>
      </c>
      <c r="CI87">
        <v>17</v>
      </c>
      <c r="CJ87">
        <v>17</v>
      </c>
      <c r="CK87">
        <v>17</v>
      </c>
      <c r="CL87">
        <v>17</v>
      </c>
      <c r="CM87">
        <v>17</v>
      </c>
      <c r="CN87">
        <v>17</v>
      </c>
      <c r="CO87">
        <v>17</v>
      </c>
      <c r="CP87">
        <v>17</v>
      </c>
      <c r="CQ87">
        <v>17</v>
      </c>
      <c r="CR87">
        <v>17</v>
      </c>
      <c r="CS87">
        <v>17</v>
      </c>
      <c r="CT87">
        <v>17</v>
      </c>
      <c r="CU87">
        <v>17</v>
      </c>
      <c r="CV87">
        <v>17</v>
      </c>
      <c r="CW87">
        <v>17</v>
      </c>
      <c r="CX87">
        <v>17</v>
      </c>
      <c r="CY87">
        <v>17</v>
      </c>
      <c r="CZ87">
        <v>17</v>
      </c>
      <c r="DA87">
        <v>17</v>
      </c>
      <c r="DB87">
        <v>17</v>
      </c>
    </row>
    <row r="88" spans="1:106">
      <c r="A88">
        <v>80</v>
      </c>
      <c r="B88" t="s">
        <v>17</v>
      </c>
      <c r="C88" t="s">
        <v>9</v>
      </c>
      <c r="D88" t="s">
        <v>12</v>
      </c>
      <c r="E88" t="s">
        <v>19</v>
      </c>
      <c r="F88" t="s">
        <v>20</v>
      </c>
      <c r="G88">
        <v>22</v>
      </c>
      <c r="H88">
        <v>22</v>
      </c>
      <c r="I88">
        <v>22</v>
      </c>
      <c r="J88">
        <v>22</v>
      </c>
      <c r="K88">
        <v>22</v>
      </c>
      <c r="L88">
        <v>22</v>
      </c>
      <c r="M88">
        <v>22</v>
      </c>
      <c r="N88">
        <v>22</v>
      </c>
      <c r="O88">
        <v>22</v>
      </c>
      <c r="P88">
        <v>22</v>
      </c>
      <c r="Q88">
        <v>22</v>
      </c>
      <c r="R88">
        <v>22</v>
      </c>
      <c r="S88">
        <v>22</v>
      </c>
      <c r="T88">
        <v>22</v>
      </c>
      <c r="U88">
        <v>22</v>
      </c>
      <c r="V88">
        <v>22</v>
      </c>
      <c r="W88">
        <v>22</v>
      </c>
      <c r="X88">
        <v>22</v>
      </c>
      <c r="Y88">
        <v>22</v>
      </c>
      <c r="Z88">
        <v>22</v>
      </c>
      <c r="AA88">
        <v>25</v>
      </c>
      <c r="AB88">
        <v>25</v>
      </c>
      <c r="AC88">
        <v>25</v>
      </c>
      <c r="AD88">
        <v>25</v>
      </c>
      <c r="AE88">
        <v>25</v>
      </c>
      <c r="AF88">
        <v>25</v>
      </c>
      <c r="AG88">
        <v>25</v>
      </c>
      <c r="AH88">
        <v>25</v>
      </c>
      <c r="AI88">
        <v>25</v>
      </c>
      <c r="AJ88">
        <v>25</v>
      </c>
      <c r="AK88">
        <v>25</v>
      </c>
      <c r="AL88">
        <v>25</v>
      </c>
      <c r="AM88">
        <v>25</v>
      </c>
      <c r="AN88">
        <v>25</v>
      </c>
      <c r="AO88">
        <v>25</v>
      </c>
      <c r="AP88">
        <v>25</v>
      </c>
      <c r="AQ88">
        <v>25</v>
      </c>
      <c r="AR88">
        <v>24</v>
      </c>
      <c r="AS88">
        <v>25</v>
      </c>
      <c r="AT88">
        <v>25</v>
      </c>
      <c r="AU88">
        <v>23</v>
      </c>
      <c r="AV88">
        <v>23</v>
      </c>
      <c r="AW88">
        <v>23</v>
      </c>
      <c r="AX88">
        <v>23</v>
      </c>
      <c r="AY88">
        <v>23</v>
      </c>
      <c r="AZ88">
        <v>23</v>
      </c>
      <c r="BA88">
        <v>23</v>
      </c>
      <c r="BB88">
        <v>23</v>
      </c>
      <c r="BC88">
        <v>23</v>
      </c>
      <c r="BD88">
        <v>23</v>
      </c>
      <c r="BE88">
        <v>23</v>
      </c>
      <c r="BF88">
        <v>23</v>
      </c>
      <c r="BG88">
        <v>23</v>
      </c>
      <c r="BH88">
        <v>23</v>
      </c>
      <c r="BI88">
        <v>23</v>
      </c>
      <c r="BJ88">
        <v>24</v>
      </c>
      <c r="BK88">
        <v>23</v>
      </c>
      <c r="BL88">
        <v>25</v>
      </c>
      <c r="BM88">
        <v>23</v>
      </c>
      <c r="BN88">
        <v>23</v>
      </c>
      <c r="BO88">
        <v>24</v>
      </c>
      <c r="BP88">
        <v>24</v>
      </c>
      <c r="BQ88">
        <v>24</v>
      </c>
      <c r="BR88">
        <v>24</v>
      </c>
      <c r="BS88">
        <v>24</v>
      </c>
      <c r="BT88">
        <v>24</v>
      </c>
      <c r="BU88">
        <v>24</v>
      </c>
      <c r="BV88">
        <v>24</v>
      </c>
      <c r="BW88">
        <v>24</v>
      </c>
      <c r="BX88">
        <v>24</v>
      </c>
      <c r="BY88">
        <v>24</v>
      </c>
      <c r="BZ88">
        <v>24</v>
      </c>
      <c r="CA88">
        <v>24</v>
      </c>
      <c r="CB88">
        <v>24</v>
      </c>
      <c r="CC88">
        <v>24</v>
      </c>
      <c r="CD88">
        <v>23</v>
      </c>
      <c r="CE88">
        <v>24</v>
      </c>
      <c r="CF88">
        <v>26</v>
      </c>
      <c r="CG88">
        <v>24</v>
      </c>
      <c r="CH88">
        <v>24</v>
      </c>
      <c r="CI88">
        <v>17</v>
      </c>
      <c r="CJ88">
        <v>17</v>
      </c>
      <c r="CK88">
        <v>17</v>
      </c>
      <c r="CL88">
        <v>17</v>
      </c>
      <c r="CM88">
        <v>17</v>
      </c>
      <c r="CN88">
        <v>17</v>
      </c>
      <c r="CO88">
        <v>17</v>
      </c>
      <c r="CP88">
        <v>17</v>
      </c>
      <c r="CQ88">
        <v>17</v>
      </c>
      <c r="CR88">
        <v>17</v>
      </c>
      <c r="CS88">
        <v>17</v>
      </c>
      <c r="CT88">
        <v>17</v>
      </c>
      <c r="CU88">
        <v>17</v>
      </c>
      <c r="CV88">
        <v>17</v>
      </c>
      <c r="CW88">
        <v>17</v>
      </c>
      <c r="CX88">
        <v>17</v>
      </c>
      <c r="CY88">
        <v>17</v>
      </c>
      <c r="CZ88">
        <v>23</v>
      </c>
      <c r="DA88">
        <v>17</v>
      </c>
      <c r="DB88">
        <v>17</v>
      </c>
    </row>
    <row r="89" spans="1:106">
      <c r="A89">
        <v>81</v>
      </c>
      <c r="B89" t="s">
        <v>17</v>
      </c>
      <c r="C89" t="s">
        <v>9</v>
      </c>
      <c r="D89" t="s">
        <v>12</v>
      </c>
      <c r="E89" t="s">
        <v>19</v>
      </c>
      <c r="F89" t="s">
        <v>20</v>
      </c>
      <c r="G89">
        <v>11</v>
      </c>
      <c r="H89">
        <v>22</v>
      </c>
      <c r="I89">
        <v>22</v>
      </c>
      <c r="J89">
        <v>22</v>
      </c>
      <c r="K89">
        <v>11</v>
      </c>
      <c r="L89">
        <v>22</v>
      </c>
      <c r="M89">
        <v>20</v>
      </c>
      <c r="N89">
        <v>22</v>
      </c>
      <c r="O89">
        <v>20</v>
      </c>
      <c r="P89">
        <v>22</v>
      </c>
      <c r="Q89">
        <v>22</v>
      </c>
      <c r="R89">
        <v>22</v>
      </c>
      <c r="S89">
        <v>22</v>
      </c>
      <c r="T89">
        <v>22</v>
      </c>
      <c r="U89">
        <v>22</v>
      </c>
      <c r="V89">
        <v>22</v>
      </c>
      <c r="W89">
        <v>22</v>
      </c>
      <c r="X89">
        <v>22</v>
      </c>
      <c r="Y89">
        <v>22</v>
      </c>
      <c r="Z89">
        <v>22</v>
      </c>
      <c r="AA89">
        <v>22</v>
      </c>
      <c r="AB89">
        <v>25</v>
      </c>
      <c r="AC89">
        <v>24</v>
      </c>
      <c r="AD89">
        <v>25</v>
      </c>
      <c r="AE89">
        <v>22</v>
      </c>
      <c r="AF89">
        <v>25</v>
      </c>
      <c r="AG89">
        <v>18</v>
      </c>
      <c r="AH89">
        <v>25</v>
      </c>
      <c r="AI89">
        <v>22</v>
      </c>
      <c r="AJ89">
        <v>25</v>
      </c>
      <c r="AK89">
        <v>25</v>
      </c>
      <c r="AL89">
        <v>25</v>
      </c>
      <c r="AM89">
        <v>25</v>
      </c>
      <c r="AN89">
        <v>25</v>
      </c>
      <c r="AO89">
        <v>25</v>
      </c>
      <c r="AP89">
        <v>25</v>
      </c>
      <c r="AQ89">
        <v>25</v>
      </c>
      <c r="AR89">
        <v>25</v>
      </c>
      <c r="AS89">
        <v>25</v>
      </c>
      <c r="AT89">
        <v>25</v>
      </c>
      <c r="AU89">
        <v>25</v>
      </c>
      <c r="AV89">
        <v>23</v>
      </c>
      <c r="AW89">
        <v>25</v>
      </c>
      <c r="AX89">
        <v>23</v>
      </c>
      <c r="AY89">
        <v>25</v>
      </c>
      <c r="AZ89">
        <v>23</v>
      </c>
      <c r="BA89">
        <v>22</v>
      </c>
      <c r="BB89">
        <v>23</v>
      </c>
      <c r="BC89">
        <v>26</v>
      </c>
      <c r="BD89">
        <v>23</v>
      </c>
      <c r="BE89">
        <v>23</v>
      </c>
      <c r="BF89">
        <v>23</v>
      </c>
      <c r="BG89">
        <v>23</v>
      </c>
      <c r="BH89">
        <v>23</v>
      </c>
      <c r="BI89">
        <v>23</v>
      </c>
      <c r="BJ89">
        <v>23</v>
      </c>
      <c r="BK89">
        <v>24</v>
      </c>
      <c r="BL89">
        <v>23</v>
      </c>
      <c r="BM89">
        <v>23</v>
      </c>
      <c r="BN89">
        <v>23</v>
      </c>
      <c r="BO89">
        <v>23</v>
      </c>
      <c r="BP89">
        <v>24</v>
      </c>
      <c r="BQ89">
        <v>19</v>
      </c>
      <c r="BR89">
        <v>24</v>
      </c>
      <c r="BS89">
        <v>23</v>
      </c>
      <c r="BT89">
        <v>24</v>
      </c>
      <c r="BU89">
        <v>25</v>
      </c>
      <c r="BV89">
        <v>24</v>
      </c>
      <c r="BW89">
        <v>24</v>
      </c>
      <c r="BX89">
        <v>24</v>
      </c>
      <c r="BY89">
        <v>24</v>
      </c>
      <c r="BZ89">
        <v>24</v>
      </c>
      <c r="CA89">
        <v>24</v>
      </c>
      <c r="CB89">
        <v>24</v>
      </c>
      <c r="CC89">
        <v>24</v>
      </c>
      <c r="CD89">
        <v>24</v>
      </c>
      <c r="CE89">
        <v>23</v>
      </c>
      <c r="CF89">
        <v>24</v>
      </c>
      <c r="CG89">
        <v>24</v>
      </c>
      <c r="CH89">
        <v>24</v>
      </c>
      <c r="CI89">
        <v>24</v>
      </c>
      <c r="CJ89">
        <v>17</v>
      </c>
      <c r="CK89">
        <v>17</v>
      </c>
      <c r="CL89">
        <v>17</v>
      </c>
      <c r="CM89">
        <v>24</v>
      </c>
      <c r="CN89">
        <v>17</v>
      </c>
      <c r="CO89">
        <v>24</v>
      </c>
      <c r="CP89">
        <v>17</v>
      </c>
      <c r="CQ89">
        <v>25</v>
      </c>
      <c r="CR89">
        <v>17</v>
      </c>
      <c r="CS89">
        <v>17</v>
      </c>
      <c r="CT89">
        <v>17</v>
      </c>
      <c r="CU89">
        <v>17</v>
      </c>
      <c r="CV89">
        <v>17</v>
      </c>
      <c r="CW89">
        <v>17</v>
      </c>
      <c r="CX89">
        <v>17</v>
      </c>
      <c r="CY89">
        <v>17</v>
      </c>
      <c r="CZ89">
        <v>17</v>
      </c>
      <c r="DA89">
        <v>17</v>
      </c>
      <c r="DB89">
        <v>17</v>
      </c>
    </row>
    <row r="90" spans="1:106">
      <c r="A90">
        <v>82</v>
      </c>
      <c r="B90" t="s">
        <v>17</v>
      </c>
      <c r="C90" t="s">
        <v>9</v>
      </c>
      <c r="D90" t="s">
        <v>12</v>
      </c>
      <c r="E90" t="s">
        <v>19</v>
      </c>
      <c r="F90" t="s">
        <v>20</v>
      </c>
      <c r="G90">
        <v>22</v>
      </c>
      <c r="H90">
        <v>22</v>
      </c>
      <c r="I90">
        <v>22</v>
      </c>
      <c r="J90">
        <v>22</v>
      </c>
      <c r="K90">
        <v>22</v>
      </c>
      <c r="L90">
        <v>22</v>
      </c>
      <c r="M90">
        <v>22</v>
      </c>
      <c r="N90">
        <v>22</v>
      </c>
      <c r="O90">
        <v>22</v>
      </c>
      <c r="P90">
        <v>22</v>
      </c>
      <c r="Q90">
        <v>22</v>
      </c>
      <c r="R90">
        <v>22</v>
      </c>
      <c r="S90">
        <v>22</v>
      </c>
      <c r="T90">
        <v>22</v>
      </c>
      <c r="U90">
        <v>22</v>
      </c>
      <c r="V90">
        <v>22</v>
      </c>
      <c r="W90">
        <v>22</v>
      </c>
      <c r="X90">
        <v>22</v>
      </c>
      <c r="Y90">
        <v>22</v>
      </c>
      <c r="Z90">
        <v>22</v>
      </c>
      <c r="AA90">
        <v>25</v>
      </c>
      <c r="AB90">
        <v>11</v>
      </c>
      <c r="AC90">
        <v>25</v>
      </c>
      <c r="AD90">
        <v>25</v>
      </c>
      <c r="AE90">
        <v>25</v>
      </c>
      <c r="AF90">
        <v>25</v>
      </c>
      <c r="AG90">
        <v>25</v>
      </c>
      <c r="AH90">
        <v>25</v>
      </c>
      <c r="AI90">
        <v>25</v>
      </c>
      <c r="AJ90">
        <v>25</v>
      </c>
      <c r="AK90">
        <v>25</v>
      </c>
      <c r="AL90">
        <v>25</v>
      </c>
      <c r="AM90">
        <v>25</v>
      </c>
      <c r="AN90">
        <v>25</v>
      </c>
      <c r="AO90">
        <v>25</v>
      </c>
      <c r="AP90">
        <v>25</v>
      </c>
      <c r="AQ90">
        <v>25</v>
      </c>
      <c r="AR90">
        <v>25</v>
      </c>
      <c r="AS90">
        <v>25</v>
      </c>
      <c r="AT90">
        <v>25</v>
      </c>
      <c r="AU90">
        <v>23</v>
      </c>
      <c r="AV90">
        <v>25</v>
      </c>
      <c r="AW90">
        <v>23</v>
      </c>
      <c r="AX90">
        <v>23</v>
      </c>
      <c r="AY90">
        <v>23</v>
      </c>
      <c r="AZ90">
        <v>23</v>
      </c>
      <c r="BA90">
        <v>23</v>
      </c>
      <c r="BB90">
        <v>23</v>
      </c>
      <c r="BC90">
        <v>23</v>
      </c>
      <c r="BD90">
        <v>23</v>
      </c>
      <c r="BE90">
        <v>23</v>
      </c>
      <c r="BF90">
        <v>23</v>
      </c>
      <c r="BG90">
        <v>23</v>
      </c>
      <c r="BH90">
        <v>23</v>
      </c>
      <c r="BI90">
        <v>23</v>
      </c>
      <c r="BJ90">
        <v>24</v>
      </c>
      <c r="BK90">
        <v>24</v>
      </c>
      <c r="BL90">
        <v>24</v>
      </c>
      <c r="BM90">
        <v>23</v>
      </c>
      <c r="BN90">
        <v>24</v>
      </c>
      <c r="BO90">
        <v>24</v>
      </c>
      <c r="BP90">
        <v>23</v>
      </c>
      <c r="BQ90">
        <v>24</v>
      </c>
      <c r="BR90">
        <v>24</v>
      </c>
      <c r="BS90">
        <v>24</v>
      </c>
      <c r="BT90">
        <v>24</v>
      </c>
      <c r="BU90">
        <v>24</v>
      </c>
      <c r="BV90">
        <v>24</v>
      </c>
      <c r="BW90">
        <v>24</v>
      </c>
      <c r="BX90">
        <v>24</v>
      </c>
      <c r="BY90">
        <v>24</v>
      </c>
      <c r="BZ90">
        <v>24</v>
      </c>
      <c r="CA90">
        <v>24</v>
      </c>
      <c r="CB90">
        <v>24</v>
      </c>
      <c r="CC90">
        <v>24</v>
      </c>
      <c r="CD90">
        <v>23</v>
      </c>
      <c r="CE90">
        <v>23</v>
      </c>
      <c r="CF90">
        <v>23</v>
      </c>
      <c r="CG90">
        <v>24</v>
      </c>
      <c r="CH90">
        <v>23</v>
      </c>
      <c r="CI90">
        <v>17</v>
      </c>
      <c r="CJ90">
        <v>24</v>
      </c>
      <c r="CK90">
        <v>17</v>
      </c>
      <c r="CL90">
        <v>17</v>
      </c>
      <c r="CM90">
        <v>17</v>
      </c>
      <c r="CN90">
        <v>17</v>
      </c>
      <c r="CO90">
        <v>17</v>
      </c>
      <c r="CP90">
        <v>17</v>
      </c>
      <c r="CQ90">
        <v>11</v>
      </c>
      <c r="CR90">
        <v>17</v>
      </c>
      <c r="CS90">
        <v>17</v>
      </c>
      <c r="CT90">
        <v>17</v>
      </c>
      <c r="CU90">
        <v>17</v>
      </c>
      <c r="CV90">
        <v>17</v>
      </c>
      <c r="CW90">
        <v>17</v>
      </c>
      <c r="CX90">
        <v>17</v>
      </c>
      <c r="CY90">
        <v>17</v>
      </c>
      <c r="CZ90">
        <v>17</v>
      </c>
      <c r="DA90">
        <v>17</v>
      </c>
      <c r="DB90">
        <v>17</v>
      </c>
    </row>
    <row r="91" spans="1:106">
      <c r="A91">
        <v>83</v>
      </c>
      <c r="B91" t="s">
        <v>17</v>
      </c>
      <c r="C91" t="s">
        <v>9</v>
      </c>
      <c r="D91" t="s">
        <v>12</v>
      </c>
      <c r="E91" t="s">
        <v>19</v>
      </c>
      <c r="F91" t="s">
        <v>20</v>
      </c>
      <c r="G91">
        <v>22</v>
      </c>
      <c r="H91">
        <v>22</v>
      </c>
      <c r="I91">
        <v>22</v>
      </c>
      <c r="J91">
        <v>11</v>
      </c>
      <c r="K91">
        <v>22</v>
      </c>
      <c r="L91">
        <v>22</v>
      </c>
      <c r="M91">
        <v>22</v>
      </c>
      <c r="N91">
        <v>22</v>
      </c>
      <c r="O91">
        <v>22</v>
      </c>
      <c r="P91">
        <v>22</v>
      </c>
      <c r="Q91">
        <v>22</v>
      </c>
      <c r="R91">
        <v>22</v>
      </c>
      <c r="S91">
        <v>22</v>
      </c>
      <c r="T91">
        <v>22</v>
      </c>
      <c r="U91">
        <v>22</v>
      </c>
      <c r="V91">
        <v>22</v>
      </c>
      <c r="W91">
        <v>22</v>
      </c>
      <c r="X91">
        <v>22</v>
      </c>
      <c r="Y91">
        <v>22</v>
      </c>
      <c r="Z91">
        <v>22</v>
      </c>
      <c r="AA91">
        <v>25</v>
      </c>
      <c r="AB91">
        <v>25</v>
      </c>
      <c r="AC91">
        <v>25</v>
      </c>
      <c r="AD91">
        <v>22</v>
      </c>
      <c r="AE91">
        <v>25</v>
      </c>
      <c r="AF91">
        <v>25</v>
      </c>
      <c r="AG91">
        <v>25</v>
      </c>
      <c r="AH91">
        <v>25</v>
      </c>
      <c r="AI91">
        <v>25</v>
      </c>
      <c r="AJ91">
        <v>25</v>
      </c>
      <c r="AK91">
        <v>25</v>
      </c>
      <c r="AL91">
        <v>25</v>
      </c>
      <c r="AM91">
        <v>25</v>
      </c>
      <c r="AN91">
        <v>25</v>
      </c>
      <c r="AO91">
        <v>11</v>
      </c>
      <c r="AP91">
        <v>25</v>
      </c>
      <c r="AQ91">
        <v>25</v>
      </c>
      <c r="AR91">
        <v>25</v>
      </c>
      <c r="AS91">
        <v>25</v>
      </c>
      <c r="AT91">
        <v>25</v>
      </c>
      <c r="AU91">
        <v>23</v>
      </c>
      <c r="AV91">
        <v>11</v>
      </c>
      <c r="AW91">
        <v>23</v>
      </c>
      <c r="AX91">
        <v>25</v>
      </c>
      <c r="AY91">
        <v>23</v>
      </c>
      <c r="AZ91">
        <v>23</v>
      </c>
      <c r="BA91">
        <v>23</v>
      </c>
      <c r="BB91">
        <v>23</v>
      </c>
      <c r="BC91">
        <v>23</v>
      </c>
      <c r="BD91">
        <v>23</v>
      </c>
      <c r="BE91">
        <v>23</v>
      </c>
      <c r="BF91">
        <v>23</v>
      </c>
      <c r="BG91">
        <v>23</v>
      </c>
      <c r="BH91">
        <v>23</v>
      </c>
      <c r="BI91">
        <v>25</v>
      </c>
      <c r="BJ91">
        <v>23</v>
      </c>
      <c r="BK91">
        <v>23</v>
      </c>
      <c r="BL91">
        <v>23</v>
      </c>
      <c r="BM91">
        <v>23</v>
      </c>
      <c r="BN91">
        <v>23</v>
      </c>
      <c r="BO91">
        <v>24</v>
      </c>
      <c r="BP91">
        <v>23</v>
      </c>
      <c r="BQ91">
        <v>24</v>
      </c>
      <c r="BR91">
        <v>23</v>
      </c>
      <c r="BS91">
        <v>24</v>
      </c>
      <c r="BT91">
        <v>24</v>
      </c>
      <c r="BU91">
        <v>24</v>
      </c>
      <c r="BV91">
        <v>24</v>
      </c>
      <c r="BW91">
        <v>24</v>
      </c>
      <c r="BX91">
        <v>24</v>
      </c>
      <c r="BY91">
        <v>24</v>
      </c>
      <c r="BZ91">
        <v>24</v>
      </c>
      <c r="CA91">
        <v>24</v>
      </c>
      <c r="CB91">
        <v>24</v>
      </c>
      <c r="CC91">
        <v>1</v>
      </c>
      <c r="CD91">
        <v>24</v>
      </c>
      <c r="CE91">
        <v>24</v>
      </c>
      <c r="CF91">
        <v>24</v>
      </c>
      <c r="CG91">
        <v>24</v>
      </c>
      <c r="CH91">
        <v>24</v>
      </c>
      <c r="CI91">
        <v>17</v>
      </c>
      <c r="CJ91">
        <v>24</v>
      </c>
      <c r="CK91">
        <v>17</v>
      </c>
      <c r="CL91">
        <v>24</v>
      </c>
      <c r="CM91">
        <v>17</v>
      </c>
      <c r="CN91">
        <v>17</v>
      </c>
      <c r="CO91">
        <v>17</v>
      </c>
      <c r="CP91">
        <v>17</v>
      </c>
      <c r="CQ91">
        <v>17</v>
      </c>
      <c r="CR91">
        <v>17</v>
      </c>
      <c r="CS91">
        <v>17</v>
      </c>
      <c r="CT91">
        <v>17</v>
      </c>
      <c r="CU91">
        <v>17</v>
      </c>
      <c r="CV91">
        <v>17</v>
      </c>
      <c r="CW91">
        <v>23</v>
      </c>
      <c r="CX91">
        <v>17</v>
      </c>
      <c r="CY91">
        <v>1</v>
      </c>
      <c r="CZ91">
        <v>17</v>
      </c>
      <c r="DA91">
        <v>17</v>
      </c>
      <c r="DB91">
        <v>17</v>
      </c>
    </row>
    <row r="92" spans="1:106">
      <c r="A92">
        <v>84</v>
      </c>
      <c r="B92" t="s">
        <v>17</v>
      </c>
      <c r="C92" t="s">
        <v>9</v>
      </c>
      <c r="D92" t="s">
        <v>12</v>
      </c>
      <c r="E92" t="s">
        <v>19</v>
      </c>
      <c r="F92" t="s">
        <v>20</v>
      </c>
      <c r="G92">
        <v>22</v>
      </c>
      <c r="H92">
        <v>22</v>
      </c>
      <c r="I92">
        <v>22</v>
      </c>
      <c r="J92">
        <v>22</v>
      </c>
      <c r="K92">
        <v>22</v>
      </c>
      <c r="L92">
        <v>22</v>
      </c>
      <c r="M92">
        <v>22</v>
      </c>
      <c r="N92">
        <v>22</v>
      </c>
      <c r="O92">
        <v>22</v>
      </c>
      <c r="P92">
        <v>22</v>
      </c>
      <c r="Q92">
        <v>11</v>
      </c>
      <c r="R92">
        <v>1</v>
      </c>
      <c r="S92">
        <v>11</v>
      </c>
      <c r="T92">
        <v>1</v>
      </c>
      <c r="U92">
        <v>11</v>
      </c>
      <c r="V92">
        <v>22</v>
      </c>
      <c r="W92">
        <v>22</v>
      </c>
      <c r="X92">
        <v>22</v>
      </c>
      <c r="Y92">
        <v>22</v>
      </c>
      <c r="Z92">
        <v>22</v>
      </c>
      <c r="AA92">
        <v>25</v>
      </c>
      <c r="AB92">
        <v>25</v>
      </c>
      <c r="AC92">
        <v>25</v>
      </c>
      <c r="AD92">
        <v>25</v>
      </c>
      <c r="AE92">
        <v>25</v>
      </c>
      <c r="AF92">
        <v>25</v>
      </c>
      <c r="AG92">
        <v>25</v>
      </c>
      <c r="AH92">
        <v>25</v>
      </c>
      <c r="AI92">
        <v>25</v>
      </c>
      <c r="AJ92">
        <v>25</v>
      </c>
      <c r="AK92">
        <v>22</v>
      </c>
      <c r="AL92">
        <v>22</v>
      </c>
      <c r="AM92">
        <v>22</v>
      </c>
      <c r="AN92">
        <v>22</v>
      </c>
      <c r="AO92">
        <v>22</v>
      </c>
      <c r="AP92">
        <v>25</v>
      </c>
      <c r="AQ92">
        <v>25</v>
      </c>
      <c r="AR92">
        <v>25</v>
      </c>
      <c r="AS92">
        <v>25</v>
      </c>
      <c r="AT92">
        <v>25</v>
      </c>
      <c r="AU92">
        <v>23</v>
      </c>
      <c r="AV92">
        <v>23</v>
      </c>
      <c r="AW92">
        <v>23</v>
      </c>
      <c r="AX92">
        <v>23</v>
      </c>
      <c r="AY92">
        <v>23</v>
      </c>
      <c r="AZ92">
        <v>23</v>
      </c>
      <c r="BA92">
        <v>23</v>
      </c>
      <c r="BB92">
        <v>23</v>
      </c>
      <c r="BC92">
        <v>23</v>
      </c>
      <c r="BD92">
        <v>23</v>
      </c>
      <c r="BE92">
        <v>25</v>
      </c>
      <c r="BF92">
        <v>25</v>
      </c>
      <c r="BG92">
        <v>25</v>
      </c>
      <c r="BH92">
        <v>25</v>
      </c>
      <c r="BI92">
        <v>25</v>
      </c>
      <c r="BJ92">
        <v>23</v>
      </c>
      <c r="BK92">
        <v>23</v>
      </c>
      <c r="BL92">
        <v>23</v>
      </c>
      <c r="BM92">
        <v>1</v>
      </c>
      <c r="BN92">
        <v>23</v>
      </c>
      <c r="BO92">
        <v>24</v>
      </c>
      <c r="BP92">
        <v>24</v>
      </c>
      <c r="BQ92">
        <v>24</v>
      </c>
      <c r="BR92">
        <v>24</v>
      </c>
      <c r="BS92">
        <v>24</v>
      </c>
      <c r="BT92">
        <v>24</v>
      </c>
      <c r="BU92">
        <v>24</v>
      </c>
      <c r="BV92">
        <v>24</v>
      </c>
      <c r="BW92">
        <v>24</v>
      </c>
      <c r="BX92">
        <v>24</v>
      </c>
      <c r="BY92">
        <v>23</v>
      </c>
      <c r="BZ92">
        <v>23</v>
      </c>
      <c r="CA92">
        <v>23</v>
      </c>
      <c r="CB92">
        <v>23</v>
      </c>
      <c r="CC92">
        <v>23</v>
      </c>
      <c r="CD92">
        <v>24</v>
      </c>
      <c r="CE92">
        <v>24</v>
      </c>
      <c r="CF92">
        <v>24</v>
      </c>
      <c r="CG92">
        <v>23</v>
      </c>
      <c r="CH92">
        <v>24</v>
      </c>
      <c r="CI92">
        <v>17</v>
      </c>
      <c r="CJ92">
        <v>17</v>
      </c>
      <c r="CK92">
        <v>17</v>
      </c>
      <c r="CL92">
        <v>17</v>
      </c>
      <c r="CM92">
        <v>17</v>
      </c>
      <c r="CN92">
        <v>17</v>
      </c>
      <c r="CO92">
        <v>17</v>
      </c>
      <c r="CP92">
        <v>17</v>
      </c>
      <c r="CQ92">
        <v>17</v>
      </c>
      <c r="CR92">
        <v>17</v>
      </c>
      <c r="CS92">
        <v>24</v>
      </c>
      <c r="CT92">
        <v>24</v>
      </c>
      <c r="CU92">
        <v>24</v>
      </c>
      <c r="CV92">
        <v>24</v>
      </c>
      <c r="CW92">
        <v>24</v>
      </c>
      <c r="CX92">
        <v>17</v>
      </c>
      <c r="CY92">
        <v>17</v>
      </c>
      <c r="CZ92">
        <v>17</v>
      </c>
      <c r="DA92">
        <v>24</v>
      </c>
      <c r="DB92">
        <v>17</v>
      </c>
    </row>
    <row r="93" spans="1:106">
      <c r="A93">
        <v>85</v>
      </c>
      <c r="B93" t="s">
        <v>17</v>
      </c>
      <c r="C93" t="s">
        <v>9</v>
      </c>
      <c r="D93" t="s">
        <v>12</v>
      </c>
      <c r="E93" t="s">
        <v>19</v>
      </c>
      <c r="F93" t="s">
        <v>20</v>
      </c>
      <c r="G93">
        <v>22</v>
      </c>
      <c r="H93">
        <v>22</v>
      </c>
      <c r="I93">
        <v>22</v>
      </c>
      <c r="J93">
        <v>22</v>
      </c>
      <c r="K93">
        <v>22</v>
      </c>
      <c r="L93">
        <v>22</v>
      </c>
      <c r="M93">
        <v>22</v>
      </c>
      <c r="N93">
        <v>22</v>
      </c>
      <c r="O93">
        <v>22</v>
      </c>
      <c r="P93">
        <v>22</v>
      </c>
      <c r="Q93">
        <v>22</v>
      </c>
      <c r="R93">
        <v>22</v>
      </c>
      <c r="S93">
        <v>22</v>
      </c>
      <c r="T93">
        <v>22</v>
      </c>
      <c r="U93">
        <v>22</v>
      </c>
      <c r="V93">
        <v>22</v>
      </c>
      <c r="W93">
        <v>22</v>
      </c>
      <c r="X93">
        <v>22</v>
      </c>
      <c r="Y93">
        <v>22</v>
      </c>
      <c r="Z93">
        <v>22</v>
      </c>
      <c r="AA93">
        <v>25</v>
      </c>
      <c r="AB93">
        <v>25</v>
      </c>
      <c r="AC93">
        <v>25</v>
      </c>
      <c r="AD93">
        <v>25</v>
      </c>
      <c r="AE93">
        <v>25</v>
      </c>
      <c r="AF93">
        <v>25</v>
      </c>
      <c r="AG93">
        <v>25</v>
      </c>
      <c r="AH93">
        <v>25</v>
      </c>
      <c r="AI93">
        <v>18</v>
      </c>
      <c r="AJ93">
        <v>25</v>
      </c>
      <c r="AK93">
        <v>25</v>
      </c>
      <c r="AL93">
        <v>25</v>
      </c>
      <c r="AM93">
        <v>25</v>
      </c>
      <c r="AN93">
        <v>25</v>
      </c>
      <c r="AO93">
        <v>25</v>
      </c>
      <c r="AP93">
        <v>25</v>
      </c>
      <c r="AQ93">
        <v>25</v>
      </c>
      <c r="AR93">
        <v>25</v>
      </c>
      <c r="AS93">
        <v>25</v>
      </c>
      <c r="AT93">
        <v>25</v>
      </c>
      <c r="AU93">
        <v>23</v>
      </c>
      <c r="AV93">
        <v>23</v>
      </c>
      <c r="AW93">
        <v>23</v>
      </c>
      <c r="AX93">
        <v>23</v>
      </c>
      <c r="AY93">
        <v>23</v>
      </c>
      <c r="AZ93">
        <v>23</v>
      </c>
      <c r="BA93">
        <v>18</v>
      </c>
      <c r="BB93">
        <v>23</v>
      </c>
      <c r="BC93">
        <v>25</v>
      </c>
      <c r="BD93">
        <v>23</v>
      </c>
      <c r="BE93">
        <v>23</v>
      </c>
      <c r="BF93">
        <v>23</v>
      </c>
      <c r="BG93">
        <v>23</v>
      </c>
      <c r="BH93">
        <v>23</v>
      </c>
      <c r="BI93">
        <v>23</v>
      </c>
      <c r="BJ93">
        <v>23</v>
      </c>
      <c r="BK93">
        <v>23</v>
      </c>
      <c r="BL93">
        <v>23</v>
      </c>
      <c r="BM93">
        <v>23</v>
      </c>
      <c r="BN93">
        <v>23</v>
      </c>
      <c r="BO93">
        <v>24</v>
      </c>
      <c r="BP93">
        <v>24</v>
      </c>
      <c r="BQ93">
        <v>24</v>
      </c>
      <c r="BR93">
        <v>24</v>
      </c>
      <c r="BS93">
        <v>24</v>
      </c>
      <c r="BT93">
        <v>24</v>
      </c>
      <c r="BU93">
        <v>23</v>
      </c>
      <c r="BV93">
        <v>24</v>
      </c>
      <c r="BW93">
        <v>23</v>
      </c>
      <c r="BX93">
        <v>24</v>
      </c>
      <c r="BY93">
        <v>24</v>
      </c>
      <c r="BZ93">
        <v>24</v>
      </c>
      <c r="CA93">
        <v>24</v>
      </c>
      <c r="CB93">
        <v>24</v>
      </c>
      <c r="CC93">
        <v>24</v>
      </c>
      <c r="CD93">
        <v>24</v>
      </c>
      <c r="CE93">
        <v>24</v>
      </c>
      <c r="CF93">
        <v>24</v>
      </c>
      <c r="CG93">
        <v>24</v>
      </c>
      <c r="CH93">
        <v>24</v>
      </c>
      <c r="CI93">
        <v>17</v>
      </c>
      <c r="CJ93">
        <v>17</v>
      </c>
      <c r="CK93">
        <v>17</v>
      </c>
      <c r="CL93">
        <v>17</v>
      </c>
      <c r="CM93">
        <v>17</v>
      </c>
      <c r="CN93">
        <v>17</v>
      </c>
      <c r="CO93">
        <v>24</v>
      </c>
      <c r="CP93">
        <v>17</v>
      </c>
      <c r="CQ93">
        <v>24</v>
      </c>
      <c r="CR93">
        <v>17</v>
      </c>
      <c r="CS93">
        <v>17</v>
      </c>
      <c r="CT93">
        <v>17</v>
      </c>
      <c r="CU93">
        <v>17</v>
      </c>
      <c r="CV93">
        <v>17</v>
      </c>
      <c r="CW93">
        <v>17</v>
      </c>
      <c r="CX93">
        <v>17</v>
      </c>
      <c r="CY93">
        <v>17</v>
      </c>
      <c r="CZ93">
        <v>17</v>
      </c>
      <c r="DA93">
        <v>17</v>
      </c>
      <c r="DB93">
        <v>17</v>
      </c>
    </row>
    <row r="94" spans="1:106">
      <c r="A94">
        <v>86</v>
      </c>
      <c r="B94" t="s">
        <v>17</v>
      </c>
      <c r="C94" t="s">
        <v>9</v>
      </c>
      <c r="D94" t="s">
        <v>12</v>
      </c>
      <c r="E94" t="s">
        <v>19</v>
      </c>
      <c r="F94" t="s">
        <v>20</v>
      </c>
      <c r="G94">
        <v>22</v>
      </c>
      <c r="H94">
        <v>22</v>
      </c>
      <c r="I94">
        <v>22</v>
      </c>
      <c r="J94">
        <v>22</v>
      </c>
      <c r="K94">
        <v>22</v>
      </c>
      <c r="L94">
        <v>22</v>
      </c>
      <c r="M94">
        <v>22</v>
      </c>
      <c r="N94">
        <v>22</v>
      </c>
      <c r="O94">
        <v>22</v>
      </c>
      <c r="P94">
        <v>22</v>
      </c>
      <c r="Q94">
        <v>22</v>
      </c>
      <c r="R94">
        <v>22</v>
      </c>
      <c r="S94">
        <v>22</v>
      </c>
      <c r="T94">
        <v>22</v>
      </c>
      <c r="U94">
        <v>22</v>
      </c>
      <c r="V94">
        <v>22</v>
      </c>
      <c r="W94">
        <v>22</v>
      </c>
      <c r="X94">
        <v>22</v>
      </c>
      <c r="Y94">
        <v>22</v>
      </c>
      <c r="Z94">
        <v>22</v>
      </c>
      <c r="AA94">
        <v>25</v>
      </c>
      <c r="AB94">
        <v>25</v>
      </c>
      <c r="AC94">
        <v>25</v>
      </c>
      <c r="AD94">
        <v>25</v>
      </c>
      <c r="AE94">
        <v>25</v>
      </c>
      <c r="AF94">
        <v>25</v>
      </c>
      <c r="AG94">
        <v>25</v>
      </c>
      <c r="AH94">
        <v>25</v>
      </c>
      <c r="AI94">
        <v>25</v>
      </c>
      <c r="AJ94">
        <v>25</v>
      </c>
      <c r="AK94">
        <v>25</v>
      </c>
      <c r="AL94">
        <v>25</v>
      </c>
      <c r="AM94">
        <v>25</v>
      </c>
      <c r="AN94">
        <v>25</v>
      </c>
      <c r="AO94">
        <v>25</v>
      </c>
      <c r="AP94">
        <v>25</v>
      </c>
      <c r="AQ94">
        <v>25</v>
      </c>
      <c r="AR94">
        <v>25</v>
      </c>
      <c r="AS94">
        <v>25</v>
      </c>
      <c r="AT94">
        <v>25</v>
      </c>
      <c r="AU94">
        <v>23</v>
      </c>
      <c r="AV94">
        <v>23</v>
      </c>
      <c r="AW94">
        <v>23</v>
      </c>
      <c r="AX94">
        <v>23</v>
      </c>
      <c r="AY94">
        <v>23</v>
      </c>
      <c r="AZ94">
        <v>23</v>
      </c>
      <c r="BA94">
        <v>23</v>
      </c>
      <c r="BB94">
        <v>23</v>
      </c>
      <c r="BC94">
        <v>23</v>
      </c>
      <c r="BD94">
        <v>23</v>
      </c>
      <c r="BE94">
        <v>23</v>
      </c>
      <c r="BF94">
        <v>23</v>
      </c>
      <c r="BG94">
        <v>1</v>
      </c>
      <c r="BH94">
        <v>23</v>
      </c>
      <c r="BI94">
        <v>23</v>
      </c>
      <c r="BJ94">
        <v>23</v>
      </c>
      <c r="BK94">
        <v>23</v>
      </c>
      <c r="BL94">
        <v>23</v>
      </c>
      <c r="BM94">
        <v>23</v>
      </c>
      <c r="BN94">
        <v>23</v>
      </c>
      <c r="BO94">
        <v>24</v>
      </c>
      <c r="BP94">
        <v>24</v>
      </c>
      <c r="BQ94">
        <v>24</v>
      </c>
      <c r="BR94">
        <v>24</v>
      </c>
      <c r="BS94">
        <v>24</v>
      </c>
      <c r="BT94">
        <v>24</v>
      </c>
      <c r="BU94">
        <v>24</v>
      </c>
      <c r="BV94">
        <v>24</v>
      </c>
      <c r="BW94">
        <v>24</v>
      </c>
      <c r="BX94">
        <v>24</v>
      </c>
      <c r="BY94">
        <v>1</v>
      </c>
      <c r="BZ94">
        <v>1</v>
      </c>
      <c r="CA94">
        <v>23</v>
      </c>
      <c r="CB94">
        <v>1</v>
      </c>
      <c r="CC94">
        <v>24</v>
      </c>
      <c r="CD94">
        <v>24</v>
      </c>
      <c r="CE94">
        <v>24</v>
      </c>
      <c r="CF94">
        <v>24</v>
      </c>
      <c r="CG94">
        <v>24</v>
      </c>
      <c r="CH94">
        <v>24</v>
      </c>
      <c r="CI94">
        <v>17</v>
      </c>
      <c r="CJ94">
        <v>17</v>
      </c>
      <c r="CK94">
        <v>17</v>
      </c>
      <c r="CL94">
        <v>17</v>
      </c>
      <c r="CM94">
        <v>17</v>
      </c>
      <c r="CN94">
        <v>17</v>
      </c>
      <c r="CO94">
        <v>17</v>
      </c>
      <c r="CP94">
        <v>17</v>
      </c>
      <c r="CQ94">
        <v>17</v>
      </c>
      <c r="CR94">
        <v>17</v>
      </c>
      <c r="CS94">
        <v>24</v>
      </c>
      <c r="CT94">
        <v>24</v>
      </c>
      <c r="CU94">
        <v>24</v>
      </c>
      <c r="CV94">
        <v>24</v>
      </c>
      <c r="CW94">
        <v>17</v>
      </c>
      <c r="CX94">
        <v>17</v>
      </c>
      <c r="CY94">
        <v>17</v>
      </c>
      <c r="CZ94">
        <v>17</v>
      </c>
      <c r="DA94">
        <v>17</v>
      </c>
      <c r="DB94">
        <v>17</v>
      </c>
    </row>
    <row r="95" spans="1:106">
      <c r="A95">
        <v>87</v>
      </c>
      <c r="B95" t="s">
        <v>17</v>
      </c>
      <c r="C95" t="s">
        <v>9</v>
      </c>
      <c r="D95" t="s">
        <v>12</v>
      </c>
      <c r="E95" t="s">
        <v>19</v>
      </c>
      <c r="F95" t="s">
        <v>20</v>
      </c>
      <c r="G95">
        <v>22</v>
      </c>
      <c r="H95">
        <v>22</v>
      </c>
      <c r="I95">
        <v>22</v>
      </c>
      <c r="J95">
        <v>22</v>
      </c>
      <c r="K95">
        <v>22</v>
      </c>
      <c r="L95">
        <v>22</v>
      </c>
      <c r="M95">
        <v>22</v>
      </c>
      <c r="N95">
        <v>22</v>
      </c>
      <c r="O95">
        <v>22</v>
      </c>
      <c r="P95">
        <v>22</v>
      </c>
      <c r="Q95">
        <v>22</v>
      </c>
      <c r="R95">
        <v>22</v>
      </c>
      <c r="S95">
        <v>11</v>
      </c>
      <c r="T95">
        <v>22</v>
      </c>
      <c r="U95">
        <v>22</v>
      </c>
      <c r="V95">
        <v>22</v>
      </c>
      <c r="W95">
        <v>22</v>
      </c>
      <c r="X95">
        <v>22</v>
      </c>
      <c r="Y95">
        <v>22</v>
      </c>
      <c r="Z95">
        <v>22</v>
      </c>
      <c r="AA95">
        <v>25</v>
      </c>
      <c r="AB95">
        <v>25</v>
      </c>
      <c r="AC95">
        <v>25</v>
      </c>
      <c r="AD95">
        <v>25</v>
      </c>
      <c r="AE95">
        <v>25</v>
      </c>
      <c r="AF95">
        <v>25</v>
      </c>
      <c r="AG95">
        <v>25</v>
      </c>
      <c r="AH95">
        <v>25</v>
      </c>
      <c r="AI95">
        <v>25</v>
      </c>
      <c r="AJ95">
        <v>25</v>
      </c>
      <c r="AK95">
        <v>11</v>
      </c>
      <c r="AL95">
        <v>25</v>
      </c>
      <c r="AM95">
        <v>22</v>
      </c>
      <c r="AN95">
        <v>25</v>
      </c>
      <c r="AO95">
        <v>25</v>
      </c>
      <c r="AP95">
        <v>25</v>
      </c>
      <c r="AQ95">
        <v>25</v>
      </c>
      <c r="AR95">
        <v>25</v>
      </c>
      <c r="AS95">
        <v>25</v>
      </c>
      <c r="AT95">
        <v>25</v>
      </c>
      <c r="AU95">
        <v>23</v>
      </c>
      <c r="AV95">
        <v>23</v>
      </c>
      <c r="AW95">
        <v>23</v>
      </c>
      <c r="AX95">
        <v>24</v>
      </c>
      <c r="AY95">
        <v>23</v>
      </c>
      <c r="AZ95">
        <v>23</v>
      </c>
      <c r="BA95">
        <v>23</v>
      </c>
      <c r="BB95">
        <v>23</v>
      </c>
      <c r="BC95">
        <v>23</v>
      </c>
      <c r="BD95">
        <v>23</v>
      </c>
      <c r="BE95">
        <v>25</v>
      </c>
      <c r="BF95">
        <v>23</v>
      </c>
      <c r="BG95">
        <v>25</v>
      </c>
      <c r="BH95">
        <v>23</v>
      </c>
      <c r="BI95">
        <v>23</v>
      </c>
      <c r="BJ95">
        <v>23</v>
      </c>
      <c r="BK95">
        <v>23</v>
      </c>
      <c r="BL95">
        <v>23</v>
      </c>
      <c r="BM95">
        <v>23</v>
      </c>
      <c r="BN95">
        <v>23</v>
      </c>
      <c r="BO95">
        <v>24</v>
      </c>
      <c r="BP95">
        <v>24</v>
      </c>
      <c r="BQ95">
        <v>24</v>
      </c>
      <c r="BR95">
        <v>23</v>
      </c>
      <c r="BS95">
        <v>24</v>
      </c>
      <c r="BT95">
        <v>24</v>
      </c>
      <c r="BU95">
        <v>24</v>
      </c>
      <c r="BV95">
        <v>24</v>
      </c>
      <c r="BW95">
        <v>24</v>
      </c>
      <c r="BX95">
        <v>24</v>
      </c>
      <c r="BY95">
        <v>23</v>
      </c>
      <c r="BZ95">
        <v>24</v>
      </c>
      <c r="CA95">
        <v>23</v>
      </c>
      <c r="CB95">
        <v>1</v>
      </c>
      <c r="CC95">
        <v>24</v>
      </c>
      <c r="CD95">
        <v>24</v>
      </c>
      <c r="CE95">
        <v>24</v>
      </c>
      <c r="CF95">
        <v>24</v>
      </c>
      <c r="CG95">
        <v>24</v>
      </c>
      <c r="CH95">
        <v>24</v>
      </c>
      <c r="CI95">
        <v>17</v>
      </c>
      <c r="CJ95">
        <v>17</v>
      </c>
      <c r="CK95">
        <v>17</v>
      </c>
      <c r="CL95">
        <v>17</v>
      </c>
      <c r="CM95">
        <v>17</v>
      </c>
      <c r="CN95">
        <v>17</v>
      </c>
      <c r="CO95">
        <v>17</v>
      </c>
      <c r="CP95">
        <v>17</v>
      </c>
      <c r="CQ95">
        <v>17</v>
      </c>
      <c r="CR95">
        <v>17</v>
      </c>
      <c r="CS95">
        <v>24</v>
      </c>
      <c r="CT95">
        <v>1</v>
      </c>
      <c r="CU95">
        <v>24</v>
      </c>
      <c r="CV95">
        <v>24</v>
      </c>
      <c r="CW95">
        <v>17</v>
      </c>
      <c r="CX95">
        <v>17</v>
      </c>
      <c r="CY95">
        <v>17</v>
      </c>
      <c r="CZ95">
        <v>17</v>
      </c>
      <c r="DA95">
        <v>17</v>
      </c>
      <c r="DB95">
        <v>17</v>
      </c>
    </row>
    <row r="96" spans="1:106">
      <c r="A96">
        <v>88</v>
      </c>
      <c r="B96" t="s">
        <v>17</v>
      </c>
      <c r="C96" t="s">
        <v>9</v>
      </c>
      <c r="D96" t="s">
        <v>12</v>
      </c>
      <c r="E96" t="s">
        <v>19</v>
      </c>
      <c r="F96" t="s">
        <v>20</v>
      </c>
      <c r="G96">
        <v>22</v>
      </c>
      <c r="H96">
        <v>22</v>
      </c>
      <c r="I96">
        <v>22</v>
      </c>
      <c r="J96">
        <v>22</v>
      </c>
      <c r="K96">
        <v>22</v>
      </c>
      <c r="L96">
        <v>22</v>
      </c>
      <c r="M96">
        <v>22</v>
      </c>
      <c r="N96">
        <v>22</v>
      </c>
      <c r="O96">
        <v>22</v>
      </c>
      <c r="P96">
        <v>22</v>
      </c>
      <c r="Q96">
        <v>22</v>
      </c>
      <c r="R96">
        <v>22</v>
      </c>
      <c r="S96">
        <v>22</v>
      </c>
      <c r="T96">
        <v>22</v>
      </c>
      <c r="U96">
        <v>22</v>
      </c>
      <c r="V96">
        <v>22</v>
      </c>
      <c r="W96">
        <v>22</v>
      </c>
      <c r="X96">
        <v>22</v>
      </c>
      <c r="Y96">
        <v>22</v>
      </c>
      <c r="Z96">
        <v>22</v>
      </c>
      <c r="AA96">
        <v>25</v>
      </c>
      <c r="AB96">
        <v>25</v>
      </c>
      <c r="AC96">
        <v>25</v>
      </c>
      <c r="AD96">
        <v>25</v>
      </c>
      <c r="AE96">
        <v>25</v>
      </c>
      <c r="AF96">
        <v>25</v>
      </c>
      <c r="AG96">
        <v>25</v>
      </c>
      <c r="AH96">
        <v>25</v>
      </c>
      <c r="AI96">
        <v>25</v>
      </c>
      <c r="AJ96">
        <v>25</v>
      </c>
      <c r="AK96">
        <v>25</v>
      </c>
      <c r="AL96">
        <v>25</v>
      </c>
      <c r="AM96">
        <v>25</v>
      </c>
      <c r="AN96">
        <v>25</v>
      </c>
      <c r="AO96">
        <v>25</v>
      </c>
      <c r="AP96">
        <v>25</v>
      </c>
      <c r="AQ96">
        <v>25</v>
      </c>
      <c r="AR96">
        <v>25</v>
      </c>
      <c r="AS96">
        <v>25</v>
      </c>
      <c r="AT96">
        <v>25</v>
      </c>
      <c r="AU96">
        <v>23</v>
      </c>
      <c r="AV96">
        <v>23</v>
      </c>
      <c r="AW96">
        <v>23</v>
      </c>
      <c r="AX96">
        <v>23</v>
      </c>
      <c r="AY96">
        <v>23</v>
      </c>
      <c r="AZ96">
        <v>23</v>
      </c>
      <c r="BA96">
        <v>23</v>
      </c>
      <c r="BB96">
        <v>23</v>
      </c>
      <c r="BC96">
        <v>23</v>
      </c>
      <c r="BD96">
        <v>23</v>
      </c>
      <c r="BE96">
        <v>24</v>
      </c>
      <c r="BF96">
        <v>23</v>
      </c>
      <c r="BG96">
        <v>24</v>
      </c>
      <c r="BH96">
        <v>23</v>
      </c>
      <c r="BI96">
        <v>24</v>
      </c>
      <c r="BJ96">
        <v>23</v>
      </c>
      <c r="BK96">
        <v>23</v>
      </c>
      <c r="BL96">
        <v>23</v>
      </c>
      <c r="BM96">
        <v>23</v>
      </c>
      <c r="BN96">
        <v>23</v>
      </c>
      <c r="BO96">
        <v>24</v>
      </c>
      <c r="BP96">
        <v>24</v>
      </c>
      <c r="BQ96">
        <v>24</v>
      </c>
      <c r="BR96">
        <v>24</v>
      </c>
      <c r="BS96">
        <v>24</v>
      </c>
      <c r="BT96">
        <v>24</v>
      </c>
      <c r="BU96">
        <v>24</v>
      </c>
      <c r="BV96">
        <v>24</v>
      </c>
      <c r="BW96">
        <v>24</v>
      </c>
      <c r="BX96">
        <v>24</v>
      </c>
      <c r="BY96">
        <v>23</v>
      </c>
      <c r="BZ96">
        <v>24</v>
      </c>
      <c r="CA96">
        <v>23</v>
      </c>
      <c r="CB96">
        <v>24</v>
      </c>
      <c r="CC96">
        <v>23</v>
      </c>
      <c r="CD96">
        <v>24</v>
      </c>
      <c r="CE96">
        <v>24</v>
      </c>
      <c r="CF96">
        <v>24</v>
      </c>
      <c r="CG96">
        <v>24</v>
      </c>
      <c r="CH96">
        <v>24</v>
      </c>
      <c r="CI96">
        <v>17</v>
      </c>
      <c r="CJ96">
        <v>17</v>
      </c>
      <c r="CK96">
        <v>17</v>
      </c>
      <c r="CL96">
        <v>17</v>
      </c>
      <c r="CM96">
        <v>17</v>
      </c>
      <c r="CN96">
        <v>17</v>
      </c>
      <c r="CO96">
        <v>17</v>
      </c>
      <c r="CP96">
        <v>17</v>
      </c>
      <c r="CQ96">
        <v>17</v>
      </c>
      <c r="CR96">
        <v>17</v>
      </c>
      <c r="CS96">
        <v>17</v>
      </c>
      <c r="CT96">
        <v>17</v>
      </c>
      <c r="CU96">
        <v>17</v>
      </c>
      <c r="CV96">
        <v>17</v>
      </c>
      <c r="CW96">
        <v>17</v>
      </c>
      <c r="CX96">
        <v>17</v>
      </c>
      <c r="CY96">
        <v>17</v>
      </c>
      <c r="CZ96">
        <v>17</v>
      </c>
      <c r="DA96">
        <v>17</v>
      </c>
      <c r="DB96">
        <v>17</v>
      </c>
    </row>
    <row r="97" spans="1:106">
      <c r="A97">
        <v>89</v>
      </c>
      <c r="B97" t="s">
        <v>17</v>
      </c>
      <c r="C97" t="s">
        <v>9</v>
      </c>
      <c r="D97" t="s">
        <v>12</v>
      </c>
      <c r="E97" t="s">
        <v>19</v>
      </c>
      <c r="F97" t="s">
        <v>20</v>
      </c>
      <c r="G97">
        <v>22</v>
      </c>
      <c r="H97">
        <v>22</v>
      </c>
      <c r="I97">
        <v>22</v>
      </c>
      <c r="J97">
        <v>22</v>
      </c>
      <c r="K97">
        <v>22</v>
      </c>
      <c r="L97">
        <v>22</v>
      </c>
      <c r="M97">
        <v>22</v>
      </c>
      <c r="N97">
        <v>22</v>
      </c>
      <c r="O97">
        <v>22</v>
      </c>
      <c r="P97">
        <v>22</v>
      </c>
      <c r="Q97">
        <v>22</v>
      </c>
      <c r="R97">
        <v>22</v>
      </c>
      <c r="S97">
        <v>22</v>
      </c>
      <c r="T97">
        <v>22</v>
      </c>
      <c r="U97">
        <v>22</v>
      </c>
      <c r="V97">
        <v>22</v>
      </c>
      <c r="W97">
        <v>22</v>
      </c>
      <c r="X97">
        <v>1</v>
      </c>
      <c r="Y97">
        <v>22</v>
      </c>
      <c r="Z97">
        <v>22</v>
      </c>
      <c r="AA97">
        <v>25</v>
      </c>
      <c r="AB97">
        <v>25</v>
      </c>
      <c r="AC97">
        <v>25</v>
      </c>
      <c r="AD97">
        <v>25</v>
      </c>
      <c r="AE97">
        <v>25</v>
      </c>
      <c r="AF97">
        <v>25</v>
      </c>
      <c r="AG97">
        <v>25</v>
      </c>
      <c r="AH97">
        <v>25</v>
      </c>
      <c r="AI97">
        <v>25</v>
      </c>
      <c r="AJ97">
        <v>25</v>
      </c>
      <c r="AK97">
        <v>25</v>
      </c>
      <c r="AL97">
        <v>25</v>
      </c>
      <c r="AM97">
        <v>25</v>
      </c>
      <c r="AN97">
        <v>25</v>
      </c>
      <c r="AO97">
        <v>25</v>
      </c>
      <c r="AP97">
        <v>1</v>
      </c>
      <c r="AQ97">
        <v>25</v>
      </c>
      <c r="AR97">
        <v>22</v>
      </c>
      <c r="AS97">
        <v>25</v>
      </c>
      <c r="AT97">
        <v>25</v>
      </c>
      <c r="AU97">
        <v>23</v>
      </c>
      <c r="AV97">
        <v>23</v>
      </c>
      <c r="AW97">
        <v>23</v>
      </c>
      <c r="AX97">
        <v>23</v>
      </c>
      <c r="AY97">
        <v>23</v>
      </c>
      <c r="AZ97">
        <v>23</v>
      </c>
      <c r="BA97">
        <v>23</v>
      </c>
      <c r="BB97">
        <v>23</v>
      </c>
      <c r="BC97">
        <v>23</v>
      </c>
      <c r="BD97">
        <v>23</v>
      </c>
      <c r="BE97">
        <v>11</v>
      </c>
      <c r="BF97">
        <v>23</v>
      </c>
      <c r="BG97">
        <v>23</v>
      </c>
      <c r="BH97">
        <v>23</v>
      </c>
      <c r="BI97">
        <v>23</v>
      </c>
      <c r="BJ97">
        <v>25</v>
      </c>
      <c r="BK97">
        <v>23</v>
      </c>
      <c r="BL97">
        <v>25</v>
      </c>
      <c r="BM97">
        <v>1</v>
      </c>
      <c r="BN97">
        <v>23</v>
      </c>
      <c r="BO97">
        <v>24</v>
      </c>
      <c r="BP97">
        <v>24</v>
      </c>
      <c r="BQ97">
        <v>24</v>
      </c>
      <c r="BR97">
        <v>24</v>
      </c>
      <c r="BS97">
        <v>24</v>
      </c>
      <c r="BT97">
        <v>24</v>
      </c>
      <c r="BU97">
        <v>24</v>
      </c>
      <c r="BV97">
        <v>24</v>
      </c>
      <c r="BW97">
        <v>1</v>
      </c>
      <c r="BX97">
        <v>24</v>
      </c>
      <c r="BY97">
        <v>23</v>
      </c>
      <c r="BZ97">
        <v>24</v>
      </c>
      <c r="CA97">
        <v>24</v>
      </c>
      <c r="CB97">
        <v>24</v>
      </c>
      <c r="CC97">
        <v>24</v>
      </c>
      <c r="CD97">
        <v>23</v>
      </c>
      <c r="CE97">
        <v>24</v>
      </c>
      <c r="CF97">
        <v>24</v>
      </c>
      <c r="CG97">
        <v>23</v>
      </c>
      <c r="CH97">
        <v>24</v>
      </c>
      <c r="CI97">
        <v>17</v>
      </c>
      <c r="CJ97">
        <v>17</v>
      </c>
      <c r="CK97">
        <v>17</v>
      </c>
      <c r="CL97">
        <v>17</v>
      </c>
      <c r="CM97">
        <v>17</v>
      </c>
      <c r="CN97">
        <v>17</v>
      </c>
      <c r="CO97">
        <v>17</v>
      </c>
      <c r="CP97">
        <v>17</v>
      </c>
      <c r="CQ97">
        <v>11</v>
      </c>
      <c r="CR97">
        <v>17</v>
      </c>
      <c r="CS97">
        <v>24</v>
      </c>
      <c r="CT97">
        <v>17</v>
      </c>
      <c r="CU97">
        <v>17</v>
      </c>
      <c r="CV97">
        <v>17</v>
      </c>
      <c r="CW97">
        <v>11</v>
      </c>
      <c r="CX97">
        <v>24</v>
      </c>
      <c r="CY97">
        <v>1</v>
      </c>
      <c r="CZ97">
        <v>23</v>
      </c>
      <c r="DA97">
        <v>24</v>
      </c>
      <c r="DB97">
        <v>17</v>
      </c>
    </row>
    <row r="98" spans="1:106">
      <c r="A98">
        <v>90</v>
      </c>
      <c r="B98" t="s">
        <v>17</v>
      </c>
      <c r="C98" t="s">
        <v>9</v>
      </c>
      <c r="D98" t="s">
        <v>12</v>
      </c>
      <c r="E98" t="s">
        <v>19</v>
      </c>
      <c r="F98" t="s">
        <v>20</v>
      </c>
      <c r="G98">
        <v>22</v>
      </c>
      <c r="H98">
        <v>22</v>
      </c>
      <c r="I98">
        <v>22</v>
      </c>
      <c r="J98">
        <v>22</v>
      </c>
      <c r="K98">
        <v>22</v>
      </c>
      <c r="L98">
        <v>22</v>
      </c>
      <c r="M98">
        <v>22</v>
      </c>
      <c r="N98">
        <v>22</v>
      </c>
      <c r="O98">
        <v>22</v>
      </c>
      <c r="P98">
        <v>22</v>
      </c>
      <c r="Q98">
        <v>22</v>
      </c>
      <c r="R98">
        <v>22</v>
      </c>
      <c r="S98">
        <v>22</v>
      </c>
      <c r="T98">
        <v>22</v>
      </c>
      <c r="U98">
        <v>22</v>
      </c>
      <c r="V98">
        <v>22</v>
      </c>
      <c r="W98">
        <v>22</v>
      </c>
      <c r="X98">
        <v>22</v>
      </c>
      <c r="Y98">
        <v>22</v>
      </c>
      <c r="Z98">
        <v>22</v>
      </c>
      <c r="AA98">
        <v>25</v>
      </c>
      <c r="AB98">
        <v>25</v>
      </c>
      <c r="AC98">
        <v>25</v>
      </c>
      <c r="AD98">
        <v>25</v>
      </c>
      <c r="AE98">
        <v>25</v>
      </c>
      <c r="AF98">
        <v>25</v>
      </c>
      <c r="AG98">
        <v>25</v>
      </c>
      <c r="AH98">
        <v>25</v>
      </c>
      <c r="AI98">
        <v>25</v>
      </c>
      <c r="AJ98">
        <v>25</v>
      </c>
      <c r="AK98">
        <v>11</v>
      </c>
      <c r="AL98">
        <v>25</v>
      </c>
      <c r="AM98">
        <v>25</v>
      </c>
      <c r="AN98">
        <v>25</v>
      </c>
      <c r="AO98">
        <v>11</v>
      </c>
      <c r="AP98">
        <v>25</v>
      </c>
      <c r="AQ98">
        <v>25</v>
      </c>
      <c r="AR98">
        <v>25</v>
      </c>
      <c r="AS98">
        <v>25</v>
      </c>
      <c r="AT98">
        <v>25</v>
      </c>
      <c r="AU98">
        <v>23</v>
      </c>
      <c r="AV98">
        <v>23</v>
      </c>
      <c r="AW98">
        <v>23</v>
      </c>
      <c r="AX98">
        <v>23</v>
      </c>
      <c r="AY98">
        <v>23</v>
      </c>
      <c r="AZ98">
        <v>23</v>
      </c>
      <c r="BA98">
        <v>23</v>
      </c>
      <c r="BB98">
        <v>23</v>
      </c>
      <c r="BC98">
        <v>23</v>
      </c>
      <c r="BD98">
        <v>23</v>
      </c>
      <c r="BE98">
        <v>25</v>
      </c>
      <c r="BF98">
        <v>23</v>
      </c>
      <c r="BG98">
        <v>23</v>
      </c>
      <c r="BH98">
        <v>23</v>
      </c>
      <c r="BI98">
        <v>25</v>
      </c>
      <c r="BJ98">
        <v>23</v>
      </c>
      <c r="BK98">
        <v>18</v>
      </c>
      <c r="BL98">
        <v>23</v>
      </c>
      <c r="BM98">
        <v>23</v>
      </c>
      <c r="BN98">
        <v>23</v>
      </c>
      <c r="BO98">
        <v>24</v>
      </c>
      <c r="BP98">
        <v>24</v>
      </c>
      <c r="BQ98">
        <v>24</v>
      </c>
      <c r="BR98">
        <v>24</v>
      </c>
      <c r="BS98">
        <v>24</v>
      </c>
      <c r="BT98">
        <v>24</v>
      </c>
      <c r="BU98">
        <v>24</v>
      </c>
      <c r="BV98">
        <v>24</v>
      </c>
      <c r="BW98">
        <v>24</v>
      </c>
      <c r="BX98">
        <v>24</v>
      </c>
      <c r="BY98">
        <v>23</v>
      </c>
      <c r="BZ98">
        <v>24</v>
      </c>
      <c r="CA98">
        <v>24</v>
      </c>
      <c r="CB98">
        <v>24</v>
      </c>
      <c r="CC98">
        <v>23</v>
      </c>
      <c r="CD98">
        <v>24</v>
      </c>
      <c r="CE98">
        <v>24</v>
      </c>
      <c r="CF98">
        <v>24</v>
      </c>
      <c r="CG98">
        <v>18</v>
      </c>
      <c r="CH98">
        <v>24</v>
      </c>
      <c r="CI98">
        <v>17</v>
      </c>
      <c r="CJ98">
        <v>17</v>
      </c>
      <c r="CK98">
        <v>17</v>
      </c>
      <c r="CL98">
        <v>17</v>
      </c>
      <c r="CM98">
        <v>17</v>
      </c>
      <c r="CN98">
        <v>17</v>
      </c>
      <c r="CO98">
        <v>17</v>
      </c>
      <c r="CP98">
        <v>17</v>
      </c>
      <c r="CQ98">
        <v>17</v>
      </c>
      <c r="CR98">
        <v>17</v>
      </c>
      <c r="CS98">
        <v>24</v>
      </c>
      <c r="CT98">
        <v>17</v>
      </c>
      <c r="CU98">
        <v>17</v>
      </c>
      <c r="CV98">
        <v>1</v>
      </c>
      <c r="CW98">
        <v>24</v>
      </c>
      <c r="CX98">
        <v>17</v>
      </c>
      <c r="CY98">
        <v>23</v>
      </c>
      <c r="CZ98">
        <v>17</v>
      </c>
      <c r="DA98">
        <v>24</v>
      </c>
      <c r="DB98">
        <v>17</v>
      </c>
    </row>
    <row r="99" spans="1:106">
      <c r="A99">
        <v>91</v>
      </c>
      <c r="B99" t="s">
        <v>17</v>
      </c>
      <c r="C99" t="s">
        <v>9</v>
      </c>
      <c r="D99" t="s">
        <v>12</v>
      </c>
      <c r="E99" t="s">
        <v>19</v>
      </c>
      <c r="F99" t="s">
        <v>20</v>
      </c>
      <c r="G99">
        <v>22</v>
      </c>
      <c r="H99">
        <v>22</v>
      </c>
      <c r="I99">
        <v>22</v>
      </c>
      <c r="J99">
        <v>22</v>
      </c>
      <c r="K99">
        <v>24</v>
      </c>
      <c r="L99">
        <v>22</v>
      </c>
      <c r="M99">
        <v>22</v>
      </c>
      <c r="N99">
        <v>1</v>
      </c>
      <c r="O99">
        <v>22</v>
      </c>
      <c r="P99">
        <v>22</v>
      </c>
      <c r="Q99">
        <v>22</v>
      </c>
      <c r="R99">
        <v>22</v>
      </c>
      <c r="S99">
        <v>22</v>
      </c>
      <c r="T99">
        <v>22</v>
      </c>
      <c r="U99">
        <v>22</v>
      </c>
      <c r="V99">
        <v>1</v>
      </c>
      <c r="W99">
        <v>22</v>
      </c>
      <c r="X99">
        <v>1</v>
      </c>
      <c r="Y99">
        <v>22</v>
      </c>
      <c r="Z99">
        <v>11</v>
      </c>
      <c r="AA99">
        <v>24</v>
      </c>
      <c r="AB99">
        <v>25</v>
      </c>
      <c r="AC99">
        <v>25</v>
      </c>
      <c r="AD99">
        <v>25</v>
      </c>
      <c r="AE99">
        <v>22</v>
      </c>
      <c r="AF99">
        <v>25</v>
      </c>
      <c r="AG99">
        <v>25</v>
      </c>
      <c r="AH99">
        <v>22</v>
      </c>
      <c r="AI99">
        <v>25</v>
      </c>
      <c r="AJ99">
        <v>25</v>
      </c>
      <c r="AK99">
        <v>25</v>
      </c>
      <c r="AL99">
        <v>25</v>
      </c>
      <c r="AM99">
        <v>25</v>
      </c>
      <c r="AN99">
        <v>25</v>
      </c>
      <c r="AO99">
        <v>25</v>
      </c>
      <c r="AP99">
        <v>11</v>
      </c>
      <c r="AQ99">
        <v>25</v>
      </c>
      <c r="AR99">
        <v>22</v>
      </c>
      <c r="AS99">
        <v>25</v>
      </c>
      <c r="AT99">
        <v>22</v>
      </c>
      <c r="AU99">
        <v>25</v>
      </c>
      <c r="AV99">
        <v>24</v>
      </c>
      <c r="AW99">
        <v>24</v>
      </c>
      <c r="AX99">
        <v>24</v>
      </c>
      <c r="AY99">
        <v>23</v>
      </c>
      <c r="AZ99">
        <v>1</v>
      </c>
      <c r="BA99">
        <v>23</v>
      </c>
      <c r="BB99">
        <v>25</v>
      </c>
      <c r="BC99">
        <v>23</v>
      </c>
      <c r="BD99">
        <v>23</v>
      </c>
      <c r="BE99">
        <v>23</v>
      </c>
      <c r="BF99">
        <v>23</v>
      </c>
      <c r="BG99">
        <v>23</v>
      </c>
      <c r="BH99">
        <v>23</v>
      </c>
      <c r="BI99">
        <v>23</v>
      </c>
      <c r="BJ99">
        <v>22</v>
      </c>
      <c r="BK99">
        <v>23</v>
      </c>
      <c r="BL99">
        <v>25</v>
      </c>
      <c r="BM99">
        <v>23</v>
      </c>
      <c r="BN99">
        <v>25</v>
      </c>
      <c r="BO99">
        <v>26</v>
      </c>
      <c r="BP99">
        <v>23</v>
      </c>
      <c r="BQ99">
        <v>23</v>
      </c>
      <c r="BR99">
        <v>23</v>
      </c>
      <c r="BS99">
        <v>25</v>
      </c>
      <c r="BT99">
        <v>23</v>
      </c>
      <c r="BU99">
        <v>24</v>
      </c>
      <c r="BV99">
        <v>23</v>
      </c>
      <c r="BW99">
        <v>24</v>
      </c>
      <c r="BX99">
        <v>24</v>
      </c>
      <c r="BY99">
        <v>24</v>
      </c>
      <c r="BZ99">
        <v>24</v>
      </c>
      <c r="CA99">
        <v>24</v>
      </c>
      <c r="CB99">
        <v>24</v>
      </c>
      <c r="CC99">
        <v>24</v>
      </c>
      <c r="CD99">
        <v>25</v>
      </c>
      <c r="CE99">
        <v>24</v>
      </c>
      <c r="CF99">
        <v>23</v>
      </c>
      <c r="CG99">
        <v>24</v>
      </c>
      <c r="CH99">
        <v>1</v>
      </c>
      <c r="CI99">
        <v>17</v>
      </c>
      <c r="CJ99">
        <v>17</v>
      </c>
      <c r="CK99">
        <v>17</v>
      </c>
      <c r="CL99">
        <v>17</v>
      </c>
      <c r="CM99">
        <v>17</v>
      </c>
      <c r="CN99">
        <v>24</v>
      </c>
      <c r="CO99">
        <v>17</v>
      </c>
      <c r="CP99">
        <v>24</v>
      </c>
      <c r="CQ99">
        <v>17</v>
      </c>
      <c r="CR99">
        <v>1</v>
      </c>
      <c r="CS99">
        <v>17</v>
      </c>
      <c r="CT99">
        <v>17</v>
      </c>
      <c r="CU99">
        <v>17</v>
      </c>
      <c r="CV99">
        <v>17</v>
      </c>
      <c r="CW99">
        <v>17</v>
      </c>
      <c r="CX99">
        <v>23</v>
      </c>
      <c r="CY99">
        <v>17</v>
      </c>
      <c r="CZ99">
        <v>24</v>
      </c>
      <c r="DA99">
        <v>17</v>
      </c>
      <c r="DB99">
        <v>23</v>
      </c>
    </row>
    <row r="100" spans="1:106">
      <c r="A100">
        <v>92</v>
      </c>
      <c r="B100" t="s">
        <v>17</v>
      </c>
      <c r="C100" t="s">
        <v>9</v>
      </c>
      <c r="D100" t="s">
        <v>12</v>
      </c>
      <c r="E100" t="s">
        <v>19</v>
      </c>
      <c r="F100" t="s">
        <v>20</v>
      </c>
      <c r="G100">
        <v>11</v>
      </c>
      <c r="H100">
        <v>22</v>
      </c>
      <c r="I100">
        <v>22</v>
      </c>
      <c r="J100">
        <v>22</v>
      </c>
      <c r="K100">
        <v>11</v>
      </c>
      <c r="L100">
        <v>22</v>
      </c>
      <c r="M100">
        <v>22</v>
      </c>
      <c r="N100">
        <v>22</v>
      </c>
      <c r="O100">
        <v>22</v>
      </c>
      <c r="P100">
        <v>22</v>
      </c>
      <c r="Q100">
        <v>22</v>
      </c>
      <c r="R100">
        <v>22</v>
      </c>
      <c r="S100">
        <v>22</v>
      </c>
      <c r="T100">
        <v>22</v>
      </c>
      <c r="U100">
        <v>22</v>
      </c>
      <c r="V100">
        <v>22</v>
      </c>
      <c r="W100">
        <v>22</v>
      </c>
      <c r="X100">
        <v>22</v>
      </c>
      <c r="Y100">
        <v>22</v>
      </c>
      <c r="Z100">
        <v>22</v>
      </c>
      <c r="AA100">
        <v>22</v>
      </c>
      <c r="AB100">
        <v>25</v>
      </c>
      <c r="AC100">
        <v>25</v>
      </c>
      <c r="AD100">
        <v>25</v>
      </c>
      <c r="AE100">
        <v>22</v>
      </c>
      <c r="AF100">
        <v>25</v>
      </c>
      <c r="AG100">
        <v>25</v>
      </c>
      <c r="AH100">
        <v>25</v>
      </c>
      <c r="AI100">
        <v>25</v>
      </c>
      <c r="AJ100">
        <v>25</v>
      </c>
      <c r="AK100">
        <v>25</v>
      </c>
      <c r="AL100">
        <v>25</v>
      </c>
      <c r="AM100">
        <v>25</v>
      </c>
      <c r="AN100">
        <v>25</v>
      </c>
      <c r="AO100">
        <v>25</v>
      </c>
      <c r="AP100">
        <v>25</v>
      </c>
      <c r="AQ100">
        <v>25</v>
      </c>
      <c r="AR100">
        <v>25</v>
      </c>
      <c r="AS100">
        <v>25</v>
      </c>
      <c r="AT100">
        <v>25</v>
      </c>
      <c r="AU100">
        <v>25</v>
      </c>
      <c r="AV100">
        <v>23</v>
      </c>
      <c r="AW100">
        <v>11</v>
      </c>
      <c r="AX100">
        <v>23</v>
      </c>
      <c r="AY100">
        <v>25</v>
      </c>
      <c r="AZ100">
        <v>23</v>
      </c>
      <c r="BA100">
        <v>23</v>
      </c>
      <c r="BB100">
        <v>23</v>
      </c>
      <c r="BC100">
        <v>23</v>
      </c>
      <c r="BD100">
        <v>24</v>
      </c>
      <c r="BE100">
        <v>23</v>
      </c>
      <c r="BF100">
        <v>24</v>
      </c>
      <c r="BG100">
        <v>24</v>
      </c>
      <c r="BH100">
        <v>24</v>
      </c>
      <c r="BI100">
        <v>23</v>
      </c>
      <c r="BJ100">
        <v>23</v>
      </c>
      <c r="BK100">
        <v>23</v>
      </c>
      <c r="BL100">
        <v>23</v>
      </c>
      <c r="BM100">
        <v>23</v>
      </c>
      <c r="BN100">
        <v>23</v>
      </c>
      <c r="BO100">
        <v>23</v>
      </c>
      <c r="BP100">
        <v>24</v>
      </c>
      <c r="BQ100">
        <v>23</v>
      </c>
      <c r="BR100">
        <v>24</v>
      </c>
      <c r="BS100">
        <v>23</v>
      </c>
      <c r="BT100">
        <v>24</v>
      </c>
      <c r="BU100">
        <v>24</v>
      </c>
      <c r="BV100">
        <v>24</v>
      </c>
      <c r="BW100">
        <v>24</v>
      </c>
      <c r="BX100">
        <v>23</v>
      </c>
      <c r="BY100">
        <v>24</v>
      </c>
      <c r="BZ100">
        <v>23</v>
      </c>
      <c r="CA100">
        <v>23</v>
      </c>
      <c r="CB100">
        <v>23</v>
      </c>
      <c r="CC100">
        <v>24</v>
      </c>
      <c r="CD100">
        <v>24</v>
      </c>
      <c r="CE100">
        <v>11</v>
      </c>
      <c r="CF100">
        <v>24</v>
      </c>
      <c r="CG100">
        <v>24</v>
      </c>
      <c r="CH100">
        <v>24</v>
      </c>
      <c r="CI100">
        <v>24</v>
      </c>
      <c r="CJ100">
        <v>17</v>
      </c>
      <c r="CK100">
        <v>24</v>
      </c>
      <c r="CL100">
        <v>17</v>
      </c>
      <c r="CM100">
        <v>24</v>
      </c>
      <c r="CN100">
        <v>17</v>
      </c>
      <c r="CO100">
        <v>17</v>
      </c>
      <c r="CP100">
        <v>17</v>
      </c>
      <c r="CQ100">
        <v>17</v>
      </c>
      <c r="CR100">
        <v>26</v>
      </c>
      <c r="CS100">
        <v>17</v>
      </c>
      <c r="CT100">
        <v>17</v>
      </c>
      <c r="CU100">
        <v>17</v>
      </c>
      <c r="CV100">
        <v>17</v>
      </c>
      <c r="CW100">
        <v>17</v>
      </c>
      <c r="CX100">
        <v>17</v>
      </c>
      <c r="CY100">
        <v>24</v>
      </c>
      <c r="CZ100">
        <v>17</v>
      </c>
      <c r="DA100">
        <v>17</v>
      </c>
      <c r="DB100">
        <v>17</v>
      </c>
    </row>
    <row r="101" spans="1:106">
      <c r="A101">
        <v>93</v>
      </c>
      <c r="B101" t="s">
        <v>17</v>
      </c>
      <c r="C101" t="s">
        <v>9</v>
      </c>
      <c r="D101" t="s">
        <v>12</v>
      </c>
      <c r="E101" t="s">
        <v>19</v>
      </c>
      <c r="F101" t="s">
        <v>20</v>
      </c>
      <c r="G101">
        <v>22</v>
      </c>
      <c r="H101">
        <v>22</v>
      </c>
      <c r="I101">
        <v>22</v>
      </c>
      <c r="J101">
        <v>22</v>
      </c>
      <c r="K101">
        <v>22</v>
      </c>
      <c r="L101">
        <v>1</v>
      </c>
      <c r="M101">
        <v>22</v>
      </c>
      <c r="N101">
        <v>1</v>
      </c>
      <c r="O101">
        <v>22</v>
      </c>
      <c r="P101">
        <v>1</v>
      </c>
      <c r="Q101">
        <v>22</v>
      </c>
      <c r="R101">
        <v>22</v>
      </c>
      <c r="S101">
        <v>22</v>
      </c>
      <c r="T101">
        <v>22</v>
      </c>
      <c r="U101">
        <v>22</v>
      </c>
      <c r="V101">
        <v>22</v>
      </c>
      <c r="W101">
        <v>22</v>
      </c>
      <c r="X101">
        <v>22</v>
      </c>
      <c r="Y101">
        <v>22</v>
      </c>
      <c r="Z101">
        <v>22</v>
      </c>
      <c r="AA101">
        <v>25</v>
      </c>
      <c r="AB101">
        <v>25</v>
      </c>
      <c r="AC101">
        <v>25</v>
      </c>
      <c r="AD101">
        <v>25</v>
      </c>
      <c r="AE101">
        <v>25</v>
      </c>
      <c r="AF101">
        <v>22</v>
      </c>
      <c r="AG101">
        <v>25</v>
      </c>
      <c r="AH101">
        <v>22</v>
      </c>
      <c r="AI101">
        <v>25</v>
      </c>
      <c r="AJ101">
        <v>22</v>
      </c>
      <c r="AK101">
        <v>25</v>
      </c>
      <c r="AL101">
        <v>25</v>
      </c>
      <c r="AM101">
        <v>25</v>
      </c>
      <c r="AN101">
        <v>25</v>
      </c>
      <c r="AO101">
        <v>25</v>
      </c>
      <c r="AP101">
        <v>25</v>
      </c>
      <c r="AQ101">
        <v>25</v>
      </c>
      <c r="AR101">
        <v>25</v>
      </c>
      <c r="AS101">
        <v>25</v>
      </c>
      <c r="AT101">
        <v>25</v>
      </c>
      <c r="AU101">
        <v>23</v>
      </c>
      <c r="AV101">
        <v>23</v>
      </c>
      <c r="AW101">
        <v>23</v>
      </c>
      <c r="AX101">
        <v>23</v>
      </c>
      <c r="AY101">
        <v>23</v>
      </c>
      <c r="AZ101">
        <v>25</v>
      </c>
      <c r="BA101">
        <v>23</v>
      </c>
      <c r="BB101">
        <v>25</v>
      </c>
      <c r="BC101">
        <v>23</v>
      </c>
      <c r="BD101">
        <v>25</v>
      </c>
      <c r="BE101">
        <v>23</v>
      </c>
      <c r="BF101">
        <v>23</v>
      </c>
      <c r="BG101">
        <v>23</v>
      </c>
      <c r="BH101">
        <v>23</v>
      </c>
      <c r="BI101">
        <v>23</v>
      </c>
      <c r="BJ101">
        <v>24</v>
      </c>
      <c r="BK101">
        <v>24</v>
      </c>
      <c r="BL101">
        <v>24</v>
      </c>
      <c r="BM101">
        <v>23</v>
      </c>
      <c r="BN101">
        <v>24</v>
      </c>
      <c r="BO101">
        <v>24</v>
      </c>
      <c r="BP101">
        <v>24</v>
      </c>
      <c r="BQ101">
        <v>24</v>
      </c>
      <c r="BR101">
        <v>24</v>
      </c>
      <c r="BS101">
        <v>24</v>
      </c>
      <c r="BT101">
        <v>23</v>
      </c>
      <c r="BU101">
        <v>24</v>
      </c>
      <c r="BV101">
        <v>11</v>
      </c>
      <c r="BW101">
        <v>24</v>
      </c>
      <c r="BX101">
        <v>23</v>
      </c>
      <c r="BY101">
        <v>24</v>
      </c>
      <c r="BZ101">
        <v>24</v>
      </c>
      <c r="CA101">
        <v>24</v>
      </c>
      <c r="CB101">
        <v>24</v>
      </c>
      <c r="CC101">
        <v>24</v>
      </c>
      <c r="CD101">
        <v>23</v>
      </c>
      <c r="CE101">
        <v>23</v>
      </c>
      <c r="CF101">
        <v>23</v>
      </c>
      <c r="CG101">
        <v>24</v>
      </c>
      <c r="CH101">
        <v>23</v>
      </c>
      <c r="CI101">
        <v>17</v>
      </c>
      <c r="CJ101">
        <v>17</v>
      </c>
      <c r="CK101">
        <v>17</v>
      </c>
      <c r="CL101">
        <v>17</v>
      </c>
      <c r="CM101">
        <v>17</v>
      </c>
      <c r="CN101">
        <v>24</v>
      </c>
      <c r="CO101">
        <v>17</v>
      </c>
      <c r="CP101">
        <v>23</v>
      </c>
      <c r="CQ101">
        <v>17</v>
      </c>
      <c r="CR101">
        <v>24</v>
      </c>
      <c r="CS101">
        <v>17</v>
      </c>
      <c r="CT101">
        <v>17</v>
      </c>
      <c r="CU101">
        <v>17</v>
      </c>
      <c r="CV101">
        <v>17</v>
      </c>
      <c r="CW101">
        <v>17</v>
      </c>
      <c r="CX101">
        <v>17</v>
      </c>
      <c r="CY101">
        <v>17</v>
      </c>
      <c r="CZ101">
        <v>17</v>
      </c>
      <c r="DA101">
        <v>17</v>
      </c>
      <c r="DB101">
        <v>17</v>
      </c>
    </row>
    <row r="102" spans="1:106">
      <c r="A102">
        <v>94</v>
      </c>
      <c r="B102" t="s">
        <v>17</v>
      </c>
      <c r="C102" t="s">
        <v>9</v>
      </c>
      <c r="D102" t="s">
        <v>12</v>
      </c>
      <c r="E102" t="s">
        <v>19</v>
      </c>
      <c r="F102" t="s">
        <v>20</v>
      </c>
      <c r="G102">
        <v>22</v>
      </c>
      <c r="H102">
        <v>22</v>
      </c>
      <c r="I102">
        <v>22</v>
      </c>
      <c r="J102">
        <v>22</v>
      </c>
      <c r="K102">
        <v>22</v>
      </c>
      <c r="L102">
        <v>22</v>
      </c>
      <c r="M102">
        <v>22</v>
      </c>
      <c r="N102">
        <v>22</v>
      </c>
      <c r="O102">
        <v>22</v>
      </c>
      <c r="P102">
        <v>22</v>
      </c>
      <c r="Q102">
        <v>22</v>
      </c>
      <c r="R102">
        <v>22</v>
      </c>
      <c r="S102">
        <v>22</v>
      </c>
      <c r="T102">
        <v>22</v>
      </c>
      <c r="U102">
        <v>22</v>
      </c>
      <c r="V102">
        <v>22</v>
      </c>
      <c r="W102">
        <v>22</v>
      </c>
      <c r="X102">
        <v>22</v>
      </c>
      <c r="Y102">
        <v>22</v>
      </c>
      <c r="Z102">
        <v>22</v>
      </c>
      <c r="AA102">
        <v>25</v>
      </c>
      <c r="AB102">
        <v>25</v>
      </c>
      <c r="AC102">
        <v>25</v>
      </c>
      <c r="AD102">
        <v>25</v>
      </c>
      <c r="AE102">
        <v>25</v>
      </c>
      <c r="AF102">
        <v>25</v>
      </c>
      <c r="AG102">
        <v>25</v>
      </c>
      <c r="AH102">
        <v>25</v>
      </c>
      <c r="AI102">
        <v>25</v>
      </c>
      <c r="AJ102">
        <v>25</v>
      </c>
      <c r="AK102">
        <v>25</v>
      </c>
      <c r="AL102">
        <v>25</v>
      </c>
      <c r="AM102">
        <v>25</v>
      </c>
      <c r="AN102">
        <v>25</v>
      </c>
      <c r="AO102">
        <v>25</v>
      </c>
      <c r="AP102">
        <v>25</v>
      </c>
      <c r="AQ102">
        <v>25</v>
      </c>
      <c r="AR102">
        <v>25</v>
      </c>
      <c r="AS102">
        <v>25</v>
      </c>
      <c r="AT102">
        <v>25</v>
      </c>
      <c r="AU102">
        <v>23</v>
      </c>
      <c r="AV102">
        <v>23</v>
      </c>
      <c r="AW102">
        <v>23</v>
      </c>
      <c r="AX102">
        <v>23</v>
      </c>
      <c r="AY102">
        <v>23</v>
      </c>
      <c r="AZ102">
        <v>23</v>
      </c>
      <c r="BA102">
        <v>11</v>
      </c>
      <c r="BB102">
        <v>23</v>
      </c>
      <c r="BC102">
        <v>23</v>
      </c>
      <c r="BD102">
        <v>23</v>
      </c>
      <c r="BE102">
        <v>23</v>
      </c>
      <c r="BF102">
        <v>23</v>
      </c>
      <c r="BG102">
        <v>23</v>
      </c>
      <c r="BH102">
        <v>23</v>
      </c>
      <c r="BI102">
        <v>23</v>
      </c>
      <c r="BJ102">
        <v>23</v>
      </c>
      <c r="BK102">
        <v>23</v>
      </c>
      <c r="BL102">
        <v>23</v>
      </c>
      <c r="BM102">
        <v>23</v>
      </c>
      <c r="BN102">
        <v>23</v>
      </c>
      <c r="BO102">
        <v>24</v>
      </c>
      <c r="BP102">
        <v>24</v>
      </c>
      <c r="BQ102">
        <v>24</v>
      </c>
      <c r="BR102">
        <v>24</v>
      </c>
      <c r="BS102">
        <v>24</v>
      </c>
      <c r="BT102">
        <v>24</v>
      </c>
      <c r="BU102">
        <v>23</v>
      </c>
      <c r="BV102">
        <v>24</v>
      </c>
      <c r="BW102">
        <v>11</v>
      </c>
      <c r="BX102">
        <v>24</v>
      </c>
      <c r="BY102">
        <v>24</v>
      </c>
      <c r="BZ102">
        <v>24</v>
      </c>
      <c r="CA102">
        <v>24</v>
      </c>
      <c r="CB102">
        <v>24</v>
      </c>
      <c r="CC102">
        <v>24</v>
      </c>
      <c r="CD102">
        <v>24</v>
      </c>
      <c r="CE102">
        <v>24</v>
      </c>
      <c r="CF102">
        <v>24</v>
      </c>
      <c r="CG102">
        <v>24</v>
      </c>
      <c r="CH102">
        <v>24</v>
      </c>
      <c r="CI102">
        <v>17</v>
      </c>
      <c r="CJ102">
        <v>17</v>
      </c>
      <c r="CK102">
        <v>17</v>
      </c>
      <c r="CL102">
        <v>17</v>
      </c>
      <c r="CM102">
        <v>17</v>
      </c>
      <c r="CN102">
        <v>17</v>
      </c>
      <c r="CO102">
        <v>24</v>
      </c>
      <c r="CP102">
        <v>17</v>
      </c>
      <c r="CQ102">
        <v>24</v>
      </c>
      <c r="CR102">
        <v>17</v>
      </c>
      <c r="CS102">
        <v>17</v>
      </c>
      <c r="CT102">
        <v>17</v>
      </c>
      <c r="CU102">
        <v>17</v>
      </c>
      <c r="CV102">
        <v>17</v>
      </c>
      <c r="CW102">
        <v>17</v>
      </c>
      <c r="CX102">
        <v>17</v>
      </c>
      <c r="CY102">
        <v>17</v>
      </c>
      <c r="CZ102">
        <v>17</v>
      </c>
      <c r="DA102">
        <v>17</v>
      </c>
      <c r="DB102">
        <v>17</v>
      </c>
    </row>
    <row r="103" spans="1:106">
      <c r="A103">
        <v>95</v>
      </c>
      <c r="B103" t="s">
        <v>17</v>
      </c>
      <c r="C103" t="s">
        <v>9</v>
      </c>
      <c r="D103" t="s">
        <v>12</v>
      </c>
      <c r="E103" t="s">
        <v>19</v>
      </c>
      <c r="F103" t="s">
        <v>20</v>
      </c>
      <c r="G103">
        <v>22</v>
      </c>
      <c r="H103">
        <v>22</v>
      </c>
      <c r="I103">
        <v>22</v>
      </c>
      <c r="J103">
        <v>22</v>
      </c>
      <c r="K103">
        <v>22</v>
      </c>
      <c r="L103">
        <v>22</v>
      </c>
      <c r="M103">
        <v>22</v>
      </c>
      <c r="N103">
        <v>22</v>
      </c>
      <c r="O103">
        <v>22</v>
      </c>
      <c r="P103">
        <v>22</v>
      </c>
      <c r="Q103">
        <v>22</v>
      </c>
      <c r="R103">
        <v>22</v>
      </c>
      <c r="S103">
        <v>22</v>
      </c>
      <c r="T103">
        <v>22</v>
      </c>
      <c r="U103">
        <v>22</v>
      </c>
      <c r="V103">
        <v>22</v>
      </c>
      <c r="W103">
        <v>22</v>
      </c>
      <c r="X103">
        <v>22</v>
      </c>
      <c r="Y103">
        <v>22</v>
      </c>
      <c r="Z103">
        <v>22</v>
      </c>
      <c r="AA103">
        <v>25</v>
      </c>
      <c r="AB103">
        <v>25</v>
      </c>
      <c r="AC103">
        <v>25</v>
      </c>
      <c r="AD103">
        <v>25</v>
      </c>
      <c r="AE103">
        <v>25</v>
      </c>
      <c r="AF103">
        <v>25</v>
      </c>
      <c r="AG103">
        <v>25</v>
      </c>
      <c r="AH103">
        <v>25</v>
      </c>
      <c r="AI103">
        <v>25</v>
      </c>
      <c r="AJ103">
        <v>25</v>
      </c>
      <c r="AK103">
        <v>25</v>
      </c>
      <c r="AL103">
        <v>25</v>
      </c>
      <c r="AM103">
        <v>25</v>
      </c>
      <c r="AN103">
        <v>25</v>
      </c>
      <c r="AO103">
        <v>25</v>
      </c>
      <c r="AP103">
        <v>25</v>
      </c>
      <c r="AQ103">
        <v>25</v>
      </c>
      <c r="AR103">
        <v>25</v>
      </c>
      <c r="AS103">
        <v>25</v>
      </c>
      <c r="AT103">
        <v>25</v>
      </c>
      <c r="AU103">
        <v>23</v>
      </c>
      <c r="AV103">
        <v>23</v>
      </c>
      <c r="AW103">
        <v>23</v>
      </c>
      <c r="AX103">
        <v>23</v>
      </c>
      <c r="AY103">
        <v>23</v>
      </c>
      <c r="AZ103">
        <v>23</v>
      </c>
      <c r="BA103">
        <v>24</v>
      </c>
      <c r="BB103">
        <v>23</v>
      </c>
      <c r="BC103">
        <v>24</v>
      </c>
      <c r="BD103">
        <v>24</v>
      </c>
      <c r="BE103">
        <v>23</v>
      </c>
      <c r="BF103">
        <v>23</v>
      </c>
      <c r="BG103">
        <v>23</v>
      </c>
      <c r="BH103">
        <v>23</v>
      </c>
      <c r="BI103">
        <v>23</v>
      </c>
      <c r="BJ103">
        <v>23</v>
      </c>
      <c r="BK103">
        <v>24</v>
      </c>
      <c r="BL103">
        <v>23</v>
      </c>
      <c r="BM103">
        <v>24</v>
      </c>
      <c r="BN103">
        <v>23</v>
      </c>
      <c r="BO103">
        <v>24</v>
      </c>
      <c r="BP103">
        <v>24</v>
      </c>
      <c r="BQ103">
        <v>24</v>
      </c>
      <c r="BR103">
        <v>24</v>
      </c>
      <c r="BS103">
        <v>24</v>
      </c>
      <c r="BT103">
        <v>24</v>
      </c>
      <c r="BU103">
        <v>23</v>
      </c>
      <c r="BV103">
        <v>24</v>
      </c>
      <c r="BW103">
        <v>23</v>
      </c>
      <c r="BX103">
        <v>23</v>
      </c>
      <c r="BY103">
        <v>24</v>
      </c>
      <c r="BZ103">
        <v>24</v>
      </c>
      <c r="CA103">
        <v>24</v>
      </c>
      <c r="CB103">
        <v>24</v>
      </c>
      <c r="CC103">
        <v>24</v>
      </c>
      <c r="CD103">
        <v>24</v>
      </c>
      <c r="CE103">
        <v>23</v>
      </c>
      <c r="CF103">
        <v>24</v>
      </c>
      <c r="CG103">
        <v>23</v>
      </c>
      <c r="CH103">
        <v>24</v>
      </c>
      <c r="CI103">
        <v>17</v>
      </c>
      <c r="CJ103">
        <v>17</v>
      </c>
      <c r="CK103">
        <v>17</v>
      </c>
      <c r="CL103">
        <v>17</v>
      </c>
      <c r="CM103">
        <v>17</v>
      </c>
      <c r="CN103">
        <v>17</v>
      </c>
      <c r="CO103">
        <v>17</v>
      </c>
      <c r="CP103">
        <v>17</v>
      </c>
      <c r="CQ103">
        <v>17</v>
      </c>
      <c r="CR103">
        <v>17</v>
      </c>
      <c r="CS103">
        <v>17</v>
      </c>
      <c r="CT103">
        <v>17</v>
      </c>
      <c r="CU103">
        <v>17</v>
      </c>
      <c r="CV103">
        <v>17</v>
      </c>
      <c r="CW103">
        <v>17</v>
      </c>
      <c r="CX103">
        <v>17</v>
      </c>
      <c r="CY103">
        <v>17</v>
      </c>
      <c r="CZ103">
        <v>17</v>
      </c>
      <c r="DA103">
        <v>17</v>
      </c>
      <c r="DB103">
        <v>17</v>
      </c>
    </row>
    <row r="104" spans="1:106">
      <c r="A104">
        <v>96</v>
      </c>
      <c r="B104" t="s">
        <v>17</v>
      </c>
      <c r="C104" t="s">
        <v>9</v>
      </c>
      <c r="D104" t="s">
        <v>12</v>
      </c>
      <c r="E104" t="s">
        <v>19</v>
      </c>
      <c r="F104" t="s">
        <v>20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11</v>
      </c>
      <c r="M104">
        <v>22</v>
      </c>
      <c r="N104">
        <v>11</v>
      </c>
      <c r="O104">
        <v>1</v>
      </c>
      <c r="P104">
        <v>11</v>
      </c>
      <c r="Q104">
        <v>22</v>
      </c>
      <c r="R104">
        <v>24</v>
      </c>
      <c r="S104">
        <v>22</v>
      </c>
      <c r="T104">
        <v>22</v>
      </c>
      <c r="U104">
        <v>22</v>
      </c>
      <c r="V104">
        <v>22</v>
      </c>
      <c r="W104">
        <v>22</v>
      </c>
      <c r="X104">
        <v>22</v>
      </c>
      <c r="Y104">
        <v>22</v>
      </c>
      <c r="Z104">
        <v>22</v>
      </c>
      <c r="AA104">
        <v>25</v>
      </c>
      <c r="AB104">
        <v>25</v>
      </c>
      <c r="AC104">
        <v>25</v>
      </c>
      <c r="AD104">
        <v>25</v>
      </c>
      <c r="AE104">
        <v>25</v>
      </c>
      <c r="AF104">
        <v>22</v>
      </c>
      <c r="AG104">
        <v>25</v>
      </c>
      <c r="AH104">
        <v>22</v>
      </c>
      <c r="AI104">
        <v>22</v>
      </c>
      <c r="AJ104">
        <v>22</v>
      </c>
      <c r="AK104">
        <v>25</v>
      </c>
      <c r="AL104">
        <v>22</v>
      </c>
      <c r="AM104">
        <v>25</v>
      </c>
      <c r="AN104">
        <v>25</v>
      </c>
      <c r="AO104">
        <v>25</v>
      </c>
      <c r="AP104">
        <v>25</v>
      </c>
      <c r="AQ104">
        <v>25</v>
      </c>
      <c r="AR104">
        <v>25</v>
      </c>
      <c r="AS104">
        <v>25</v>
      </c>
      <c r="AT104">
        <v>25</v>
      </c>
      <c r="AU104">
        <v>23</v>
      </c>
      <c r="AV104">
        <v>23</v>
      </c>
      <c r="AW104">
        <v>24</v>
      </c>
      <c r="AX104">
        <v>23</v>
      </c>
      <c r="AY104">
        <v>23</v>
      </c>
      <c r="AZ104">
        <v>1</v>
      </c>
      <c r="BA104">
        <v>1</v>
      </c>
      <c r="BB104">
        <v>1</v>
      </c>
      <c r="BC104">
        <v>25</v>
      </c>
      <c r="BD104">
        <v>25</v>
      </c>
      <c r="BE104">
        <v>23</v>
      </c>
      <c r="BF104">
        <v>19</v>
      </c>
      <c r="BG104">
        <v>23</v>
      </c>
      <c r="BH104">
        <v>24</v>
      </c>
      <c r="BI104">
        <v>24</v>
      </c>
      <c r="BJ104">
        <v>23</v>
      </c>
      <c r="BK104">
        <v>23</v>
      </c>
      <c r="BL104">
        <v>23</v>
      </c>
      <c r="BM104">
        <v>23</v>
      </c>
      <c r="BN104">
        <v>23</v>
      </c>
      <c r="BO104">
        <v>24</v>
      </c>
      <c r="BP104">
        <v>24</v>
      </c>
      <c r="BQ104">
        <v>23</v>
      </c>
      <c r="BR104">
        <v>24</v>
      </c>
      <c r="BS104">
        <v>24</v>
      </c>
      <c r="BT104">
        <v>25</v>
      </c>
      <c r="BU104">
        <v>23</v>
      </c>
      <c r="BV104">
        <v>25</v>
      </c>
      <c r="BW104">
        <v>23</v>
      </c>
      <c r="BX104">
        <v>23</v>
      </c>
      <c r="BY104">
        <v>24</v>
      </c>
      <c r="BZ104">
        <v>17</v>
      </c>
      <c r="CA104">
        <v>24</v>
      </c>
      <c r="CB104">
        <v>23</v>
      </c>
      <c r="CC104">
        <v>23</v>
      </c>
      <c r="CD104">
        <v>24</v>
      </c>
      <c r="CE104">
        <v>24</v>
      </c>
      <c r="CF104">
        <v>24</v>
      </c>
      <c r="CG104">
        <v>24</v>
      </c>
      <c r="CH104">
        <v>24</v>
      </c>
      <c r="CI104">
        <v>17</v>
      </c>
      <c r="CJ104">
        <v>17</v>
      </c>
      <c r="CK104">
        <v>17</v>
      </c>
      <c r="CL104">
        <v>17</v>
      </c>
      <c r="CM104">
        <v>17</v>
      </c>
      <c r="CN104">
        <v>23</v>
      </c>
      <c r="CO104">
        <v>24</v>
      </c>
      <c r="CP104">
        <v>23</v>
      </c>
      <c r="CQ104">
        <v>24</v>
      </c>
      <c r="CR104">
        <v>24</v>
      </c>
      <c r="CS104">
        <v>17</v>
      </c>
      <c r="CT104">
        <v>26</v>
      </c>
      <c r="CU104">
        <v>17</v>
      </c>
      <c r="CV104">
        <v>17</v>
      </c>
      <c r="CW104">
        <v>17</v>
      </c>
      <c r="CX104">
        <v>17</v>
      </c>
      <c r="CY104">
        <v>17</v>
      </c>
      <c r="CZ104">
        <v>17</v>
      </c>
      <c r="DA104">
        <v>17</v>
      </c>
      <c r="DB104">
        <v>17</v>
      </c>
    </row>
    <row r="105" spans="1:106">
      <c r="A105">
        <v>97</v>
      </c>
      <c r="B105" t="s">
        <v>17</v>
      </c>
      <c r="C105" t="s">
        <v>9</v>
      </c>
      <c r="D105" t="s">
        <v>12</v>
      </c>
      <c r="E105" t="s">
        <v>19</v>
      </c>
      <c r="F105" t="s">
        <v>20</v>
      </c>
      <c r="G105">
        <v>22</v>
      </c>
      <c r="H105">
        <v>22</v>
      </c>
      <c r="I105">
        <v>22</v>
      </c>
      <c r="J105">
        <v>22</v>
      </c>
      <c r="K105">
        <v>22</v>
      </c>
      <c r="L105">
        <v>22</v>
      </c>
      <c r="M105">
        <v>22</v>
      </c>
      <c r="N105">
        <v>22</v>
      </c>
      <c r="O105">
        <v>22</v>
      </c>
      <c r="P105">
        <v>22</v>
      </c>
      <c r="Q105">
        <v>22</v>
      </c>
      <c r="R105">
        <v>11</v>
      </c>
      <c r="S105">
        <v>22</v>
      </c>
      <c r="T105">
        <v>11</v>
      </c>
      <c r="U105">
        <v>22</v>
      </c>
      <c r="V105">
        <v>22</v>
      </c>
      <c r="W105">
        <v>22</v>
      </c>
      <c r="X105">
        <v>22</v>
      </c>
      <c r="Y105">
        <v>22</v>
      </c>
      <c r="Z105">
        <v>22</v>
      </c>
      <c r="AA105">
        <v>25</v>
      </c>
      <c r="AB105">
        <v>25</v>
      </c>
      <c r="AC105">
        <v>25</v>
      </c>
      <c r="AD105">
        <v>25</v>
      </c>
      <c r="AE105">
        <v>25</v>
      </c>
      <c r="AF105">
        <v>25</v>
      </c>
      <c r="AG105">
        <v>25</v>
      </c>
      <c r="AH105">
        <v>25</v>
      </c>
      <c r="AI105">
        <v>25</v>
      </c>
      <c r="AJ105">
        <v>25</v>
      </c>
      <c r="AK105">
        <v>25</v>
      </c>
      <c r="AL105">
        <v>22</v>
      </c>
      <c r="AM105">
        <v>25</v>
      </c>
      <c r="AN105">
        <v>22</v>
      </c>
      <c r="AO105">
        <v>25</v>
      </c>
      <c r="AP105">
        <v>25</v>
      </c>
      <c r="AQ105">
        <v>25</v>
      </c>
      <c r="AR105">
        <v>25</v>
      </c>
      <c r="AS105">
        <v>25</v>
      </c>
      <c r="AT105">
        <v>25</v>
      </c>
      <c r="AU105">
        <v>23</v>
      </c>
      <c r="AV105">
        <v>23</v>
      </c>
      <c r="AW105">
        <v>23</v>
      </c>
      <c r="AX105">
        <v>23</v>
      </c>
      <c r="AY105">
        <v>23</v>
      </c>
      <c r="AZ105">
        <v>23</v>
      </c>
      <c r="BA105">
        <v>23</v>
      </c>
      <c r="BB105">
        <v>23</v>
      </c>
      <c r="BC105">
        <v>23</v>
      </c>
      <c r="BD105">
        <v>23</v>
      </c>
      <c r="BE105">
        <v>23</v>
      </c>
      <c r="BF105">
        <v>1</v>
      </c>
      <c r="BG105">
        <v>23</v>
      </c>
      <c r="BH105">
        <v>25</v>
      </c>
      <c r="BI105">
        <v>23</v>
      </c>
      <c r="BJ105">
        <v>23</v>
      </c>
      <c r="BK105">
        <v>23</v>
      </c>
      <c r="BL105">
        <v>23</v>
      </c>
      <c r="BM105">
        <v>23</v>
      </c>
      <c r="BN105">
        <v>23</v>
      </c>
      <c r="BO105">
        <v>24</v>
      </c>
      <c r="BP105">
        <v>24</v>
      </c>
      <c r="BQ105">
        <v>24</v>
      </c>
      <c r="BR105">
        <v>24</v>
      </c>
      <c r="BS105">
        <v>24</v>
      </c>
      <c r="BT105">
        <v>24</v>
      </c>
      <c r="BU105">
        <v>1</v>
      </c>
      <c r="BV105">
        <v>24</v>
      </c>
      <c r="BW105">
        <v>24</v>
      </c>
      <c r="BX105">
        <v>24</v>
      </c>
      <c r="BY105">
        <v>24</v>
      </c>
      <c r="BZ105">
        <v>25</v>
      </c>
      <c r="CA105">
        <v>24</v>
      </c>
      <c r="CB105">
        <v>23</v>
      </c>
      <c r="CC105">
        <v>24</v>
      </c>
      <c r="CD105">
        <v>24</v>
      </c>
      <c r="CE105">
        <v>24</v>
      </c>
      <c r="CF105">
        <v>24</v>
      </c>
      <c r="CG105">
        <v>24</v>
      </c>
      <c r="CH105">
        <v>24</v>
      </c>
      <c r="CI105">
        <v>17</v>
      </c>
      <c r="CJ105">
        <v>17</v>
      </c>
      <c r="CK105">
        <v>17</v>
      </c>
      <c r="CL105">
        <v>17</v>
      </c>
      <c r="CM105">
        <v>17</v>
      </c>
      <c r="CN105">
        <v>17</v>
      </c>
      <c r="CO105">
        <v>24</v>
      </c>
      <c r="CP105">
        <v>17</v>
      </c>
      <c r="CQ105">
        <v>17</v>
      </c>
      <c r="CR105">
        <v>17</v>
      </c>
      <c r="CS105">
        <v>17</v>
      </c>
      <c r="CT105">
        <v>23</v>
      </c>
      <c r="CU105">
        <v>17</v>
      </c>
      <c r="CV105">
        <v>24</v>
      </c>
      <c r="CW105">
        <v>17</v>
      </c>
      <c r="CX105">
        <v>17</v>
      </c>
      <c r="CY105">
        <v>17</v>
      </c>
      <c r="CZ105">
        <v>17</v>
      </c>
      <c r="DA105">
        <v>17</v>
      </c>
      <c r="DB105">
        <v>17</v>
      </c>
    </row>
    <row r="106" spans="1:106">
      <c r="A106">
        <v>98</v>
      </c>
      <c r="B106" t="s">
        <v>17</v>
      </c>
      <c r="C106" t="s">
        <v>9</v>
      </c>
      <c r="D106" t="s">
        <v>12</v>
      </c>
      <c r="E106" t="s">
        <v>19</v>
      </c>
      <c r="F106" t="s">
        <v>20</v>
      </c>
      <c r="G106">
        <v>22</v>
      </c>
      <c r="H106">
        <v>22</v>
      </c>
      <c r="I106">
        <v>22</v>
      </c>
      <c r="J106">
        <v>22</v>
      </c>
      <c r="K106">
        <v>22</v>
      </c>
      <c r="L106">
        <v>22</v>
      </c>
      <c r="M106">
        <v>22</v>
      </c>
      <c r="N106">
        <v>22</v>
      </c>
      <c r="O106">
        <v>22</v>
      </c>
      <c r="P106">
        <v>22</v>
      </c>
      <c r="Q106">
        <v>22</v>
      </c>
      <c r="R106">
        <v>22</v>
      </c>
      <c r="S106">
        <v>22</v>
      </c>
      <c r="T106">
        <v>22</v>
      </c>
      <c r="U106">
        <v>22</v>
      </c>
      <c r="V106">
        <v>22</v>
      </c>
      <c r="W106">
        <v>22</v>
      </c>
      <c r="X106">
        <v>22</v>
      </c>
      <c r="Y106">
        <v>22</v>
      </c>
      <c r="Z106">
        <v>22</v>
      </c>
      <c r="AA106">
        <v>25</v>
      </c>
      <c r="AB106">
        <v>25</v>
      </c>
      <c r="AC106">
        <v>25</v>
      </c>
      <c r="AD106">
        <v>25</v>
      </c>
      <c r="AE106">
        <v>25</v>
      </c>
      <c r="AF106">
        <v>25</v>
      </c>
      <c r="AG106">
        <v>25</v>
      </c>
      <c r="AH106">
        <v>25</v>
      </c>
      <c r="AI106">
        <v>25</v>
      </c>
      <c r="AJ106">
        <v>25</v>
      </c>
      <c r="AK106">
        <v>25</v>
      </c>
      <c r="AL106">
        <v>25</v>
      </c>
      <c r="AM106">
        <v>25</v>
      </c>
      <c r="AN106">
        <v>25</v>
      </c>
      <c r="AO106">
        <v>25</v>
      </c>
      <c r="AP106">
        <v>25</v>
      </c>
      <c r="AQ106">
        <v>25</v>
      </c>
      <c r="AR106">
        <v>25</v>
      </c>
      <c r="AS106">
        <v>25</v>
      </c>
      <c r="AT106">
        <v>25</v>
      </c>
      <c r="AU106">
        <v>23</v>
      </c>
      <c r="AV106">
        <v>23</v>
      </c>
      <c r="AW106">
        <v>23</v>
      </c>
      <c r="AX106">
        <v>23</v>
      </c>
      <c r="AY106">
        <v>23</v>
      </c>
      <c r="AZ106">
        <v>23</v>
      </c>
      <c r="BA106">
        <v>23</v>
      </c>
      <c r="BB106">
        <v>23</v>
      </c>
      <c r="BC106">
        <v>23</v>
      </c>
      <c r="BD106">
        <v>23</v>
      </c>
      <c r="BE106">
        <v>23</v>
      </c>
      <c r="BF106">
        <v>23</v>
      </c>
      <c r="BG106">
        <v>23</v>
      </c>
      <c r="BH106">
        <v>23</v>
      </c>
      <c r="BI106">
        <v>23</v>
      </c>
      <c r="BJ106">
        <v>23</v>
      </c>
      <c r="BK106">
        <v>23</v>
      </c>
      <c r="BL106">
        <v>23</v>
      </c>
      <c r="BM106">
        <v>23</v>
      </c>
      <c r="BN106">
        <v>23</v>
      </c>
      <c r="BO106">
        <v>24</v>
      </c>
      <c r="BP106">
        <v>24</v>
      </c>
      <c r="BQ106">
        <v>24</v>
      </c>
      <c r="BR106">
        <v>24</v>
      </c>
      <c r="BS106">
        <v>24</v>
      </c>
      <c r="BT106">
        <v>24</v>
      </c>
      <c r="BU106">
        <v>24</v>
      </c>
      <c r="BV106">
        <v>24</v>
      </c>
      <c r="BW106">
        <v>24</v>
      </c>
      <c r="BX106">
        <v>24</v>
      </c>
      <c r="BY106">
        <v>24</v>
      </c>
      <c r="BZ106">
        <v>24</v>
      </c>
      <c r="CA106">
        <v>24</v>
      </c>
      <c r="CB106">
        <v>24</v>
      </c>
      <c r="CC106">
        <v>24</v>
      </c>
      <c r="CD106">
        <v>24</v>
      </c>
      <c r="CE106">
        <v>24</v>
      </c>
      <c r="CF106">
        <v>24</v>
      </c>
      <c r="CG106">
        <v>24</v>
      </c>
      <c r="CH106">
        <v>24</v>
      </c>
      <c r="CI106">
        <v>17</v>
      </c>
      <c r="CJ106">
        <v>17</v>
      </c>
      <c r="CK106">
        <v>17</v>
      </c>
      <c r="CL106">
        <v>17</v>
      </c>
      <c r="CM106">
        <v>17</v>
      </c>
      <c r="CN106">
        <v>17</v>
      </c>
      <c r="CO106">
        <v>17</v>
      </c>
      <c r="CP106">
        <v>17</v>
      </c>
      <c r="CQ106">
        <v>17</v>
      </c>
      <c r="CR106">
        <v>17</v>
      </c>
      <c r="CS106">
        <v>17</v>
      </c>
      <c r="CT106">
        <v>17</v>
      </c>
      <c r="CU106">
        <v>17</v>
      </c>
      <c r="CV106">
        <v>17</v>
      </c>
      <c r="CW106">
        <v>17</v>
      </c>
      <c r="CX106">
        <v>17</v>
      </c>
      <c r="CY106">
        <v>17</v>
      </c>
      <c r="CZ106">
        <v>17</v>
      </c>
      <c r="DA106">
        <v>17</v>
      </c>
      <c r="DB106">
        <v>17</v>
      </c>
    </row>
    <row r="107" spans="1:106">
      <c r="A107">
        <v>99</v>
      </c>
      <c r="B107" t="s">
        <v>17</v>
      </c>
      <c r="C107" t="s">
        <v>9</v>
      </c>
      <c r="D107" t="s">
        <v>12</v>
      </c>
      <c r="E107" t="s">
        <v>19</v>
      </c>
      <c r="F107" t="s">
        <v>20</v>
      </c>
      <c r="G107">
        <v>22</v>
      </c>
      <c r="H107">
        <v>22</v>
      </c>
      <c r="I107">
        <v>22</v>
      </c>
      <c r="J107">
        <v>22</v>
      </c>
      <c r="K107">
        <v>22</v>
      </c>
      <c r="L107">
        <v>22</v>
      </c>
      <c r="M107">
        <v>22</v>
      </c>
      <c r="N107">
        <v>22</v>
      </c>
      <c r="O107">
        <v>22</v>
      </c>
      <c r="P107">
        <v>22</v>
      </c>
      <c r="Q107">
        <v>22</v>
      </c>
      <c r="R107">
        <v>22</v>
      </c>
      <c r="S107">
        <v>22</v>
      </c>
      <c r="T107">
        <v>22</v>
      </c>
      <c r="U107">
        <v>22</v>
      </c>
      <c r="V107">
        <v>22</v>
      </c>
      <c r="W107">
        <v>22</v>
      </c>
      <c r="X107">
        <v>22</v>
      </c>
      <c r="Y107">
        <v>22</v>
      </c>
      <c r="Z107">
        <v>22</v>
      </c>
      <c r="AA107">
        <v>25</v>
      </c>
      <c r="AB107">
        <v>25</v>
      </c>
      <c r="AC107">
        <v>25</v>
      </c>
      <c r="AD107">
        <v>25</v>
      </c>
      <c r="AE107">
        <v>25</v>
      </c>
      <c r="AF107">
        <v>25</v>
      </c>
      <c r="AG107">
        <v>25</v>
      </c>
      <c r="AH107">
        <v>25</v>
      </c>
      <c r="AI107">
        <v>25</v>
      </c>
      <c r="AJ107">
        <v>25</v>
      </c>
      <c r="AK107">
        <v>25</v>
      </c>
      <c r="AL107">
        <v>25</v>
      </c>
      <c r="AM107">
        <v>25</v>
      </c>
      <c r="AN107">
        <v>25</v>
      </c>
      <c r="AO107">
        <v>25</v>
      </c>
      <c r="AP107">
        <v>25</v>
      </c>
      <c r="AQ107">
        <v>25</v>
      </c>
      <c r="AR107">
        <v>25</v>
      </c>
      <c r="AS107">
        <v>25</v>
      </c>
      <c r="AT107">
        <v>1</v>
      </c>
      <c r="AU107">
        <v>23</v>
      </c>
      <c r="AV107">
        <v>23</v>
      </c>
      <c r="AW107">
        <v>23</v>
      </c>
      <c r="AX107">
        <v>23</v>
      </c>
      <c r="AY107">
        <v>23</v>
      </c>
      <c r="AZ107">
        <v>23</v>
      </c>
      <c r="BA107">
        <v>23</v>
      </c>
      <c r="BB107">
        <v>23</v>
      </c>
      <c r="BC107">
        <v>23</v>
      </c>
      <c r="BD107">
        <v>23</v>
      </c>
      <c r="BE107">
        <v>23</v>
      </c>
      <c r="BF107">
        <v>23</v>
      </c>
      <c r="BG107">
        <v>23</v>
      </c>
      <c r="BH107">
        <v>23</v>
      </c>
      <c r="BI107">
        <v>23</v>
      </c>
      <c r="BJ107">
        <v>1</v>
      </c>
      <c r="BK107">
        <v>11</v>
      </c>
      <c r="BL107">
        <v>23</v>
      </c>
      <c r="BM107">
        <v>23</v>
      </c>
      <c r="BN107">
        <v>25</v>
      </c>
      <c r="BO107">
        <v>24</v>
      </c>
      <c r="BP107">
        <v>18</v>
      </c>
      <c r="BQ107">
        <v>24</v>
      </c>
      <c r="BR107">
        <v>24</v>
      </c>
      <c r="BS107">
        <v>24</v>
      </c>
      <c r="BT107">
        <v>24</v>
      </c>
      <c r="BU107">
        <v>24</v>
      </c>
      <c r="BV107">
        <v>24</v>
      </c>
      <c r="BW107">
        <v>24</v>
      </c>
      <c r="BX107">
        <v>24</v>
      </c>
      <c r="BY107">
        <v>24</v>
      </c>
      <c r="BZ107">
        <v>24</v>
      </c>
      <c r="CA107">
        <v>24</v>
      </c>
      <c r="CB107">
        <v>24</v>
      </c>
      <c r="CC107">
        <v>24</v>
      </c>
      <c r="CD107">
        <v>23</v>
      </c>
      <c r="CE107">
        <v>23</v>
      </c>
      <c r="CF107">
        <v>1</v>
      </c>
      <c r="CG107">
        <v>1</v>
      </c>
      <c r="CH107">
        <v>23</v>
      </c>
      <c r="CI107">
        <v>20</v>
      </c>
      <c r="CJ107">
        <v>24</v>
      </c>
      <c r="CK107">
        <v>17</v>
      </c>
      <c r="CL107">
        <v>18</v>
      </c>
      <c r="CM107">
        <v>20</v>
      </c>
      <c r="CN107">
        <v>17</v>
      </c>
      <c r="CO107">
        <v>17</v>
      </c>
      <c r="CP107">
        <v>17</v>
      </c>
      <c r="CQ107">
        <v>17</v>
      </c>
      <c r="CR107">
        <v>17</v>
      </c>
      <c r="CS107">
        <v>17</v>
      </c>
      <c r="CT107">
        <v>17</v>
      </c>
      <c r="CU107">
        <v>17</v>
      </c>
      <c r="CV107">
        <v>17</v>
      </c>
      <c r="CW107">
        <v>17</v>
      </c>
      <c r="CX107">
        <v>24</v>
      </c>
      <c r="CY107">
        <v>1</v>
      </c>
      <c r="CZ107">
        <v>24</v>
      </c>
      <c r="DA107">
        <v>24</v>
      </c>
      <c r="DB107">
        <v>11</v>
      </c>
    </row>
    <row r="108" spans="1:106">
      <c r="A108">
        <v>100</v>
      </c>
      <c r="B108" t="s">
        <v>17</v>
      </c>
      <c r="C108" t="s">
        <v>9</v>
      </c>
      <c r="D108" t="s">
        <v>12</v>
      </c>
      <c r="E108" t="s">
        <v>19</v>
      </c>
      <c r="F108" t="s">
        <v>20</v>
      </c>
      <c r="G108">
        <v>22</v>
      </c>
      <c r="H108">
        <v>22</v>
      </c>
      <c r="I108">
        <v>22</v>
      </c>
      <c r="J108">
        <v>25</v>
      </c>
      <c r="K108">
        <v>22</v>
      </c>
      <c r="L108">
        <v>22</v>
      </c>
      <c r="M108">
        <v>1</v>
      </c>
      <c r="N108">
        <v>22</v>
      </c>
      <c r="O108">
        <v>1</v>
      </c>
      <c r="P108">
        <v>22</v>
      </c>
      <c r="Q108">
        <v>22</v>
      </c>
      <c r="R108">
        <v>22</v>
      </c>
      <c r="S108">
        <v>22</v>
      </c>
      <c r="T108">
        <v>22</v>
      </c>
      <c r="U108">
        <v>22</v>
      </c>
      <c r="V108">
        <v>22</v>
      </c>
      <c r="W108">
        <v>22</v>
      </c>
      <c r="X108">
        <v>22</v>
      </c>
      <c r="Y108">
        <v>22</v>
      </c>
      <c r="Z108">
        <v>22</v>
      </c>
      <c r="AA108">
        <v>24</v>
      </c>
      <c r="AB108">
        <v>25</v>
      </c>
      <c r="AC108">
        <v>25</v>
      </c>
      <c r="AD108">
        <v>22</v>
      </c>
      <c r="AE108">
        <v>24</v>
      </c>
      <c r="AF108">
        <v>25</v>
      </c>
      <c r="AG108">
        <v>22</v>
      </c>
      <c r="AH108">
        <v>25</v>
      </c>
      <c r="AI108">
        <v>22</v>
      </c>
      <c r="AJ108">
        <v>25</v>
      </c>
      <c r="AK108">
        <v>25</v>
      </c>
      <c r="AL108">
        <v>25</v>
      </c>
      <c r="AM108">
        <v>25</v>
      </c>
      <c r="AN108">
        <v>25</v>
      </c>
      <c r="AO108">
        <v>25</v>
      </c>
      <c r="AP108">
        <v>25</v>
      </c>
      <c r="AQ108">
        <v>25</v>
      </c>
      <c r="AR108">
        <v>25</v>
      </c>
      <c r="AS108">
        <v>25</v>
      </c>
      <c r="AT108">
        <v>25</v>
      </c>
      <c r="AU108">
        <v>25</v>
      </c>
      <c r="AV108">
        <v>23</v>
      </c>
      <c r="AW108">
        <v>24</v>
      </c>
      <c r="AX108">
        <v>23</v>
      </c>
      <c r="AY108">
        <v>25</v>
      </c>
      <c r="AZ108">
        <v>23</v>
      </c>
      <c r="BA108">
        <v>25</v>
      </c>
      <c r="BB108">
        <v>23</v>
      </c>
      <c r="BC108">
        <v>25</v>
      </c>
      <c r="BD108">
        <v>23</v>
      </c>
      <c r="BE108">
        <v>23</v>
      </c>
      <c r="BF108">
        <v>23</v>
      </c>
      <c r="BG108">
        <v>23</v>
      </c>
      <c r="BH108">
        <v>23</v>
      </c>
      <c r="BI108">
        <v>23</v>
      </c>
      <c r="BJ108">
        <v>23</v>
      </c>
      <c r="BK108">
        <v>23</v>
      </c>
      <c r="BL108">
        <v>23</v>
      </c>
      <c r="BM108">
        <v>23</v>
      </c>
      <c r="BN108">
        <v>23</v>
      </c>
      <c r="BO108">
        <v>23</v>
      </c>
      <c r="BP108">
        <v>24</v>
      </c>
      <c r="BQ108">
        <v>23</v>
      </c>
      <c r="BR108">
        <v>24</v>
      </c>
      <c r="BS108">
        <v>23</v>
      </c>
      <c r="BT108">
        <v>24</v>
      </c>
      <c r="BU108">
        <v>23</v>
      </c>
      <c r="BV108">
        <v>24</v>
      </c>
      <c r="BW108">
        <v>23</v>
      </c>
      <c r="BX108">
        <v>24</v>
      </c>
      <c r="BY108">
        <v>24</v>
      </c>
      <c r="BZ108">
        <v>24</v>
      </c>
      <c r="CA108">
        <v>24</v>
      </c>
      <c r="CB108">
        <v>24</v>
      </c>
      <c r="CC108">
        <v>24</v>
      </c>
      <c r="CD108">
        <v>24</v>
      </c>
      <c r="CE108">
        <v>24</v>
      </c>
      <c r="CF108">
        <v>24</v>
      </c>
      <c r="CG108">
        <v>24</v>
      </c>
      <c r="CH108">
        <v>24</v>
      </c>
      <c r="CI108">
        <v>17</v>
      </c>
      <c r="CJ108">
        <v>17</v>
      </c>
      <c r="CK108">
        <v>17</v>
      </c>
      <c r="CL108">
        <v>17</v>
      </c>
      <c r="CM108">
        <v>17</v>
      </c>
      <c r="CN108">
        <v>17</v>
      </c>
      <c r="CO108">
        <v>24</v>
      </c>
      <c r="CP108">
        <v>17</v>
      </c>
      <c r="CQ108">
        <v>24</v>
      </c>
      <c r="CR108">
        <v>17</v>
      </c>
      <c r="CS108">
        <v>17</v>
      </c>
      <c r="CT108">
        <v>17</v>
      </c>
      <c r="CU108">
        <v>17</v>
      </c>
      <c r="CV108">
        <v>17</v>
      </c>
      <c r="CW108">
        <v>17</v>
      </c>
      <c r="CX108">
        <v>17</v>
      </c>
      <c r="CY108">
        <v>17</v>
      </c>
      <c r="CZ108">
        <v>17</v>
      </c>
      <c r="DA108">
        <v>17</v>
      </c>
      <c r="DB108">
        <v>17</v>
      </c>
    </row>
    <row r="109" spans="1:106">
      <c r="A109">
        <v>101</v>
      </c>
      <c r="B109" t="s">
        <v>17</v>
      </c>
      <c r="C109" t="s">
        <v>9</v>
      </c>
      <c r="D109" t="s">
        <v>12</v>
      </c>
      <c r="E109" t="s">
        <v>19</v>
      </c>
      <c r="F109" t="s">
        <v>20</v>
      </c>
      <c r="G109">
        <v>22</v>
      </c>
      <c r="H109">
        <v>22</v>
      </c>
      <c r="I109">
        <v>22</v>
      </c>
      <c r="J109">
        <v>22</v>
      </c>
      <c r="K109">
        <v>22</v>
      </c>
      <c r="L109">
        <v>22</v>
      </c>
      <c r="M109">
        <v>22</v>
      </c>
      <c r="N109">
        <v>22</v>
      </c>
      <c r="O109">
        <v>22</v>
      </c>
      <c r="P109">
        <v>22</v>
      </c>
      <c r="Q109">
        <v>22</v>
      </c>
      <c r="R109">
        <v>22</v>
      </c>
      <c r="S109">
        <v>22</v>
      </c>
      <c r="T109">
        <v>22</v>
      </c>
      <c r="U109">
        <v>22</v>
      </c>
      <c r="V109">
        <v>22</v>
      </c>
      <c r="W109">
        <v>1</v>
      </c>
      <c r="X109">
        <v>22</v>
      </c>
      <c r="Y109">
        <v>1</v>
      </c>
      <c r="Z109">
        <v>1</v>
      </c>
      <c r="AA109">
        <v>25</v>
      </c>
      <c r="AB109">
        <v>25</v>
      </c>
      <c r="AC109">
        <v>25</v>
      </c>
      <c r="AD109">
        <v>25</v>
      </c>
      <c r="AE109">
        <v>25</v>
      </c>
      <c r="AF109">
        <v>25</v>
      </c>
      <c r="AG109">
        <v>25</v>
      </c>
      <c r="AH109">
        <v>25</v>
      </c>
      <c r="AI109">
        <v>25</v>
      </c>
      <c r="AJ109">
        <v>25</v>
      </c>
      <c r="AK109">
        <v>25</v>
      </c>
      <c r="AL109">
        <v>25</v>
      </c>
      <c r="AM109">
        <v>25</v>
      </c>
      <c r="AN109">
        <v>25</v>
      </c>
      <c r="AO109">
        <v>25</v>
      </c>
      <c r="AP109">
        <v>1</v>
      </c>
      <c r="AQ109">
        <v>22</v>
      </c>
      <c r="AR109">
        <v>25</v>
      </c>
      <c r="AS109">
        <v>22</v>
      </c>
      <c r="AT109">
        <v>22</v>
      </c>
      <c r="AU109">
        <v>23</v>
      </c>
      <c r="AV109">
        <v>23</v>
      </c>
      <c r="AW109">
        <v>23</v>
      </c>
      <c r="AX109">
        <v>23</v>
      </c>
      <c r="AY109">
        <v>23</v>
      </c>
      <c r="AZ109">
        <v>23</v>
      </c>
      <c r="BA109">
        <v>23</v>
      </c>
      <c r="BB109">
        <v>23</v>
      </c>
      <c r="BC109">
        <v>24</v>
      </c>
      <c r="BD109">
        <v>24</v>
      </c>
      <c r="BE109">
        <v>23</v>
      </c>
      <c r="BF109">
        <v>23</v>
      </c>
      <c r="BG109">
        <v>23</v>
      </c>
      <c r="BH109">
        <v>23</v>
      </c>
      <c r="BI109">
        <v>23</v>
      </c>
      <c r="BJ109">
        <v>25</v>
      </c>
      <c r="BK109">
        <v>25</v>
      </c>
      <c r="BL109">
        <v>23</v>
      </c>
      <c r="BM109">
        <v>25</v>
      </c>
      <c r="BN109">
        <v>25</v>
      </c>
      <c r="BO109">
        <v>24</v>
      </c>
      <c r="BP109">
        <v>24</v>
      </c>
      <c r="BQ109">
        <v>24</v>
      </c>
      <c r="BR109">
        <v>24</v>
      </c>
      <c r="BS109">
        <v>24</v>
      </c>
      <c r="BT109">
        <v>24</v>
      </c>
      <c r="BU109">
        <v>24</v>
      </c>
      <c r="BV109">
        <v>24</v>
      </c>
      <c r="BW109">
        <v>23</v>
      </c>
      <c r="BX109">
        <v>23</v>
      </c>
      <c r="BY109">
        <v>24</v>
      </c>
      <c r="BZ109">
        <v>24</v>
      </c>
      <c r="CA109">
        <v>24</v>
      </c>
      <c r="CB109">
        <v>24</v>
      </c>
      <c r="CC109">
        <v>24</v>
      </c>
      <c r="CD109">
        <v>24</v>
      </c>
      <c r="CE109">
        <v>23</v>
      </c>
      <c r="CF109">
        <v>24</v>
      </c>
      <c r="CG109">
        <v>24</v>
      </c>
      <c r="CH109">
        <v>24</v>
      </c>
      <c r="CI109">
        <v>17</v>
      </c>
      <c r="CJ109">
        <v>17</v>
      </c>
      <c r="CK109">
        <v>17</v>
      </c>
      <c r="CL109">
        <v>17</v>
      </c>
      <c r="CM109">
        <v>17</v>
      </c>
      <c r="CN109">
        <v>17</v>
      </c>
      <c r="CO109">
        <v>17</v>
      </c>
      <c r="CP109">
        <v>17</v>
      </c>
      <c r="CQ109">
        <v>17</v>
      </c>
      <c r="CR109">
        <v>17</v>
      </c>
      <c r="CS109">
        <v>1</v>
      </c>
      <c r="CT109">
        <v>17</v>
      </c>
      <c r="CU109">
        <v>17</v>
      </c>
      <c r="CV109">
        <v>17</v>
      </c>
      <c r="CW109">
        <v>1</v>
      </c>
      <c r="CX109">
        <v>23</v>
      </c>
      <c r="CY109">
        <v>11</v>
      </c>
      <c r="CZ109">
        <v>1</v>
      </c>
      <c r="DA109">
        <v>23</v>
      </c>
      <c r="DB109">
        <v>23</v>
      </c>
    </row>
    <row r="110" spans="1:106">
      <c r="A110">
        <v>102</v>
      </c>
      <c r="B110" t="s">
        <v>17</v>
      </c>
      <c r="C110" t="s">
        <v>9</v>
      </c>
      <c r="D110" t="s">
        <v>12</v>
      </c>
      <c r="E110" t="s">
        <v>19</v>
      </c>
      <c r="F110" t="s">
        <v>20</v>
      </c>
      <c r="G110">
        <v>22</v>
      </c>
      <c r="H110">
        <v>22</v>
      </c>
      <c r="I110">
        <v>22</v>
      </c>
      <c r="J110">
        <v>11</v>
      </c>
      <c r="K110">
        <v>22</v>
      </c>
      <c r="L110">
        <v>22</v>
      </c>
      <c r="M110">
        <v>22</v>
      </c>
      <c r="N110">
        <v>22</v>
      </c>
      <c r="O110">
        <v>22</v>
      </c>
      <c r="P110">
        <v>22</v>
      </c>
      <c r="Q110">
        <v>22</v>
      </c>
      <c r="R110">
        <v>22</v>
      </c>
      <c r="S110">
        <v>22</v>
      </c>
      <c r="T110">
        <v>22</v>
      </c>
      <c r="U110">
        <v>22</v>
      </c>
      <c r="V110">
        <v>22</v>
      </c>
      <c r="W110">
        <v>22</v>
      </c>
      <c r="X110">
        <v>22</v>
      </c>
      <c r="Y110">
        <v>22</v>
      </c>
      <c r="Z110">
        <v>22</v>
      </c>
      <c r="AA110">
        <v>25</v>
      </c>
      <c r="AB110">
        <v>25</v>
      </c>
      <c r="AC110">
        <v>25</v>
      </c>
      <c r="AD110">
        <v>22</v>
      </c>
      <c r="AE110">
        <v>25</v>
      </c>
      <c r="AF110">
        <v>25</v>
      </c>
      <c r="AG110">
        <v>25</v>
      </c>
      <c r="AH110">
        <v>25</v>
      </c>
      <c r="AI110">
        <v>25</v>
      </c>
      <c r="AJ110">
        <v>25</v>
      </c>
      <c r="AK110">
        <v>25</v>
      </c>
      <c r="AL110">
        <v>25</v>
      </c>
      <c r="AM110">
        <v>25</v>
      </c>
      <c r="AN110">
        <v>25</v>
      </c>
      <c r="AO110">
        <v>25</v>
      </c>
      <c r="AP110">
        <v>25</v>
      </c>
      <c r="AQ110">
        <v>25</v>
      </c>
      <c r="AR110">
        <v>25</v>
      </c>
      <c r="AS110">
        <v>25</v>
      </c>
      <c r="AT110">
        <v>25</v>
      </c>
      <c r="AU110">
        <v>23</v>
      </c>
      <c r="AV110">
        <v>23</v>
      </c>
      <c r="AW110">
        <v>24</v>
      </c>
      <c r="AX110">
        <v>25</v>
      </c>
      <c r="AY110">
        <v>23</v>
      </c>
      <c r="AZ110">
        <v>23</v>
      </c>
      <c r="BA110">
        <v>23</v>
      </c>
      <c r="BB110">
        <v>23</v>
      </c>
      <c r="BC110">
        <v>23</v>
      </c>
      <c r="BD110">
        <v>23</v>
      </c>
      <c r="BE110">
        <v>23</v>
      </c>
      <c r="BF110">
        <v>23</v>
      </c>
      <c r="BG110">
        <v>23</v>
      </c>
      <c r="BH110">
        <v>23</v>
      </c>
      <c r="BI110">
        <v>23</v>
      </c>
      <c r="BJ110">
        <v>23</v>
      </c>
      <c r="BK110">
        <v>23</v>
      </c>
      <c r="BL110">
        <v>23</v>
      </c>
      <c r="BM110">
        <v>23</v>
      </c>
      <c r="BN110">
        <v>23</v>
      </c>
      <c r="BO110">
        <v>24</v>
      </c>
      <c r="BP110">
        <v>24</v>
      </c>
      <c r="BQ110">
        <v>23</v>
      </c>
      <c r="BR110">
        <v>23</v>
      </c>
      <c r="BS110">
        <v>24</v>
      </c>
      <c r="BT110">
        <v>24</v>
      </c>
      <c r="BU110">
        <v>24</v>
      </c>
      <c r="BV110">
        <v>24</v>
      </c>
      <c r="BW110">
        <v>24</v>
      </c>
      <c r="BX110">
        <v>24</v>
      </c>
      <c r="BY110">
        <v>24</v>
      </c>
      <c r="BZ110">
        <v>24</v>
      </c>
      <c r="CA110">
        <v>24</v>
      </c>
      <c r="CB110">
        <v>24</v>
      </c>
      <c r="CC110">
        <v>24</v>
      </c>
      <c r="CD110">
        <v>24</v>
      </c>
      <c r="CE110">
        <v>24</v>
      </c>
      <c r="CF110">
        <v>24</v>
      </c>
      <c r="CG110">
        <v>24</v>
      </c>
      <c r="CH110">
        <v>24</v>
      </c>
      <c r="CI110">
        <v>17</v>
      </c>
      <c r="CJ110">
        <v>17</v>
      </c>
      <c r="CK110">
        <v>17</v>
      </c>
      <c r="CL110">
        <v>24</v>
      </c>
      <c r="CM110">
        <v>17</v>
      </c>
      <c r="CN110">
        <v>17</v>
      </c>
      <c r="CO110">
        <v>17</v>
      </c>
      <c r="CP110">
        <v>17</v>
      </c>
      <c r="CQ110">
        <v>17</v>
      </c>
      <c r="CR110">
        <v>17</v>
      </c>
      <c r="CS110">
        <v>17</v>
      </c>
      <c r="CT110">
        <v>17</v>
      </c>
      <c r="CU110">
        <v>17</v>
      </c>
      <c r="CV110">
        <v>17</v>
      </c>
      <c r="CW110">
        <v>17</v>
      </c>
      <c r="CX110">
        <v>17</v>
      </c>
      <c r="CY110">
        <v>17</v>
      </c>
      <c r="CZ110">
        <v>17</v>
      </c>
      <c r="DA110">
        <v>17</v>
      </c>
      <c r="DB110">
        <v>17</v>
      </c>
    </row>
    <row r="111" spans="1:106">
      <c r="A111">
        <v>103</v>
      </c>
      <c r="B111" t="s">
        <v>17</v>
      </c>
      <c r="C111" t="s">
        <v>9</v>
      </c>
      <c r="D111" t="s">
        <v>12</v>
      </c>
      <c r="E111" t="s">
        <v>19</v>
      </c>
      <c r="F111" t="s">
        <v>20</v>
      </c>
      <c r="G111">
        <v>22</v>
      </c>
      <c r="H111">
        <v>22</v>
      </c>
      <c r="I111">
        <v>22</v>
      </c>
      <c r="J111">
        <v>22</v>
      </c>
      <c r="K111">
        <v>22</v>
      </c>
      <c r="L111">
        <v>22</v>
      </c>
      <c r="M111">
        <v>22</v>
      </c>
      <c r="N111">
        <v>22</v>
      </c>
      <c r="O111">
        <v>22</v>
      </c>
      <c r="P111">
        <v>22</v>
      </c>
      <c r="Q111">
        <v>22</v>
      </c>
      <c r="R111">
        <v>22</v>
      </c>
      <c r="S111">
        <v>22</v>
      </c>
      <c r="T111">
        <v>22</v>
      </c>
      <c r="U111">
        <v>22</v>
      </c>
      <c r="V111">
        <v>22</v>
      </c>
      <c r="W111">
        <v>22</v>
      </c>
      <c r="X111">
        <v>22</v>
      </c>
      <c r="Y111">
        <v>22</v>
      </c>
      <c r="Z111">
        <v>22</v>
      </c>
      <c r="AA111">
        <v>25</v>
      </c>
      <c r="AB111">
        <v>25</v>
      </c>
      <c r="AC111">
        <v>25</v>
      </c>
      <c r="AD111">
        <v>25</v>
      </c>
      <c r="AE111">
        <v>25</v>
      </c>
      <c r="AF111">
        <v>25</v>
      </c>
      <c r="AG111">
        <v>25</v>
      </c>
      <c r="AH111">
        <v>25</v>
      </c>
      <c r="AI111">
        <v>25</v>
      </c>
      <c r="AJ111">
        <v>25</v>
      </c>
      <c r="AK111">
        <v>25</v>
      </c>
      <c r="AL111">
        <v>25</v>
      </c>
      <c r="AM111">
        <v>25</v>
      </c>
      <c r="AN111">
        <v>25</v>
      </c>
      <c r="AO111">
        <v>25</v>
      </c>
      <c r="AP111">
        <v>25</v>
      </c>
      <c r="AQ111">
        <v>24</v>
      </c>
      <c r="AR111">
        <v>25</v>
      </c>
      <c r="AS111">
        <v>25</v>
      </c>
      <c r="AT111">
        <v>25</v>
      </c>
      <c r="AU111">
        <v>23</v>
      </c>
      <c r="AV111">
        <v>23</v>
      </c>
      <c r="AW111">
        <v>23</v>
      </c>
      <c r="AX111">
        <v>23</v>
      </c>
      <c r="AY111">
        <v>23</v>
      </c>
      <c r="AZ111">
        <v>23</v>
      </c>
      <c r="BA111">
        <v>23</v>
      </c>
      <c r="BB111">
        <v>23</v>
      </c>
      <c r="BC111">
        <v>23</v>
      </c>
      <c r="BD111">
        <v>23</v>
      </c>
      <c r="BE111">
        <v>23</v>
      </c>
      <c r="BF111">
        <v>23</v>
      </c>
      <c r="BG111">
        <v>23</v>
      </c>
      <c r="BH111">
        <v>23</v>
      </c>
      <c r="BI111">
        <v>23</v>
      </c>
      <c r="BJ111">
        <v>23</v>
      </c>
      <c r="BK111">
        <v>25</v>
      </c>
      <c r="BL111">
        <v>23</v>
      </c>
      <c r="BM111">
        <v>24</v>
      </c>
      <c r="BN111">
        <v>23</v>
      </c>
      <c r="BO111">
        <v>24</v>
      </c>
      <c r="BP111">
        <v>24</v>
      </c>
      <c r="BQ111">
        <v>24</v>
      </c>
      <c r="BR111">
        <v>24</v>
      </c>
      <c r="BS111">
        <v>24</v>
      </c>
      <c r="BT111">
        <v>24</v>
      </c>
      <c r="BU111">
        <v>24</v>
      </c>
      <c r="BV111">
        <v>24</v>
      </c>
      <c r="BW111">
        <v>24</v>
      </c>
      <c r="BX111">
        <v>24</v>
      </c>
      <c r="BY111">
        <v>24</v>
      </c>
      <c r="BZ111">
        <v>24</v>
      </c>
      <c r="CA111">
        <v>24</v>
      </c>
      <c r="CB111">
        <v>24</v>
      </c>
      <c r="CC111">
        <v>24</v>
      </c>
      <c r="CD111">
        <v>24</v>
      </c>
      <c r="CE111">
        <v>23</v>
      </c>
      <c r="CF111">
        <v>24</v>
      </c>
      <c r="CG111">
        <v>23</v>
      </c>
      <c r="CH111">
        <v>24</v>
      </c>
      <c r="CI111">
        <v>17</v>
      </c>
      <c r="CJ111">
        <v>17</v>
      </c>
      <c r="CK111">
        <v>17</v>
      </c>
      <c r="CL111">
        <v>17</v>
      </c>
      <c r="CM111">
        <v>17</v>
      </c>
      <c r="CN111">
        <v>17</v>
      </c>
      <c r="CO111">
        <v>17</v>
      </c>
      <c r="CP111">
        <v>17</v>
      </c>
      <c r="CQ111">
        <v>17</v>
      </c>
      <c r="CR111">
        <v>17</v>
      </c>
      <c r="CS111">
        <v>17</v>
      </c>
      <c r="CT111">
        <v>17</v>
      </c>
      <c r="CU111">
        <v>17</v>
      </c>
      <c r="CV111">
        <v>17</v>
      </c>
      <c r="CW111">
        <v>17</v>
      </c>
      <c r="CX111">
        <v>17</v>
      </c>
      <c r="CY111">
        <v>17</v>
      </c>
      <c r="CZ111">
        <v>17</v>
      </c>
      <c r="DA111">
        <v>17</v>
      </c>
      <c r="DB111">
        <v>17</v>
      </c>
    </row>
    <row r="112" spans="1:106">
      <c r="A112">
        <v>104</v>
      </c>
      <c r="B112" t="s">
        <v>17</v>
      </c>
      <c r="C112" t="s">
        <v>9</v>
      </c>
      <c r="D112" t="s">
        <v>12</v>
      </c>
      <c r="E112" t="s">
        <v>19</v>
      </c>
      <c r="F112" t="s">
        <v>20</v>
      </c>
      <c r="G112">
        <v>22</v>
      </c>
      <c r="H112">
        <v>22</v>
      </c>
      <c r="I112">
        <v>22</v>
      </c>
      <c r="J112">
        <v>11</v>
      </c>
      <c r="K112">
        <v>22</v>
      </c>
      <c r="L112">
        <v>22</v>
      </c>
      <c r="M112">
        <v>22</v>
      </c>
      <c r="N112">
        <v>22</v>
      </c>
      <c r="O112">
        <v>22</v>
      </c>
      <c r="P112">
        <v>22</v>
      </c>
      <c r="Q112">
        <v>22</v>
      </c>
      <c r="R112">
        <v>22</v>
      </c>
      <c r="S112">
        <v>22</v>
      </c>
      <c r="T112">
        <v>22</v>
      </c>
      <c r="U112">
        <v>22</v>
      </c>
      <c r="V112">
        <v>22</v>
      </c>
      <c r="W112">
        <v>22</v>
      </c>
      <c r="X112">
        <v>22</v>
      </c>
      <c r="Y112">
        <v>1</v>
      </c>
      <c r="Z112">
        <v>22</v>
      </c>
      <c r="AA112">
        <v>25</v>
      </c>
      <c r="AB112">
        <v>25</v>
      </c>
      <c r="AC112">
        <v>25</v>
      </c>
      <c r="AD112">
        <v>22</v>
      </c>
      <c r="AE112">
        <v>25</v>
      </c>
      <c r="AF112">
        <v>25</v>
      </c>
      <c r="AG112">
        <v>25</v>
      </c>
      <c r="AH112">
        <v>25</v>
      </c>
      <c r="AI112">
        <v>25</v>
      </c>
      <c r="AJ112">
        <v>25</v>
      </c>
      <c r="AK112">
        <v>25</v>
      </c>
      <c r="AL112">
        <v>25</v>
      </c>
      <c r="AM112">
        <v>25</v>
      </c>
      <c r="AN112">
        <v>25</v>
      </c>
      <c r="AO112">
        <v>25</v>
      </c>
      <c r="AP112">
        <v>25</v>
      </c>
      <c r="AQ112">
        <v>25</v>
      </c>
      <c r="AR112">
        <v>25</v>
      </c>
      <c r="AS112">
        <v>22</v>
      </c>
      <c r="AT112">
        <v>25</v>
      </c>
      <c r="AU112">
        <v>23</v>
      </c>
      <c r="AV112">
        <v>11</v>
      </c>
      <c r="AW112">
        <v>23</v>
      </c>
      <c r="AX112">
        <v>25</v>
      </c>
      <c r="AY112">
        <v>23</v>
      </c>
      <c r="AZ112">
        <v>23</v>
      </c>
      <c r="BA112">
        <v>23</v>
      </c>
      <c r="BB112">
        <v>23</v>
      </c>
      <c r="BC112">
        <v>23</v>
      </c>
      <c r="BD112">
        <v>23</v>
      </c>
      <c r="BE112">
        <v>23</v>
      </c>
      <c r="BF112">
        <v>23</v>
      </c>
      <c r="BG112">
        <v>23</v>
      </c>
      <c r="BH112">
        <v>23</v>
      </c>
      <c r="BI112">
        <v>23</v>
      </c>
      <c r="BJ112">
        <v>23</v>
      </c>
      <c r="BK112">
        <v>23</v>
      </c>
      <c r="BL112">
        <v>23</v>
      </c>
      <c r="BM112">
        <v>25</v>
      </c>
      <c r="BN112">
        <v>23</v>
      </c>
      <c r="BO112">
        <v>24</v>
      </c>
      <c r="BP112">
        <v>23</v>
      </c>
      <c r="BQ112">
        <v>24</v>
      </c>
      <c r="BR112">
        <v>23</v>
      </c>
      <c r="BS112">
        <v>24</v>
      </c>
      <c r="BT112">
        <v>24</v>
      </c>
      <c r="BU112">
        <v>24</v>
      </c>
      <c r="BV112">
        <v>24</v>
      </c>
      <c r="BW112">
        <v>24</v>
      </c>
      <c r="BX112">
        <v>24</v>
      </c>
      <c r="BY112">
        <v>24</v>
      </c>
      <c r="BZ112">
        <v>24</v>
      </c>
      <c r="CA112">
        <v>24</v>
      </c>
      <c r="CB112">
        <v>24</v>
      </c>
      <c r="CC112">
        <v>24</v>
      </c>
      <c r="CD112">
        <v>24</v>
      </c>
      <c r="CE112">
        <v>24</v>
      </c>
      <c r="CF112">
        <v>24</v>
      </c>
      <c r="CG112">
        <v>24</v>
      </c>
      <c r="CH112">
        <v>24</v>
      </c>
      <c r="CI112">
        <v>17</v>
      </c>
      <c r="CJ112">
        <v>24</v>
      </c>
      <c r="CK112">
        <v>17</v>
      </c>
      <c r="CL112">
        <v>24</v>
      </c>
      <c r="CM112">
        <v>17</v>
      </c>
      <c r="CN112">
        <v>17</v>
      </c>
      <c r="CO112">
        <v>17</v>
      </c>
      <c r="CP112">
        <v>17</v>
      </c>
      <c r="CQ112">
        <v>17</v>
      </c>
      <c r="CR112">
        <v>17</v>
      </c>
      <c r="CS112">
        <v>17</v>
      </c>
      <c r="CT112">
        <v>17</v>
      </c>
      <c r="CU112">
        <v>17</v>
      </c>
      <c r="CV112">
        <v>17</v>
      </c>
      <c r="CW112">
        <v>17</v>
      </c>
      <c r="CX112">
        <v>17</v>
      </c>
      <c r="CY112">
        <v>17</v>
      </c>
      <c r="CZ112">
        <v>17</v>
      </c>
      <c r="DA112">
        <v>23</v>
      </c>
      <c r="DB112">
        <v>17</v>
      </c>
    </row>
    <row r="113" spans="1:106">
      <c r="A113">
        <v>105</v>
      </c>
      <c r="B113" t="s">
        <v>17</v>
      </c>
      <c r="C113" t="s">
        <v>9</v>
      </c>
      <c r="D113" t="s">
        <v>12</v>
      </c>
      <c r="E113" t="s">
        <v>19</v>
      </c>
      <c r="F113" t="s">
        <v>20</v>
      </c>
      <c r="G113">
        <v>22</v>
      </c>
      <c r="H113">
        <v>22</v>
      </c>
      <c r="I113">
        <v>22</v>
      </c>
      <c r="J113">
        <v>22</v>
      </c>
      <c r="K113">
        <v>22</v>
      </c>
      <c r="L113">
        <v>22</v>
      </c>
      <c r="M113">
        <v>22</v>
      </c>
      <c r="N113">
        <v>22</v>
      </c>
      <c r="O113">
        <v>22</v>
      </c>
      <c r="P113">
        <v>22</v>
      </c>
      <c r="Q113">
        <v>22</v>
      </c>
      <c r="R113">
        <v>22</v>
      </c>
      <c r="S113">
        <v>22</v>
      </c>
      <c r="T113">
        <v>22</v>
      </c>
      <c r="U113">
        <v>22</v>
      </c>
      <c r="V113">
        <v>11</v>
      </c>
      <c r="W113">
        <v>22</v>
      </c>
      <c r="X113">
        <v>22</v>
      </c>
      <c r="Y113">
        <v>22</v>
      </c>
      <c r="Z113">
        <v>1</v>
      </c>
      <c r="AA113">
        <v>25</v>
      </c>
      <c r="AB113">
        <v>25</v>
      </c>
      <c r="AC113">
        <v>25</v>
      </c>
      <c r="AD113">
        <v>25</v>
      </c>
      <c r="AE113">
        <v>25</v>
      </c>
      <c r="AF113">
        <v>25</v>
      </c>
      <c r="AG113">
        <v>25</v>
      </c>
      <c r="AH113">
        <v>25</v>
      </c>
      <c r="AI113">
        <v>25</v>
      </c>
      <c r="AJ113">
        <v>25</v>
      </c>
      <c r="AK113">
        <v>25</v>
      </c>
      <c r="AL113">
        <v>25</v>
      </c>
      <c r="AM113">
        <v>25</v>
      </c>
      <c r="AN113">
        <v>25</v>
      </c>
      <c r="AO113">
        <v>25</v>
      </c>
      <c r="AP113">
        <v>22</v>
      </c>
      <c r="AQ113">
        <v>25</v>
      </c>
      <c r="AR113">
        <v>11</v>
      </c>
      <c r="AS113">
        <v>1</v>
      </c>
      <c r="AT113">
        <v>22</v>
      </c>
      <c r="AU113">
        <v>23</v>
      </c>
      <c r="AV113">
        <v>23</v>
      </c>
      <c r="AW113">
        <v>23</v>
      </c>
      <c r="AX113">
        <v>23</v>
      </c>
      <c r="AY113">
        <v>23</v>
      </c>
      <c r="AZ113">
        <v>23</v>
      </c>
      <c r="BA113">
        <v>23</v>
      </c>
      <c r="BB113">
        <v>23</v>
      </c>
      <c r="BC113">
        <v>23</v>
      </c>
      <c r="BD113">
        <v>23</v>
      </c>
      <c r="BE113">
        <v>23</v>
      </c>
      <c r="BF113">
        <v>23</v>
      </c>
      <c r="BG113">
        <v>23</v>
      </c>
      <c r="BH113">
        <v>23</v>
      </c>
      <c r="BI113">
        <v>23</v>
      </c>
      <c r="BJ113">
        <v>1</v>
      </c>
      <c r="BK113">
        <v>1</v>
      </c>
      <c r="BL113">
        <v>1</v>
      </c>
      <c r="BM113">
        <v>25</v>
      </c>
      <c r="BN113">
        <v>25</v>
      </c>
      <c r="BO113">
        <v>24</v>
      </c>
      <c r="BP113">
        <v>24</v>
      </c>
      <c r="BQ113">
        <v>24</v>
      </c>
      <c r="BR113">
        <v>24</v>
      </c>
      <c r="BS113">
        <v>24</v>
      </c>
      <c r="BT113">
        <v>24</v>
      </c>
      <c r="BU113">
        <v>24</v>
      </c>
      <c r="BV113">
        <v>24</v>
      </c>
      <c r="BW113">
        <v>24</v>
      </c>
      <c r="BX113">
        <v>24</v>
      </c>
      <c r="BY113">
        <v>24</v>
      </c>
      <c r="BZ113">
        <v>24</v>
      </c>
      <c r="CA113">
        <v>24</v>
      </c>
      <c r="CB113">
        <v>24</v>
      </c>
      <c r="CC113">
        <v>24</v>
      </c>
      <c r="CD113">
        <v>25</v>
      </c>
      <c r="CE113">
        <v>23</v>
      </c>
      <c r="CF113">
        <v>25</v>
      </c>
      <c r="CG113">
        <v>11</v>
      </c>
      <c r="CH113">
        <v>23</v>
      </c>
      <c r="CI113">
        <v>17</v>
      </c>
      <c r="CJ113">
        <v>17</v>
      </c>
      <c r="CK113">
        <v>17</v>
      </c>
      <c r="CL113">
        <v>17</v>
      </c>
      <c r="CM113">
        <v>17</v>
      </c>
      <c r="CN113">
        <v>17</v>
      </c>
      <c r="CO113">
        <v>17</v>
      </c>
      <c r="CP113">
        <v>17</v>
      </c>
      <c r="CQ113">
        <v>17</v>
      </c>
      <c r="CR113">
        <v>17</v>
      </c>
      <c r="CS113">
        <v>17</v>
      </c>
      <c r="CT113">
        <v>17</v>
      </c>
      <c r="CU113">
        <v>17</v>
      </c>
      <c r="CV113">
        <v>17</v>
      </c>
      <c r="CW113">
        <v>17</v>
      </c>
      <c r="CX113">
        <v>23</v>
      </c>
      <c r="CY113">
        <v>24</v>
      </c>
      <c r="CZ113">
        <v>23</v>
      </c>
      <c r="DA113">
        <v>23</v>
      </c>
      <c r="DB113">
        <v>24</v>
      </c>
    </row>
    <row r="114" spans="1:106">
      <c r="A114">
        <v>106</v>
      </c>
      <c r="B114" t="s">
        <v>17</v>
      </c>
      <c r="C114" t="s">
        <v>9</v>
      </c>
      <c r="D114" t="s">
        <v>12</v>
      </c>
      <c r="E114" t="s">
        <v>19</v>
      </c>
      <c r="F114" t="s">
        <v>20</v>
      </c>
      <c r="G114">
        <v>22</v>
      </c>
      <c r="H114">
        <v>22</v>
      </c>
      <c r="I114">
        <v>22</v>
      </c>
      <c r="J114">
        <v>22</v>
      </c>
      <c r="K114">
        <v>22</v>
      </c>
      <c r="L114">
        <v>22</v>
      </c>
      <c r="M114">
        <v>22</v>
      </c>
      <c r="N114">
        <v>22</v>
      </c>
      <c r="O114">
        <v>22</v>
      </c>
      <c r="P114">
        <v>22</v>
      </c>
      <c r="Q114">
        <v>22</v>
      </c>
      <c r="R114">
        <v>22</v>
      </c>
      <c r="S114">
        <v>22</v>
      </c>
      <c r="T114">
        <v>22</v>
      </c>
      <c r="U114">
        <v>22</v>
      </c>
      <c r="V114">
        <v>22</v>
      </c>
      <c r="W114">
        <v>22</v>
      </c>
      <c r="X114">
        <v>22</v>
      </c>
      <c r="Y114">
        <v>22</v>
      </c>
      <c r="Z114">
        <v>22</v>
      </c>
      <c r="AA114">
        <v>25</v>
      </c>
      <c r="AB114">
        <v>25</v>
      </c>
      <c r="AC114">
        <v>25</v>
      </c>
      <c r="AD114">
        <v>25</v>
      </c>
      <c r="AE114">
        <v>25</v>
      </c>
      <c r="AF114">
        <v>25</v>
      </c>
      <c r="AG114">
        <v>25</v>
      </c>
      <c r="AH114">
        <v>25</v>
      </c>
      <c r="AI114">
        <v>1</v>
      </c>
      <c r="AJ114">
        <v>25</v>
      </c>
      <c r="AK114">
        <v>25</v>
      </c>
      <c r="AL114">
        <v>25</v>
      </c>
      <c r="AM114">
        <v>25</v>
      </c>
      <c r="AN114">
        <v>25</v>
      </c>
      <c r="AO114">
        <v>25</v>
      </c>
      <c r="AP114">
        <v>25</v>
      </c>
      <c r="AQ114">
        <v>25</v>
      </c>
      <c r="AR114">
        <v>25</v>
      </c>
      <c r="AS114">
        <v>25</v>
      </c>
      <c r="AT114">
        <v>11</v>
      </c>
      <c r="AU114">
        <v>23</v>
      </c>
      <c r="AV114">
        <v>23</v>
      </c>
      <c r="AW114">
        <v>24</v>
      </c>
      <c r="AX114">
        <v>23</v>
      </c>
      <c r="AY114">
        <v>23</v>
      </c>
      <c r="AZ114">
        <v>23</v>
      </c>
      <c r="BA114">
        <v>1</v>
      </c>
      <c r="BB114">
        <v>23</v>
      </c>
      <c r="BC114">
        <v>25</v>
      </c>
      <c r="BD114">
        <v>23</v>
      </c>
      <c r="BE114">
        <v>23</v>
      </c>
      <c r="BF114">
        <v>23</v>
      </c>
      <c r="BG114">
        <v>23</v>
      </c>
      <c r="BH114">
        <v>1</v>
      </c>
      <c r="BI114">
        <v>11</v>
      </c>
      <c r="BJ114">
        <v>1</v>
      </c>
      <c r="BK114">
        <v>23</v>
      </c>
      <c r="BL114">
        <v>23</v>
      </c>
      <c r="BM114">
        <v>23</v>
      </c>
      <c r="BN114">
        <v>1</v>
      </c>
      <c r="BO114">
        <v>24</v>
      </c>
      <c r="BP114">
        <v>24</v>
      </c>
      <c r="BQ114">
        <v>23</v>
      </c>
      <c r="BR114">
        <v>24</v>
      </c>
      <c r="BS114">
        <v>24</v>
      </c>
      <c r="BT114">
        <v>24</v>
      </c>
      <c r="BU114">
        <v>23</v>
      </c>
      <c r="BV114">
        <v>24</v>
      </c>
      <c r="BW114">
        <v>23</v>
      </c>
      <c r="BX114">
        <v>11</v>
      </c>
      <c r="BY114">
        <v>24</v>
      </c>
      <c r="BZ114">
        <v>1</v>
      </c>
      <c r="CA114">
        <v>24</v>
      </c>
      <c r="CB114">
        <v>23</v>
      </c>
      <c r="CC114">
        <v>23</v>
      </c>
      <c r="CD114">
        <v>23</v>
      </c>
      <c r="CE114">
        <v>24</v>
      </c>
      <c r="CF114">
        <v>1</v>
      </c>
      <c r="CG114">
        <v>24</v>
      </c>
      <c r="CH114">
        <v>25</v>
      </c>
      <c r="CI114">
        <v>17</v>
      </c>
      <c r="CJ114">
        <v>17</v>
      </c>
      <c r="CK114">
        <v>17</v>
      </c>
      <c r="CL114">
        <v>17</v>
      </c>
      <c r="CM114">
        <v>17</v>
      </c>
      <c r="CN114">
        <v>17</v>
      </c>
      <c r="CO114">
        <v>24</v>
      </c>
      <c r="CP114">
        <v>17</v>
      </c>
      <c r="CQ114">
        <v>24</v>
      </c>
      <c r="CR114">
        <v>24</v>
      </c>
      <c r="CS114">
        <v>17</v>
      </c>
      <c r="CT114">
        <v>24</v>
      </c>
      <c r="CU114">
        <v>17</v>
      </c>
      <c r="CV114">
        <v>24</v>
      </c>
      <c r="CW114">
        <v>24</v>
      </c>
      <c r="CX114">
        <v>24</v>
      </c>
      <c r="CY114">
        <v>17</v>
      </c>
      <c r="CZ114">
        <v>24</v>
      </c>
      <c r="DA114">
        <v>17</v>
      </c>
      <c r="DB114">
        <v>23</v>
      </c>
    </row>
    <row r="115" spans="1:106">
      <c r="A115">
        <v>107</v>
      </c>
      <c r="B115" t="s">
        <v>17</v>
      </c>
      <c r="C115" t="s">
        <v>9</v>
      </c>
      <c r="D115" t="s">
        <v>12</v>
      </c>
      <c r="E115" t="s">
        <v>19</v>
      </c>
      <c r="F115" t="s">
        <v>20</v>
      </c>
      <c r="G115">
        <v>22</v>
      </c>
      <c r="H115">
        <v>22</v>
      </c>
      <c r="I115">
        <v>22</v>
      </c>
      <c r="J115">
        <v>22</v>
      </c>
      <c r="K115">
        <v>22</v>
      </c>
      <c r="L115">
        <v>22</v>
      </c>
      <c r="M115">
        <v>22</v>
      </c>
      <c r="N115">
        <v>22</v>
      </c>
      <c r="O115">
        <v>22</v>
      </c>
      <c r="P115">
        <v>22</v>
      </c>
      <c r="Q115">
        <v>22</v>
      </c>
      <c r="R115">
        <v>22</v>
      </c>
      <c r="S115">
        <v>22</v>
      </c>
      <c r="T115">
        <v>22</v>
      </c>
      <c r="U115">
        <v>22</v>
      </c>
      <c r="V115">
        <v>1</v>
      </c>
      <c r="W115">
        <v>22</v>
      </c>
      <c r="X115">
        <v>1</v>
      </c>
      <c r="Y115">
        <v>22</v>
      </c>
      <c r="Z115">
        <v>22</v>
      </c>
      <c r="AA115">
        <v>25</v>
      </c>
      <c r="AB115">
        <v>25</v>
      </c>
      <c r="AC115">
        <v>25</v>
      </c>
      <c r="AD115">
        <v>25</v>
      </c>
      <c r="AE115">
        <v>25</v>
      </c>
      <c r="AF115">
        <v>25</v>
      </c>
      <c r="AG115">
        <v>25</v>
      </c>
      <c r="AH115">
        <v>25</v>
      </c>
      <c r="AI115">
        <v>25</v>
      </c>
      <c r="AJ115">
        <v>25</v>
      </c>
      <c r="AK115">
        <v>25</v>
      </c>
      <c r="AL115">
        <v>25</v>
      </c>
      <c r="AM115">
        <v>25</v>
      </c>
      <c r="AN115">
        <v>25</v>
      </c>
      <c r="AO115">
        <v>25</v>
      </c>
      <c r="AP115">
        <v>22</v>
      </c>
      <c r="AQ115">
        <v>25</v>
      </c>
      <c r="AR115">
        <v>22</v>
      </c>
      <c r="AS115">
        <v>25</v>
      </c>
      <c r="AT115">
        <v>1</v>
      </c>
      <c r="AU115">
        <v>23</v>
      </c>
      <c r="AV115">
        <v>23</v>
      </c>
      <c r="AW115">
        <v>23</v>
      </c>
      <c r="AX115">
        <v>23</v>
      </c>
      <c r="AY115">
        <v>23</v>
      </c>
      <c r="AZ115">
        <v>23</v>
      </c>
      <c r="BA115">
        <v>23</v>
      </c>
      <c r="BB115">
        <v>23</v>
      </c>
      <c r="BC115">
        <v>23</v>
      </c>
      <c r="BD115">
        <v>23</v>
      </c>
      <c r="BE115">
        <v>23</v>
      </c>
      <c r="BF115">
        <v>23</v>
      </c>
      <c r="BG115">
        <v>23</v>
      </c>
      <c r="BH115">
        <v>23</v>
      </c>
      <c r="BI115">
        <v>23</v>
      </c>
      <c r="BJ115">
        <v>25</v>
      </c>
      <c r="BK115">
        <v>23</v>
      </c>
      <c r="BL115">
        <v>11</v>
      </c>
      <c r="BM115">
        <v>23</v>
      </c>
      <c r="BN115">
        <v>25</v>
      </c>
      <c r="BO115">
        <v>24</v>
      </c>
      <c r="BP115">
        <v>24</v>
      </c>
      <c r="BQ115">
        <v>24</v>
      </c>
      <c r="BR115">
        <v>24</v>
      </c>
      <c r="BS115">
        <v>24</v>
      </c>
      <c r="BT115">
        <v>24</v>
      </c>
      <c r="BU115">
        <v>24</v>
      </c>
      <c r="BV115">
        <v>24</v>
      </c>
      <c r="BW115">
        <v>24</v>
      </c>
      <c r="BX115">
        <v>24</v>
      </c>
      <c r="BY115">
        <v>24</v>
      </c>
      <c r="BZ115">
        <v>1</v>
      </c>
      <c r="CA115">
        <v>24</v>
      </c>
      <c r="CB115">
        <v>1</v>
      </c>
      <c r="CC115">
        <v>24</v>
      </c>
      <c r="CD115">
        <v>23</v>
      </c>
      <c r="CE115">
        <v>24</v>
      </c>
      <c r="CF115">
        <v>25</v>
      </c>
      <c r="CG115">
        <v>1</v>
      </c>
      <c r="CH115">
        <v>23</v>
      </c>
      <c r="CI115">
        <v>17</v>
      </c>
      <c r="CJ115">
        <v>17</v>
      </c>
      <c r="CK115">
        <v>17</v>
      </c>
      <c r="CL115">
        <v>17</v>
      </c>
      <c r="CM115">
        <v>17</v>
      </c>
      <c r="CN115">
        <v>17</v>
      </c>
      <c r="CO115">
        <v>17</v>
      </c>
      <c r="CP115">
        <v>17</v>
      </c>
      <c r="CQ115">
        <v>17</v>
      </c>
      <c r="CR115">
        <v>17</v>
      </c>
      <c r="CS115">
        <v>17</v>
      </c>
      <c r="CT115">
        <v>24</v>
      </c>
      <c r="CU115">
        <v>17</v>
      </c>
      <c r="CV115">
        <v>24</v>
      </c>
      <c r="CW115">
        <v>17</v>
      </c>
      <c r="CX115">
        <v>24</v>
      </c>
      <c r="CY115">
        <v>17</v>
      </c>
      <c r="CZ115">
        <v>23</v>
      </c>
      <c r="DA115">
        <v>24</v>
      </c>
      <c r="DB115">
        <v>24</v>
      </c>
    </row>
    <row r="116" spans="1:106">
      <c r="A116">
        <v>108</v>
      </c>
      <c r="B116" t="s">
        <v>17</v>
      </c>
      <c r="C116" t="s">
        <v>9</v>
      </c>
      <c r="D116" t="s">
        <v>12</v>
      </c>
      <c r="E116" t="s">
        <v>19</v>
      </c>
      <c r="F116" t="s">
        <v>20</v>
      </c>
      <c r="G116">
        <v>22</v>
      </c>
      <c r="H116">
        <v>22</v>
      </c>
      <c r="I116">
        <v>22</v>
      </c>
      <c r="J116">
        <v>22</v>
      </c>
      <c r="K116">
        <v>22</v>
      </c>
      <c r="L116">
        <v>22</v>
      </c>
      <c r="M116">
        <v>22</v>
      </c>
      <c r="N116">
        <v>22</v>
      </c>
      <c r="O116">
        <v>22</v>
      </c>
      <c r="P116">
        <v>22</v>
      </c>
      <c r="Q116">
        <v>22</v>
      </c>
      <c r="R116">
        <v>22</v>
      </c>
      <c r="S116">
        <v>22</v>
      </c>
      <c r="T116">
        <v>22</v>
      </c>
      <c r="U116">
        <v>22</v>
      </c>
      <c r="V116">
        <v>22</v>
      </c>
      <c r="W116">
        <v>22</v>
      </c>
      <c r="X116">
        <v>22</v>
      </c>
      <c r="Y116">
        <v>1</v>
      </c>
      <c r="Z116">
        <v>22</v>
      </c>
      <c r="AA116">
        <v>25</v>
      </c>
      <c r="AB116">
        <v>25</v>
      </c>
      <c r="AC116">
        <v>25</v>
      </c>
      <c r="AD116">
        <v>25</v>
      </c>
      <c r="AE116">
        <v>25</v>
      </c>
      <c r="AF116">
        <v>25</v>
      </c>
      <c r="AG116">
        <v>25</v>
      </c>
      <c r="AH116">
        <v>25</v>
      </c>
      <c r="AI116">
        <v>25</v>
      </c>
      <c r="AJ116">
        <v>25</v>
      </c>
      <c r="AK116">
        <v>25</v>
      </c>
      <c r="AL116">
        <v>25</v>
      </c>
      <c r="AM116">
        <v>25</v>
      </c>
      <c r="AN116">
        <v>25</v>
      </c>
      <c r="AO116">
        <v>25</v>
      </c>
      <c r="AP116">
        <v>25</v>
      </c>
      <c r="AQ116">
        <v>25</v>
      </c>
      <c r="AR116">
        <v>25</v>
      </c>
      <c r="AS116">
        <v>22</v>
      </c>
      <c r="AT116">
        <v>25</v>
      </c>
      <c r="AU116">
        <v>23</v>
      </c>
      <c r="AV116">
        <v>23</v>
      </c>
      <c r="AW116">
        <v>23</v>
      </c>
      <c r="AX116">
        <v>23</v>
      </c>
      <c r="AY116">
        <v>23</v>
      </c>
      <c r="AZ116">
        <v>24</v>
      </c>
      <c r="BA116">
        <v>23</v>
      </c>
      <c r="BB116">
        <v>24</v>
      </c>
      <c r="BC116">
        <v>23</v>
      </c>
      <c r="BD116">
        <v>24</v>
      </c>
      <c r="BE116">
        <v>23</v>
      </c>
      <c r="BF116">
        <v>23</v>
      </c>
      <c r="BG116">
        <v>23</v>
      </c>
      <c r="BH116">
        <v>23</v>
      </c>
      <c r="BI116">
        <v>23</v>
      </c>
      <c r="BJ116">
        <v>23</v>
      </c>
      <c r="BK116">
        <v>23</v>
      </c>
      <c r="BL116">
        <v>23</v>
      </c>
      <c r="BM116">
        <v>25</v>
      </c>
      <c r="BN116">
        <v>23</v>
      </c>
      <c r="BO116">
        <v>24</v>
      </c>
      <c r="BP116">
        <v>24</v>
      </c>
      <c r="BQ116">
        <v>24</v>
      </c>
      <c r="BR116">
        <v>24</v>
      </c>
      <c r="BS116">
        <v>24</v>
      </c>
      <c r="BT116">
        <v>23</v>
      </c>
      <c r="BU116">
        <v>24</v>
      </c>
      <c r="BV116">
        <v>23</v>
      </c>
      <c r="BW116">
        <v>24</v>
      </c>
      <c r="BX116">
        <v>23</v>
      </c>
      <c r="BY116">
        <v>24</v>
      </c>
      <c r="BZ116">
        <v>24</v>
      </c>
      <c r="CA116">
        <v>24</v>
      </c>
      <c r="CB116">
        <v>24</v>
      </c>
      <c r="CC116">
        <v>24</v>
      </c>
      <c r="CD116">
        <v>24</v>
      </c>
      <c r="CE116">
        <v>24</v>
      </c>
      <c r="CF116">
        <v>24</v>
      </c>
      <c r="CG116">
        <v>23</v>
      </c>
      <c r="CH116">
        <v>24</v>
      </c>
      <c r="CI116">
        <v>17</v>
      </c>
      <c r="CJ116">
        <v>17</v>
      </c>
      <c r="CK116">
        <v>17</v>
      </c>
      <c r="CL116">
        <v>17</v>
      </c>
      <c r="CM116">
        <v>17</v>
      </c>
      <c r="CN116">
        <v>17</v>
      </c>
      <c r="CO116">
        <v>17</v>
      </c>
      <c r="CP116">
        <v>17</v>
      </c>
      <c r="CQ116">
        <v>17</v>
      </c>
      <c r="CR116">
        <v>17</v>
      </c>
      <c r="CS116">
        <v>17</v>
      </c>
      <c r="CT116">
        <v>17</v>
      </c>
      <c r="CU116">
        <v>17</v>
      </c>
      <c r="CV116">
        <v>17</v>
      </c>
      <c r="CW116">
        <v>17</v>
      </c>
      <c r="CX116">
        <v>17</v>
      </c>
      <c r="CY116">
        <v>1</v>
      </c>
      <c r="CZ116">
        <v>17</v>
      </c>
      <c r="DA116">
        <v>24</v>
      </c>
      <c r="DB116">
        <v>17</v>
      </c>
    </row>
    <row r="117" spans="1:106">
      <c r="A117">
        <v>109</v>
      </c>
      <c r="B117" t="s">
        <v>17</v>
      </c>
      <c r="C117" t="s">
        <v>9</v>
      </c>
      <c r="D117" t="s">
        <v>12</v>
      </c>
      <c r="E117" t="s">
        <v>19</v>
      </c>
      <c r="F117" t="s">
        <v>20</v>
      </c>
      <c r="G117">
        <v>22</v>
      </c>
      <c r="H117">
        <v>22</v>
      </c>
      <c r="I117">
        <v>22</v>
      </c>
      <c r="J117">
        <v>22</v>
      </c>
      <c r="K117">
        <v>22</v>
      </c>
      <c r="L117">
        <v>22</v>
      </c>
      <c r="M117">
        <v>22</v>
      </c>
      <c r="N117">
        <v>22</v>
      </c>
      <c r="O117">
        <v>22</v>
      </c>
      <c r="P117">
        <v>22</v>
      </c>
      <c r="Q117">
        <v>22</v>
      </c>
      <c r="R117">
        <v>22</v>
      </c>
      <c r="S117">
        <v>22</v>
      </c>
      <c r="T117">
        <v>22</v>
      </c>
      <c r="U117">
        <v>22</v>
      </c>
      <c r="V117">
        <v>22</v>
      </c>
      <c r="W117">
        <v>22</v>
      </c>
      <c r="X117">
        <v>22</v>
      </c>
      <c r="Y117">
        <v>22</v>
      </c>
      <c r="Z117">
        <v>22</v>
      </c>
      <c r="AA117">
        <v>25</v>
      </c>
      <c r="AB117">
        <v>25</v>
      </c>
      <c r="AC117">
        <v>25</v>
      </c>
      <c r="AD117">
        <v>25</v>
      </c>
      <c r="AE117">
        <v>25</v>
      </c>
      <c r="AF117">
        <v>25</v>
      </c>
      <c r="AG117">
        <v>25</v>
      </c>
      <c r="AH117">
        <v>11</v>
      </c>
      <c r="AI117">
        <v>25</v>
      </c>
      <c r="AJ117">
        <v>25</v>
      </c>
      <c r="AK117">
        <v>25</v>
      </c>
      <c r="AL117">
        <v>25</v>
      </c>
      <c r="AM117">
        <v>25</v>
      </c>
      <c r="AN117">
        <v>25</v>
      </c>
      <c r="AO117">
        <v>25</v>
      </c>
      <c r="AP117">
        <v>25</v>
      </c>
      <c r="AQ117">
        <v>25</v>
      </c>
      <c r="AR117">
        <v>25</v>
      </c>
      <c r="AS117">
        <v>25</v>
      </c>
      <c r="AT117">
        <v>25</v>
      </c>
      <c r="AU117">
        <v>23</v>
      </c>
      <c r="AV117">
        <v>23</v>
      </c>
      <c r="AW117">
        <v>23</v>
      </c>
      <c r="AX117">
        <v>23</v>
      </c>
      <c r="AY117">
        <v>23</v>
      </c>
      <c r="AZ117">
        <v>23</v>
      </c>
      <c r="BA117">
        <v>23</v>
      </c>
      <c r="BB117">
        <v>25</v>
      </c>
      <c r="BC117">
        <v>23</v>
      </c>
      <c r="BD117">
        <v>23</v>
      </c>
      <c r="BE117">
        <v>23</v>
      </c>
      <c r="BF117">
        <v>23</v>
      </c>
      <c r="BG117">
        <v>23</v>
      </c>
      <c r="BH117">
        <v>23</v>
      </c>
      <c r="BI117">
        <v>23</v>
      </c>
      <c r="BJ117">
        <v>23</v>
      </c>
      <c r="BK117">
        <v>23</v>
      </c>
      <c r="BL117">
        <v>23</v>
      </c>
      <c r="BM117">
        <v>23</v>
      </c>
      <c r="BN117">
        <v>23</v>
      </c>
      <c r="BO117">
        <v>24</v>
      </c>
      <c r="BP117">
        <v>24</v>
      </c>
      <c r="BQ117">
        <v>24</v>
      </c>
      <c r="BR117">
        <v>24</v>
      </c>
      <c r="BS117">
        <v>24</v>
      </c>
      <c r="BT117">
        <v>24</v>
      </c>
      <c r="BU117">
        <v>24</v>
      </c>
      <c r="BV117">
        <v>23</v>
      </c>
      <c r="BW117">
        <v>24</v>
      </c>
      <c r="BX117">
        <v>24</v>
      </c>
      <c r="BY117">
        <v>24</v>
      </c>
      <c r="BZ117">
        <v>24</v>
      </c>
      <c r="CA117">
        <v>24</v>
      </c>
      <c r="CB117">
        <v>24</v>
      </c>
      <c r="CC117">
        <v>24</v>
      </c>
      <c r="CD117">
        <v>24</v>
      </c>
      <c r="CE117">
        <v>24</v>
      </c>
      <c r="CF117">
        <v>24</v>
      </c>
      <c r="CG117">
        <v>24</v>
      </c>
      <c r="CH117">
        <v>24</v>
      </c>
      <c r="CI117">
        <v>17</v>
      </c>
      <c r="CJ117">
        <v>17</v>
      </c>
      <c r="CK117">
        <v>17</v>
      </c>
      <c r="CL117">
        <v>17</v>
      </c>
      <c r="CM117">
        <v>17</v>
      </c>
      <c r="CN117">
        <v>17</v>
      </c>
      <c r="CO117">
        <v>17</v>
      </c>
      <c r="CP117">
        <v>24</v>
      </c>
      <c r="CQ117">
        <v>17</v>
      </c>
      <c r="CR117">
        <v>17</v>
      </c>
      <c r="CS117">
        <v>17</v>
      </c>
      <c r="CT117">
        <v>17</v>
      </c>
      <c r="CU117">
        <v>17</v>
      </c>
      <c r="CV117">
        <v>17</v>
      </c>
      <c r="CW117">
        <v>17</v>
      </c>
      <c r="CX117">
        <v>17</v>
      </c>
      <c r="CY117">
        <v>17</v>
      </c>
      <c r="CZ117">
        <v>17</v>
      </c>
      <c r="DA117">
        <v>17</v>
      </c>
      <c r="DB117">
        <v>17</v>
      </c>
    </row>
    <row r="118" spans="1:106">
      <c r="A118">
        <v>110</v>
      </c>
      <c r="B118" t="s">
        <v>17</v>
      </c>
      <c r="C118" t="s">
        <v>9</v>
      </c>
      <c r="D118" t="s">
        <v>12</v>
      </c>
      <c r="E118" t="s">
        <v>19</v>
      </c>
      <c r="F118" t="s">
        <v>20</v>
      </c>
      <c r="G118">
        <v>22</v>
      </c>
      <c r="H118">
        <v>22</v>
      </c>
      <c r="I118">
        <v>22</v>
      </c>
      <c r="J118">
        <v>22</v>
      </c>
      <c r="K118">
        <v>22</v>
      </c>
      <c r="L118">
        <v>22</v>
      </c>
      <c r="M118">
        <v>22</v>
      </c>
      <c r="N118">
        <v>22</v>
      </c>
      <c r="O118">
        <v>22</v>
      </c>
      <c r="P118">
        <v>22</v>
      </c>
      <c r="Q118">
        <v>22</v>
      </c>
      <c r="R118">
        <v>22</v>
      </c>
      <c r="S118">
        <v>22</v>
      </c>
      <c r="T118">
        <v>22</v>
      </c>
      <c r="U118">
        <v>22</v>
      </c>
      <c r="V118">
        <v>22</v>
      </c>
      <c r="W118">
        <v>22</v>
      </c>
      <c r="X118">
        <v>22</v>
      </c>
      <c r="Y118">
        <v>22</v>
      </c>
      <c r="Z118">
        <v>22</v>
      </c>
      <c r="AA118">
        <v>25</v>
      </c>
      <c r="AB118">
        <v>25</v>
      </c>
      <c r="AC118">
        <v>25</v>
      </c>
      <c r="AD118">
        <v>25</v>
      </c>
      <c r="AE118">
        <v>25</v>
      </c>
      <c r="AF118">
        <v>25</v>
      </c>
      <c r="AG118">
        <v>25</v>
      </c>
      <c r="AH118">
        <v>25</v>
      </c>
      <c r="AI118">
        <v>25</v>
      </c>
      <c r="AJ118">
        <v>25</v>
      </c>
      <c r="AK118">
        <v>25</v>
      </c>
      <c r="AL118">
        <v>25</v>
      </c>
      <c r="AM118">
        <v>25</v>
      </c>
      <c r="AN118">
        <v>25</v>
      </c>
      <c r="AO118">
        <v>25</v>
      </c>
      <c r="AP118">
        <v>25</v>
      </c>
      <c r="AQ118">
        <v>25</v>
      </c>
      <c r="AR118">
        <v>25</v>
      </c>
      <c r="AS118">
        <v>25</v>
      </c>
      <c r="AT118">
        <v>25</v>
      </c>
      <c r="AU118">
        <v>23</v>
      </c>
      <c r="AV118">
        <v>23</v>
      </c>
      <c r="AW118">
        <v>23</v>
      </c>
      <c r="AX118">
        <v>23</v>
      </c>
      <c r="AY118">
        <v>23</v>
      </c>
      <c r="AZ118">
        <v>23</v>
      </c>
      <c r="BA118">
        <v>23</v>
      </c>
      <c r="BB118">
        <v>23</v>
      </c>
      <c r="BC118">
        <v>23</v>
      </c>
      <c r="BD118">
        <v>23</v>
      </c>
      <c r="BE118">
        <v>23</v>
      </c>
      <c r="BF118">
        <v>23</v>
      </c>
      <c r="BG118">
        <v>23</v>
      </c>
      <c r="BH118">
        <v>23</v>
      </c>
      <c r="BI118">
        <v>23</v>
      </c>
      <c r="BJ118">
        <v>24</v>
      </c>
      <c r="BK118">
        <v>24</v>
      </c>
      <c r="BL118">
        <v>23</v>
      </c>
      <c r="BM118">
        <v>24</v>
      </c>
      <c r="BN118">
        <v>23</v>
      </c>
      <c r="BO118">
        <v>24</v>
      </c>
      <c r="BP118">
        <v>24</v>
      </c>
      <c r="BQ118">
        <v>24</v>
      </c>
      <c r="BR118">
        <v>24</v>
      </c>
      <c r="BS118">
        <v>24</v>
      </c>
      <c r="BT118">
        <v>24</v>
      </c>
      <c r="BU118">
        <v>24</v>
      </c>
      <c r="BV118">
        <v>24</v>
      </c>
      <c r="BW118">
        <v>24</v>
      </c>
      <c r="BX118">
        <v>24</v>
      </c>
      <c r="BY118">
        <v>24</v>
      </c>
      <c r="BZ118">
        <v>24</v>
      </c>
      <c r="CA118">
        <v>24</v>
      </c>
      <c r="CB118">
        <v>24</v>
      </c>
      <c r="CC118">
        <v>24</v>
      </c>
      <c r="CD118">
        <v>23</v>
      </c>
      <c r="CE118">
        <v>23</v>
      </c>
      <c r="CF118">
        <v>24</v>
      </c>
      <c r="CG118">
        <v>23</v>
      </c>
      <c r="CH118">
        <v>24</v>
      </c>
      <c r="CI118">
        <v>17</v>
      </c>
      <c r="CJ118">
        <v>17</v>
      </c>
      <c r="CK118">
        <v>17</v>
      </c>
      <c r="CL118">
        <v>17</v>
      </c>
      <c r="CM118">
        <v>17</v>
      </c>
      <c r="CN118">
        <v>17</v>
      </c>
      <c r="CO118">
        <v>17</v>
      </c>
      <c r="CP118">
        <v>17</v>
      </c>
      <c r="CQ118">
        <v>17</v>
      </c>
      <c r="CR118">
        <v>17</v>
      </c>
      <c r="CS118">
        <v>17</v>
      </c>
      <c r="CT118">
        <v>11</v>
      </c>
      <c r="CU118">
        <v>17</v>
      </c>
      <c r="CV118">
        <v>11</v>
      </c>
      <c r="CW118">
        <v>17</v>
      </c>
      <c r="CX118">
        <v>17</v>
      </c>
      <c r="CY118">
        <v>17</v>
      </c>
      <c r="CZ118">
        <v>17</v>
      </c>
      <c r="DA118">
        <v>17</v>
      </c>
      <c r="DB118">
        <v>17</v>
      </c>
    </row>
    <row r="119" spans="1:106">
      <c r="A119">
        <v>111</v>
      </c>
      <c r="B119" t="s">
        <v>17</v>
      </c>
      <c r="C119" t="s">
        <v>9</v>
      </c>
      <c r="D119" t="s">
        <v>12</v>
      </c>
      <c r="E119" t="s">
        <v>19</v>
      </c>
      <c r="F119" t="s">
        <v>20</v>
      </c>
      <c r="G119">
        <v>22</v>
      </c>
      <c r="H119">
        <v>22</v>
      </c>
      <c r="I119">
        <v>22</v>
      </c>
      <c r="J119">
        <v>22</v>
      </c>
      <c r="K119">
        <v>22</v>
      </c>
      <c r="L119">
        <v>22</v>
      </c>
      <c r="M119">
        <v>22</v>
      </c>
      <c r="N119">
        <v>22</v>
      </c>
      <c r="O119">
        <v>22</v>
      </c>
      <c r="P119">
        <v>22</v>
      </c>
      <c r="Q119">
        <v>22</v>
      </c>
      <c r="R119">
        <v>22</v>
      </c>
      <c r="S119">
        <v>22</v>
      </c>
      <c r="T119">
        <v>22</v>
      </c>
      <c r="U119">
        <v>22</v>
      </c>
      <c r="V119">
        <v>22</v>
      </c>
      <c r="W119">
        <v>22</v>
      </c>
      <c r="X119">
        <v>22</v>
      </c>
      <c r="Y119">
        <v>22</v>
      </c>
      <c r="Z119">
        <v>22</v>
      </c>
      <c r="AA119">
        <v>25</v>
      </c>
      <c r="AB119">
        <v>25</v>
      </c>
      <c r="AC119">
        <v>25</v>
      </c>
      <c r="AD119">
        <v>25</v>
      </c>
      <c r="AE119">
        <v>25</v>
      </c>
      <c r="AF119">
        <v>25</v>
      </c>
      <c r="AG119">
        <v>25</v>
      </c>
      <c r="AH119">
        <v>25</v>
      </c>
      <c r="AI119">
        <v>25</v>
      </c>
      <c r="AJ119">
        <v>25</v>
      </c>
      <c r="AK119">
        <v>25</v>
      </c>
      <c r="AL119">
        <v>24</v>
      </c>
      <c r="AM119">
        <v>25</v>
      </c>
      <c r="AN119">
        <v>24</v>
      </c>
      <c r="AO119">
        <v>25</v>
      </c>
      <c r="AP119">
        <v>25</v>
      </c>
      <c r="AQ119">
        <v>25</v>
      </c>
      <c r="AR119">
        <v>25</v>
      </c>
      <c r="AS119">
        <v>25</v>
      </c>
      <c r="AT119">
        <v>25</v>
      </c>
      <c r="AU119">
        <v>23</v>
      </c>
      <c r="AV119">
        <v>23</v>
      </c>
      <c r="AW119">
        <v>23</v>
      </c>
      <c r="AX119">
        <v>23</v>
      </c>
      <c r="AY119">
        <v>23</v>
      </c>
      <c r="AZ119">
        <v>23</v>
      </c>
      <c r="BA119">
        <v>23</v>
      </c>
      <c r="BB119">
        <v>23</v>
      </c>
      <c r="BC119">
        <v>23</v>
      </c>
      <c r="BD119">
        <v>23</v>
      </c>
      <c r="BE119">
        <v>23</v>
      </c>
      <c r="BF119">
        <v>19</v>
      </c>
      <c r="BG119">
        <v>23</v>
      </c>
      <c r="BH119">
        <v>25</v>
      </c>
      <c r="BI119">
        <v>23</v>
      </c>
      <c r="BJ119">
        <v>23</v>
      </c>
      <c r="BK119">
        <v>23</v>
      </c>
      <c r="BL119">
        <v>23</v>
      </c>
      <c r="BM119">
        <v>23</v>
      </c>
      <c r="BN119">
        <v>23</v>
      </c>
      <c r="BO119">
        <v>24</v>
      </c>
      <c r="BP119">
        <v>24</v>
      </c>
      <c r="BQ119">
        <v>24</v>
      </c>
      <c r="BR119">
        <v>24</v>
      </c>
      <c r="BS119">
        <v>24</v>
      </c>
      <c r="BT119">
        <v>24</v>
      </c>
      <c r="BU119">
        <v>24</v>
      </c>
      <c r="BV119">
        <v>24</v>
      </c>
      <c r="BW119">
        <v>24</v>
      </c>
      <c r="BX119">
        <v>24</v>
      </c>
      <c r="BY119">
        <v>24</v>
      </c>
      <c r="BZ119">
        <v>17</v>
      </c>
      <c r="CA119">
        <v>24</v>
      </c>
      <c r="CB119">
        <v>17</v>
      </c>
      <c r="CC119">
        <v>24</v>
      </c>
      <c r="CD119">
        <v>24</v>
      </c>
      <c r="CE119">
        <v>24</v>
      </c>
      <c r="CF119">
        <v>24</v>
      </c>
      <c r="CG119">
        <v>24</v>
      </c>
      <c r="CH119">
        <v>24</v>
      </c>
      <c r="CI119">
        <v>17</v>
      </c>
      <c r="CJ119">
        <v>17</v>
      </c>
      <c r="CK119">
        <v>17</v>
      </c>
      <c r="CL119">
        <v>17</v>
      </c>
      <c r="CM119">
        <v>17</v>
      </c>
      <c r="CN119">
        <v>17</v>
      </c>
      <c r="CO119">
        <v>17</v>
      </c>
      <c r="CP119">
        <v>17</v>
      </c>
      <c r="CQ119">
        <v>17</v>
      </c>
      <c r="CR119">
        <v>17</v>
      </c>
      <c r="CS119">
        <v>17</v>
      </c>
      <c r="CT119">
        <v>25</v>
      </c>
      <c r="CU119">
        <v>17</v>
      </c>
      <c r="CV119">
        <v>19</v>
      </c>
      <c r="CW119">
        <v>17</v>
      </c>
      <c r="CX119">
        <v>17</v>
      </c>
      <c r="CY119">
        <v>17</v>
      </c>
      <c r="CZ119">
        <v>17</v>
      </c>
      <c r="DA119">
        <v>17</v>
      </c>
      <c r="DB119">
        <v>17</v>
      </c>
    </row>
    <row r="120" spans="1:106">
      <c r="A120">
        <v>112</v>
      </c>
      <c r="B120" t="s">
        <v>17</v>
      </c>
      <c r="C120" t="s">
        <v>9</v>
      </c>
      <c r="D120" t="s">
        <v>12</v>
      </c>
      <c r="E120" t="s">
        <v>19</v>
      </c>
      <c r="F120" t="s">
        <v>20</v>
      </c>
      <c r="G120">
        <v>22</v>
      </c>
      <c r="H120">
        <v>22</v>
      </c>
      <c r="I120">
        <v>22</v>
      </c>
      <c r="J120">
        <v>22</v>
      </c>
      <c r="K120">
        <v>22</v>
      </c>
      <c r="L120">
        <v>22</v>
      </c>
      <c r="M120">
        <v>22</v>
      </c>
      <c r="N120">
        <v>22</v>
      </c>
      <c r="O120">
        <v>22</v>
      </c>
      <c r="P120">
        <v>22</v>
      </c>
      <c r="Q120">
        <v>22</v>
      </c>
      <c r="R120">
        <v>22</v>
      </c>
      <c r="S120">
        <v>22</v>
      </c>
      <c r="T120">
        <v>22</v>
      </c>
      <c r="U120">
        <v>22</v>
      </c>
      <c r="V120">
        <v>22</v>
      </c>
      <c r="W120">
        <v>22</v>
      </c>
      <c r="X120">
        <v>22</v>
      </c>
      <c r="Y120">
        <v>22</v>
      </c>
      <c r="Z120">
        <v>22</v>
      </c>
      <c r="AA120">
        <v>25</v>
      </c>
      <c r="AB120">
        <v>25</v>
      </c>
      <c r="AC120">
        <v>25</v>
      </c>
      <c r="AD120">
        <v>25</v>
      </c>
      <c r="AE120">
        <v>25</v>
      </c>
      <c r="AF120">
        <v>25</v>
      </c>
      <c r="AG120">
        <v>25</v>
      </c>
      <c r="AH120">
        <v>25</v>
      </c>
      <c r="AI120">
        <v>25</v>
      </c>
      <c r="AJ120">
        <v>25</v>
      </c>
      <c r="AK120">
        <v>25</v>
      </c>
      <c r="AL120">
        <v>25</v>
      </c>
      <c r="AM120">
        <v>25</v>
      </c>
      <c r="AN120">
        <v>25</v>
      </c>
      <c r="AO120">
        <v>25</v>
      </c>
      <c r="AP120">
        <v>25</v>
      </c>
      <c r="AQ120">
        <v>1</v>
      </c>
      <c r="AR120">
        <v>25</v>
      </c>
      <c r="AS120">
        <v>25</v>
      </c>
      <c r="AT120">
        <v>25</v>
      </c>
      <c r="AU120">
        <v>23</v>
      </c>
      <c r="AV120">
        <v>23</v>
      </c>
      <c r="AW120">
        <v>23</v>
      </c>
      <c r="AX120">
        <v>23</v>
      </c>
      <c r="AY120">
        <v>23</v>
      </c>
      <c r="AZ120">
        <v>23</v>
      </c>
      <c r="BA120">
        <v>23</v>
      </c>
      <c r="BB120">
        <v>23</v>
      </c>
      <c r="BC120">
        <v>23</v>
      </c>
      <c r="BD120">
        <v>23</v>
      </c>
      <c r="BE120">
        <v>23</v>
      </c>
      <c r="BF120">
        <v>23</v>
      </c>
      <c r="BG120">
        <v>23</v>
      </c>
      <c r="BH120">
        <v>23</v>
      </c>
      <c r="BI120">
        <v>23</v>
      </c>
      <c r="BJ120">
        <v>23</v>
      </c>
      <c r="BK120">
        <v>25</v>
      </c>
      <c r="BL120">
        <v>23</v>
      </c>
      <c r="BM120">
        <v>23</v>
      </c>
      <c r="BN120">
        <v>23</v>
      </c>
      <c r="BO120">
        <v>24</v>
      </c>
      <c r="BP120">
        <v>24</v>
      </c>
      <c r="BQ120">
        <v>24</v>
      </c>
      <c r="BR120">
        <v>24</v>
      </c>
      <c r="BS120">
        <v>24</v>
      </c>
      <c r="BT120">
        <v>24</v>
      </c>
      <c r="BU120">
        <v>24</v>
      </c>
      <c r="BV120">
        <v>24</v>
      </c>
      <c r="BW120">
        <v>24</v>
      </c>
      <c r="BX120">
        <v>24</v>
      </c>
      <c r="BY120">
        <v>24</v>
      </c>
      <c r="BZ120">
        <v>24</v>
      </c>
      <c r="CA120">
        <v>24</v>
      </c>
      <c r="CB120">
        <v>24</v>
      </c>
      <c r="CC120">
        <v>24</v>
      </c>
      <c r="CD120">
        <v>24</v>
      </c>
      <c r="CE120">
        <v>23</v>
      </c>
      <c r="CF120">
        <v>24</v>
      </c>
      <c r="CG120">
        <v>24</v>
      </c>
      <c r="CH120">
        <v>24</v>
      </c>
      <c r="CI120">
        <v>17</v>
      </c>
      <c r="CJ120">
        <v>11</v>
      </c>
      <c r="CK120">
        <v>17</v>
      </c>
      <c r="CL120">
        <v>17</v>
      </c>
      <c r="CM120">
        <v>17</v>
      </c>
      <c r="CN120">
        <v>17</v>
      </c>
      <c r="CO120">
        <v>17</v>
      </c>
      <c r="CP120">
        <v>17</v>
      </c>
      <c r="CQ120">
        <v>17</v>
      </c>
      <c r="CR120">
        <v>17</v>
      </c>
      <c r="CS120">
        <v>17</v>
      </c>
      <c r="CT120">
        <v>17</v>
      </c>
      <c r="CU120">
        <v>17</v>
      </c>
      <c r="CV120">
        <v>17</v>
      </c>
      <c r="CW120">
        <v>17</v>
      </c>
      <c r="CX120">
        <v>17</v>
      </c>
      <c r="CY120">
        <v>24</v>
      </c>
      <c r="CZ120">
        <v>17</v>
      </c>
      <c r="DA120">
        <v>17</v>
      </c>
      <c r="DB120">
        <v>17</v>
      </c>
    </row>
    <row r="121" spans="1:106">
      <c r="A121">
        <v>113</v>
      </c>
      <c r="B121" t="s">
        <v>17</v>
      </c>
      <c r="C121" t="s">
        <v>9</v>
      </c>
      <c r="D121" t="s">
        <v>12</v>
      </c>
      <c r="E121" t="s">
        <v>19</v>
      </c>
      <c r="F121" t="s">
        <v>20</v>
      </c>
      <c r="G121">
        <v>22</v>
      </c>
      <c r="H121">
        <v>22</v>
      </c>
      <c r="I121">
        <v>22</v>
      </c>
      <c r="J121">
        <v>22</v>
      </c>
      <c r="K121">
        <v>22</v>
      </c>
      <c r="L121">
        <v>22</v>
      </c>
      <c r="M121">
        <v>22</v>
      </c>
      <c r="N121">
        <v>22</v>
      </c>
      <c r="O121">
        <v>22</v>
      </c>
      <c r="P121">
        <v>22</v>
      </c>
      <c r="Q121">
        <v>22</v>
      </c>
      <c r="R121">
        <v>22</v>
      </c>
      <c r="S121">
        <v>22</v>
      </c>
      <c r="T121">
        <v>22</v>
      </c>
      <c r="U121">
        <v>22</v>
      </c>
      <c r="V121">
        <v>22</v>
      </c>
      <c r="W121">
        <v>22</v>
      </c>
      <c r="X121">
        <v>22</v>
      </c>
      <c r="Y121">
        <v>22</v>
      </c>
      <c r="Z121">
        <v>22</v>
      </c>
      <c r="AA121">
        <v>25</v>
      </c>
      <c r="AB121">
        <v>25</v>
      </c>
      <c r="AC121">
        <v>25</v>
      </c>
      <c r="AD121">
        <v>25</v>
      </c>
      <c r="AE121">
        <v>25</v>
      </c>
      <c r="AF121">
        <v>25</v>
      </c>
      <c r="AG121">
        <v>25</v>
      </c>
      <c r="AH121">
        <v>25</v>
      </c>
      <c r="AI121">
        <v>25</v>
      </c>
      <c r="AJ121">
        <v>25</v>
      </c>
      <c r="AK121">
        <v>25</v>
      </c>
      <c r="AL121">
        <v>25</v>
      </c>
      <c r="AM121">
        <v>25</v>
      </c>
      <c r="AN121">
        <v>25</v>
      </c>
      <c r="AO121">
        <v>25</v>
      </c>
      <c r="AP121">
        <v>25</v>
      </c>
      <c r="AQ121">
        <v>25</v>
      </c>
      <c r="AR121">
        <v>25</v>
      </c>
      <c r="AS121">
        <v>25</v>
      </c>
      <c r="AT121">
        <v>25</v>
      </c>
      <c r="AU121">
        <v>23</v>
      </c>
      <c r="AV121">
        <v>23</v>
      </c>
      <c r="AW121">
        <v>23</v>
      </c>
      <c r="AX121">
        <v>23</v>
      </c>
      <c r="AY121">
        <v>23</v>
      </c>
      <c r="AZ121">
        <v>23</v>
      </c>
      <c r="BA121">
        <v>23</v>
      </c>
      <c r="BB121">
        <v>23</v>
      </c>
      <c r="BC121">
        <v>23</v>
      </c>
      <c r="BD121">
        <v>23</v>
      </c>
      <c r="BE121">
        <v>23</v>
      </c>
      <c r="BF121">
        <v>23</v>
      </c>
      <c r="BG121">
        <v>23</v>
      </c>
      <c r="BH121">
        <v>23</v>
      </c>
      <c r="BI121">
        <v>23</v>
      </c>
      <c r="BJ121">
        <v>23</v>
      </c>
      <c r="BK121">
        <v>23</v>
      </c>
      <c r="BL121">
        <v>23</v>
      </c>
      <c r="BM121">
        <v>23</v>
      </c>
      <c r="BN121">
        <v>23</v>
      </c>
      <c r="BO121">
        <v>24</v>
      </c>
      <c r="BP121">
        <v>24</v>
      </c>
      <c r="BQ121">
        <v>24</v>
      </c>
      <c r="BR121">
        <v>24</v>
      </c>
      <c r="BS121">
        <v>24</v>
      </c>
      <c r="BT121">
        <v>24</v>
      </c>
      <c r="BU121">
        <v>24</v>
      </c>
      <c r="BV121">
        <v>24</v>
      </c>
      <c r="BW121">
        <v>24</v>
      </c>
      <c r="BX121">
        <v>24</v>
      </c>
      <c r="BY121">
        <v>24</v>
      </c>
      <c r="BZ121">
        <v>24</v>
      </c>
      <c r="CA121">
        <v>24</v>
      </c>
      <c r="CB121">
        <v>24</v>
      </c>
      <c r="CC121">
        <v>24</v>
      </c>
      <c r="CD121">
        <v>24</v>
      </c>
      <c r="CE121">
        <v>24</v>
      </c>
      <c r="CF121">
        <v>24</v>
      </c>
      <c r="CG121">
        <v>24</v>
      </c>
      <c r="CH121">
        <v>24</v>
      </c>
      <c r="CI121">
        <v>17</v>
      </c>
      <c r="CJ121">
        <v>17</v>
      </c>
      <c r="CK121">
        <v>17</v>
      </c>
      <c r="CL121">
        <v>17</v>
      </c>
      <c r="CM121">
        <v>17</v>
      </c>
      <c r="CN121">
        <v>17</v>
      </c>
      <c r="CO121">
        <v>17</v>
      </c>
      <c r="CP121">
        <v>17</v>
      </c>
      <c r="CQ121">
        <v>17</v>
      </c>
      <c r="CR121">
        <v>17</v>
      </c>
      <c r="CS121">
        <v>17</v>
      </c>
      <c r="CT121">
        <v>17</v>
      </c>
      <c r="CU121">
        <v>17</v>
      </c>
      <c r="CV121">
        <v>17</v>
      </c>
      <c r="CW121">
        <v>17</v>
      </c>
      <c r="CX121">
        <v>17</v>
      </c>
      <c r="CY121">
        <v>17</v>
      </c>
      <c r="CZ121">
        <v>17</v>
      </c>
      <c r="DA121">
        <v>17</v>
      </c>
      <c r="DB121">
        <v>17</v>
      </c>
    </row>
    <row r="122" spans="1:106">
      <c r="A122">
        <v>114</v>
      </c>
      <c r="B122" t="s">
        <v>17</v>
      </c>
      <c r="C122" t="s">
        <v>9</v>
      </c>
      <c r="D122" t="s">
        <v>12</v>
      </c>
      <c r="E122" t="s">
        <v>19</v>
      </c>
      <c r="F122" t="s">
        <v>20</v>
      </c>
      <c r="G122">
        <v>22</v>
      </c>
      <c r="H122">
        <v>22</v>
      </c>
      <c r="I122">
        <v>22</v>
      </c>
      <c r="J122">
        <v>22</v>
      </c>
      <c r="K122">
        <v>22</v>
      </c>
      <c r="L122">
        <v>22</v>
      </c>
      <c r="M122">
        <v>22</v>
      </c>
      <c r="N122">
        <v>22</v>
      </c>
      <c r="O122">
        <v>22</v>
      </c>
      <c r="P122">
        <v>22</v>
      </c>
      <c r="Q122">
        <v>22</v>
      </c>
      <c r="R122">
        <v>22</v>
      </c>
      <c r="S122">
        <v>22</v>
      </c>
      <c r="T122">
        <v>22</v>
      </c>
      <c r="U122">
        <v>22</v>
      </c>
      <c r="V122">
        <v>22</v>
      </c>
      <c r="W122">
        <v>22</v>
      </c>
      <c r="X122">
        <v>22</v>
      </c>
      <c r="Y122">
        <v>22</v>
      </c>
      <c r="Z122">
        <v>22</v>
      </c>
      <c r="AA122">
        <v>25</v>
      </c>
      <c r="AB122">
        <v>25</v>
      </c>
      <c r="AC122">
        <v>25</v>
      </c>
      <c r="AD122">
        <v>25</v>
      </c>
      <c r="AE122">
        <v>25</v>
      </c>
      <c r="AF122">
        <v>25</v>
      </c>
      <c r="AG122">
        <v>25</v>
      </c>
      <c r="AH122">
        <v>25</v>
      </c>
      <c r="AI122">
        <v>25</v>
      </c>
      <c r="AJ122">
        <v>25</v>
      </c>
      <c r="AK122">
        <v>25</v>
      </c>
      <c r="AL122">
        <v>25</v>
      </c>
      <c r="AM122">
        <v>25</v>
      </c>
      <c r="AN122">
        <v>25</v>
      </c>
      <c r="AO122">
        <v>25</v>
      </c>
      <c r="AP122">
        <v>25</v>
      </c>
      <c r="AQ122">
        <v>25</v>
      </c>
      <c r="AR122">
        <v>25</v>
      </c>
      <c r="AS122">
        <v>25</v>
      </c>
      <c r="AT122">
        <v>25</v>
      </c>
      <c r="AU122">
        <v>23</v>
      </c>
      <c r="AV122">
        <v>23</v>
      </c>
      <c r="AW122">
        <v>23</v>
      </c>
      <c r="AX122">
        <v>23</v>
      </c>
      <c r="AY122">
        <v>23</v>
      </c>
      <c r="AZ122">
        <v>23</v>
      </c>
      <c r="BA122">
        <v>23</v>
      </c>
      <c r="BB122">
        <v>23</v>
      </c>
      <c r="BC122">
        <v>23</v>
      </c>
      <c r="BD122">
        <v>23</v>
      </c>
      <c r="BE122">
        <v>23</v>
      </c>
      <c r="BF122">
        <v>23</v>
      </c>
      <c r="BG122">
        <v>23</v>
      </c>
      <c r="BH122">
        <v>23</v>
      </c>
      <c r="BI122">
        <v>23</v>
      </c>
      <c r="BJ122">
        <v>23</v>
      </c>
      <c r="BK122">
        <v>23</v>
      </c>
      <c r="BL122">
        <v>23</v>
      </c>
      <c r="BM122">
        <v>23</v>
      </c>
      <c r="BN122">
        <v>23</v>
      </c>
      <c r="BO122">
        <v>24</v>
      </c>
      <c r="BP122">
        <v>24</v>
      </c>
      <c r="BQ122">
        <v>24</v>
      </c>
      <c r="BR122">
        <v>24</v>
      </c>
      <c r="BS122">
        <v>24</v>
      </c>
      <c r="BT122">
        <v>24</v>
      </c>
      <c r="BU122">
        <v>24</v>
      </c>
      <c r="BV122">
        <v>24</v>
      </c>
      <c r="BW122">
        <v>24</v>
      </c>
      <c r="BX122">
        <v>24</v>
      </c>
      <c r="BY122">
        <v>24</v>
      </c>
      <c r="BZ122">
        <v>24</v>
      </c>
      <c r="CA122">
        <v>24</v>
      </c>
      <c r="CB122">
        <v>24</v>
      </c>
      <c r="CC122">
        <v>24</v>
      </c>
      <c r="CD122">
        <v>24</v>
      </c>
      <c r="CE122">
        <v>24</v>
      </c>
      <c r="CF122">
        <v>24</v>
      </c>
      <c r="CG122">
        <v>24</v>
      </c>
      <c r="CH122">
        <v>24</v>
      </c>
      <c r="CI122">
        <v>17</v>
      </c>
      <c r="CJ122">
        <v>17</v>
      </c>
      <c r="CK122">
        <v>17</v>
      </c>
      <c r="CL122">
        <v>17</v>
      </c>
      <c r="CM122">
        <v>17</v>
      </c>
      <c r="CN122">
        <v>17</v>
      </c>
      <c r="CO122">
        <v>17</v>
      </c>
      <c r="CP122">
        <v>17</v>
      </c>
      <c r="CQ122">
        <v>17</v>
      </c>
      <c r="CR122">
        <v>17</v>
      </c>
      <c r="CS122">
        <v>17</v>
      </c>
      <c r="CT122">
        <v>17</v>
      </c>
      <c r="CU122">
        <v>17</v>
      </c>
      <c r="CV122">
        <v>17</v>
      </c>
      <c r="CW122">
        <v>17</v>
      </c>
      <c r="CX122">
        <v>17</v>
      </c>
      <c r="CY122">
        <v>17</v>
      </c>
      <c r="CZ122">
        <v>17</v>
      </c>
      <c r="DA122">
        <v>17</v>
      </c>
      <c r="DB122">
        <v>17</v>
      </c>
    </row>
    <row r="123" spans="1:106">
      <c r="A123">
        <v>115</v>
      </c>
      <c r="B123" t="s">
        <v>17</v>
      </c>
      <c r="C123" t="s">
        <v>9</v>
      </c>
      <c r="D123" t="s">
        <v>12</v>
      </c>
      <c r="E123" t="s">
        <v>19</v>
      </c>
      <c r="F123" t="s">
        <v>20</v>
      </c>
      <c r="G123">
        <v>22</v>
      </c>
      <c r="H123">
        <v>22</v>
      </c>
      <c r="I123">
        <v>22</v>
      </c>
      <c r="J123">
        <v>22</v>
      </c>
      <c r="K123">
        <v>22</v>
      </c>
      <c r="L123">
        <v>22</v>
      </c>
      <c r="M123">
        <v>22</v>
      </c>
      <c r="N123">
        <v>22</v>
      </c>
      <c r="O123">
        <v>22</v>
      </c>
      <c r="P123">
        <v>22</v>
      </c>
      <c r="Q123">
        <v>22</v>
      </c>
      <c r="R123">
        <v>22</v>
      </c>
      <c r="S123">
        <v>22</v>
      </c>
      <c r="T123">
        <v>22</v>
      </c>
      <c r="U123">
        <v>22</v>
      </c>
      <c r="V123">
        <v>22</v>
      </c>
      <c r="W123">
        <v>22</v>
      </c>
      <c r="X123">
        <v>22</v>
      </c>
      <c r="Y123">
        <v>22</v>
      </c>
      <c r="Z123">
        <v>22</v>
      </c>
      <c r="AA123">
        <v>25</v>
      </c>
      <c r="AB123">
        <v>25</v>
      </c>
      <c r="AC123">
        <v>25</v>
      </c>
      <c r="AD123">
        <v>25</v>
      </c>
      <c r="AE123">
        <v>25</v>
      </c>
      <c r="AF123">
        <v>25</v>
      </c>
      <c r="AG123">
        <v>25</v>
      </c>
      <c r="AH123">
        <v>25</v>
      </c>
      <c r="AI123">
        <v>25</v>
      </c>
      <c r="AJ123">
        <v>25</v>
      </c>
      <c r="AK123">
        <v>25</v>
      </c>
      <c r="AL123">
        <v>25</v>
      </c>
      <c r="AM123">
        <v>25</v>
      </c>
      <c r="AN123">
        <v>25</v>
      </c>
      <c r="AO123">
        <v>25</v>
      </c>
      <c r="AP123">
        <v>25</v>
      </c>
      <c r="AQ123">
        <v>25</v>
      </c>
      <c r="AR123">
        <v>25</v>
      </c>
      <c r="AS123">
        <v>25</v>
      </c>
      <c r="AT123">
        <v>25</v>
      </c>
      <c r="AU123">
        <v>23</v>
      </c>
      <c r="AV123">
        <v>23</v>
      </c>
      <c r="AW123">
        <v>23</v>
      </c>
      <c r="AX123">
        <v>23</v>
      </c>
      <c r="AY123">
        <v>23</v>
      </c>
      <c r="AZ123">
        <v>23</v>
      </c>
      <c r="BA123">
        <v>23</v>
      </c>
      <c r="BB123">
        <v>23</v>
      </c>
      <c r="BC123">
        <v>23</v>
      </c>
      <c r="BD123">
        <v>23</v>
      </c>
      <c r="BE123">
        <v>23</v>
      </c>
      <c r="BF123">
        <v>23</v>
      </c>
      <c r="BG123">
        <v>23</v>
      </c>
      <c r="BH123">
        <v>23</v>
      </c>
      <c r="BI123">
        <v>24</v>
      </c>
      <c r="BJ123">
        <v>23</v>
      </c>
      <c r="BK123">
        <v>23</v>
      </c>
      <c r="BL123">
        <v>23</v>
      </c>
      <c r="BM123">
        <v>23</v>
      </c>
      <c r="BN123">
        <v>23</v>
      </c>
      <c r="BO123">
        <v>24</v>
      </c>
      <c r="BP123">
        <v>24</v>
      </c>
      <c r="BQ123">
        <v>24</v>
      </c>
      <c r="BR123">
        <v>24</v>
      </c>
      <c r="BS123">
        <v>24</v>
      </c>
      <c r="BT123">
        <v>24</v>
      </c>
      <c r="BU123">
        <v>24</v>
      </c>
      <c r="BV123">
        <v>24</v>
      </c>
      <c r="BW123">
        <v>24</v>
      </c>
      <c r="BX123">
        <v>24</v>
      </c>
      <c r="BY123">
        <v>24</v>
      </c>
      <c r="BZ123">
        <v>24</v>
      </c>
      <c r="CA123">
        <v>24</v>
      </c>
      <c r="CB123">
        <v>24</v>
      </c>
      <c r="CC123">
        <v>23</v>
      </c>
      <c r="CD123">
        <v>24</v>
      </c>
      <c r="CE123">
        <v>24</v>
      </c>
      <c r="CF123">
        <v>24</v>
      </c>
      <c r="CG123">
        <v>24</v>
      </c>
      <c r="CH123">
        <v>24</v>
      </c>
      <c r="CI123">
        <v>17</v>
      </c>
      <c r="CJ123">
        <v>17</v>
      </c>
      <c r="CK123">
        <v>17</v>
      </c>
      <c r="CL123">
        <v>17</v>
      </c>
      <c r="CM123">
        <v>17</v>
      </c>
      <c r="CN123">
        <v>17</v>
      </c>
      <c r="CO123">
        <v>17</v>
      </c>
      <c r="CP123">
        <v>17</v>
      </c>
      <c r="CQ123">
        <v>17</v>
      </c>
      <c r="CR123">
        <v>17</v>
      </c>
      <c r="CS123">
        <v>17</v>
      </c>
      <c r="CT123">
        <v>17</v>
      </c>
      <c r="CU123">
        <v>17</v>
      </c>
      <c r="CV123">
        <v>17</v>
      </c>
      <c r="CW123">
        <v>17</v>
      </c>
      <c r="CX123">
        <v>17</v>
      </c>
      <c r="CY123">
        <v>17</v>
      </c>
      <c r="CZ123">
        <v>17</v>
      </c>
      <c r="DA123">
        <v>17</v>
      </c>
      <c r="DB123">
        <v>17</v>
      </c>
    </row>
    <row r="124" spans="1:106">
      <c r="A124">
        <v>116</v>
      </c>
      <c r="B124" t="s">
        <v>17</v>
      </c>
      <c r="C124" t="s">
        <v>9</v>
      </c>
      <c r="D124" t="s">
        <v>12</v>
      </c>
      <c r="E124" t="s">
        <v>19</v>
      </c>
      <c r="F124" t="s">
        <v>20</v>
      </c>
      <c r="G124">
        <v>22</v>
      </c>
      <c r="H124">
        <v>22</v>
      </c>
      <c r="I124">
        <v>22</v>
      </c>
      <c r="J124">
        <v>22</v>
      </c>
      <c r="K124">
        <v>22</v>
      </c>
      <c r="L124">
        <v>22</v>
      </c>
      <c r="M124">
        <v>22</v>
      </c>
      <c r="N124">
        <v>22</v>
      </c>
      <c r="O124">
        <v>22</v>
      </c>
      <c r="P124">
        <v>22</v>
      </c>
      <c r="Q124">
        <v>11</v>
      </c>
      <c r="R124">
        <v>22</v>
      </c>
      <c r="S124">
        <v>1</v>
      </c>
      <c r="T124">
        <v>22</v>
      </c>
      <c r="U124">
        <v>11</v>
      </c>
      <c r="V124">
        <v>22</v>
      </c>
      <c r="W124">
        <v>22</v>
      </c>
      <c r="X124">
        <v>22</v>
      </c>
      <c r="Y124">
        <v>22</v>
      </c>
      <c r="Z124">
        <v>22</v>
      </c>
      <c r="AA124">
        <v>25</v>
      </c>
      <c r="AB124">
        <v>25</v>
      </c>
      <c r="AC124">
        <v>25</v>
      </c>
      <c r="AD124">
        <v>25</v>
      </c>
      <c r="AE124">
        <v>25</v>
      </c>
      <c r="AF124">
        <v>11</v>
      </c>
      <c r="AG124">
        <v>25</v>
      </c>
      <c r="AH124">
        <v>1</v>
      </c>
      <c r="AI124">
        <v>25</v>
      </c>
      <c r="AJ124">
        <v>25</v>
      </c>
      <c r="AK124">
        <v>1</v>
      </c>
      <c r="AL124">
        <v>25</v>
      </c>
      <c r="AM124">
        <v>22</v>
      </c>
      <c r="AN124">
        <v>1</v>
      </c>
      <c r="AO124">
        <v>22</v>
      </c>
      <c r="AP124">
        <v>25</v>
      </c>
      <c r="AQ124">
        <v>25</v>
      </c>
      <c r="AR124">
        <v>25</v>
      </c>
      <c r="AS124">
        <v>25</v>
      </c>
      <c r="AT124">
        <v>25</v>
      </c>
      <c r="AU124">
        <v>23</v>
      </c>
      <c r="AV124">
        <v>23</v>
      </c>
      <c r="AW124">
        <v>23</v>
      </c>
      <c r="AX124">
        <v>24</v>
      </c>
      <c r="AY124">
        <v>23</v>
      </c>
      <c r="AZ124">
        <v>25</v>
      </c>
      <c r="BA124">
        <v>23</v>
      </c>
      <c r="BB124">
        <v>25</v>
      </c>
      <c r="BC124">
        <v>23</v>
      </c>
      <c r="BD124">
        <v>23</v>
      </c>
      <c r="BE124">
        <v>22</v>
      </c>
      <c r="BF124">
        <v>1</v>
      </c>
      <c r="BG124">
        <v>25</v>
      </c>
      <c r="BH124">
        <v>25</v>
      </c>
      <c r="BI124">
        <v>1</v>
      </c>
      <c r="BJ124">
        <v>23</v>
      </c>
      <c r="BK124">
        <v>24</v>
      </c>
      <c r="BL124">
        <v>23</v>
      </c>
      <c r="BM124">
        <v>23</v>
      </c>
      <c r="BN124">
        <v>23</v>
      </c>
      <c r="BO124">
        <v>24</v>
      </c>
      <c r="BP124">
        <v>24</v>
      </c>
      <c r="BQ124">
        <v>24</v>
      </c>
      <c r="BR124">
        <v>23</v>
      </c>
      <c r="BS124">
        <v>24</v>
      </c>
      <c r="BT124">
        <v>1</v>
      </c>
      <c r="BU124">
        <v>24</v>
      </c>
      <c r="BV124">
        <v>11</v>
      </c>
      <c r="BW124">
        <v>24</v>
      </c>
      <c r="BX124">
        <v>24</v>
      </c>
      <c r="BY124">
        <v>25</v>
      </c>
      <c r="BZ124">
        <v>23</v>
      </c>
      <c r="CA124">
        <v>23</v>
      </c>
      <c r="CB124">
        <v>23</v>
      </c>
      <c r="CC124">
        <v>25</v>
      </c>
      <c r="CD124">
        <v>24</v>
      </c>
      <c r="CE124">
        <v>23</v>
      </c>
      <c r="CF124">
        <v>24</v>
      </c>
      <c r="CG124">
        <v>24</v>
      </c>
      <c r="CH124">
        <v>24</v>
      </c>
      <c r="CI124">
        <v>17</v>
      </c>
      <c r="CJ124">
        <v>17</v>
      </c>
      <c r="CK124">
        <v>17</v>
      </c>
      <c r="CL124">
        <v>17</v>
      </c>
      <c r="CM124">
        <v>17</v>
      </c>
      <c r="CN124">
        <v>23</v>
      </c>
      <c r="CO124">
        <v>1</v>
      </c>
      <c r="CP124">
        <v>23</v>
      </c>
      <c r="CQ124">
        <v>17</v>
      </c>
      <c r="CR124">
        <v>11</v>
      </c>
      <c r="CS124">
        <v>23</v>
      </c>
      <c r="CT124">
        <v>24</v>
      </c>
      <c r="CU124">
        <v>24</v>
      </c>
      <c r="CV124">
        <v>24</v>
      </c>
      <c r="CW124">
        <v>23</v>
      </c>
      <c r="CX124">
        <v>17</v>
      </c>
      <c r="CY124">
        <v>17</v>
      </c>
      <c r="CZ124">
        <v>17</v>
      </c>
      <c r="DA124">
        <v>17</v>
      </c>
      <c r="DB124">
        <v>17</v>
      </c>
    </row>
    <row r="125" spans="1:106">
      <c r="A125">
        <v>117</v>
      </c>
      <c r="B125" t="s">
        <v>17</v>
      </c>
      <c r="C125" t="s">
        <v>9</v>
      </c>
      <c r="D125" t="s">
        <v>12</v>
      </c>
      <c r="E125" t="s">
        <v>19</v>
      </c>
      <c r="F125" t="s">
        <v>20</v>
      </c>
      <c r="G125">
        <v>22</v>
      </c>
      <c r="H125">
        <v>22</v>
      </c>
      <c r="I125">
        <v>22</v>
      </c>
      <c r="J125">
        <v>22</v>
      </c>
      <c r="K125">
        <v>22</v>
      </c>
      <c r="L125">
        <v>22</v>
      </c>
      <c r="M125">
        <v>22</v>
      </c>
      <c r="N125">
        <v>22</v>
      </c>
      <c r="O125">
        <v>22</v>
      </c>
      <c r="P125">
        <v>22</v>
      </c>
      <c r="Q125">
        <v>22</v>
      </c>
      <c r="R125">
        <v>22</v>
      </c>
      <c r="S125">
        <v>22</v>
      </c>
      <c r="T125">
        <v>22</v>
      </c>
      <c r="U125">
        <v>22</v>
      </c>
      <c r="V125">
        <v>22</v>
      </c>
      <c r="W125">
        <v>1</v>
      </c>
      <c r="X125">
        <v>22</v>
      </c>
      <c r="Y125">
        <v>1</v>
      </c>
      <c r="Z125">
        <v>11</v>
      </c>
      <c r="AA125">
        <v>25</v>
      </c>
      <c r="AB125">
        <v>25</v>
      </c>
      <c r="AC125">
        <v>25</v>
      </c>
      <c r="AD125">
        <v>25</v>
      </c>
      <c r="AE125">
        <v>25</v>
      </c>
      <c r="AF125">
        <v>25</v>
      </c>
      <c r="AG125">
        <v>25</v>
      </c>
      <c r="AH125">
        <v>25</v>
      </c>
      <c r="AI125">
        <v>25</v>
      </c>
      <c r="AJ125">
        <v>25</v>
      </c>
      <c r="AK125">
        <v>25</v>
      </c>
      <c r="AL125">
        <v>25</v>
      </c>
      <c r="AM125">
        <v>25</v>
      </c>
      <c r="AN125">
        <v>25</v>
      </c>
      <c r="AO125">
        <v>25</v>
      </c>
      <c r="AP125">
        <v>25</v>
      </c>
      <c r="AQ125">
        <v>22</v>
      </c>
      <c r="AR125">
        <v>25</v>
      </c>
      <c r="AS125">
        <v>22</v>
      </c>
      <c r="AT125">
        <v>22</v>
      </c>
      <c r="AU125">
        <v>23</v>
      </c>
      <c r="AV125">
        <v>23</v>
      </c>
      <c r="AW125">
        <v>23</v>
      </c>
      <c r="AX125">
        <v>23</v>
      </c>
      <c r="AY125">
        <v>23</v>
      </c>
      <c r="AZ125">
        <v>23</v>
      </c>
      <c r="BA125">
        <v>23</v>
      </c>
      <c r="BB125">
        <v>23</v>
      </c>
      <c r="BC125">
        <v>23</v>
      </c>
      <c r="BD125">
        <v>23</v>
      </c>
      <c r="BE125">
        <v>23</v>
      </c>
      <c r="BF125">
        <v>23</v>
      </c>
      <c r="BG125">
        <v>23</v>
      </c>
      <c r="BH125">
        <v>23</v>
      </c>
      <c r="BI125">
        <v>23</v>
      </c>
      <c r="BJ125">
        <v>23</v>
      </c>
      <c r="BK125">
        <v>25</v>
      </c>
      <c r="BL125">
        <v>23</v>
      </c>
      <c r="BM125">
        <v>25</v>
      </c>
      <c r="BN125">
        <v>25</v>
      </c>
      <c r="BO125">
        <v>24</v>
      </c>
      <c r="BP125">
        <v>24</v>
      </c>
      <c r="BQ125">
        <v>24</v>
      </c>
      <c r="BR125">
        <v>24</v>
      </c>
      <c r="BS125">
        <v>24</v>
      </c>
      <c r="BT125">
        <v>24</v>
      </c>
      <c r="BU125">
        <v>24</v>
      </c>
      <c r="BV125">
        <v>24</v>
      </c>
      <c r="BW125">
        <v>24</v>
      </c>
      <c r="BX125">
        <v>24</v>
      </c>
      <c r="BY125">
        <v>24</v>
      </c>
      <c r="BZ125">
        <v>24</v>
      </c>
      <c r="CA125">
        <v>24</v>
      </c>
      <c r="CB125">
        <v>24</v>
      </c>
      <c r="CC125">
        <v>24</v>
      </c>
      <c r="CD125">
        <v>24</v>
      </c>
      <c r="CE125">
        <v>23</v>
      </c>
      <c r="CF125">
        <v>24</v>
      </c>
      <c r="CG125">
        <v>23</v>
      </c>
      <c r="CH125">
        <v>23</v>
      </c>
      <c r="CI125">
        <v>17</v>
      </c>
      <c r="CJ125">
        <v>17</v>
      </c>
      <c r="CK125">
        <v>17</v>
      </c>
      <c r="CL125">
        <v>17</v>
      </c>
      <c r="CM125">
        <v>17</v>
      </c>
      <c r="CN125">
        <v>17</v>
      </c>
      <c r="CO125">
        <v>17</v>
      </c>
      <c r="CP125">
        <v>17</v>
      </c>
      <c r="CQ125">
        <v>17</v>
      </c>
      <c r="CR125">
        <v>17</v>
      </c>
      <c r="CS125">
        <v>17</v>
      </c>
      <c r="CT125">
        <v>17</v>
      </c>
      <c r="CU125">
        <v>17</v>
      </c>
      <c r="CV125">
        <v>17</v>
      </c>
      <c r="CW125">
        <v>17</v>
      </c>
      <c r="CX125">
        <v>17</v>
      </c>
      <c r="CY125">
        <v>24</v>
      </c>
      <c r="CZ125">
        <v>17</v>
      </c>
      <c r="DA125">
        <v>24</v>
      </c>
      <c r="DB125">
        <v>24</v>
      </c>
    </row>
    <row r="126" spans="1:106">
      <c r="A126">
        <v>118</v>
      </c>
      <c r="B126" t="s">
        <v>17</v>
      </c>
      <c r="C126" t="s">
        <v>9</v>
      </c>
      <c r="D126" t="s">
        <v>12</v>
      </c>
      <c r="E126" t="s">
        <v>19</v>
      </c>
      <c r="F126" t="s">
        <v>20</v>
      </c>
      <c r="G126">
        <v>22</v>
      </c>
      <c r="H126">
        <v>22</v>
      </c>
      <c r="I126">
        <v>22</v>
      </c>
      <c r="J126">
        <v>22</v>
      </c>
      <c r="K126">
        <v>22</v>
      </c>
      <c r="L126">
        <v>22</v>
      </c>
      <c r="M126">
        <v>22</v>
      </c>
      <c r="N126">
        <v>22</v>
      </c>
      <c r="O126">
        <v>22</v>
      </c>
      <c r="P126">
        <v>22</v>
      </c>
      <c r="Q126">
        <v>22</v>
      </c>
      <c r="R126">
        <v>22</v>
      </c>
      <c r="S126">
        <v>22</v>
      </c>
      <c r="T126">
        <v>22</v>
      </c>
      <c r="U126">
        <v>22</v>
      </c>
      <c r="V126">
        <v>22</v>
      </c>
      <c r="W126">
        <v>22</v>
      </c>
      <c r="X126">
        <v>22</v>
      </c>
      <c r="Y126">
        <v>22</v>
      </c>
      <c r="Z126">
        <v>22</v>
      </c>
      <c r="AA126">
        <v>25</v>
      </c>
      <c r="AB126">
        <v>25</v>
      </c>
      <c r="AC126">
        <v>25</v>
      </c>
      <c r="AD126">
        <v>25</v>
      </c>
      <c r="AE126">
        <v>25</v>
      </c>
      <c r="AF126">
        <v>25</v>
      </c>
      <c r="AG126">
        <v>25</v>
      </c>
      <c r="AH126">
        <v>25</v>
      </c>
      <c r="AI126">
        <v>25</v>
      </c>
      <c r="AJ126">
        <v>25</v>
      </c>
      <c r="AK126">
        <v>25</v>
      </c>
      <c r="AL126">
        <v>25</v>
      </c>
      <c r="AM126">
        <v>25</v>
      </c>
      <c r="AN126">
        <v>25</v>
      </c>
      <c r="AO126">
        <v>25</v>
      </c>
      <c r="AP126">
        <v>25</v>
      </c>
      <c r="AQ126">
        <v>25</v>
      </c>
      <c r="AR126">
        <v>25</v>
      </c>
      <c r="AS126">
        <v>25</v>
      </c>
      <c r="AT126">
        <v>25</v>
      </c>
      <c r="AU126">
        <v>23</v>
      </c>
      <c r="AV126">
        <v>23</v>
      </c>
      <c r="AW126">
        <v>11</v>
      </c>
      <c r="AX126">
        <v>23</v>
      </c>
      <c r="AY126">
        <v>23</v>
      </c>
      <c r="AZ126">
        <v>23</v>
      </c>
      <c r="BA126">
        <v>23</v>
      </c>
      <c r="BB126">
        <v>23</v>
      </c>
      <c r="BC126">
        <v>23</v>
      </c>
      <c r="BD126">
        <v>23</v>
      </c>
      <c r="BE126">
        <v>23</v>
      </c>
      <c r="BF126">
        <v>23</v>
      </c>
      <c r="BG126">
        <v>23</v>
      </c>
      <c r="BH126">
        <v>23</v>
      </c>
      <c r="BI126">
        <v>23</v>
      </c>
      <c r="BJ126">
        <v>23</v>
      </c>
      <c r="BK126">
        <v>23</v>
      </c>
      <c r="BL126">
        <v>23</v>
      </c>
      <c r="BM126">
        <v>23</v>
      </c>
      <c r="BN126">
        <v>23</v>
      </c>
      <c r="BO126">
        <v>24</v>
      </c>
      <c r="BP126">
        <v>24</v>
      </c>
      <c r="BQ126">
        <v>23</v>
      </c>
      <c r="BR126">
        <v>24</v>
      </c>
      <c r="BS126">
        <v>24</v>
      </c>
      <c r="BT126">
        <v>24</v>
      </c>
      <c r="BU126">
        <v>24</v>
      </c>
      <c r="BV126">
        <v>24</v>
      </c>
      <c r="BW126">
        <v>24</v>
      </c>
      <c r="BX126">
        <v>24</v>
      </c>
      <c r="BY126">
        <v>24</v>
      </c>
      <c r="BZ126">
        <v>24</v>
      </c>
      <c r="CA126">
        <v>24</v>
      </c>
      <c r="CB126">
        <v>24</v>
      </c>
      <c r="CC126">
        <v>24</v>
      </c>
      <c r="CD126">
        <v>24</v>
      </c>
      <c r="CE126">
        <v>24</v>
      </c>
      <c r="CF126">
        <v>24</v>
      </c>
      <c r="CG126">
        <v>24</v>
      </c>
      <c r="CH126">
        <v>24</v>
      </c>
      <c r="CI126">
        <v>17</v>
      </c>
      <c r="CJ126">
        <v>17</v>
      </c>
      <c r="CK126">
        <v>24</v>
      </c>
      <c r="CL126">
        <v>17</v>
      </c>
      <c r="CM126">
        <v>17</v>
      </c>
      <c r="CN126">
        <v>17</v>
      </c>
      <c r="CO126">
        <v>17</v>
      </c>
      <c r="CP126">
        <v>17</v>
      </c>
      <c r="CQ126">
        <v>17</v>
      </c>
      <c r="CR126">
        <v>17</v>
      </c>
      <c r="CS126">
        <v>17</v>
      </c>
      <c r="CT126">
        <v>17</v>
      </c>
      <c r="CU126">
        <v>17</v>
      </c>
      <c r="CV126">
        <v>17</v>
      </c>
      <c r="CW126">
        <v>17</v>
      </c>
      <c r="CX126">
        <v>17</v>
      </c>
      <c r="CY126">
        <v>17</v>
      </c>
      <c r="CZ126">
        <v>17</v>
      </c>
      <c r="DA126">
        <v>17</v>
      </c>
      <c r="DB126">
        <v>17</v>
      </c>
    </row>
    <row r="127" spans="1:106">
      <c r="A127">
        <v>119</v>
      </c>
      <c r="B127" t="s">
        <v>17</v>
      </c>
      <c r="C127" t="s">
        <v>9</v>
      </c>
      <c r="D127" t="s">
        <v>12</v>
      </c>
      <c r="E127" t="s">
        <v>19</v>
      </c>
      <c r="F127" t="s">
        <v>20</v>
      </c>
      <c r="G127">
        <v>22</v>
      </c>
      <c r="H127">
        <v>22</v>
      </c>
      <c r="I127">
        <v>22</v>
      </c>
      <c r="J127">
        <v>22</v>
      </c>
      <c r="K127">
        <v>22</v>
      </c>
      <c r="L127">
        <v>22</v>
      </c>
      <c r="M127">
        <v>22</v>
      </c>
      <c r="N127">
        <v>22</v>
      </c>
      <c r="O127">
        <v>22</v>
      </c>
      <c r="P127">
        <v>22</v>
      </c>
      <c r="Q127">
        <v>22</v>
      </c>
      <c r="R127">
        <v>22</v>
      </c>
      <c r="S127">
        <v>22</v>
      </c>
      <c r="T127">
        <v>22</v>
      </c>
      <c r="U127">
        <v>22</v>
      </c>
      <c r="V127">
        <v>22</v>
      </c>
      <c r="W127">
        <v>22</v>
      </c>
      <c r="X127">
        <v>22</v>
      </c>
      <c r="Y127">
        <v>22</v>
      </c>
      <c r="Z127">
        <v>22</v>
      </c>
      <c r="AA127">
        <v>25</v>
      </c>
      <c r="AB127">
        <v>25</v>
      </c>
      <c r="AC127">
        <v>25</v>
      </c>
      <c r="AD127">
        <v>25</v>
      </c>
      <c r="AE127">
        <v>25</v>
      </c>
      <c r="AF127">
        <v>25</v>
      </c>
      <c r="AG127">
        <v>25</v>
      </c>
      <c r="AH127">
        <v>25</v>
      </c>
      <c r="AI127">
        <v>25</v>
      </c>
      <c r="AJ127">
        <v>25</v>
      </c>
      <c r="AK127">
        <v>25</v>
      </c>
      <c r="AL127">
        <v>25</v>
      </c>
      <c r="AM127">
        <v>25</v>
      </c>
      <c r="AN127">
        <v>25</v>
      </c>
      <c r="AO127">
        <v>25</v>
      </c>
      <c r="AP127">
        <v>25</v>
      </c>
      <c r="AQ127">
        <v>25</v>
      </c>
      <c r="AR127">
        <v>25</v>
      </c>
      <c r="AS127">
        <v>25</v>
      </c>
      <c r="AT127">
        <v>24</v>
      </c>
      <c r="AU127">
        <v>23</v>
      </c>
      <c r="AV127">
        <v>23</v>
      </c>
      <c r="AW127">
        <v>23</v>
      </c>
      <c r="AX127">
        <v>23</v>
      </c>
      <c r="AY127">
        <v>23</v>
      </c>
      <c r="AZ127">
        <v>23</v>
      </c>
      <c r="BA127">
        <v>23</v>
      </c>
      <c r="BB127">
        <v>23</v>
      </c>
      <c r="BC127">
        <v>23</v>
      </c>
      <c r="BD127">
        <v>23</v>
      </c>
      <c r="BE127">
        <v>23</v>
      </c>
      <c r="BF127">
        <v>24</v>
      </c>
      <c r="BG127">
        <v>23</v>
      </c>
      <c r="BH127">
        <v>23</v>
      </c>
      <c r="BI127">
        <v>23</v>
      </c>
      <c r="BJ127">
        <v>24</v>
      </c>
      <c r="BK127">
        <v>23</v>
      </c>
      <c r="BL127">
        <v>23</v>
      </c>
      <c r="BM127">
        <v>24</v>
      </c>
      <c r="BN127">
        <v>25</v>
      </c>
      <c r="BO127">
        <v>24</v>
      </c>
      <c r="BP127">
        <v>24</v>
      </c>
      <c r="BQ127">
        <v>24</v>
      </c>
      <c r="BR127">
        <v>24</v>
      </c>
      <c r="BS127">
        <v>24</v>
      </c>
      <c r="BT127">
        <v>24</v>
      </c>
      <c r="BU127">
        <v>24</v>
      </c>
      <c r="BV127">
        <v>24</v>
      </c>
      <c r="BW127">
        <v>24</v>
      </c>
      <c r="BX127">
        <v>24</v>
      </c>
      <c r="BY127">
        <v>24</v>
      </c>
      <c r="BZ127">
        <v>23</v>
      </c>
      <c r="CA127">
        <v>24</v>
      </c>
      <c r="CB127">
        <v>24</v>
      </c>
      <c r="CC127">
        <v>1</v>
      </c>
      <c r="CD127">
        <v>23</v>
      </c>
      <c r="CE127">
        <v>24</v>
      </c>
      <c r="CF127">
        <v>24</v>
      </c>
      <c r="CG127">
        <v>23</v>
      </c>
      <c r="CH127">
        <v>23</v>
      </c>
      <c r="CI127">
        <v>17</v>
      </c>
      <c r="CJ127">
        <v>17</v>
      </c>
      <c r="CK127">
        <v>17</v>
      </c>
      <c r="CL127">
        <v>17</v>
      </c>
      <c r="CM127">
        <v>17</v>
      </c>
      <c r="CN127">
        <v>17</v>
      </c>
      <c r="CO127">
        <v>17</v>
      </c>
      <c r="CP127">
        <v>17</v>
      </c>
      <c r="CQ127">
        <v>17</v>
      </c>
      <c r="CR127">
        <v>17</v>
      </c>
      <c r="CS127">
        <v>17</v>
      </c>
      <c r="CT127">
        <v>17</v>
      </c>
      <c r="CU127">
        <v>17</v>
      </c>
      <c r="CV127">
        <v>17</v>
      </c>
      <c r="CW127">
        <v>24</v>
      </c>
      <c r="CX127">
        <v>17</v>
      </c>
      <c r="CY127">
        <v>17</v>
      </c>
      <c r="CZ127">
        <v>17</v>
      </c>
      <c r="DA127">
        <v>17</v>
      </c>
      <c r="DB127">
        <v>17</v>
      </c>
    </row>
    <row r="128" spans="1:106">
      <c r="A128">
        <v>120</v>
      </c>
      <c r="B128" t="s">
        <v>17</v>
      </c>
      <c r="C128" t="s">
        <v>9</v>
      </c>
      <c r="D128" t="s">
        <v>12</v>
      </c>
      <c r="E128" t="s">
        <v>19</v>
      </c>
      <c r="F128" t="s">
        <v>20</v>
      </c>
      <c r="G128">
        <v>22</v>
      </c>
      <c r="H128">
        <v>22</v>
      </c>
      <c r="I128">
        <v>22</v>
      </c>
      <c r="J128">
        <v>22</v>
      </c>
      <c r="K128">
        <v>22</v>
      </c>
      <c r="L128">
        <v>22</v>
      </c>
      <c r="M128">
        <v>22</v>
      </c>
      <c r="N128">
        <v>22</v>
      </c>
      <c r="O128">
        <v>22</v>
      </c>
      <c r="P128">
        <v>22</v>
      </c>
      <c r="Q128">
        <v>22</v>
      </c>
      <c r="R128">
        <v>22</v>
      </c>
      <c r="S128">
        <v>22</v>
      </c>
      <c r="T128">
        <v>22</v>
      </c>
      <c r="U128">
        <v>22</v>
      </c>
      <c r="V128">
        <v>22</v>
      </c>
      <c r="W128">
        <v>22</v>
      </c>
      <c r="X128">
        <v>22</v>
      </c>
      <c r="Y128">
        <v>22</v>
      </c>
      <c r="Z128">
        <v>22</v>
      </c>
      <c r="AA128">
        <v>25</v>
      </c>
      <c r="AB128">
        <v>25</v>
      </c>
      <c r="AC128">
        <v>25</v>
      </c>
      <c r="AD128">
        <v>25</v>
      </c>
      <c r="AE128">
        <v>25</v>
      </c>
      <c r="AF128">
        <v>25</v>
      </c>
      <c r="AG128">
        <v>25</v>
      </c>
      <c r="AH128">
        <v>25</v>
      </c>
      <c r="AI128">
        <v>25</v>
      </c>
      <c r="AJ128">
        <v>25</v>
      </c>
      <c r="AK128">
        <v>25</v>
      </c>
      <c r="AL128">
        <v>25</v>
      </c>
      <c r="AM128">
        <v>25</v>
      </c>
      <c r="AN128">
        <v>25</v>
      </c>
      <c r="AO128">
        <v>25</v>
      </c>
      <c r="AP128">
        <v>25</v>
      </c>
      <c r="AQ128">
        <v>25</v>
      </c>
      <c r="AR128">
        <v>25</v>
      </c>
      <c r="AS128">
        <v>25</v>
      </c>
      <c r="AT128">
        <v>25</v>
      </c>
      <c r="AU128">
        <v>23</v>
      </c>
      <c r="AV128">
        <v>23</v>
      </c>
      <c r="AW128">
        <v>23</v>
      </c>
      <c r="AX128">
        <v>23</v>
      </c>
      <c r="AY128">
        <v>23</v>
      </c>
      <c r="AZ128">
        <v>23</v>
      </c>
      <c r="BA128">
        <v>23</v>
      </c>
      <c r="BB128">
        <v>23</v>
      </c>
      <c r="BC128">
        <v>23</v>
      </c>
      <c r="BD128">
        <v>11</v>
      </c>
      <c r="BE128">
        <v>23</v>
      </c>
      <c r="BF128">
        <v>23</v>
      </c>
      <c r="BG128">
        <v>23</v>
      </c>
      <c r="BH128">
        <v>23</v>
      </c>
      <c r="BI128">
        <v>23</v>
      </c>
      <c r="BJ128">
        <v>23</v>
      </c>
      <c r="BK128">
        <v>23</v>
      </c>
      <c r="BL128">
        <v>23</v>
      </c>
      <c r="BM128">
        <v>23</v>
      </c>
      <c r="BN128">
        <v>23</v>
      </c>
      <c r="BO128">
        <v>24</v>
      </c>
      <c r="BP128">
        <v>24</v>
      </c>
      <c r="BQ128">
        <v>24</v>
      </c>
      <c r="BR128">
        <v>24</v>
      </c>
      <c r="BS128">
        <v>24</v>
      </c>
      <c r="BT128">
        <v>24</v>
      </c>
      <c r="BU128">
        <v>24</v>
      </c>
      <c r="BV128">
        <v>24</v>
      </c>
      <c r="BW128">
        <v>24</v>
      </c>
      <c r="BX128">
        <v>23</v>
      </c>
      <c r="BY128">
        <v>24</v>
      </c>
      <c r="BZ128">
        <v>24</v>
      </c>
      <c r="CA128">
        <v>24</v>
      </c>
      <c r="CB128">
        <v>24</v>
      </c>
      <c r="CC128">
        <v>24</v>
      </c>
      <c r="CD128">
        <v>24</v>
      </c>
      <c r="CE128">
        <v>24</v>
      </c>
      <c r="CF128">
        <v>24</v>
      </c>
      <c r="CG128">
        <v>24</v>
      </c>
      <c r="CH128">
        <v>24</v>
      </c>
      <c r="CI128">
        <v>17</v>
      </c>
      <c r="CJ128">
        <v>17</v>
      </c>
      <c r="CK128">
        <v>17</v>
      </c>
      <c r="CL128">
        <v>17</v>
      </c>
      <c r="CM128">
        <v>17</v>
      </c>
      <c r="CN128">
        <v>11</v>
      </c>
      <c r="CO128">
        <v>17</v>
      </c>
      <c r="CP128">
        <v>17</v>
      </c>
      <c r="CQ128">
        <v>17</v>
      </c>
      <c r="CR128">
        <v>24</v>
      </c>
      <c r="CS128">
        <v>17</v>
      </c>
      <c r="CT128">
        <v>17</v>
      </c>
      <c r="CU128">
        <v>17</v>
      </c>
      <c r="CV128">
        <v>17</v>
      </c>
      <c r="CW128">
        <v>17</v>
      </c>
      <c r="CX128">
        <v>17</v>
      </c>
      <c r="CY128">
        <v>17</v>
      </c>
      <c r="CZ128">
        <v>17</v>
      </c>
      <c r="DA128">
        <v>17</v>
      </c>
      <c r="DB128">
        <v>17</v>
      </c>
    </row>
    <row r="129" spans="1:106">
      <c r="A129">
        <v>121</v>
      </c>
      <c r="B129" t="s">
        <v>17</v>
      </c>
      <c r="C129" t="s">
        <v>9</v>
      </c>
      <c r="D129" t="s">
        <v>12</v>
      </c>
      <c r="E129" t="s">
        <v>19</v>
      </c>
      <c r="F129" t="s">
        <v>20</v>
      </c>
      <c r="G129">
        <v>22</v>
      </c>
      <c r="H129">
        <v>22</v>
      </c>
      <c r="I129">
        <v>22</v>
      </c>
      <c r="J129">
        <v>22</v>
      </c>
      <c r="K129">
        <v>22</v>
      </c>
      <c r="L129">
        <v>22</v>
      </c>
      <c r="M129">
        <v>22</v>
      </c>
      <c r="N129">
        <v>11</v>
      </c>
      <c r="O129">
        <v>22</v>
      </c>
      <c r="P129">
        <v>22</v>
      </c>
      <c r="Q129">
        <v>22</v>
      </c>
      <c r="R129">
        <v>22</v>
      </c>
      <c r="S129">
        <v>22</v>
      </c>
      <c r="T129">
        <v>22</v>
      </c>
      <c r="U129">
        <v>22</v>
      </c>
      <c r="V129">
        <v>22</v>
      </c>
      <c r="W129">
        <v>22</v>
      </c>
      <c r="X129">
        <v>22</v>
      </c>
      <c r="Y129">
        <v>22</v>
      </c>
      <c r="Z129">
        <v>22</v>
      </c>
      <c r="AA129">
        <v>25</v>
      </c>
      <c r="AB129">
        <v>25</v>
      </c>
      <c r="AC129">
        <v>25</v>
      </c>
      <c r="AD129">
        <v>25</v>
      </c>
      <c r="AE129">
        <v>25</v>
      </c>
      <c r="AF129">
        <v>25</v>
      </c>
      <c r="AG129">
        <v>25</v>
      </c>
      <c r="AH129">
        <v>22</v>
      </c>
      <c r="AI129">
        <v>25</v>
      </c>
      <c r="AJ129">
        <v>25</v>
      </c>
      <c r="AK129">
        <v>25</v>
      </c>
      <c r="AL129">
        <v>25</v>
      </c>
      <c r="AM129">
        <v>25</v>
      </c>
      <c r="AN129">
        <v>25</v>
      </c>
      <c r="AO129">
        <v>25</v>
      </c>
      <c r="AP129">
        <v>25</v>
      </c>
      <c r="AQ129">
        <v>25</v>
      </c>
      <c r="AR129">
        <v>25</v>
      </c>
      <c r="AS129">
        <v>25</v>
      </c>
      <c r="AT129">
        <v>25</v>
      </c>
      <c r="AU129">
        <v>23</v>
      </c>
      <c r="AV129">
        <v>23</v>
      </c>
      <c r="AW129">
        <v>23</v>
      </c>
      <c r="AX129">
        <v>23</v>
      </c>
      <c r="AY129">
        <v>23</v>
      </c>
      <c r="AZ129">
        <v>23</v>
      </c>
      <c r="BA129">
        <v>23</v>
      </c>
      <c r="BB129">
        <v>25</v>
      </c>
      <c r="BC129">
        <v>23</v>
      </c>
      <c r="BD129">
        <v>23</v>
      </c>
      <c r="BE129">
        <v>23</v>
      </c>
      <c r="BF129">
        <v>23</v>
      </c>
      <c r="BG129">
        <v>23</v>
      </c>
      <c r="BH129">
        <v>23</v>
      </c>
      <c r="BI129">
        <v>23</v>
      </c>
      <c r="BJ129">
        <v>23</v>
      </c>
      <c r="BK129">
        <v>23</v>
      </c>
      <c r="BL129">
        <v>23</v>
      </c>
      <c r="BM129">
        <v>23</v>
      </c>
      <c r="BN129">
        <v>23</v>
      </c>
      <c r="BO129">
        <v>24</v>
      </c>
      <c r="BP129">
        <v>24</v>
      </c>
      <c r="BQ129">
        <v>24</v>
      </c>
      <c r="BR129">
        <v>24</v>
      </c>
      <c r="BS129">
        <v>24</v>
      </c>
      <c r="BT129">
        <v>24</v>
      </c>
      <c r="BU129">
        <v>24</v>
      </c>
      <c r="BV129">
        <v>23</v>
      </c>
      <c r="BW129">
        <v>24</v>
      </c>
      <c r="BX129">
        <v>24</v>
      </c>
      <c r="BY129">
        <v>24</v>
      </c>
      <c r="BZ129">
        <v>24</v>
      </c>
      <c r="CA129">
        <v>24</v>
      </c>
      <c r="CB129">
        <v>24</v>
      </c>
      <c r="CC129">
        <v>24</v>
      </c>
      <c r="CD129">
        <v>24</v>
      </c>
      <c r="CE129">
        <v>24</v>
      </c>
      <c r="CF129">
        <v>24</v>
      </c>
      <c r="CG129">
        <v>24</v>
      </c>
      <c r="CH129">
        <v>24</v>
      </c>
      <c r="CI129">
        <v>17</v>
      </c>
      <c r="CJ129">
        <v>17</v>
      </c>
      <c r="CK129">
        <v>17</v>
      </c>
      <c r="CL129">
        <v>17</v>
      </c>
      <c r="CM129">
        <v>17</v>
      </c>
      <c r="CN129">
        <v>17</v>
      </c>
      <c r="CO129">
        <v>17</v>
      </c>
      <c r="CP129">
        <v>24</v>
      </c>
      <c r="CQ129">
        <v>17</v>
      </c>
      <c r="CR129">
        <v>17</v>
      </c>
      <c r="CS129">
        <v>17</v>
      </c>
      <c r="CT129">
        <v>17</v>
      </c>
      <c r="CU129">
        <v>17</v>
      </c>
      <c r="CV129">
        <v>17</v>
      </c>
      <c r="CW129">
        <v>17</v>
      </c>
      <c r="CX129">
        <v>17</v>
      </c>
      <c r="CY129">
        <v>17</v>
      </c>
      <c r="CZ129">
        <v>17</v>
      </c>
      <c r="DA129">
        <v>17</v>
      </c>
      <c r="DB129">
        <v>17</v>
      </c>
    </row>
    <row r="130" spans="1:106">
      <c r="A130">
        <v>122</v>
      </c>
      <c r="B130" t="s">
        <v>17</v>
      </c>
      <c r="C130" t="s">
        <v>9</v>
      </c>
      <c r="D130" t="s">
        <v>12</v>
      </c>
      <c r="E130" t="s">
        <v>19</v>
      </c>
      <c r="F130" t="s">
        <v>20</v>
      </c>
      <c r="G130">
        <v>22</v>
      </c>
      <c r="H130">
        <v>22</v>
      </c>
      <c r="I130">
        <v>22</v>
      </c>
      <c r="J130">
        <v>22</v>
      </c>
      <c r="K130">
        <v>22</v>
      </c>
      <c r="L130">
        <v>22</v>
      </c>
      <c r="M130">
        <v>22</v>
      </c>
      <c r="N130">
        <v>22</v>
      </c>
      <c r="O130">
        <v>22</v>
      </c>
      <c r="P130">
        <v>22</v>
      </c>
      <c r="Q130">
        <v>22</v>
      </c>
      <c r="R130">
        <v>22</v>
      </c>
      <c r="S130">
        <v>22</v>
      </c>
      <c r="T130">
        <v>22</v>
      </c>
      <c r="U130">
        <v>22</v>
      </c>
      <c r="V130">
        <v>22</v>
      </c>
      <c r="W130">
        <v>22</v>
      </c>
      <c r="X130">
        <v>22</v>
      </c>
      <c r="Y130">
        <v>22</v>
      </c>
      <c r="Z130">
        <v>22</v>
      </c>
      <c r="AA130">
        <v>25</v>
      </c>
      <c r="AB130">
        <v>25</v>
      </c>
      <c r="AC130">
        <v>25</v>
      </c>
      <c r="AD130">
        <v>25</v>
      </c>
      <c r="AE130">
        <v>25</v>
      </c>
      <c r="AF130">
        <v>25</v>
      </c>
      <c r="AG130">
        <v>25</v>
      </c>
      <c r="AH130">
        <v>25</v>
      </c>
      <c r="AI130">
        <v>25</v>
      </c>
      <c r="AJ130">
        <v>25</v>
      </c>
      <c r="AK130">
        <v>26</v>
      </c>
      <c r="AL130">
        <v>25</v>
      </c>
      <c r="AM130">
        <v>25</v>
      </c>
      <c r="AN130">
        <v>25</v>
      </c>
      <c r="AO130">
        <v>24</v>
      </c>
      <c r="AP130">
        <v>25</v>
      </c>
      <c r="AQ130">
        <v>25</v>
      </c>
      <c r="AR130">
        <v>25</v>
      </c>
      <c r="AS130">
        <v>25</v>
      </c>
      <c r="AT130">
        <v>25</v>
      </c>
      <c r="AU130">
        <v>23</v>
      </c>
      <c r="AV130">
        <v>23</v>
      </c>
      <c r="AW130">
        <v>23</v>
      </c>
      <c r="AX130">
        <v>23</v>
      </c>
      <c r="AY130">
        <v>23</v>
      </c>
      <c r="AZ130">
        <v>23</v>
      </c>
      <c r="BA130">
        <v>23</v>
      </c>
      <c r="BB130">
        <v>23</v>
      </c>
      <c r="BC130">
        <v>23</v>
      </c>
      <c r="BD130">
        <v>23</v>
      </c>
      <c r="BE130">
        <v>24</v>
      </c>
      <c r="BF130">
        <v>24</v>
      </c>
      <c r="BG130">
        <v>24</v>
      </c>
      <c r="BH130">
        <v>24</v>
      </c>
      <c r="BI130">
        <v>19</v>
      </c>
      <c r="BJ130">
        <v>23</v>
      </c>
      <c r="BK130">
        <v>23</v>
      </c>
      <c r="BL130">
        <v>23</v>
      </c>
      <c r="BM130">
        <v>1</v>
      </c>
      <c r="BN130">
        <v>23</v>
      </c>
      <c r="BO130">
        <v>24</v>
      </c>
      <c r="BP130">
        <v>24</v>
      </c>
      <c r="BQ130">
        <v>24</v>
      </c>
      <c r="BR130">
        <v>24</v>
      </c>
      <c r="BS130">
        <v>24</v>
      </c>
      <c r="BT130">
        <v>24</v>
      </c>
      <c r="BU130">
        <v>24</v>
      </c>
      <c r="BV130">
        <v>24</v>
      </c>
      <c r="BW130">
        <v>24</v>
      </c>
      <c r="BX130">
        <v>24</v>
      </c>
      <c r="BY130">
        <v>25</v>
      </c>
      <c r="BZ130">
        <v>23</v>
      </c>
      <c r="CA130">
        <v>23</v>
      </c>
      <c r="CB130">
        <v>23</v>
      </c>
      <c r="CC130">
        <v>17</v>
      </c>
      <c r="CD130">
        <v>24</v>
      </c>
      <c r="CE130">
        <v>24</v>
      </c>
      <c r="CF130">
        <v>24</v>
      </c>
      <c r="CG130">
        <v>23</v>
      </c>
      <c r="CH130">
        <v>24</v>
      </c>
      <c r="CI130">
        <v>17</v>
      </c>
      <c r="CJ130">
        <v>17</v>
      </c>
      <c r="CK130">
        <v>17</v>
      </c>
      <c r="CL130">
        <v>17</v>
      </c>
      <c r="CM130">
        <v>17</v>
      </c>
      <c r="CN130">
        <v>17</v>
      </c>
      <c r="CO130">
        <v>17</v>
      </c>
      <c r="CP130">
        <v>17</v>
      </c>
      <c r="CQ130">
        <v>17</v>
      </c>
      <c r="CR130">
        <v>17</v>
      </c>
      <c r="CS130">
        <v>19</v>
      </c>
      <c r="CT130">
        <v>17</v>
      </c>
      <c r="CU130">
        <v>26</v>
      </c>
      <c r="CV130">
        <v>17</v>
      </c>
      <c r="CW130">
        <v>25</v>
      </c>
      <c r="CX130">
        <v>17</v>
      </c>
      <c r="CY130">
        <v>17</v>
      </c>
      <c r="CZ130">
        <v>17</v>
      </c>
      <c r="DA130">
        <v>24</v>
      </c>
      <c r="DB130">
        <v>17</v>
      </c>
    </row>
    <row r="131" spans="1:106">
      <c r="A131">
        <v>123</v>
      </c>
      <c r="B131" t="s">
        <v>17</v>
      </c>
      <c r="C131" t="s">
        <v>9</v>
      </c>
      <c r="D131" t="s">
        <v>12</v>
      </c>
      <c r="E131" t="s">
        <v>19</v>
      </c>
      <c r="F131" t="s">
        <v>20</v>
      </c>
      <c r="G131">
        <v>22</v>
      </c>
      <c r="H131">
        <v>22</v>
      </c>
      <c r="I131">
        <v>22</v>
      </c>
      <c r="J131">
        <v>22</v>
      </c>
      <c r="K131">
        <v>22</v>
      </c>
      <c r="L131">
        <v>22</v>
      </c>
      <c r="M131">
        <v>22</v>
      </c>
      <c r="N131">
        <v>22</v>
      </c>
      <c r="O131">
        <v>22</v>
      </c>
      <c r="P131">
        <v>22</v>
      </c>
      <c r="Q131">
        <v>22</v>
      </c>
      <c r="R131">
        <v>22</v>
      </c>
      <c r="S131">
        <v>22</v>
      </c>
      <c r="T131">
        <v>22</v>
      </c>
      <c r="U131">
        <v>22</v>
      </c>
      <c r="V131">
        <v>22</v>
      </c>
      <c r="W131">
        <v>22</v>
      </c>
      <c r="X131">
        <v>22</v>
      </c>
      <c r="Y131">
        <v>22</v>
      </c>
      <c r="Z131">
        <v>22</v>
      </c>
      <c r="AA131">
        <v>25</v>
      </c>
      <c r="AB131">
        <v>25</v>
      </c>
      <c r="AC131">
        <v>25</v>
      </c>
      <c r="AD131">
        <v>25</v>
      </c>
      <c r="AE131">
        <v>25</v>
      </c>
      <c r="AF131">
        <v>25</v>
      </c>
      <c r="AG131">
        <v>25</v>
      </c>
      <c r="AH131">
        <v>25</v>
      </c>
      <c r="AI131">
        <v>25</v>
      </c>
      <c r="AJ131">
        <v>25</v>
      </c>
      <c r="AK131">
        <v>25</v>
      </c>
      <c r="AL131">
        <v>25</v>
      </c>
      <c r="AM131">
        <v>25</v>
      </c>
      <c r="AN131">
        <v>25</v>
      </c>
      <c r="AO131">
        <v>25</v>
      </c>
      <c r="AP131">
        <v>25</v>
      </c>
      <c r="AQ131">
        <v>25</v>
      </c>
      <c r="AR131">
        <v>25</v>
      </c>
      <c r="AS131">
        <v>25</v>
      </c>
      <c r="AT131">
        <v>25</v>
      </c>
      <c r="AU131">
        <v>23</v>
      </c>
      <c r="AV131">
        <v>23</v>
      </c>
      <c r="AW131">
        <v>23</v>
      </c>
      <c r="AX131">
        <v>23</v>
      </c>
      <c r="AY131">
        <v>23</v>
      </c>
      <c r="AZ131">
        <v>23</v>
      </c>
      <c r="BA131">
        <v>23</v>
      </c>
      <c r="BB131">
        <v>23</v>
      </c>
      <c r="BC131">
        <v>23</v>
      </c>
      <c r="BD131">
        <v>23</v>
      </c>
      <c r="BE131">
        <v>23</v>
      </c>
      <c r="BF131">
        <v>23</v>
      </c>
      <c r="BG131">
        <v>23</v>
      </c>
      <c r="BH131">
        <v>23</v>
      </c>
      <c r="BI131">
        <v>23</v>
      </c>
      <c r="BJ131">
        <v>23</v>
      </c>
      <c r="BK131">
        <v>23</v>
      </c>
      <c r="BL131">
        <v>23</v>
      </c>
      <c r="BM131">
        <v>24</v>
      </c>
      <c r="BN131">
        <v>23</v>
      </c>
      <c r="BO131">
        <v>24</v>
      </c>
      <c r="BP131">
        <v>24</v>
      </c>
      <c r="BQ131">
        <v>24</v>
      </c>
      <c r="BR131">
        <v>24</v>
      </c>
      <c r="BS131">
        <v>24</v>
      </c>
      <c r="BT131">
        <v>24</v>
      </c>
      <c r="BU131">
        <v>24</v>
      </c>
      <c r="BV131">
        <v>24</v>
      </c>
      <c r="BW131">
        <v>24</v>
      </c>
      <c r="BX131">
        <v>24</v>
      </c>
      <c r="BY131">
        <v>24</v>
      </c>
      <c r="BZ131">
        <v>11</v>
      </c>
      <c r="CA131">
        <v>24</v>
      </c>
      <c r="CB131">
        <v>24</v>
      </c>
      <c r="CC131">
        <v>24</v>
      </c>
      <c r="CD131">
        <v>24</v>
      </c>
      <c r="CE131">
        <v>24</v>
      </c>
      <c r="CF131">
        <v>24</v>
      </c>
      <c r="CG131">
        <v>23</v>
      </c>
      <c r="CH131">
        <v>24</v>
      </c>
      <c r="CI131">
        <v>17</v>
      </c>
      <c r="CJ131">
        <v>17</v>
      </c>
      <c r="CK131">
        <v>17</v>
      </c>
      <c r="CL131">
        <v>17</v>
      </c>
      <c r="CM131">
        <v>17</v>
      </c>
      <c r="CN131">
        <v>17</v>
      </c>
      <c r="CO131">
        <v>17</v>
      </c>
      <c r="CP131">
        <v>17</v>
      </c>
      <c r="CQ131">
        <v>17</v>
      </c>
      <c r="CR131">
        <v>17</v>
      </c>
      <c r="CS131">
        <v>17</v>
      </c>
      <c r="CT131">
        <v>24</v>
      </c>
      <c r="CU131">
        <v>17</v>
      </c>
      <c r="CV131">
        <v>11</v>
      </c>
      <c r="CW131">
        <v>17</v>
      </c>
      <c r="CX131">
        <v>17</v>
      </c>
      <c r="CY131">
        <v>17</v>
      </c>
      <c r="CZ131">
        <v>17</v>
      </c>
      <c r="DA131">
        <v>17</v>
      </c>
      <c r="DB131">
        <v>17</v>
      </c>
    </row>
    <row r="132" spans="1:106">
      <c r="A132">
        <v>124</v>
      </c>
      <c r="B132" t="s">
        <v>17</v>
      </c>
      <c r="C132" t="s">
        <v>9</v>
      </c>
      <c r="D132" t="s">
        <v>12</v>
      </c>
      <c r="E132" t="s">
        <v>19</v>
      </c>
      <c r="F132" t="s">
        <v>20</v>
      </c>
      <c r="G132">
        <v>22</v>
      </c>
      <c r="H132">
        <v>22</v>
      </c>
      <c r="I132">
        <v>22</v>
      </c>
      <c r="J132">
        <v>22</v>
      </c>
      <c r="K132">
        <v>22</v>
      </c>
      <c r="L132">
        <v>22</v>
      </c>
      <c r="M132">
        <v>22</v>
      </c>
      <c r="N132">
        <v>22</v>
      </c>
      <c r="O132">
        <v>20</v>
      </c>
      <c r="P132">
        <v>22</v>
      </c>
      <c r="Q132">
        <v>22</v>
      </c>
      <c r="R132">
        <v>22</v>
      </c>
      <c r="S132">
        <v>22</v>
      </c>
      <c r="T132">
        <v>22</v>
      </c>
      <c r="U132">
        <v>22</v>
      </c>
      <c r="V132">
        <v>22</v>
      </c>
      <c r="W132">
        <v>22</v>
      </c>
      <c r="X132">
        <v>22</v>
      </c>
      <c r="Y132">
        <v>22</v>
      </c>
      <c r="Z132">
        <v>22</v>
      </c>
      <c r="AA132">
        <v>25</v>
      </c>
      <c r="AB132">
        <v>25</v>
      </c>
      <c r="AC132">
        <v>25</v>
      </c>
      <c r="AD132">
        <v>25</v>
      </c>
      <c r="AE132">
        <v>25</v>
      </c>
      <c r="AF132">
        <v>25</v>
      </c>
      <c r="AG132">
        <v>20</v>
      </c>
      <c r="AH132">
        <v>25</v>
      </c>
      <c r="AI132">
        <v>22</v>
      </c>
      <c r="AJ132">
        <v>25</v>
      </c>
      <c r="AK132">
        <v>25</v>
      </c>
      <c r="AL132">
        <v>25</v>
      </c>
      <c r="AM132">
        <v>25</v>
      </c>
      <c r="AN132">
        <v>25</v>
      </c>
      <c r="AO132">
        <v>25</v>
      </c>
      <c r="AP132">
        <v>25</v>
      </c>
      <c r="AQ132">
        <v>25</v>
      </c>
      <c r="AR132">
        <v>25</v>
      </c>
      <c r="AS132">
        <v>25</v>
      </c>
      <c r="AT132">
        <v>25</v>
      </c>
      <c r="AU132">
        <v>23</v>
      </c>
      <c r="AV132">
        <v>23</v>
      </c>
      <c r="AW132">
        <v>23</v>
      </c>
      <c r="AX132">
        <v>23</v>
      </c>
      <c r="AY132">
        <v>23</v>
      </c>
      <c r="AZ132">
        <v>24</v>
      </c>
      <c r="BA132">
        <v>25</v>
      </c>
      <c r="BB132">
        <v>24</v>
      </c>
      <c r="BC132">
        <v>25</v>
      </c>
      <c r="BD132">
        <v>24</v>
      </c>
      <c r="BE132">
        <v>23</v>
      </c>
      <c r="BF132">
        <v>23</v>
      </c>
      <c r="BG132">
        <v>23</v>
      </c>
      <c r="BH132">
        <v>23</v>
      </c>
      <c r="BI132">
        <v>23</v>
      </c>
      <c r="BJ132">
        <v>23</v>
      </c>
      <c r="BK132">
        <v>23</v>
      </c>
      <c r="BL132">
        <v>23</v>
      </c>
      <c r="BM132">
        <v>23</v>
      </c>
      <c r="BN132">
        <v>23</v>
      </c>
      <c r="BO132">
        <v>24</v>
      </c>
      <c r="BP132">
        <v>24</v>
      </c>
      <c r="BQ132">
        <v>24</v>
      </c>
      <c r="BR132">
        <v>24</v>
      </c>
      <c r="BS132">
        <v>24</v>
      </c>
      <c r="BT132">
        <v>23</v>
      </c>
      <c r="BU132">
        <v>23</v>
      </c>
      <c r="BV132">
        <v>23</v>
      </c>
      <c r="BW132">
        <v>24</v>
      </c>
      <c r="BX132">
        <v>23</v>
      </c>
      <c r="BY132">
        <v>24</v>
      </c>
      <c r="BZ132">
        <v>24</v>
      </c>
      <c r="CA132">
        <v>24</v>
      </c>
      <c r="CB132">
        <v>24</v>
      </c>
      <c r="CC132">
        <v>24</v>
      </c>
      <c r="CD132">
        <v>24</v>
      </c>
      <c r="CE132">
        <v>24</v>
      </c>
      <c r="CF132">
        <v>24</v>
      </c>
      <c r="CG132">
        <v>24</v>
      </c>
      <c r="CH132">
        <v>24</v>
      </c>
      <c r="CI132">
        <v>17</v>
      </c>
      <c r="CJ132">
        <v>17</v>
      </c>
      <c r="CK132">
        <v>17</v>
      </c>
      <c r="CL132">
        <v>17</v>
      </c>
      <c r="CM132">
        <v>17</v>
      </c>
      <c r="CN132">
        <v>17</v>
      </c>
      <c r="CO132">
        <v>18</v>
      </c>
      <c r="CP132">
        <v>17</v>
      </c>
      <c r="CQ132">
        <v>23</v>
      </c>
      <c r="CR132">
        <v>17</v>
      </c>
      <c r="CS132">
        <v>17</v>
      </c>
      <c r="CT132">
        <v>17</v>
      </c>
      <c r="CU132">
        <v>17</v>
      </c>
      <c r="CV132">
        <v>17</v>
      </c>
      <c r="CW132">
        <v>17</v>
      </c>
      <c r="CX132">
        <v>17</v>
      </c>
      <c r="CY132">
        <v>17</v>
      </c>
      <c r="CZ132">
        <v>17</v>
      </c>
      <c r="DA132">
        <v>17</v>
      </c>
      <c r="DB132">
        <v>17</v>
      </c>
    </row>
    <row r="133" spans="1:106">
      <c r="A133">
        <v>125</v>
      </c>
      <c r="B133" t="s">
        <v>17</v>
      </c>
      <c r="C133" t="s">
        <v>9</v>
      </c>
      <c r="D133" t="s">
        <v>12</v>
      </c>
      <c r="E133" t="s">
        <v>19</v>
      </c>
      <c r="F133" t="s">
        <v>20</v>
      </c>
      <c r="G133">
        <v>22</v>
      </c>
      <c r="H133">
        <v>22</v>
      </c>
      <c r="I133">
        <v>22</v>
      </c>
      <c r="J133">
        <v>22</v>
      </c>
      <c r="K133">
        <v>22</v>
      </c>
      <c r="L133">
        <v>22</v>
      </c>
      <c r="M133">
        <v>22</v>
      </c>
      <c r="N133">
        <v>22</v>
      </c>
      <c r="O133">
        <v>22</v>
      </c>
      <c r="P133">
        <v>22</v>
      </c>
      <c r="Q133">
        <v>22</v>
      </c>
      <c r="R133">
        <v>22</v>
      </c>
      <c r="S133">
        <v>22</v>
      </c>
      <c r="T133">
        <v>22</v>
      </c>
      <c r="U133">
        <v>22</v>
      </c>
      <c r="V133">
        <v>22</v>
      </c>
      <c r="W133">
        <v>22</v>
      </c>
      <c r="X133">
        <v>11</v>
      </c>
      <c r="Y133">
        <v>22</v>
      </c>
      <c r="Z133">
        <v>22</v>
      </c>
      <c r="AA133">
        <v>25</v>
      </c>
      <c r="AB133">
        <v>25</v>
      </c>
      <c r="AC133">
        <v>25</v>
      </c>
      <c r="AD133">
        <v>25</v>
      </c>
      <c r="AE133">
        <v>25</v>
      </c>
      <c r="AF133">
        <v>25</v>
      </c>
      <c r="AG133">
        <v>25</v>
      </c>
      <c r="AH133">
        <v>25</v>
      </c>
      <c r="AI133">
        <v>25</v>
      </c>
      <c r="AJ133">
        <v>25</v>
      </c>
      <c r="AK133">
        <v>25</v>
      </c>
      <c r="AL133">
        <v>25</v>
      </c>
      <c r="AM133">
        <v>25</v>
      </c>
      <c r="AN133">
        <v>25</v>
      </c>
      <c r="AO133">
        <v>25</v>
      </c>
      <c r="AP133">
        <v>11</v>
      </c>
      <c r="AQ133">
        <v>25</v>
      </c>
      <c r="AR133">
        <v>22</v>
      </c>
      <c r="AS133">
        <v>25</v>
      </c>
      <c r="AT133">
        <v>25</v>
      </c>
      <c r="AU133">
        <v>23</v>
      </c>
      <c r="AV133">
        <v>23</v>
      </c>
      <c r="AW133">
        <v>23</v>
      </c>
      <c r="AX133">
        <v>23</v>
      </c>
      <c r="AY133">
        <v>23</v>
      </c>
      <c r="AZ133">
        <v>23</v>
      </c>
      <c r="BA133">
        <v>24</v>
      </c>
      <c r="BB133">
        <v>23</v>
      </c>
      <c r="BC133">
        <v>24</v>
      </c>
      <c r="BD133">
        <v>24</v>
      </c>
      <c r="BE133">
        <v>23</v>
      </c>
      <c r="BF133">
        <v>23</v>
      </c>
      <c r="BG133">
        <v>23</v>
      </c>
      <c r="BH133">
        <v>23</v>
      </c>
      <c r="BI133">
        <v>23</v>
      </c>
      <c r="BJ133">
        <v>1</v>
      </c>
      <c r="BK133">
        <v>23</v>
      </c>
      <c r="BL133">
        <v>25</v>
      </c>
      <c r="BM133">
        <v>23</v>
      </c>
      <c r="BN133">
        <v>23</v>
      </c>
      <c r="BO133">
        <v>24</v>
      </c>
      <c r="BP133">
        <v>24</v>
      </c>
      <c r="BQ133">
        <v>24</v>
      </c>
      <c r="BR133">
        <v>24</v>
      </c>
      <c r="BS133">
        <v>24</v>
      </c>
      <c r="BT133">
        <v>24</v>
      </c>
      <c r="BU133">
        <v>23</v>
      </c>
      <c r="BV133">
        <v>24</v>
      </c>
      <c r="BW133">
        <v>23</v>
      </c>
      <c r="BX133">
        <v>23</v>
      </c>
      <c r="BY133">
        <v>24</v>
      </c>
      <c r="BZ133">
        <v>24</v>
      </c>
      <c r="CA133">
        <v>24</v>
      </c>
      <c r="CB133">
        <v>24</v>
      </c>
      <c r="CC133">
        <v>24</v>
      </c>
      <c r="CD133">
        <v>25</v>
      </c>
      <c r="CE133">
        <v>24</v>
      </c>
      <c r="CF133">
        <v>1</v>
      </c>
      <c r="CG133">
        <v>24</v>
      </c>
      <c r="CH133">
        <v>24</v>
      </c>
      <c r="CI133">
        <v>17</v>
      </c>
      <c r="CJ133">
        <v>17</v>
      </c>
      <c r="CK133">
        <v>17</v>
      </c>
      <c r="CL133">
        <v>17</v>
      </c>
      <c r="CM133">
        <v>17</v>
      </c>
      <c r="CN133">
        <v>17</v>
      </c>
      <c r="CO133">
        <v>17</v>
      </c>
      <c r="CP133">
        <v>17</v>
      </c>
      <c r="CQ133">
        <v>17</v>
      </c>
      <c r="CR133">
        <v>17</v>
      </c>
      <c r="CS133">
        <v>17</v>
      </c>
      <c r="CT133">
        <v>17</v>
      </c>
      <c r="CU133">
        <v>17</v>
      </c>
      <c r="CV133">
        <v>17</v>
      </c>
      <c r="CW133">
        <v>17</v>
      </c>
      <c r="CX133">
        <v>23</v>
      </c>
      <c r="CY133">
        <v>17</v>
      </c>
      <c r="CZ133">
        <v>23</v>
      </c>
      <c r="DA133">
        <v>17</v>
      </c>
      <c r="DB133">
        <v>1</v>
      </c>
    </row>
    <row r="134" spans="1:106">
      <c r="A134">
        <v>126</v>
      </c>
      <c r="B134" t="s">
        <v>17</v>
      </c>
      <c r="C134" t="s">
        <v>9</v>
      </c>
      <c r="D134" t="s">
        <v>12</v>
      </c>
      <c r="E134" t="s">
        <v>19</v>
      </c>
      <c r="F134" t="s">
        <v>20</v>
      </c>
      <c r="G134">
        <v>22</v>
      </c>
      <c r="H134">
        <v>22</v>
      </c>
      <c r="I134">
        <v>22</v>
      </c>
      <c r="J134">
        <v>22</v>
      </c>
      <c r="K134">
        <v>22</v>
      </c>
      <c r="L134">
        <v>22</v>
      </c>
      <c r="M134">
        <v>22</v>
      </c>
      <c r="N134">
        <v>22</v>
      </c>
      <c r="O134">
        <v>22</v>
      </c>
      <c r="P134">
        <v>22</v>
      </c>
      <c r="Q134">
        <v>22</v>
      </c>
      <c r="R134">
        <v>11</v>
      </c>
      <c r="S134">
        <v>22</v>
      </c>
      <c r="T134">
        <v>11</v>
      </c>
      <c r="U134">
        <v>22</v>
      </c>
      <c r="V134">
        <v>22</v>
      </c>
      <c r="W134">
        <v>22</v>
      </c>
      <c r="X134">
        <v>22</v>
      </c>
      <c r="Y134">
        <v>22</v>
      </c>
      <c r="Z134">
        <v>22</v>
      </c>
      <c r="AA134">
        <v>25</v>
      </c>
      <c r="AB134">
        <v>25</v>
      </c>
      <c r="AC134">
        <v>25</v>
      </c>
      <c r="AD134">
        <v>25</v>
      </c>
      <c r="AE134">
        <v>25</v>
      </c>
      <c r="AF134">
        <v>25</v>
      </c>
      <c r="AG134">
        <v>25</v>
      </c>
      <c r="AH134">
        <v>25</v>
      </c>
      <c r="AI134">
        <v>25</v>
      </c>
      <c r="AJ134">
        <v>25</v>
      </c>
      <c r="AK134">
        <v>25</v>
      </c>
      <c r="AL134">
        <v>22</v>
      </c>
      <c r="AM134">
        <v>25</v>
      </c>
      <c r="AN134">
        <v>22</v>
      </c>
      <c r="AO134">
        <v>25</v>
      </c>
      <c r="AP134">
        <v>25</v>
      </c>
      <c r="AQ134">
        <v>25</v>
      </c>
      <c r="AR134">
        <v>25</v>
      </c>
      <c r="AS134">
        <v>25</v>
      </c>
      <c r="AT134">
        <v>25</v>
      </c>
      <c r="AU134">
        <v>23</v>
      </c>
      <c r="AV134">
        <v>23</v>
      </c>
      <c r="AW134">
        <v>23</v>
      </c>
      <c r="AX134">
        <v>23</v>
      </c>
      <c r="AY134">
        <v>23</v>
      </c>
      <c r="AZ134">
        <v>23</v>
      </c>
      <c r="BA134">
        <v>23</v>
      </c>
      <c r="BB134">
        <v>23</v>
      </c>
      <c r="BC134">
        <v>23</v>
      </c>
      <c r="BD134">
        <v>23</v>
      </c>
      <c r="BE134">
        <v>23</v>
      </c>
      <c r="BF134">
        <v>25</v>
      </c>
      <c r="BG134">
        <v>23</v>
      </c>
      <c r="BH134">
        <v>25</v>
      </c>
      <c r="BI134">
        <v>23</v>
      </c>
      <c r="BJ134">
        <v>23</v>
      </c>
      <c r="BK134">
        <v>23</v>
      </c>
      <c r="BL134">
        <v>23</v>
      </c>
      <c r="BM134">
        <v>23</v>
      </c>
      <c r="BN134">
        <v>23</v>
      </c>
      <c r="BO134">
        <v>24</v>
      </c>
      <c r="BP134">
        <v>24</v>
      </c>
      <c r="BQ134">
        <v>24</v>
      </c>
      <c r="BR134">
        <v>24</v>
      </c>
      <c r="BS134">
        <v>24</v>
      </c>
      <c r="BT134">
        <v>24</v>
      </c>
      <c r="BU134">
        <v>24</v>
      </c>
      <c r="BV134">
        <v>24</v>
      </c>
      <c r="BW134">
        <v>24</v>
      </c>
      <c r="BX134">
        <v>24</v>
      </c>
      <c r="BY134">
        <v>24</v>
      </c>
      <c r="BZ134">
        <v>23</v>
      </c>
      <c r="CA134">
        <v>24</v>
      </c>
      <c r="CB134">
        <v>23</v>
      </c>
      <c r="CC134">
        <v>24</v>
      </c>
      <c r="CD134">
        <v>24</v>
      </c>
      <c r="CE134">
        <v>24</v>
      </c>
      <c r="CF134">
        <v>24</v>
      </c>
      <c r="CG134">
        <v>24</v>
      </c>
      <c r="CH134">
        <v>24</v>
      </c>
      <c r="CI134">
        <v>17</v>
      </c>
      <c r="CJ134">
        <v>17</v>
      </c>
      <c r="CK134">
        <v>17</v>
      </c>
      <c r="CL134">
        <v>17</v>
      </c>
      <c r="CM134">
        <v>17</v>
      </c>
      <c r="CN134">
        <v>17</v>
      </c>
      <c r="CO134">
        <v>17</v>
      </c>
      <c r="CP134">
        <v>17</v>
      </c>
      <c r="CQ134">
        <v>17</v>
      </c>
      <c r="CR134">
        <v>17</v>
      </c>
      <c r="CS134">
        <v>17</v>
      </c>
      <c r="CT134">
        <v>24</v>
      </c>
      <c r="CU134">
        <v>17</v>
      </c>
      <c r="CV134">
        <v>24</v>
      </c>
      <c r="CW134">
        <v>17</v>
      </c>
      <c r="CX134">
        <v>17</v>
      </c>
      <c r="CY134">
        <v>17</v>
      </c>
      <c r="CZ134">
        <v>17</v>
      </c>
      <c r="DA134">
        <v>17</v>
      </c>
      <c r="DB134">
        <v>17</v>
      </c>
    </row>
    <row r="135" spans="1:106">
      <c r="A135">
        <v>127</v>
      </c>
      <c r="B135" t="s">
        <v>17</v>
      </c>
      <c r="C135" t="s">
        <v>9</v>
      </c>
      <c r="D135" t="s">
        <v>12</v>
      </c>
      <c r="E135" t="s">
        <v>19</v>
      </c>
      <c r="F135" t="s">
        <v>20</v>
      </c>
      <c r="G135">
        <v>22</v>
      </c>
      <c r="H135">
        <v>22</v>
      </c>
      <c r="I135">
        <v>22</v>
      </c>
      <c r="J135">
        <v>22</v>
      </c>
      <c r="K135">
        <v>22</v>
      </c>
      <c r="L135">
        <v>22</v>
      </c>
      <c r="M135">
        <v>22</v>
      </c>
      <c r="N135">
        <v>22</v>
      </c>
      <c r="O135">
        <v>22</v>
      </c>
      <c r="P135">
        <v>22</v>
      </c>
      <c r="Q135">
        <v>22</v>
      </c>
      <c r="R135">
        <v>22</v>
      </c>
      <c r="S135">
        <v>22</v>
      </c>
      <c r="T135">
        <v>22</v>
      </c>
      <c r="U135">
        <v>22</v>
      </c>
      <c r="V135">
        <v>22</v>
      </c>
      <c r="W135">
        <v>22</v>
      </c>
      <c r="X135">
        <v>22</v>
      </c>
      <c r="Y135">
        <v>22</v>
      </c>
      <c r="Z135">
        <v>22</v>
      </c>
      <c r="AA135">
        <v>25</v>
      </c>
      <c r="AB135">
        <v>25</v>
      </c>
      <c r="AC135">
        <v>25</v>
      </c>
      <c r="AD135">
        <v>25</v>
      </c>
      <c r="AE135">
        <v>25</v>
      </c>
      <c r="AF135">
        <v>25</v>
      </c>
      <c r="AG135">
        <v>25</v>
      </c>
      <c r="AH135">
        <v>25</v>
      </c>
      <c r="AI135">
        <v>25</v>
      </c>
      <c r="AJ135">
        <v>25</v>
      </c>
      <c r="AK135">
        <v>25</v>
      </c>
      <c r="AL135">
        <v>25</v>
      </c>
      <c r="AM135">
        <v>25</v>
      </c>
      <c r="AN135">
        <v>25</v>
      </c>
      <c r="AO135">
        <v>25</v>
      </c>
      <c r="AP135">
        <v>25</v>
      </c>
      <c r="AQ135">
        <v>25</v>
      </c>
      <c r="AR135">
        <v>25</v>
      </c>
      <c r="AS135">
        <v>25</v>
      </c>
      <c r="AT135">
        <v>25</v>
      </c>
      <c r="AU135">
        <v>23</v>
      </c>
      <c r="AV135">
        <v>23</v>
      </c>
      <c r="AW135">
        <v>23</v>
      </c>
      <c r="AX135">
        <v>23</v>
      </c>
      <c r="AY135">
        <v>23</v>
      </c>
      <c r="AZ135">
        <v>23</v>
      </c>
      <c r="BA135">
        <v>23</v>
      </c>
      <c r="BB135">
        <v>23</v>
      </c>
      <c r="BC135">
        <v>23</v>
      </c>
      <c r="BD135">
        <v>23</v>
      </c>
      <c r="BE135">
        <v>23</v>
      </c>
      <c r="BF135">
        <v>23</v>
      </c>
      <c r="BG135">
        <v>23</v>
      </c>
      <c r="BH135">
        <v>23</v>
      </c>
      <c r="BI135">
        <v>23</v>
      </c>
      <c r="BJ135">
        <v>23</v>
      </c>
      <c r="BK135">
        <v>23</v>
      </c>
      <c r="BL135">
        <v>23</v>
      </c>
      <c r="BM135">
        <v>23</v>
      </c>
      <c r="BN135">
        <v>23</v>
      </c>
      <c r="BO135">
        <v>24</v>
      </c>
      <c r="BP135">
        <v>24</v>
      </c>
      <c r="BQ135">
        <v>24</v>
      </c>
      <c r="BR135">
        <v>24</v>
      </c>
      <c r="BS135">
        <v>24</v>
      </c>
      <c r="BT135">
        <v>24</v>
      </c>
      <c r="BU135">
        <v>24</v>
      </c>
      <c r="BV135">
        <v>24</v>
      </c>
      <c r="BW135">
        <v>24</v>
      </c>
      <c r="BX135">
        <v>24</v>
      </c>
      <c r="BY135">
        <v>24</v>
      </c>
      <c r="BZ135">
        <v>24</v>
      </c>
      <c r="CA135">
        <v>1</v>
      </c>
      <c r="CB135">
        <v>24</v>
      </c>
      <c r="CC135">
        <v>24</v>
      </c>
      <c r="CD135">
        <v>24</v>
      </c>
      <c r="CE135">
        <v>24</v>
      </c>
      <c r="CF135">
        <v>24</v>
      </c>
      <c r="CG135">
        <v>24</v>
      </c>
      <c r="CH135">
        <v>24</v>
      </c>
      <c r="CI135">
        <v>17</v>
      </c>
      <c r="CJ135">
        <v>17</v>
      </c>
      <c r="CK135">
        <v>17</v>
      </c>
      <c r="CL135">
        <v>17</v>
      </c>
      <c r="CM135">
        <v>17</v>
      </c>
      <c r="CN135">
        <v>17</v>
      </c>
      <c r="CO135">
        <v>17</v>
      </c>
      <c r="CP135">
        <v>17</v>
      </c>
      <c r="CQ135">
        <v>17</v>
      </c>
      <c r="CR135">
        <v>17</v>
      </c>
      <c r="CS135">
        <v>17</v>
      </c>
      <c r="CT135">
        <v>17</v>
      </c>
      <c r="CU135">
        <v>24</v>
      </c>
      <c r="CV135">
        <v>17</v>
      </c>
      <c r="CW135">
        <v>17</v>
      </c>
      <c r="CX135">
        <v>17</v>
      </c>
      <c r="CY135">
        <v>17</v>
      </c>
      <c r="CZ135">
        <v>17</v>
      </c>
      <c r="DA135">
        <v>17</v>
      </c>
      <c r="DB135">
        <v>17</v>
      </c>
    </row>
    <row r="136" spans="1:106">
      <c r="A136">
        <v>128</v>
      </c>
      <c r="B136" t="s">
        <v>17</v>
      </c>
      <c r="C136" t="s">
        <v>9</v>
      </c>
      <c r="D136" t="s">
        <v>12</v>
      </c>
      <c r="E136" t="s">
        <v>19</v>
      </c>
      <c r="F136" t="s">
        <v>20</v>
      </c>
      <c r="G136">
        <v>22</v>
      </c>
      <c r="H136">
        <v>22</v>
      </c>
      <c r="I136">
        <v>22</v>
      </c>
      <c r="J136">
        <v>22</v>
      </c>
      <c r="K136">
        <v>22</v>
      </c>
      <c r="L136">
        <v>22</v>
      </c>
      <c r="M136">
        <v>22</v>
      </c>
      <c r="N136">
        <v>22</v>
      </c>
      <c r="O136">
        <v>22</v>
      </c>
      <c r="P136">
        <v>22</v>
      </c>
      <c r="Q136">
        <v>22</v>
      </c>
      <c r="R136">
        <v>22</v>
      </c>
      <c r="S136">
        <v>22</v>
      </c>
      <c r="T136">
        <v>22</v>
      </c>
      <c r="U136">
        <v>22</v>
      </c>
      <c r="V136">
        <v>22</v>
      </c>
      <c r="W136">
        <v>22</v>
      </c>
      <c r="X136">
        <v>22</v>
      </c>
      <c r="Y136">
        <v>22</v>
      </c>
      <c r="Z136">
        <v>22</v>
      </c>
      <c r="AA136">
        <v>25</v>
      </c>
      <c r="AB136">
        <v>25</v>
      </c>
      <c r="AC136">
        <v>25</v>
      </c>
      <c r="AD136">
        <v>25</v>
      </c>
      <c r="AE136">
        <v>25</v>
      </c>
      <c r="AF136">
        <v>25</v>
      </c>
      <c r="AG136">
        <v>24</v>
      </c>
      <c r="AH136">
        <v>25</v>
      </c>
      <c r="AI136">
        <v>24</v>
      </c>
      <c r="AJ136">
        <v>25</v>
      </c>
      <c r="AK136">
        <v>25</v>
      </c>
      <c r="AL136">
        <v>25</v>
      </c>
      <c r="AM136">
        <v>25</v>
      </c>
      <c r="AN136">
        <v>25</v>
      </c>
      <c r="AO136">
        <v>25</v>
      </c>
      <c r="AP136">
        <v>25</v>
      </c>
      <c r="AQ136">
        <v>25</v>
      </c>
      <c r="AR136">
        <v>25</v>
      </c>
      <c r="AS136">
        <v>25</v>
      </c>
      <c r="AT136">
        <v>25</v>
      </c>
      <c r="AU136">
        <v>23</v>
      </c>
      <c r="AV136">
        <v>23</v>
      </c>
      <c r="AW136">
        <v>23</v>
      </c>
      <c r="AX136">
        <v>23</v>
      </c>
      <c r="AY136">
        <v>23</v>
      </c>
      <c r="AZ136">
        <v>1</v>
      </c>
      <c r="BA136">
        <v>25</v>
      </c>
      <c r="BB136">
        <v>23</v>
      </c>
      <c r="BC136">
        <v>25</v>
      </c>
      <c r="BD136">
        <v>23</v>
      </c>
      <c r="BE136">
        <v>23</v>
      </c>
      <c r="BF136">
        <v>23</v>
      </c>
      <c r="BG136">
        <v>23</v>
      </c>
      <c r="BH136">
        <v>23</v>
      </c>
      <c r="BI136">
        <v>23</v>
      </c>
      <c r="BJ136">
        <v>23</v>
      </c>
      <c r="BK136">
        <v>24</v>
      </c>
      <c r="BL136">
        <v>23</v>
      </c>
      <c r="BM136">
        <v>24</v>
      </c>
      <c r="BN136">
        <v>24</v>
      </c>
      <c r="BO136">
        <v>24</v>
      </c>
      <c r="BP136">
        <v>24</v>
      </c>
      <c r="BQ136">
        <v>24</v>
      </c>
      <c r="BR136">
        <v>24</v>
      </c>
      <c r="BS136">
        <v>24</v>
      </c>
      <c r="BT136">
        <v>23</v>
      </c>
      <c r="BU136">
        <v>23</v>
      </c>
      <c r="BV136">
        <v>24</v>
      </c>
      <c r="BW136">
        <v>23</v>
      </c>
      <c r="BX136">
        <v>24</v>
      </c>
      <c r="BY136">
        <v>24</v>
      </c>
      <c r="BZ136">
        <v>24</v>
      </c>
      <c r="CA136">
        <v>24</v>
      </c>
      <c r="CB136">
        <v>24</v>
      </c>
      <c r="CC136">
        <v>24</v>
      </c>
      <c r="CD136">
        <v>24</v>
      </c>
      <c r="CE136">
        <v>23</v>
      </c>
      <c r="CF136">
        <v>24</v>
      </c>
      <c r="CG136">
        <v>23</v>
      </c>
      <c r="CH136">
        <v>23</v>
      </c>
      <c r="CI136">
        <v>17</v>
      </c>
      <c r="CJ136">
        <v>17</v>
      </c>
      <c r="CK136">
        <v>17</v>
      </c>
      <c r="CL136">
        <v>17</v>
      </c>
      <c r="CM136">
        <v>17</v>
      </c>
      <c r="CN136">
        <v>24</v>
      </c>
      <c r="CO136">
        <v>17</v>
      </c>
      <c r="CP136">
        <v>1</v>
      </c>
      <c r="CQ136">
        <v>17</v>
      </c>
      <c r="CR136">
        <v>1</v>
      </c>
      <c r="CS136">
        <v>17</v>
      </c>
      <c r="CT136">
        <v>17</v>
      </c>
      <c r="CU136">
        <v>17</v>
      </c>
      <c r="CV136">
        <v>17</v>
      </c>
      <c r="CW136">
        <v>17</v>
      </c>
      <c r="CX136">
        <v>17</v>
      </c>
      <c r="CY136">
        <v>17</v>
      </c>
      <c r="CZ136">
        <v>17</v>
      </c>
      <c r="DA136">
        <v>17</v>
      </c>
      <c r="DB136">
        <v>17</v>
      </c>
    </row>
    <row r="137" spans="1:106">
      <c r="A137">
        <v>129</v>
      </c>
      <c r="B137" t="s">
        <v>17</v>
      </c>
      <c r="C137" t="s">
        <v>9</v>
      </c>
      <c r="D137" t="s">
        <v>12</v>
      </c>
      <c r="E137" t="s">
        <v>19</v>
      </c>
      <c r="F137" t="s">
        <v>20</v>
      </c>
      <c r="G137">
        <v>22</v>
      </c>
      <c r="H137">
        <v>22</v>
      </c>
      <c r="I137">
        <v>22</v>
      </c>
      <c r="J137">
        <v>22</v>
      </c>
      <c r="K137">
        <v>22</v>
      </c>
      <c r="L137">
        <v>22</v>
      </c>
      <c r="M137">
        <v>22</v>
      </c>
      <c r="N137">
        <v>22</v>
      </c>
      <c r="O137">
        <v>22</v>
      </c>
      <c r="P137">
        <v>22</v>
      </c>
      <c r="Q137">
        <v>22</v>
      </c>
      <c r="R137">
        <v>22</v>
      </c>
      <c r="S137">
        <v>22</v>
      </c>
      <c r="T137">
        <v>22</v>
      </c>
      <c r="U137">
        <v>22</v>
      </c>
      <c r="V137">
        <v>22</v>
      </c>
      <c r="W137">
        <v>22</v>
      </c>
      <c r="X137">
        <v>22</v>
      </c>
      <c r="Y137">
        <v>22</v>
      </c>
      <c r="Z137">
        <v>22</v>
      </c>
      <c r="AA137">
        <v>25</v>
      </c>
      <c r="AB137">
        <v>25</v>
      </c>
      <c r="AC137">
        <v>25</v>
      </c>
      <c r="AD137">
        <v>25</v>
      </c>
      <c r="AE137">
        <v>25</v>
      </c>
      <c r="AF137">
        <v>25</v>
      </c>
      <c r="AG137">
        <v>25</v>
      </c>
      <c r="AH137">
        <v>25</v>
      </c>
      <c r="AI137">
        <v>25</v>
      </c>
      <c r="AJ137">
        <v>1</v>
      </c>
      <c r="AK137">
        <v>25</v>
      </c>
      <c r="AL137">
        <v>25</v>
      </c>
      <c r="AM137">
        <v>25</v>
      </c>
      <c r="AN137">
        <v>25</v>
      </c>
      <c r="AO137">
        <v>25</v>
      </c>
      <c r="AP137">
        <v>25</v>
      </c>
      <c r="AQ137">
        <v>25</v>
      </c>
      <c r="AR137">
        <v>25</v>
      </c>
      <c r="AS137">
        <v>25</v>
      </c>
      <c r="AT137">
        <v>25</v>
      </c>
      <c r="AU137">
        <v>23</v>
      </c>
      <c r="AV137">
        <v>23</v>
      </c>
      <c r="AW137">
        <v>23</v>
      </c>
      <c r="AX137">
        <v>23</v>
      </c>
      <c r="AY137">
        <v>23</v>
      </c>
      <c r="AZ137">
        <v>24</v>
      </c>
      <c r="BA137">
        <v>23</v>
      </c>
      <c r="BB137">
        <v>24</v>
      </c>
      <c r="BC137">
        <v>23</v>
      </c>
      <c r="BD137">
        <v>25</v>
      </c>
      <c r="BE137">
        <v>23</v>
      </c>
      <c r="BF137">
        <v>23</v>
      </c>
      <c r="BG137">
        <v>23</v>
      </c>
      <c r="BH137">
        <v>23</v>
      </c>
      <c r="BI137">
        <v>23</v>
      </c>
      <c r="BJ137">
        <v>23</v>
      </c>
      <c r="BK137">
        <v>23</v>
      </c>
      <c r="BL137">
        <v>23</v>
      </c>
      <c r="BM137">
        <v>23</v>
      </c>
      <c r="BN137">
        <v>23</v>
      </c>
      <c r="BO137">
        <v>24</v>
      </c>
      <c r="BP137">
        <v>24</v>
      </c>
      <c r="BQ137">
        <v>24</v>
      </c>
      <c r="BR137">
        <v>24</v>
      </c>
      <c r="BS137">
        <v>24</v>
      </c>
      <c r="BT137">
        <v>23</v>
      </c>
      <c r="BU137">
        <v>24</v>
      </c>
      <c r="BV137">
        <v>23</v>
      </c>
      <c r="BW137">
        <v>24</v>
      </c>
      <c r="BX137">
        <v>24</v>
      </c>
      <c r="BY137">
        <v>24</v>
      </c>
      <c r="BZ137">
        <v>24</v>
      </c>
      <c r="CA137">
        <v>24</v>
      </c>
      <c r="CB137">
        <v>24</v>
      </c>
      <c r="CC137">
        <v>24</v>
      </c>
      <c r="CD137">
        <v>24</v>
      </c>
      <c r="CE137">
        <v>24</v>
      </c>
      <c r="CF137">
        <v>24</v>
      </c>
      <c r="CG137">
        <v>24</v>
      </c>
      <c r="CH137">
        <v>24</v>
      </c>
      <c r="CI137">
        <v>17</v>
      </c>
      <c r="CJ137">
        <v>17</v>
      </c>
      <c r="CK137">
        <v>17</v>
      </c>
      <c r="CL137">
        <v>17</v>
      </c>
      <c r="CM137">
        <v>17</v>
      </c>
      <c r="CN137">
        <v>17</v>
      </c>
      <c r="CO137">
        <v>17</v>
      </c>
      <c r="CP137">
        <v>17</v>
      </c>
      <c r="CQ137">
        <v>17</v>
      </c>
      <c r="CR137">
        <v>23</v>
      </c>
      <c r="CS137">
        <v>17</v>
      </c>
      <c r="CT137">
        <v>17</v>
      </c>
      <c r="CU137">
        <v>17</v>
      </c>
      <c r="CV137">
        <v>17</v>
      </c>
      <c r="CW137">
        <v>17</v>
      </c>
      <c r="CX137">
        <v>17</v>
      </c>
      <c r="CY137">
        <v>17</v>
      </c>
      <c r="CZ137">
        <v>17</v>
      </c>
      <c r="DA137">
        <v>17</v>
      </c>
      <c r="DB137">
        <v>17</v>
      </c>
    </row>
    <row r="138" spans="1:106">
      <c r="A138">
        <v>130</v>
      </c>
      <c r="B138" t="s">
        <v>17</v>
      </c>
      <c r="C138" t="s">
        <v>9</v>
      </c>
      <c r="D138" t="s">
        <v>12</v>
      </c>
      <c r="E138" t="s">
        <v>19</v>
      </c>
      <c r="F138" t="s">
        <v>20</v>
      </c>
      <c r="G138">
        <v>22</v>
      </c>
      <c r="H138">
        <v>18</v>
      </c>
      <c r="I138">
        <v>22</v>
      </c>
      <c r="J138">
        <v>22</v>
      </c>
      <c r="K138">
        <v>22</v>
      </c>
      <c r="L138">
        <v>22</v>
      </c>
      <c r="M138">
        <v>22</v>
      </c>
      <c r="N138">
        <v>22</v>
      </c>
      <c r="O138">
        <v>22</v>
      </c>
      <c r="P138">
        <v>22</v>
      </c>
      <c r="Q138">
        <v>11</v>
      </c>
      <c r="R138">
        <v>22</v>
      </c>
      <c r="S138">
        <v>22</v>
      </c>
      <c r="T138">
        <v>22</v>
      </c>
      <c r="U138">
        <v>22</v>
      </c>
      <c r="V138">
        <v>22</v>
      </c>
      <c r="W138">
        <v>22</v>
      </c>
      <c r="X138">
        <v>22</v>
      </c>
      <c r="Y138">
        <v>22</v>
      </c>
      <c r="Z138">
        <v>22</v>
      </c>
      <c r="AA138">
        <v>25</v>
      </c>
      <c r="AB138">
        <v>22</v>
      </c>
      <c r="AC138">
        <v>25</v>
      </c>
      <c r="AD138">
        <v>25</v>
      </c>
      <c r="AE138">
        <v>25</v>
      </c>
      <c r="AF138">
        <v>25</v>
      </c>
      <c r="AG138">
        <v>25</v>
      </c>
      <c r="AH138">
        <v>25</v>
      </c>
      <c r="AI138">
        <v>25</v>
      </c>
      <c r="AJ138">
        <v>25</v>
      </c>
      <c r="AK138">
        <v>22</v>
      </c>
      <c r="AL138">
        <v>25</v>
      </c>
      <c r="AM138">
        <v>11</v>
      </c>
      <c r="AN138">
        <v>25</v>
      </c>
      <c r="AO138">
        <v>25</v>
      </c>
      <c r="AP138">
        <v>25</v>
      </c>
      <c r="AQ138">
        <v>25</v>
      </c>
      <c r="AR138">
        <v>25</v>
      </c>
      <c r="AS138">
        <v>25</v>
      </c>
      <c r="AT138">
        <v>25</v>
      </c>
      <c r="AU138">
        <v>23</v>
      </c>
      <c r="AV138">
        <v>25</v>
      </c>
      <c r="AW138">
        <v>23</v>
      </c>
      <c r="AX138">
        <v>18</v>
      </c>
      <c r="AY138">
        <v>23</v>
      </c>
      <c r="AZ138">
        <v>23</v>
      </c>
      <c r="BA138">
        <v>23</v>
      </c>
      <c r="BB138">
        <v>23</v>
      </c>
      <c r="BC138">
        <v>23</v>
      </c>
      <c r="BD138">
        <v>23</v>
      </c>
      <c r="BE138">
        <v>25</v>
      </c>
      <c r="BF138">
        <v>23</v>
      </c>
      <c r="BG138">
        <v>25</v>
      </c>
      <c r="BH138">
        <v>23</v>
      </c>
      <c r="BI138">
        <v>11</v>
      </c>
      <c r="BJ138">
        <v>23</v>
      </c>
      <c r="BK138">
        <v>23</v>
      </c>
      <c r="BL138">
        <v>23</v>
      </c>
      <c r="BM138">
        <v>23</v>
      </c>
      <c r="BN138">
        <v>23</v>
      </c>
      <c r="BO138">
        <v>24</v>
      </c>
      <c r="BP138">
        <v>20</v>
      </c>
      <c r="BQ138">
        <v>24</v>
      </c>
      <c r="BR138">
        <v>23</v>
      </c>
      <c r="BS138">
        <v>24</v>
      </c>
      <c r="BT138">
        <v>24</v>
      </c>
      <c r="BU138">
        <v>24</v>
      </c>
      <c r="BV138">
        <v>24</v>
      </c>
      <c r="BW138">
        <v>24</v>
      </c>
      <c r="BX138">
        <v>24</v>
      </c>
      <c r="BY138">
        <v>1</v>
      </c>
      <c r="BZ138">
        <v>24</v>
      </c>
      <c r="CA138">
        <v>1</v>
      </c>
      <c r="CB138">
        <v>24</v>
      </c>
      <c r="CC138">
        <v>23</v>
      </c>
      <c r="CD138">
        <v>24</v>
      </c>
      <c r="CE138">
        <v>24</v>
      </c>
      <c r="CF138">
        <v>24</v>
      </c>
      <c r="CG138">
        <v>24</v>
      </c>
      <c r="CH138">
        <v>24</v>
      </c>
      <c r="CI138">
        <v>17</v>
      </c>
      <c r="CJ138">
        <v>24</v>
      </c>
      <c r="CK138">
        <v>17</v>
      </c>
      <c r="CL138">
        <v>20</v>
      </c>
      <c r="CM138">
        <v>17</v>
      </c>
      <c r="CN138">
        <v>17</v>
      </c>
      <c r="CO138">
        <v>17</v>
      </c>
      <c r="CP138">
        <v>17</v>
      </c>
      <c r="CQ138">
        <v>17</v>
      </c>
      <c r="CR138">
        <v>17</v>
      </c>
      <c r="CS138">
        <v>23</v>
      </c>
      <c r="CT138">
        <v>1</v>
      </c>
      <c r="CU138">
        <v>23</v>
      </c>
      <c r="CV138">
        <v>1</v>
      </c>
      <c r="CW138">
        <v>1</v>
      </c>
      <c r="CX138">
        <v>17</v>
      </c>
      <c r="CY138">
        <v>17</v>
      </c>
      <c r="CZ138">
        <v>17</v>
      </c>
      <c r="DA138">
        <v>17</v>
      </c>
      <c r="DB138">
        <v>17</v>
      </c>
    </row>
    <row r="139" spans="1:106">
      <c r="A139">
        <v>131</v>
      </c>
      <c r="B139" t="s">
        <v>17</v>
      </c>
      <c r="C139" t="s">
        <v>9</v>
      </c>
      <c r="D139" t="s">
        <v>12</v>
      </c>
      <c r="E139" t="s">
        <v>19</v>
      </c>
      <c r="F139" t="s">
        <v>20</v>
      </c>
      <c r="G139">
        <v>22</v>
      </c>
      <c r="H139">
        <v>22</v>
      </c>
      <c r="I139">
        <v>22</v>
      </c>
      <c r="J139">
        <v>22</v>
      </c>
      <c r="K139">
        <v>22</v>
      </c>
      <c r="L139">
        <v>22</v>
      </c>
      <c r="M139">
        <v>22</v>
      </c>
      <c r="N139">
        <v>22</v>
      </c>
      <c r="O139">
        <v>22</v>
      </c>
      <c r="P139">
        <v>22</v>
      </c>
      <c r="Q139">
        <v>22</v>
      </c>
      <c r="R139">
        <v>22</v>
      </c>
      <c r="S139">
        <v>22</v>
      </c>
      <c r="T139">
        <v>22</v>
      </c>
      <c r="U139">
        <v>22</v>
      </c>
      <c r="V139">
        <v>22</v>
      </c>
      <c r="W139">
        <v>22</v>
      </c>
      <c r="X139">
        <v>22</v>
      </c>
      <c r="Y139">
        <v>22</v>
      </c>
      <c r="Z139">
        <v>22</v>
      </c>
      <c r="AA139">
        <v>25</v>
      </c>
      <c r="AB139">
        <v>25</v>
      </c>
      <c r="AC139">
        <v>25</v>
      </c>
      <c r="AD139">
        <v>25</v>
      </c>
      <c r="AE139">
        <v>25</v>
      </c>
      <c r="AF139">
        <v>25</v>
      </c>
      <c r="AG139">
        <v>25</v>
      </c>
      <c r="AH139">
        <v>25</v>
      </c>
      <c r="AI139">
        <v>25</v>
      </c>
      <c r="AJ139">
        <v>25</v>
      </c>
      <c r="AK139">
        <v>25</v>
      </c>
      <c r="AL139">
        <v>25</v>
      </c>
      <c r="AM139">
        <v>25</v>
      </c>
      <c r="AN139">
        <v>25</v>
      </c>
      <c r="AO139">
        <v>25</v>
      </c>
      <c r="AP139">
        <v>25</v>
      </c>
      <c r="AQ139">
        <v>25</v>
      </c>
      <c r="AR139">
        <v>25</v>
      </c>
      <c r="AS139">
        <v>25</v>
      </c>
      <c r="AT139">
        <v>25</v>
      </c>
      <c r="AU139">
        <v>23</v>
      </c>
      <c r="AV139">
        <v>23</v>
      </c>
      <c r="AW139">
        <v>23</v>
      </c>
      <c r="AX139">
        <v>23</v>
      </c>
      <c r="AY139">
        <v>23</v>
      </c>
      <c r="AZ139">
        <v>23</v>
      </c>
      <c r="BA139">
        <v>23</v>
      </c>
      <c r="BB139">
        <v>23</v>
      </c>
      <c r="BC139">
        <v>23</v>
      </c>
      <c r="BD139">
        <v>24</v>
      </c>
      <c r="BE139">
        <v>23</v>
      </c>
      <c r="BF139">
        <v>23</v>
      </c>
      <c r="BG139">
        <v>23</v>
      </c>
      <c r="BH139">
        <v>23</v>
      </c>
      <c r="BI139">
        <v>23</v>
      </c>
      <c r="BJ139">
        <v>23</v>
      </c>
      <c r="BK139">
        <v>23</v>
      </c>
      <c r="BL139">
        <v>23</v>
      </c>
      <c r="BM139">
        <v>23</v>
      </c>
      <c r="BN139">
        <v>23</v>
      </c>
      <c r="BO139">
        <v>24</v>
      </c>
      <c r="BP139">
        <v>24</v>
      </c>
      <c r="BQ139">
        <v>24</v>
      </c>
      <c r="BR139">
        <v>24</v>
      </c>
      <c r="BS139">
        <v>24</v>
      </c>
      <c r="BT139">
        <v>24</v>
      </c>
      <c r="BU139">
        <v>24</v>
      </c>
      <c r="BV139">
        <v>24</v>
      </c>
      <c r="BW139">
        <v>24</v>
      </c>
      <c r="BX139">
        <v>23</v>
      </c>
      <c r="BY139">
        <v>24</v>
      </c>
      <c r="BZ139">
        <v>24</v>
      </c>
      <c r="CA139">
        <v>24</v>
      </c>
      <c r="CB139">
        <v>24</v>
      </c>
      <c r="CC139">
        <v>24</v>
      </c>
      <c r="CD139">
        <v>24</v>
      </c>
      <c r="CE139">
        <v>24</v>
      </c>
      <c r="CF139">
        <v>24</v>
      </c>
      <c r="CG139">
        <v>24</v>
      </c>
      <c r="CH139">
        <v>24</v>
      </c>
      <c r="CI139">
        <v>11</v>
      </c>
      <c r="CJ139">
        <v>17</v>
      </c>
      <c r="CK139">
        <v>17</v>
      </c>
      <c r="CL139">
        <v>17</v>
      </c>
      <c r="CM139">
        <v>17</v>
      </c>
      <c r="CN139">
        <v>17</v>
      </c>
      <c r="CO139">
        <v>17</v>
      </c>
      <c r="CP139">
        <v>17</v>
      </c>
      <c r="CQ139">
        <v>17</v>
      </c>
      <c r="CR139">
        <v>17</v>
      </c>
      <c r="CS139">
        <v>17</v>
      </c>
      <c r="CT139">
        <v>17</v>
      </c>
      <c r="CU139">
        <v>17</v>
      </c>
      <c r="CV139">
        <v>17</v>
      </c>
      <c r="CW139">
        <v>17</v>
      </c>
      <c r="CX139">
        <v>17</v>
      </c>
      <c r="CY139">
        <v>17</v>
      </c>
      <c r="CZ139">
        <v>17</v>
      </c>
      <c r="DA139">
        <v>17</v>
      </c>
      <c r="DB139">
        <v>17</v>
      </c>
    </row>
    <row r="140" spans="1:106">
      <c r="A140">
        <v>132</v>
      </c>
      <c r="B140" t="s">
        <v>17</v>
      </c>
      <c r="C140" t="s">
        <v>9</v>
      </c>
      <c r="D140" t="s">
        <v>12</v>
      </c>
      <c r="E140" t="s">
        <v>19</v>
      </c>
      <c r="F140" t="s">
        <v>20</v>
      </c>
      <c r="G140">
        <v>22</v>
      </c>
      <c r="H140">
        <v>22</v>
      </c>
      <c r="I140">
        <v>22</v>
      </c>
      <c r="J140">
        <v>22</v>
      </c>
      <c r="K140">
        <v>22</v>
      </c>
      <c r="L140">
        <v>22</v>
      </c>
      <c r="M140">
        <v>22</v>
      </c>
      <c r="N140">
        <v>22</v>
      </c>
      <c r="O140">
        <v>22</v>
      </c>
      <c r="P140">
        <v>22</v>
      </c>
      <c r="Q140">
        <v>22</v>
      </c>
      <c r="R140">
        <v>22</v>
      </c>
      <c r="S140">
        <v>22</v>
      </c>
      <c r="T140">
        <v>22</v>
      </c>
      <c r="U140">
        <v>22</v>
      </c>
      <c r="V140">
        <v>22</v>
      </c>
      <c r="W140">
        <v>22</v>
      </c>
      <c r="X140">
        <v>22</v>
      </c>
      <c r="Y140">
        <v>22</v>
      </c>
      <c r="Z140">
        <v>22</v>
      </c>
      <c r="AA140">
        <v>25</v>
      </c>
      <c r="AB140">
        <v>25</v>
      </c>
      <c r="AC140">
        <v>25</v>
      </c>
      <c r="AD140">
        <v>25</v>
      </c>
      <c r="AE140">
        <v>25</v>
      </c>
      <c r="AF140">
        <v>25</v>
      </c>
      <c r="AG140">
        <v>25</v>
      </c>
      <c r="AH140">
        <v>25</v>
      </c>
      <c r="AI140">
        <v>25</v>
      </c>
      <c r="AJ140">
        <v>25</v>
      </c>
      <c r="AK140">
        <v>25</v>
      </c>
      <c r="AL140">
        <v>25</v>
      </c>
      <c r="AM140">
        <v>25</v>
      </c>
      <c r="AN140">
        <v>25</v>
      </c>
      <c r="AO140">
        <v>25</v>
      </c>
      <c r="AP140">
        <v>25</v>
      </c>
      <c r="AQ140">
        <v>25</v>
      </c>
      <c r="AR140">
        <v>25</v>
      </c>
      <c r="AS140">
        <v>25</v>
      </c>
      <c r="AT140">
        <v>25</v>
      </c>
      <c r="AU140">
        <v>23</v>
      </c>
      <c r="AV140">
        <v>23</v>
      </c>
      <c r="AW140">
        <v>23</v>
      </c>
      <c r="AX140">
        <v>23</v>
      </c>
      <c r="AY140">
        <v>23</v>
      </c>
      <c r="AZ140">
        <v>23</v>
      </c>
      <c r="BA140">
        <v>23</v>
      </c>
      <c r="BB140">
        <v>1</v>
      </c>
      <c r="BC140">
        <v>23</v>
      </c>
      <c r="BD140">
        <v>23</v>
      </c>
      <c r="BE140">
        <v>24</v>
      </c>
      <c r="BF140">
        <v>23</v>
      </c>
      <c r="BG140">
        <v>23</v>
      </c>
      <c r="BH140">
        <v>23</v>
      </c>
      <c r="BI140">
        <v>24</v>
      </c>
      <c r="BJ140">
        <v>23</v>
      </c>
      <c r="BK140">
        <v>24</v>
      </c>
      <c r="BL140">
        <v>23</v>
      </c>
      <c r="BM140">
        <v>24</v>
      </c>
      <c r="BN140">
        <v>23</v>
      </c>
      <c r="BO140">
        <v>24</v>
      </c>
      <c r="BP140">
        <v>24</v>
      </c>
      <c r="BQ140">
        <v>24</v>
      </c>
      <c r="BR140">
        <v>24</v>
      </c>
      <c r="BS140">
        <v>24</v>
      </c>
      <c r="BT140">
        <v>24</v>
      </c>
      <c r="BU140">
        <v>24</v>
      </c>
      <c r="BV140">
        <v>23</v>
      </c>
      <c r="BW140">
        <v>24</v>
      </c>
      <c r="BX140">
        <v>24</v>
      </c>
      <c r="BY140">
        <v>23</v>
      </c>
      <c r="BZ140">
        <v>24</v>
      </c>
      <c r="CA140">
        <v>24</v>
      </c>
      <c r="CB140">
        <v>24</v>
      </c>
      <c r="CC140">
        <v>23</v>
      </c>
      <c r="CD140">
        <v>24</v>
      </c>
      <c r="CE140">
        <v>23</v>
      </c>
      <c r="CF140">
        <v>24</v>
      </c>
      <c r="CG140">
        <v>23</v>
      </c>
      <c r="CH140">
        <v>24</v>
      </c>
      <c r="CI140">
        <v>17</v>
      </c>
      <c r="CJ140">
        <v>17</v>
      </c>
      <c r="CK140">
        <v>17</v>
      </c>
      <c r="CL140">
        <v>17</v>
      </c>
      <c r="CM140">
        <v>17</v>
      </c>
      <c r="CN140">
        <v>1</v>
      </c>
      <c r="CO140">
        <v>17</v>
      </c>
      <c r="CP140">
        <v>24</v>
      </c>
      <c r="CQ140">
        <v>17</v>
      </c>
      <c r="CR140">
        <v>17</v>
      </c>
      <c r="CS140">
        <v>17</v>
      </c>
      <c r="CT140">
        <v>17</v>
      </c>
      <c r="CU140">
        <v>17</v>
      </c>
      <c r="CV140">
        <v>17</v>
      </c>
      <c r="CW140">
        <v>17</v>
      </c>
      <c r="CX140">
        <v>17</v>
      </c>
      <c r="CY140">
        <v>17</v>
      </c>
      <c r="CZ140">
        <v>17</v>
      </c>
      <c r="DA140">
        <v>17</v>
      </c>
      <c r="DB140">
        <v>17</v>
      </c>
    </row>
    <row r="141" spans="1:106">
      <c r="A141">
        <v>133</v>
      </c>
      <c r="B141" t="s">
        <v>17</v>
      </c>
      <c r="C141" t="s">
        <v>9</v>
      </c>
      <c r="D141" t="s">
        <v>12</v>
      </c>
      <c r="E141" t="s">
        <v>19</v>
      </c>
      <c r="F141" t="s">
        <v>20</v>
      </c>
      <c r="G141">
        <v>22</v>
      </c>
      <c r="H141">
        <v>22</v>
      </c>
      <c r="I141">
        <v>22</v>
      </c>
      <c r="J141">
        <v>22</v>
      </c>
      <c r="K141">
        <v>22</v>
      </c>
      <c r="L141">
        <v>22</v>
      </c>
      <c r="M141">
        <v>22</v>
      </c>
      <c r="N141">
        <v>22</v>
      </c>
      <c r="O141">
        <v>22</v>
      </c>
      <c r="P141">
        <v>22</v>
      </c>
      <c r="Q141">
        <v>22</v>
      </c>
      <c r="R141">
        <v>22</v>
      </c>
      <c r="S141">
        <v>22</v>
      </c>
      <c r="T141">
        <v>22</v>
      </c>
      <c r="U141">
        <v>22</v>
      </c>
      <c r="V141">
        <v>22</v>
      </c>
      <c r="W141">
        <v>22</v>
      </c>
      <c r="X141">
        <v>22</v>
      </c>
      <c r="Y141">
        <v>22</v>
      </c>
      <c r="Z141">
        <v>22</v>
      </c>
      <c r="AA141">
        <v>25</v>
      </c>
      <c r="AB141">
        <v>25</v>
      </c>
      <c r="AC141">
        <v>25</v>
      </c>
      <c r="AD141">
        <v>25</v>
      </c>
      <c r="AE141">
        <v>25</v>
      </c>
      <c r="AF141">
        <v>25</v>
      </c>
      <c r="AG141">
        <v>25</v>
      </c>
      <c r="AH141">
        <v>25</v>
      </c>
      <c r="AI141">
        <v>25</v>
      </c>
      <c r="AJ141">
        <v>25</v>
      </c>
      <c r="AK141">
        <v>25</v>
      </c>
      <c r="AL141">
        <v>25</v>
      </c>
      <c r="AM141">
        <v>25</v>
      </c>
      <c r="AN141">
        <v>25</v>
      </c>
      <c r="AO141">
        <v>25</v>
      </c>
      <c r="AP141">
        <v>25</v>
      </c>
      <c r="AQ141">
        <v>25</v>
      </c>
      <c r="AR141">
        <v>25</v>
      </c>
      <c r="AS141">
        <v>25</v>
      </c>
      <c r="AT141">
        <v>25</v>
      </c>
      <c r="AU141">
        <v>23</v>
      </c>
      <c r="AV141">
        <v>23</v>
      </c>
      <c r="AW141">
        <v>24</v>
      </c>
      <c r="AX141">
        <v>23</v>
      </c>
      <c r="AY141">
        <v>23</v>
      </c>
      <c r="AZ141">
        <v>23</v>
      </c>
      <c r="BA141">
        <v>24</v>
      </c>
      <c r="BB141">
        <v>23</v>
      </c>
      <c r="BC141">
        <v>24</v>
      </c>
      <c r="BD141">
        <v>23</v>
      </c>
      <c r="BE141">
        <v>23</v>
      </c>
      <c r="BF141">
        <v>23</v>
      </c>
      <c r="BG141">
        <v>23</v>
      </c>
      <c r="BH141">
        <v>23</v>
      </c>
      <c r="BI141">
        <v>23</v>
      </c>
      <c r="BJ141">
        <v>23</v>
      </c>
      <c r="BK141">
        <v>23</v>
      </c>
      <c r="BL141">
        <v>23</v>
      </c>
      <c r="BM141">
        <v>23</v>
      </c>
      <c r="BN141">
        <v>23</v>
      </c>
      <c r="BO141">
        <v>24</v>
      </c>
      <c r="BP141">
        <v>24</v>
      </c>
      <c r="BQ141">
        <v>23</v>
      </c>
      <c r="BR141">
        <v>24</v>
      </c>
      <c r="BS141">
        <v>24</v>
      </c>
      <c r="BT141">
        <v>24</v>
      </c>
      <c r="BU141">
        <v>23</v>
      </c>
      <c r="BV141">
        <v>24</v>
      </c>
      <c r="BW141">
        <v>23</v>
      </c>
      <c r="BX141">
        <v>24</v>
      </c>
      <c r="BY141">
        <v>24</v>
      </c>
      <c r="BZ141">
        <v>24</v>
      </c>
      <c r="CA141">
        <v>24</v>
      </c>
      <c r="CB141">
        <v>24</v>
      </c>
      <c r="CC141">
        <v>24</v>
      </c>
      <c r="CD141">
        <v>24</v>
      </c>
      <c r="CE141">
        <v>24</v>
      </c>
      <c r="CF141">
        <v>24</v>
      </c>
      <c r="CG141">
        <v>24</v>
      </c>
      <c r="CH141">
        <v>24</v>
      </c>
      <c r="CI141">
        <v>17</v>
      </c>
      <c r="CJ141">
        <v>17</v>
      </c>
      <c r="CK141">
        <v>17</v>
      </c>
      <c r="CL141">
        <v>17</v>
      </c>
      <c r="CM141">
        <v>17</v>
      </c>
      <c r="CN141">
        <v>17</v>
      </c>
      <c r="CO141">
        <v>17</v>
      </c>
      <c r="CP141">
        <v>17</v>
      </c>
      <c r="CQ141">
        <v>17</v>
      </c>
      <c r="CR141">
        <v>17</v>
      </c>
      <c r="CS141">
        <v>17</v>
      </c>
      <c r="CT141">
        <v>17</v>
      </c>
      <c r="CU141">
        <v>17</v>
      </c>
      <c r="CV141">
        <v>17</v>
      </c>
      <c r="CW141">
        <v>17</v>
      </c>
      <c r="CX141">
        <v>17</v>
      </c>
      <c r="CY141">
        <v>17</v>
      </c>
      <c r="CZ141">
        <v>17</v>
      </c>
      <c r="DA141">
        <v>17</v>
      </c>
      <c r="DB141">
        <v>17</v>
      </c>
    </row>
    <row r="142" spans="1:106">
      <c r="A142">
        <v>134</v>
      </c>
      <c r="B142" t="s">
        <v>17</v>
      </c>
      <c r="C142" t="s">
        <v>9</v>
      </c>
      <c r="D142" t="s">
        <v>12</v>
      </c>
      <c r="E142" t="s">
        <v>19</v>
      </c>
      <c r="F142" t="s">
        <v>20</v>
      </c>
      <c r="G142">
        <v>22</v>
      </c>
      <c r="H142">
        <v>22</v>
      </c>
      <c r="I142">
        <v>22</v>
      </c>
      <c r="J142">
        <v>22</v>
      </c>
      <c r="K142">
        <v>22</v>
      </c>
      <c r="L142">
        <v>22</v>
      </c>
      <c r="M142">
        <v>22</v>
      </c>
      <c r="N142">
        <v>22</v>
      </c>
      <c r="O142">
        <v>22</v>
      </c>
      <c r="P142">
        <v>22</v>
      </c>
      <c r="Q142">
        <v>22</v>
      </c>
      <c r="R142">
        <v>22</v>
      </c>
      <c r="S142">
        <v>22</v>
      </c>
      <c r="T142">
        <v>22</v>
      </c>
      <c r="U142">
        <v>22</v>
      </c>
      <c r="V142">
        <v>22</v>
      </c>
      <c r="W142">
        <v>22</v>
      </c>
      <c r="X142">
        <v>22</v>
      </c>
      <c r="Y142">
        <v>22</v>
      </c>
      <c r="Z142">
        <v>22</v>
      </c>
      <c r="AA142">
        <v>25</v>
      </c>
      <c r="AB142">
        <v>25</v>
      </c>
      <c r="AC142">
        <v>25</v>
      </c>
      <c r="AD142">
        <v>25</v>
      </c>
      <c r="AE142">
        <v>25</v>
      </c>
      <c r="AF142">
        <v>25</v>
      </c>
      <c r="AG142">
        <v>25</v>
      </c>
      <c r="AH142">
        <v>25</v>
      </c>
      <c r="AI142">
        <v>25</v>
      </c>
      <c r="AJ142">
        <v>25</v>
      </c>
      <c r="AK142">
        <v>25</v>
      </c>
      <c r="AL142">
        <v>25</v>
      </c>
      <c r="AM142">
        <v>25</v>
      </c>
      <c r="AN142">
        <v>25</v>
      </c>
      <c r="AO142">
        <v>25</v>
      </c>
      <c r="AP142">
        <v>25</v>
      </c>
      <c r="AQ142">
        <v>25</v>
      </c>
      <c r="AR142">
        <v>25</v>
      </c>
      <c r="AS142">
        <v>25</v>
      </c>
      <c r="AT142">
        <v>25</v>
      </c>
      <c r="AU142">
        <v>23</v>
      </c>
      <c r="AV142">
        <v>24</v>
      </c>
      <c r="AW142">
        <v>23</v>
      </c>
      <c r="AX142">
        <v>23</v>
      </c>
      <c r="AY142">
        <v>23</v>
      </c>
      <c r="AZ142">
        <v>23</v>
      </c>
      <c r="BA142">
        <v>23</v>
      </c>
      <c r="BB142">
        <v>23</v>
      </c>
      <c r="BC142">
        <v>23</v>
      </c>
      <c r="BD142">
        <v>23</v>
      </c>
      <c r="BE142">
        <v>23</v>
      </c>
      <c r="BF142">
        <v>23</v>
      </c>
      <c r="BG142">
        <v>23</v>
      </c>
      <c r="BH142">
        <v>23</v>
      </c>
      <c r="BI142">
        <v>23</v>
      </c>
      <c r="BJ142">
        <v>24</v>
      </c>
      <c r="BK142">
        <v>23</v>
      </c>
      <c r="BL142">
        <v>24</v>
      </c>
      <c r="BM142">
        <v>23</v>
      </c>
      <c r="BN142">
        <v>23</v>
      </c>
      <c r="BO142">
        <v>24</v>
      </c>
      <c r="BP142">
        <v>23</v>
      </c>
      <c r="BQ142">
        <v>24</v>
      </c>
      <c r="BR142">
        <v>24</v>
      </c>
      <c r="BS142">
        <v>24</v>
      </c>
      <c r="BT142">
        <v>24</v>
      </c>
      <c r="BU142">
        <v>24</v>
      </c>
      <c r="BV142">
        <v>24</v>
      </c>
      <c r="BW142">
        <v>24</v>
      </c>
      <c r="BX142">
        <v>24</v>
      </c>
      <c r="BY142">
        <v>24</v>
      </c>
      <c r="BZ142">
        <v>24</v>
      </c>
      <c r="CA142">
        <v>24</v>
      </c>
      <c r="CB142">
        <v>24</v>
      </c>
      <c r="CC142">
        <v>24</v>
      </c>
      <c r="CD142">
        <v>23</v>
      </c>
      <c r="CE142">
        <v>24</v>
      </c>
      <c r="CF142">
        <v>23</v>
      </c>
      <c r="CG142">
        <v>24</v>
      </c>
      <c r="CH142">
        <v>24</v>
      </c>
      <c r="CI142">
        <v>17</v>
      </c>
      <c r="CJ142">
        <v>17</v>
      </c>
      <c r="CK142">
        <v>17</v>
      </c>
      <c r="CL142">
        <v>17</v>
      </c>
      <c r="CM142">
        <v>17</v>
      </c>
      <c r="CN142">
        <v>17</v>
      </c>
      <c r="CO142">
        <v>17</v>
      </c>
      <c r="CP142">
        <v>17</v>
      </c>
      <c r="CQ142">
        <v>17</v>
      </c>
      <c r="CR142">
        <v>17</v>
      </c>
      <c r="CS142">
        <v>17</v>
      </c>
      <c r="CT142">
        <v>17</v>
      </c>
      <c r="CU142">
        <v>17</v>
      </c>
      <c r="CV142">
        <v>17</v>
      </c>
      <c r="CW142">
        <v>17</v>
      </c>
      <c r="CX142">
        <v>17</v>
      </c>
      <c r="CY142">
        <v>17</v>
      </c>
      <c r="CZ142">
        <v>17</v>
      </c>
      <c r="DA142">
        <v>17</v>
      </c>
      <c r="DB142">
        <v>17</v>
      </c>
    </row>
    <row r="143" spans="1:106">
      <c r="A143">
        <v>135</v>
      </c>
      <c r="B143" t="s">
        <v>17</v>
      </c>
      <c r="C143" t="s">
        <v>9</v>
      </c>
      <c r="D143" t="s">
        <v>12</v>
      </c>
      <c r="E143" t="s">
        <v>19</v>
      </c>
      <c r="F143" t="s">
        <v>20</v>
      </c>
      <c r="G143">
        <v>22</v>
      </c>
      <c r="H143">
        <v>22</v>
      </c>
      <c r="I143">
        <v>22</v>
      </c>
      <c r="J143">
        <v>22</v>
      </c>
      <c r="K143">
        <v>22</v>
      </c>
      <c r="L143">
        <v>22</v>
      </c>
      <c r="M143">
        <v>22</v>
      </c>
      <c r="N143">
        <v>22</v>
      </c>
      <c r="O143">
        <v>22</v>
      </c>
      <c r="P143">
        <v>22</v>
      </c>
      <c r="Q143">
        <v>22</v>
      </c>
      <c r="R143">
        <v>22</v>
      </c>
      <c r="S143">
        <v>22</v>
      </c>
      <c r="T143">
        <v>22</v>
      </c>
      <c r="U143">
        <v>22</v>
      </c>
      <c r="V143">
        <v>22</v>
      </c>
      <c r="W143">
        <v>1</v>
      </c>
      <c r="X143">
        <v>22</v>
      </c>
      <c r="Y143">
        <v>1</v>
      </c>
      <c r="Z143">
        <v>22</v>
      </c>
      <c r="AA143">
        <v>25</v>
      </c>
      <c r="AB143">
        <v>25</v>
      </c>
      <c r="AC143">
        <v>25</v>
      </c>
      <c r="AD143">
        <v>25</v>
      </c>
      <c r="AE143">
        <v>25</v>
      </c>
      <c r="AF143">
        <v>25</v>
      </c>
      <c r="AG143">
        <v>25</v>
      </c>
      <c r="AH143">
        <v>25</v>
      </c>
      <c r="AI143">
        <v>25</v>
      </c>
      <c r="AJ143">
        <v>25</v>
      </c>
      <c r="AK143">
        <v>25</v>
      </c>
      <c r="AL143">
        <v>25</v>
      </c>
      <c r="AM143">
        <v>25</v>
      </c>
      <c r="AN143">
        <v>25</v>
      </c>
      <c r="AO143">
        <v>25</v>
      </c>
      <c r="AP143">
        <v>25</v>
      </c>
      <c r="AQ143">
        <v>22</v>
      </c>
      <c r="AR143">
        <v>25</v>
      </c>
      <c r="AS143">
        <v>22</v>
      </c>
      <c r="AT143">
        <v>25</v>
      </c>
      <c r="AU143">
        <v>23</v>
      </c>
      <c r="AV143">
        <v>23</v>
      </c>
      <c r="AW143">
        <v>23</v>
      </c>
      <c r="AX143">
        <v>23</v>
      </c>
      <c r="AY143">
        <v>23</v>
      </c>
      <c r="AZ143">
        <v>23</v>
      </c>
      <c r="BA143">
        <v>23</v>
      </c>
      <c r="BB143">
        <v>23</v>
      </c>
      <c r="BC143">
        <v>23</v>
      </c>
      <c r="BD143">
        <v>23</v>
      </c>
      <c r="BE143">
        <v>23</v>
      </c>
      <c r="BF143">
        <v>23</v>
      </c>
      <c r="BG143">
        <v>23</v>
      </c>
      <c r="BH143">
        <v>23</v>
      </c>
      <c r="BI143">
        <v>23</v>
      </c>
      <c r="BJ143">
        <v>23</v>
      </c>
      <c r="BK143">
        <v>25</v>
      </c>
      <c r="BL143">
        <v>23</v>
      </c>
      <c r="BM143">
        <v>25</v>
      </c>
      <c r="BN143">
        <v>23</v>
      </c>
      <c r="BO143">
        <v>24</v>
      </c>
      <c r="BP143">
        <v>24</v>
      </c>
      <c r="BQ143">
        <v>24</v>
      </c>
      <c r="BR143">
        <v>24</v>
      </c>
      <c r="BS143">
        <v>24</v>
      </c>
      <c r="BT143">
        <v>24</v>
      </c>
      <c r="BU143">
        <v>24</v>
      </c>
      <c r="BV143">
        <v>24</v>
      </c>
      <c r="BW143">
        <v>24</v>
      </c>
      <c r="BX143">
        <v>24</v>
      </c>
      <c r="BY143">
        <v>24</v>
      </c>
      <c r="BZ143">
        <v>24</v>
      </c>
      <c r="CA143">
        <v>24</v>
      </c>
      <c r="CB143">
        <v>24</v>
      </c>
      <c r="CC143">
        <v>24</v>
      </c>
      <c r="CD143">
        <v>24</v>
      </c>
      <c r="CE143">
        <v>11</v>
      </c>
      <c r="CF143">
        <v>24</v>
      </c>
      <c r="CG143">
        <v>23</v>
      </c>
      <c r="CH143">
        <v>24</v>
      </c>
      <c r="CI143">
        <v>17</v>
      </c>
      <c r="CJ143">
        <v>17</v>
      </c>
      <c r="CK143">
        <v>17</v>
      </c>
      <c r="CL143">
        <v>17</v>
      </c>
      <c r="CM143">
        <v>17</v>
      </c>
      <c r="CN143">
        <v>17</v>
      </c>
      <c r="CO143">
        <v>17</v>
      </c>
      <c r="CP143">
        <v>17</v>
      </c>
      <c r="CQ143">
        <v>17</v>
      </c>
      <c r="CR143">
        <v>17</v>
      </c>
      <c r="CS143">
        <v>17</v>
      </c>
      <c r="CT143">
        <v>17</v>
      </c>
      <c r="CU143">
        <v>17</v>
      </c>
      <c r="CV143">
        <v>17</v>
      </c>
      <c r="CW143">
        <v>17</v>
      </c>
      <c r="CX143">
        <v>17</v>
      </c>
      <c r="CY143">
        <v>23</v>
      </c>
      <c r="CZ143">
        <v>17</v>
      </c>
      <c r="DA143">
        <v>24</v>
      </c>
      <c r="DB143">
        <v>17</v>
      </c>
    </row>
    <row r="144" spans="1:106">
      <c r="A144">
        <v>136</v>
      </c>
      <c r="B144" t="s">
        <v>17</v>
      </c>
      <c r="C144" t="s">
        <v>9</v>
      </c>
      <c r="D144" t="s">
        <v>12</v>
      </c>
      <c r="E144" t="s">
        <v>19</v>
      </c>
      <c r="F144" t="s">
        <v>20</v>
      </c>
      <c r="G144">
        <v>22</v>
      </c>
      <c r="H144">
        <v>22</v>
      </c>
      <c r="I144">
        <v>22</v>
      </c>
      <c r="J144">
        <v>22</v>
      </c>
      <c r="K144">
        <v>22</v>
      </c>
      <c r="L144">
        <v>22</v>
      </c>
      <c r="M144">
        <v>22</v>
      </c>
      <c r="N144">
        <v>22</v>
      </c>
      <c r="O144">
        <v>22</v>
      </c>
      <c r="P144">
        <v>22</v>
      </c>
      <c r="Q144">
        <v>22</v>
      </c>
      <c r="R144">
        <v>22</v>
      </c>
      <c r="S144">
        <v>22</v>
      </c>
      <c r="T144">
        <v>22</v>
      </c>
      <c r="U144">
        <v>22</v>
      </c>
      <c r="V144">
        <v>22</v>
      </c>
      <c r="W144">
        <v>22</v>
      </c>
      <c r="X144">
        <v>22</v>
      </c>
      <c r="Y144">
        <v>22</v>
      </c>
      <c r="Z144">
        <v>22</v>
      </c>
      <c r="AA144">
        <v>25</v>
      </c>
      <c r="AB144">
        <v>25</v>
      </c>
      <c r="AC144">
        <v>25</v>
      </c>
      <c r="AD144">
        <v>25</v>
      </c>
      <c r="AE144">
        <v>25</v>
      </c>
      <c r="AF144">
        <v>25</v>
      </c>
      <c r="AG144">
        <v>25</v>
      </c>
      <c r="AH144">
        <v>25</v>
      </c>
      <c r="AI144">
        <v>25</v>
      </c>
      <c r="AJ144">
        <v>25</v>
      </c>
      <c r="AK144">
        <v>25</v>
      </c>
      <c r="AL144">
        <v>25</v>
      </c>
      <c r="AM144">
        <v>25</v>
      </c>
      <c r="AN144">
        <v>25</v>
      </c>
      <c r="AO144">
        <v>25</v>
      </c>
      <c r="AP144">
        <v>25</v>
      </c>
      <c r="AQ144">
        <v>25</v>
      </c>
      <c r="AR144">
        <v>25</v>
      </c>
      <c r="AS144">
        <v>25</v>
      </c>
      <c r="AT144">
        <v>25</v>
      </c>
      <c r="AU144">
        <v>23</v>
      </c>
      <c r="AV144">
        <v>23</v>
      </c>
      <c r="AW144">
        <v>23</v>
      </c>
      <c r="AX144">
        <v>23</v>
      </c>
      <c r="AY144">
        <v>23</v>
      </c>
      <c r="AZ144">
        <v>23</v>
      </c>
      <c r="BA144">
        <v>23</v>
      </c>
      <c r="BB144">
        <v>23</v>
      </c>
      <c r="BC144">
        <v>23</v>
      </c>
      <c r="BD144">
        <v>23</v>
      </c>
      <c r="BE144">
        <v>23</v>
      </c>
      <c r="BF144">
        <v>23</v>
      </c>
      <c r="BG144">
        <v>23</v>
      </c>
      <c r="BH144">
        <v>23</v>
      </c>
      <c r="BI144">
        <v>23</v>
      </c>
      <c r="BJ144">
        <v>23</v>
      </c>
      <c r="BK144">
        <v>23</v>
      </c>
      <c r="BL144">
        <v>23</v>
      </c>
      <c r="BM144">
        <v>23</v>
      </c>
      <c r="BN144">
        <v>23</v>
      </c>
      <c r="BO144">
        <v>24</v>
      </c>
      <c r="BP144">
        <v>24</v>
      </c>
      <c r="BQ144">
        <v>24</v>
      </c>
      <c r="BR144">
        <v>24</v>
      </c>
      <c r="BS144">
        <v>24</v>
      </c>
      <c r="BT144">
        <v>24</v>
      </c>
      <c r="BU144">
        <v>24</v>
      </c>
      <c r="BV144">
        <v>24</v>
      </c>
      <c r="BW144">
        <v>24</v>
      </c>
      <c r="BX144">
        <v>24</v>
      </c>
      <c r="BY144">
        <v>24</v>
      </c>
      <c r="BZ144">
        <v>24</v>
      </c>
      <c r="CA144">
        <v>24</v>
      </c>
      <c r="CB144">
        <v>24</v>
      </c>
      <c r="CC144">
        <v>24</v>
      </c>
      <c r="CD144">
        <v>24</v>
      </c>
      <c r="CE144">
        <v>24</v>
      </c>
      <c r="CF144">
        <v>24</v>
      </c>
      <c r="CG144">
        <v>24</v>
      </c>
      <c r="CH144">
        <v>24</v>
      </c>
      <c r="CI144">
        <v>17</v>
      </c>
      <c r="CJ144">
        <v>17</v>
      </c>
      <c r="CK144">
        <v>17</v>
      </c>
      <c r="CL144">
        <v>17</v>
      </c>
      <c r="CM144">
        <v>17</v>
      </c>
      <c r="CN144">
        <v>17</v>
      </c>
      <c r="CO144">
        <v>17</v>
      </c>
      <c r="CP144">
        <v>17</v>
      </c>
      <c r="CQ144">
        <v>17</v>
      </c>
      <c r="CR144">
        <v>17</v>
      </c>
      <c r="CS144">
        <v>17</v>
      </c>
      <c r="CT144">
        <v>17</v>
      </c>
      <c r="CU144">
        <v>17</v>
      </c>
      <c r="CV144">
        <v>17</v>
      </c>
      <c r="CW144">
        <v>17</v>
      </c>
      <c r="CX144">
        <v>17</v>
      </c>
      <c r="CY144">
        <v>17</v>
      </c>
      <c r="CZ144">
        <v>17</v>
      </c>
      <c r="DA144">
        <v>17</v>
      </c>
      <c r="DB144">
        <v>17</v>
      </c>
    </row>
    <row r="145" spans="1:106">
      <c r="A145">
        <v>137</v>
      </c>
      <c r="B145" t="s">
        <v>17</v>
      </c>
      <c r="C145" t="s">
        <v>9</v>
      </c>
      <c r="D145" t="s">
        <v>12</v>
      </c>
      <c r="E145" t="s">
        <v>19</v>
      </c>
      <c r="F145" t="s">
        <v>20</v>
      </c>
      <c r="G145">
        <v>22</v>
      </c>
      <c r="H145">
        <v>22</v>
      </c>
      <c r="I145">
        <v>22</v>
      </c>
      <c r="J145">
        <v>22</v>
      </c>
      <c r="K145">
        <v>22</v>
      </c>
      <c r="L145">
        <v>22</v>
      </c>
      <c r="M145">
        <v>22</v>
      </c>
      <c r="N145">
        <v>22</v>
      </c>
      <c r="O145">
        <v>22</v>
      </c>
      <c r="P145">
        <v>22</v>
      </c>
      <c r="Q145">
        <v>22</v>
      </c>
      <c r="R145">
        <v>22</v>
      </c>
      <c r="S145">
        <v>22</v>
      </c>
      <c r="T145">
        <v>22</v>
      </c>
      <c r="U145">
        <v>22</v>
      </c>
      <c r="V145">
        <v>22</v>
      </c>
      <c r="W145">
        <v>22</v>
      </c>
      <c r="X145">
        <v>22</v>
      </c>
      <c r="Y145">
        <v>22</v>
      </c>
      <c r="Z145">
        <v>1</v>
      </c>
      <c r="AA145">
        <v>25</v>
      </c>
      <c r="AB145">
        <v>25</v>
      </c>
      <c r="AC145">
        <v>25</v>
      </c>
      <c r="AD145">
        <v>25</v>
      </c>
      <c r="AE145">
        <v>25</v>
      </c>
      <c r="AF145">
        <v>25</v>
      </c>
      <c r="AG145">
        <v>25</v>
      </c>
      <c r="AH145">
        <v>25</v>
      </c>
      <c r="AI145">
        <v>25</v>
      </c>
      <c r="AJ145">
        <v>25</v>
      </c>
      <c r="AK145">
        <v>25</v>
      </c>
      <c r="AL145">
        <v>25</v>
      </c>
      <c r="AM145">
        <v>25</v>
      </c>
      <c r="AN145">
        <v>25</v>
      </c>
      <c r="AO145">
        <v>25</v>
      </c>
      <c r="AP145">
        <v>25</v>
      </c>
      <c r="AQ145">
        <v>1</v>
      </c>
      <c r="AR145">
        <v>25</v>
      </c>
      <c r="AS145">
        <v>25</v>
      </c>
      <c r="AT145">
        <v>22</v>
      </c>
      <c r="AU145">
        <v>23</v>
      </c>
      <c r="AV145">
        <v>23</v>
      </c>
      <c r="AW145">
        <v>23</v>
      </c>
      <c r="AX145">
        <v>23</v>
      </c>
      <c r="AY145">
        <v>23</v>
      </c>
      <c r="AZ145">
        <v>23</v>
      </c>
      <c r="BA145">
        <v>24</v>
      </c>
      <c r="BB145">
        <v>24</v>
      </c>
      <c r="BC145">
        <v>24</v>
      </c>
      <c r="BD145">
        <v>23</v>
      </c>
      <c r="BE145">
        <v>23</v>
      </c>
      <c r="BF145">
        <v>23</v>
      </c>
      <c r="BG145">
        <v>23</v>
      </c>
      <c r="BH145">
        <v>23</v>
      </c>
      <c r="BI145">
        <v>23</v>
      </c>
      <c r="BJ145">
        <v>23</v>
      </c>
      <c r="BK145">
        <v>25</v>
      </c>
      <c r="BL145">
        <v>23</v>
      </c>
      <c r="BM145">
        <v>23</v>
      </c>
      <c r="BN145">
        <v>11</v>
      </c>
      <c r="BO145">
        <v>24</v>
      </c>
      <c r="BP145">
        <v>24</v>
      </c>
      <c r="BQ145">
        <v>24</v>
      </c>
      <c r="BR145">
        <v>24</v>
      </c>
      <c r="BS145">
        <v>24</v>
      </c>
      <c r="BT145">
        <v>24</v>
      </c>
      <c r="BU145">
        <v>23</v>
      </c>
      <c r="BV145">
        <v>23</v>
      </c>
      <c r="BW145">
        <v>23</v>
      </c>
      <c r="BX145">
        <v>1</v>
      </c>
      <c r="BY145">
        <v>24</v>
      </c>
      <c r="BZ145">
        <v>24</v>
      </c>
      <c r="CA145">
        <v>24</v>
      </c>
      <c r="CB145">
        <v>24</v>
      </c>
      <c r="CC145">
        <v>24</v>
      </c>
      <c r="CD145">
        <v>24</v>
      </c>
      <c r="CE145">
        <v>24</v>
      </c>
      <c r="CF145">
        <v>24</v>
      </c>
      <c r="CG145">
        <v>24</v>
      </c>
      <c r="CH145">
        <v>25</v>
      </c>
      <c r="CI145">
        <v>17</v>
      </c>
      <c r="CJ145">
        <v>17</v>
      </c>
      <c r="CK145">
        <v>17</v>
      </c>
      <c r="CL145">
        <v>17</v>
      </c>
      <c r="CM145">
        <v>17</v>
      </c>
      <c r="CN145">
        <v>17</v>
      </c>
      <c r="CO145">
        <v>17</v>
      </c>
      <c r="CP145">
        <v>17</v>
      </c>
      <c r="CQ145">
        <v>17</v>
      </c>
      <c r="CR145">
        <v>24</v>
      </c>
      <c r="CS145">
        <v>17</v>
      </c>
      <c r="CT145">
        <v>17</v>
      </c>
      <c r="CU145">
        <v>17</v>
      </c>
      <c r="CV145">
        <v>17</v>
      </c>
      <c r="CW145">
        <v>17</v>
      </c>
      <c r="CX145">
        <v>17</v>
      </c>
      <c r="CY145">
        <v>23</v>
      </c>
      <c r="CZ145">
        <v>17</v>
      </c>
      <c r="DA145">
        <v>11</v>
      </c>
      <c r="DB145">
        <v>24</v>
      </c>
    </row>
    <row r="146" spans="1:106">
      <c r="A146">
        <v>138</v>
      </c>
      <c r="B146" t="s">
        <v>17</v>
      </c>
      <c r="C146" t="s">
        <v>9</v>
      </c>
      <c r="D146" t="s">
        <v>12</v>
      </c>
      <c r="E146" t="s">
        <v>19</v>
      </c>
      <c r="F146" t="s">
        <v>20</v>
      </c>
      <c r="G146">
        <v>22</v>
      </c>
      <c r="H146">
        <v>22</v>
      </c>
      <c r="I146">
        <v>22</v>
      </c>
      <c r="J146">
        <v>22</v>
      </c>
      <c r="K146">
        <v>22</v>
      </c>
      <c r="L146">
        <v>22</v>
      </c>
      <c r="M146">
        <v>22</v>
      </c>
      <c r="N146">
        <v>22</v>
      </c>
      <c r="O146">
        <v>22</v>
      </c>
      <c r="P146">
        <v>22</v>
      </c>
      <c r="Q146">
        <v>22</v>
      </c>
      <c r="R146">
        <v>22</v>
      </c>
      <c r="S146">
        <v>22</v>
      </c>
      <c r="T146">
        <v>22</v>
      </c>
      <c r="U146">
        <v>22</v>
      </c>
      <c r="V146">
        <v>22</v>
      </c>
      <c r="W146">
        <v>22</v>
      </c>
      <c r="X146">
        <v>22</v>
      </c>
      <c r="Y146">
        <v>22</v>
      </c>
      <c r="Z146">
        <v>22</v>
      </c>
      <c r="AA146">
        <v>25</v>
      </c>
      <c r="AB146">
        <v>25</v>
      </c>
      <c r="AC146">
        <v>25</v>
      </c>
      <c r="AD146">
        <v>25</v>
      </c>
      <c r="AE146">
        <v>25</v>
      </c>
      <c r="AF146">
        <v>25</v>
      </c>
      <c r="AG146">
        <v>25</v>
      </c>
      <c r="AH146">
        <v>25</v>
      </c>
      <c r="AI146">
        <v>25</v>
      </c>
      <c r="AJ146">
        <v>25</v>
      </c>
      <c r="AK146">
        <v>25</v>
      </c>
      <c r="AL146">
        <v>25</v>
      </c>
      <c r="AM146">
        <v>25</v>
      </c>
      <c r="AN146">
        <v>25</v>
      </c>
      <c r="AO146">
        <v>25</v>
      </c>
      <c r="AP146">
        <v>25</v>
      </c>
      <c r="AQ146">
        <v>25</v>
      </c>
      <c r="AR146">
        <v>25</v>
      </c>
      <c r="AS146">
        <v>25</v>
      </c>
      <c r="AT146">
        <v>25</v>
      </c>
      <c r="AU146">
        <v>23</v>
      </c>
      <c r="AV146">
        <v>23</v>
      </c>
      <c r="AW146">
        <v>23</v>
      </c>
      <c r="AX146">
        <v>23</v>
      </c>
      <c r="AY146">
        <v>23</v>
      </c>
      <c r="AZ146">
        <v>23</v>
      </c>
      <c r="BA146">
        <v>23</v>
      </c>
      <c r="BB146">
        <v>23</v>
      </c>
      <c r="BC146">
        <v>23</v>
      </c>
      <c r="BD146">
        <v>23</v>
      </c>
      <c r="BE146">
        <v>23</v>
      </c>
      <c r="BF146">
        <v>23</v>
      </c>
      <c r="BG146">
        <v>23</v>
      </c>
      <c r="BH146">
        <v>23</v>
      </c>
      <c r="BI146">
        <v>23</v>
      </c>
      <c r="BJ146">
        <v>23</v>
      </c>
      <c r="BK146">
        <v>23</v>
      </c>
      <c r="BL146">
        <v>23</v>
      </c>
      <c r="BM146">
        <v>23</v>
      </c>
      <c r="BN146">
        <v>23</v>
      </c>
      <c r="BO146">
        <v>24</v>
      </c>
      <c r="BP146">
        <v>24</v>
      </c>
      <c r="BQ146">
        <v>24</v>
      </c>
      <c r="BR146">
        <v>24</v>
      </c>
      <c r="BS146">
        <v>24</v>
      </c>
      <c r="BT146">
        <v>24</v>
      </c>
      <c r="BU146">
        <v>24</v>
      </c>
      <c r="BV146">
        <v>24</v>
      </c>
      <c r="BW146">
        <v>24</v>
      </c>
      <c r="BX146">
        <v>24</v>
      </c>
      <c r="BY146">
        <v>24</v>
      </c>
      <c r="BZ146">
        <v>24</v>
      </c>
      <c r="CA146">
        <v>24</v>
      </c>
      <c r="CB146">
        <v>24</v>
      </c>
      <c r="CC146">
        <v>24</v>
      </c>
      <c r="CD146">
        <v>24</v>
      </c>
      <c r="CE146">
        <v>24</v>
      </c>
      <c r="CF146">
        <v>24</v>
      </c>
      <c r="CG146">
        <v>24</v>
      </c>
      <c r="CH146">
        <v>24</v>
      </c>
      <c r="CI146">
        <v>17</v>
      </c>
      <c r="CJ146">
        <v>17</v>
      </c>
      <c r="CK146">
        <v>17</v>
      </c>
      <c r="CL146">
        <v>17</v>
      </c>
      <c r="CM146">
        <v>17</v>
      </c>
      <c r="CN146">
        <v>17</v>
      </c>
      <c r="CO146">
        <v>17</v>
      </c>
      <c r="CP146">
        <v>17</v>
      </c>
      <c r="CQ146">
        <v>17</v>
      </c>
      <c r="CR146">
        <v>17</v>
      </c>
      <c r="CS146">
        <v>17</v>
      </c>
      <c r="CT146">
        <v>17</v>
      </c>
      <c r="CU146">
        <v>17</v>
      </c>
      <c r="CV146">
        <v>17</v>
      </c>
      <c r="CW146">
        <v>17</v>
      </c>
      <c r="CX146">
        <v>17</v>
      </c>
      <c r="CY146">
        <v>17</v>
      </c>
      <c r="CZ146">
        <v>17</v>
      </c>
      <c r="DA146">
        <v>17</v>
      </c>
      <c r="DB146">
        <v>17</v>
      </c>
    </row>
    <row r="147" spans="1:106">
      <c r="A147">
        <v>139</v>
      </c>
      <c r="B147" t="s">
        <v>17</v>
      </c>
      <c r="C147" t="s">
        <v>9</v>
      </c>
      <c r="D147" t="s">
        <v>12</v>
      </c>
      <c r="E147" t="s">
        <v>19</v>
      </c>
      <c r="F147" t="s">
        <v>20</v>
      </c>
      <c r="G147">
        <v>22</v>
      </c>
      <c r="H147">
        <v>22</v>
      </c>
      <c r="I147">
        <v>22</v>
      </c>
      <c r="J147">
        <v>22</v>
      </c>
      <c r="K147">
        <v>22</v>
      </c>
      <c r="L147">
        <v>22</v>
      </c>
      <c r="M147">
        <v>22</v>
      </c>
      <c r="N147">
        <v>22</v>
      </c>
      <c r="O147">
        <v>22</v>
      </c>
      <c r="P147">
        <v>22</v>
      </c>
      <c r="Q147">
        <v>22</v>
      </c>
      <c r="R147">
        <v>22</v>
      </c>
      <c r="S147">
        <v>22</v>
      </c>
      <c r="T147">
        <v>22</v>
      </c>
      <c r="U147">
        <v>22</v>
      </c>
      <c r="V147">
        <v>22</v>
      </c>
      <c r="W147">
        <v>22</v>
      </c>
      <c r="X147">
        <v>22</v>
      </c>
      <c r="Y147">
        <v>22</v>
      </c>
      <c r="Z147">
        <v>22</v>
      </c>
      <c r="AA147">
        <v>25</v>
      </c>
      <c r="AB147">
        <v>25</v>
      </c>
      <c r="AC147">
        <v>25</v>
      </c>
      <c r="AD147">
        <v>25</v>
      </c>
      <c r="AE147">
        <v>25</v>
      </c>
      <c r="AF147">
        <v>25</v>
      </c>
      <c r="AG147">
        <v>25</v>
      </c>
      <c r="AH147">
        <v>25</v>
      </c>
      <c r="AI147">
        <v>25</v>
      </c>
      <c r="AJ147">
        <v>25</v>
      </c>
      <c r="AK147">
        <v>25</v>
      </c>
      <c r="AL147">
        <v>25</v>
      </c>
      <c r="AM147">
        <v>25</v>
      </c>
      <c r="AN147">
        <v>25</v>
      </c>
      <c r="AO147">
        <v>25</v>
      </c>
      <c r="AP147">
        <v>25</v>
      </c>
      <c r="AQ147">
        <v>25</v>
      </c>
      <c r="AR147">
        <v>25</v>
      </c>
      <c r="AS147">
        <v>25</v>
      </c>
      <c r="AT147">
        <v>25</v>
      </c>
      <c r="AU147">
        <v>23</v>
      </c>
      <c r="AV147">
        <v>23</v>
      </c>
      <c r="AW147">
        <v>23</v>
      </c>
      <c r="AX147">
        <v>23</v>
      </c>
      <c r="AY147">
        <v>23</v>
      </c>
      <c r="AZ147">
        <v>23</v>
      </c>
      <c r="BA147">
        <v>23</v>
      </c>
      <c r="BB147">
        <v>23</v>
      </c>
      <c r="BC147">
        <v>23</v>
      </c>
      <c r="BD147">
        <v>23</v>
      </c>
      <c r="BE147">
        <v>23</v>
      </c>
      <c r="BF147">
        <v>23</v>
      </c>
      <c r="BG147">
        <v>23</v>
      </c>
      <c r="BH147">
        <v>23</v>
      </c>
      <c r="BI147">
        <v>23</v>
      </c>
      <c r="BJ147">
        <v>23</v>
      </c>
      <c r="BK147">
        <v>23</v>
      </c>
      <c r="BL147">
        <v>23</v>
      </c>
      <c r="BM147">
        <v>23</v>
      </c>
      <c r="BN147">
        <v>23</v>
      </c>
      <c r="BO147">
        <v>24</v>
      </c>
      <c r="BP147">
        <v>24</v>
      </c>
      <c r="BQ147">
        <v>24</v>
      </c>
      <c r="BR147">
        <v>24</v>
      </c>
      <c r="BS147">
        <v>24</v>
      </c>
      <c r="BT147">
        <v>24</v>
      </c>
      <c r="BU147">
        <v>24</v>
      </c>
      <c r="BV147">
        <v>24</v>
      </c>
      <c r="BW147">
        <v>24</v>
      </c>
      <c r="BX147">
        <v>24</v>
      </c>
      <c r="BY147">
        <v>24</v>
      </c>
      <c r="BZ147">
        <v>24</v>
      </c>
      <c r="CA147">
        <v>24</v>
      </c>
      <c r="CB147">
        <v>24</v>
      </c>
      <c r="CC147">
        <v>24</v>
      </c>
      <c r="CD147">
        <v>24</v>
      </c>
      <c r="CE147">
        <v>24</v>
      </c>
      <c r="CF147">
        <v>24</v>
      </c>
      <c r="CG147">
        <v>24</v>
      </c>
      <c r="CH147">
        <v>24</v>
      </c>
      <c r="CI147">
        <v>17</v>
      </c>
      <c r="CJ147">
        <v>17</v>
      </c>
      <c r="CK147">
        <v>17</v>
      </c>
      <c r="CL147">
        <v>17</v>
      </c>
      <c r="CM147">
        <v>17</v>
      </c>
      <c r="CN147">
        <v>17</v>
      </c>
      <c r="CO147">
        <v>17</v>
      </c>
      <c r="CP147">
        <v>17</v>
      </c>
      <c r="CQ147">
        <v>17</v>
      </c>
      <c r="CR147">
        <v>17</v>
      </c>
      <c r="CS147">
        <v>17</v>
      </c>
      <c r="CT147">
        <v>17</v>
      </c>
      <c r="CU147">
        <v>17</v>
      </c>
      <c r="CV147">
        <v>17</v>
      </c>
      <c r="CW147">
        <v>17</v>
      </c>
      <c r="CX147">
        <v>17</v>
      </c>
      <c r="CY147">
        <v>17</v>
      </c>
      <c r="CZ147">
        <v>17</v>
      </c>
      <c r="DA147">
        <v>17</v>
      </c>
      <c r="DB147">
        <v>17</v>
      </c>
    </row>
    <row r="148" spans="1:106">
      <c r="A148">
        <v>140</v>
      </c>
      <c r="B148" t="s">
        <v>17</v>
      </c>
      <c r="C148" t="s">
        <v>9</v>
      </c>
      <c r="D148" t="s">
        <v>12</v>
      </c>
      <c r="E148" t="s">
        <v>19</v>
      </c>
      <c r="F148" t="s">
        <v>20</v>
      </c>
      <c r="G148">
        <v>22</v>
      </c>
      <c r="H148">
        <v>22</v>
      </c>
      <c r="I148">
        <v>22</v>
      </c>
      <c r="J148">
        <v>22</v>
      </c>
      <c r="K148">
        <v>22</v>
      </c>
      <c r="L148">
        <v>22</v>
      </c>
      <c r="M148">
        <v>22</v>
      </c>
      <c r="N148">
        <v>22</v>
      </c>
      <c r="O148">
        <v>22</v>
      </c>
      <c r="P148">
        <v>22</v>
      </c>
      <c r="Q148">
        <v>22</v>
      </c>
      <c r="R148">
        <v>22</v>
      </c>
      <c r="S148">
        <v>22</v>
      </c>
      <c r="T148">
        <v>22</v>
      </c>
      <c r="U148">
        <v>22</v>
      </c>
      <c r="V148">
        <v>22</v>
      </c>
      <c r="W148">
        <v>22</v>
      </c>
      <c r="X148">
        <v>22</v>
      </c>
      <c r="Y148">
        <v>22</v>
      </c>
      <c r="Z148">
        <v>22</v>
      </c>
      <c r="AA148">
        <v>25</v>
      </c>
      <c r="AB148">
        <v>25</v>
      </c>
      <c r="AC148">
        <v>25</v>
      </c>
      <c r="AD148">
        <v>25</v>
      </c>
      <c r="AE148">
        <v>25</v>
      </c>
      <c r="AF148">
        <v>25</v>
      </c>
      <c r="AG148">
        <v>25</v>
      </c>
      <c r="AH148">
        <v>25</v>
      </c>
      <c r="AI148">
        <v>25</v>
      </c>
      <c r="AJ148">
        <v>25</v>
      </c>
      <c r="AK148">
        <v>25</v>
      </c>
      <c r="AL148">
        <v>25</v>
      </c>
      <c r="AM148">
        <v>25</v>
      </c>
      <c r="AN148">
        <v>25</v>
      </c>
      <c r="AO148">
        <v>25</v>
      </c>
      <c r="AP148">
        <v>25</v>
      </c>
      <c r="AQ148">
        <v>25</v>
      </c>
      <c r="AR148">
        <v>25</v>
      </c>
      <c r="AS148">
        <v>25</v>
      </c>
      <c r="AT148">
        <v>25</v>
      </c>
      <c r="AU148">
        <v>23</v>
      </c>
      <c r="AV148">
        <v>23</v>
      </c>
      <c r="AW148">
        <v>23</v>
      </c>
      <c r="AX148">
        <v>23</v>
      </c>
      <c r="AY148">
        <v>23</v>
      </c>
      <c r="AZ148">
        <v>23</v>
      </c>
      <c r="BA148">
        <v>23</v>
      </c>
      <c r="BB148">
        <v>23</v>
      </c>
      <c r="BC148">
        <v>23</v>
      </c>
      <c r="BD148">
        <v>23</v>
      </c>
      <c r="BE148">
        <v>23</v>
      </c>
      <c r="BF148">
        <v>23</v>
      </c>
      <c r="BG148">
        <v>23</v>
      </c>
      <c r="BH148">
        <v>1</v>
      </c>
      <c r="BI148">
        <v>23</v>
      </c>
      <c r="BJ148">
        <v>23</v>
      </c>
      <c r="BK148">
        <v>23</v>
      </c>
      <c r="BL148">
        <v>23</v>
      </c>
      <c r="BM148">
        <v>24</v>
      </c>
      <c r="BN148">
        <v>23</v>
      </c>
      <c r="BO148">
        <v>24</v>
      </c>
      <c r="BP148">
        <v>24</v>
      </c>
      <c r="BQ148">
        <v>24</v>
      </c>
      <c r="BR148">
        <v>24</v>
      </c>
      <c r="BS148">
        <v>24</v>
      </c>
      <c r="BT148">
        <v>24</v>
      </c>
      <c r="BU148">
        <v>24</v>
      </c>
      <c r="BV148">
        <v>24</v>
      </c>
      <c r="BW148">
        <v>24</v>
      </c>
      <c r="BX148">
        <v>24</v>
      </c>
      <c r="BY148">
        <v>24</v>
      </c>
      <c r="BZ148">
        <v>24</v>
      </c>
      <c r="CA148">
        <v>24</v>
      </c>
      <c r="CB148">
        <v>23</v>
      </c>
      <c r="CC148">
        <v>24</v>
      </c>
      <c r="CD148">
        <v>24</v>
      </c>
      <c r="CE148">
        <v>24</v>
      </c>
      <c r="CF148">
        <v>24</v>
      </c>
      <c r="CG148">
        <v>23</v>
      </c>
      <c r="CH148">
        <v>24</v>
      </c>
      <c r="CI148">
        <v>17</v>
      </c>
      <c r="CJ148">
        <v>17</v>
      </c>
      <c r="CK148">
        <v>17</v>
      </c>
      <c r="CL148">
        <v>17</v>
      </c>
      <c r="CM148">
        <v>17</v>
      </c>
      <c r="CN148">
        <v>17</v>
      </c>
      <c r="CO148">
        <v>17</v>
      </c>
      <c r="CP148">
        <v>17</v>
      </c>
      <c r="CQ148">
        <v>17</v>
      </c>
      <c r="CR148">
        <v>17</v>
      </c>
      <c r="CS148">
        <v>17</v>
      </c>
      <c r="CT148">
        <v>17</v>
      </c>
      <c r="CU148">
        <v>17</v>
      </c>
      <c r="CV148">
        <v>24</v>
      </c>
      <c r="CW148">
        <v>17</v>
      </c>
      <c r="CX148">
        <v>17</v>
      </c>
      <c r="CY148">
        <v>17</v>
      </c>
      <c r="CZ148">
        <v>17</v>
      </c>
      <c r="DA148">
        <v>17</v>
      </c>
      <c r="DB148">
        <v>17</v>
      </c>
    </row>
    <row r="149" spans="1:106">
      <c r="A149">
        <v>141</v>
      </c>
      <c r="B149" t="s">
        <v>17</v>
      </c>
      <c r="C149" t="s">
        <v>9</v>
      </c>
      <c r="D149" t="s">
        <v>12</v>
      </c>
      <c r="E149" t="s">
        <v>19</v>
      </c>
      <c r="F149" t="s">
        <v>20</v>
      </c>
      <c r="G149">
        <v>22</v>
      </c>
      <c r="H149">
        <v>11</v>
      </c>
      <c r="I149">
        <v>22</v>
      </c>
      <c r="J149">
        <v>11</v>
      </c>
      <c r="K149">
        <v>22</v>
      </c>
      <c r="L149">
        <v>22</v>
      </c>
      <c r="M149">
        <v>1</v>
      </c>
      <c r="N149">
        <v>22</v>
      </c>
      <c r="O149">
        <v>1</v>
      </c>
      <c r="P149">
        <v>22</v>
      </c>
      <c r="Q149">
        <v>22</v>
      </c>
      <c r="R149">
        <v>22</v>
      </c>
      <c r="S149">
        <v>22</v>
      </c>
      <c r="T149">
        <v>22</v>
      </c>
      <c r="U149">
        <v>22</v>
      </c>
      <c r="V149">
        <v>22</v>
      </c>
      <c r="W149">
        <v>22</v>
      </c>
      <c r="X149">
        <v>22</v>
      </c>
      <c r="Y149">
        <v>22</v>
      </c>
      <c r="Z149">
        <v>22</v>
      </c>
      <c r="AA149">
        <v>25</v>
      </c>
      <c r="AB149">
        <v>22</v>
      </c>
      <c r="AC149">
        <v>25</v>
      </c>
      <c r="AD149">
        <v>22</v>
      </c>
      <c r="AE149">
        <v>25</v>
      </c>
      <c r="AF149">
        <v>25</v>
      </c>
      <c r="AG149">
        <v>22</v>
      </c>
      <c r="AH149">
        <v>25</v>
      </c>
      <c r="AI149">
        <v>11</v>
      </c>
      <c r="AJ149">
        <v>25</v>
      </c>
      <c r="AK149">
        <v>25</v>
      </c>
      <c r="AL149">
        <v>25</v>
      </c>
      <c r="AM149">
        <v>25</v>
      </c>
      <c r="AN149">
        <v>25</v>
      </c>
      <c r="AO149">
        <v>25</v>
      </c>
      <c r="AP149">
        <v>11</v>
      </c>
      <c r="AQ149">
        <v>25</v>
      </c>
      <c r="AR149">
        <v>25</v>
      </c>
      <c r="AS149">
        <v>25</v>
      </c>
      <c r="AT149">
        <v>25</v>
      </c>
      <c r="AU149">
        <v>23</v>
      </c>
      <c r="AV149">
        <v>25</v>
      </c>
      <c r="AW149">
        <v>23</v>
      </c>
      <c r="AX149">
        <v>25</v>
      </c>
      <c r="AY149">
        <v>23</v>
      </c>
      <c r="AZ149">
        <v>23</v>
      </c>
      <c r="BA149">
        <v>25</v>
      </c>
      <c r="BB149">
        <v>23</v>
      </c>
      <c r="BC149">
        <v>22</v>
      </c>
      <c r="BD149">
        <v>23</v>
      </c>
      <c r="BE149">
        <v>23</v>
      </c>
      <c r="BF149">
        <v>23</v>
      </c>
      <c r="BG149">
        <v>24</v>
      </c>
      <c r="BH149">
        <v>23</v>
      </c>
      <c r="BI149">
        <v>23</v>
      </c>
      <c r="BJ149">
        <v>25</v>
      </c>
      <c r="BK149">
        <v>23</v>
      </c>
      <c r="BL149">
        <v>23</v>
      </c>
      <c r="BM149">
        <v>23</v>
      </c>
      <c r="BN149">
        <v>23</v>
      </c>
      <c r="BO149">
        <v>24</v>
      </c>
      <c r="BP149">
        <v>23</v>
      </c>
      <c r="BQ149">
        <v>24</v>
      </c>
      <c r="BR149">
        <v>23</v>
      </c>
      <c r="BS149">
        <v>24</v>
      </c>
      <c r="BT149">
        <v>1</v>
      </c>
      <c r="BU149">
        <v>23</v>
      </c>
      <c r="BV149">
        <v>24</v>
      </c>
      <c r="BW149">
        <v>25</v>
      </c>
      <c r="BX149">
        <v>11</v>
      </c>
      <c r="BY149">
        <v>24</v>
      </c>
      <c r="BZ149">
        <v>24</v>
      </c>
      <c r="CA149">
        <v>23</v>
      </c>
      <c r="CB149">
        <v>24</v>
      </c>
      <c r="CC149">
        <v>24</v>
      </c>
      <c r="CD149">
        <v>23</v>
      </c>
      <c r="CE149">
        <v>24</v>
      </c>
      <c r="CF149">
        <v>24</v>
      </c>
      <c r="CG149">
        <v>24</v>
      </c>
      <c r="CH149">
        <v>24</v>
      </c>
      <c r="CI149">
        <v>17</v>
      </c>
      <c r="CJ149">
        <v>24</v>
      </c>
      <c r="CK149">
        <v>17</v>
      </c>
      <c r="CL149">
        <v>24</v>
      </c>
      <c r="CM149">
        <v>17</v>
      </c>
      <c r="CN149">
        <v>24</v>
      </c>
      <c r="CO149">
        <v>24</v>
      </c>
      <c r="CP149">
        <v>1</v>
      </c>
      <c r="CQ149">
        <v>23</v>
      </c>
      <c r="CR149">
        <v>24</v>
      </c>
      <c r="CS149">
        <v>17</v>
      </c>
      <c r="CT149">
        <v>17</v>
      </c>
      <c r="CU149">
        <v>17</v>
      </c>
      <c r="CV149">
        <v>17</v>
      </c>
      <c r="CW149">
        <v>17</v>
      </c>
      <c r="CX149">
        <v>24</v>
      </c>
      <c r="CY149">
        <v>17</v>
      </c>
      <c r="CZ149">
        <v>17</v>
      </c>
      <c r="DA149">
        <v>17</v>
      </c>
      <c r="DB149">
        <v>17</v>
      </c>
    </row>
    <row r="150" spans="1:106">
      <c r="A150">
        <v>142</v>
      </c>
      <c r="B150" t="s">
        <v>17</v>
      </c>
      <c r="C150" t="s">
        <v>9</v>
      </c>
      <c r="D150" t="s">
        <v>12</v>
      </c>
      <c r="E150" t="s">
        <v>19</v>
      </c>
      <c r="F150" t="s">
        <v>20</v>
      </c>
      <c r="G150">
        <v>22</v>
      </c>
      <c r="H150">
        <v>22</v>
      </c>
      <c r="I150">
        <v>22</v>
      </c>
      <c r="J150">
        <v>22</v>
      </c>
      <c r="K150">
        <v>22</v>
      </c>
      <c r="L150">
        <v>22</v>
      </c>
      <c r="M150">
        <v>22</v>
      </c>
      <c r="N150">
        <v>22</v>
      </c>
      <c r="O150">
        <v>22</v>
      </c>
      <c r="P150">
        <v>22</v>
      </c>
      <c r="Q150">
        <v>22</v>
      </c>
      <c r="R150">
        <v>22</v>
      </c>
      <c r="S150">
        <v>22</v>
      </c>
      <c r="T150">
        <v>22</v>
      </c>
      <c r="U150">
        <v>22</v>
      </c>
      <c r="V150">
        <v>1</v>
      </c>
      <c r="W150">
        <v>22</v>
      </c>
      <c r="X150">
        <v>1</v>
      </c>
      <c r="Y150">
        <v>22</v>
      </c>
      <c r="Z150">
        <v>1</v>
      </c>
      <c r="AA150">
        <v>25</v>
      </c>
      <c r="AB150">
        <v>25</v>
      </c>
      <c r="AC150">
        <v>25</v>
      </c>
      <c r="AD150">
        <v>25</v>
      </c>
      <c r="AE150">
        <v>25</v>
      </c>
      <c r="AF150">
        <v>25</v>
      </c>
      <c r="AG150">
        <v>25</v>
      </c>
      <c r="AH150">
        <v>25</v>
      </c>
      <c r="AI150">
        <v>25</v>
      </c>
      <c r="AJ150">
        <v>25</v>
      </c>
      <c r="AK150">
        <v>25</v>
      </c>
      <c r="AL150">
        <v>25</v>
      </c>
      <c r="AM150">
        <v>25</v>
      </c>
      <c r="AN150">
        <v>1</v>
      </c>
      <c r="AO150">
        <v>1</v>
      </c>
      <c r="AP150">
        <v>11</v>
      </c>
      <c r="AQ150">
        <v>25</v>
      </c>
      <c r="AR150">
        <v>11</v>
      </c>
      <c r="AS150">
        <v>25</v>
      </c>
      <c r="AT150">
        <v>22</v>
      </c>
      <c r="AU150">
        <v>23</v>
      </c>
      <c r="AV150">
        <v>23</v>
      </c>
      <c r="AW150">
        <v>23</v>
      </c>
      <c r="AX150">
        <v>23</v>
      </c>
      <c r="AY150">
        <v>23</v>
      </c>
      <c r="AZ150">
        <v>24</v>
      </c>
      <c r="BA150">
        <v>23</v>
      </c>
      <c r="BB150">
        <v>23</v>
      </c>
      <c r="BC150">
        <v>23</v>
      </c>
      <c r="BD150">
        <v>24</v>
      </c>
      <c r="BE150">
        <v>23</v>
      </c>
      <c r="BF150">
        <v>1</v>
      </c>
      <c r="BG150">
        <v>23</v>
      </c>
      <c r="BH150">
        <v>25</v>
      </c>
      <c r="BI150">
        <v>25</v>
      </c>
      <c r="BJ150">
        <v>22</v>
      </c>
      <c r="BK150">
        <v>23</v>
      </c>
      <c r="BL150">
        <v>22</v>
      </c>
      <c r="BM150">
        <v>23</v>
      </c>
      <c r="BN150">
        <v>25</v>
      </c>
      <c r="BO150">
        <v>24</v>
      </c>
      <c r="BP150">
        <v>24</v>
      </c>
      <c r="BQ150">
        <v>24</v>
      </c>
      <c r="BR150">
        <v>24</v>
      </c>
      <c r="BS150">
        <v>24</v>
      </c>
      <c r="BT150">
        <v>23</v>
      </c>
      <c r="BU150">
        <v>24</v>
      </c>
      <c r="BV150">
        <v>24</v>
      </c>
      <c r="BW150">
        <v>24</v>
      </c>
      <c r="BX150">
        <v>23</v>
      </c>
      <c r="BY150">
        <v>1</v>
      </c>
      <c r="BZ150">
        <v>23</v>
      </c>
      <c r="CA150">
        <v>24</v>
      </c>
      <c r="CB150">
        <v>23</v>
      </c>
      <c r="CC150">
        <v>23</v>
      </c>
      <c r="CD150">
        <v>25</v>
      </c>
      <c r="CE150">
        <v>24</v>
      </c>
      <c r="CF150">
        <v>25</v>
      </c>
      <c r="CG150">
        <v>24</v>
      </c>
      <c r="CH150">
        <v>23</v>
      </c>
      <c r="CI150">
        <v>17</v>
      </c>
      <c r="CJ150">
        <v>17</v>
      </c>
      <c r="CK150">
        <v>17</v>
      </c>
      <c r="CL150">
        <v>17</v>
      </c>
      <c r="CM150">
        <v>17</v>
      </c>
      <c r="CN150">
        <v>17</v>
      </c>
      <c r="CO150">
        <v>17</v>
      </c>
      <c r="CP150">
        <v>17</v>
      </c>
      <c r="CQ150">
        <v>17</v>
      </c>
      <c r="CR150">
        <v>17</v>
      </c>
      <c r="CS150">
        <v>24</v>
      </c>
      <c r="CT150">
        <v>24</v>
      </c>
      <c r="CU150">
        <v>17</v>
      </c>
      <c r="CV150">
        <v>24</v>
      </c>
      <c r="CW150">
        <v>24</v>
      </c>
      <c r="CX150">
        <v>23</v>
      </c>
      <c r="CY150">
        <v>17</v>
      </c>
      <c r="CZ150">
        <v>23</v>
      </c>
      <c r="DA150">
        <v>1</v>
      </c>
      <c r="DB150">
        <v>24</v>
      </c>
    </row>
    <row r="151" spans="1:106">
      <c r="A151">
        <v>143</v>
      </c>
      <c r="B151" t="s">
        <v>17</v>
      </c>
      <c r="C151" t="s">
        <v>9</v>
      </c>
      <c r="D151" t="s">
        <v>12</v>
      </c>
      <c r="E151" t="s">
        <v>19</v>
      </c>
      <c r="F151" t="s">
        <v>20</v>
      </c>
      <c r="G151">
        <v>22</v>
      </c>
      <c r="H151">
        <v>22</v>
      </c>
      <c r="I151">
        <v>22</v>
      </c>
      <c r="J151">
        <v>22</v>
      </c>
      <c r="K151">
        <v>22</v>
      </c>
      <c r="L151">
        <v>22</v>
      </c>
      <c r="M151">
        <v>22</v>
      </c>
      <c r="N151">
        <v>22</v>
      </c>
      <c r="O151">
        <v>22</v>
      </c>
      <c r="P151">
        <v>22</v>
      </c>
      <c r="Q151">
        <v>22</v>
      </c>
      <c r="R151">
        <v>22</v>
      </c>
      <c r="S151">
        <v>22</v>
      </c>
      <c r="T151">
        <v>22</v>
      </c>
      <c r="U151">
        <v>22</v>
      </c>
      <c r="V151">
        <v>22</v>
      </c>
      <c r="W151">
        <v>22</v>
      </c>
      <c r="X151">
        <v>22</v>
      </c>
      <c r="Y151">
        <v>22</v>
      </c>
      <c r="Z151">
        <v>22</v>
      </c>
      <c r="AA151">
        <v>25</v>
      </c>
      <c r="AB151">
        <v>25</v>
      </c>
      <c r="AC151">
        <v>25</v>
      </c>
      <c r="AD151">
        <v>25</v>
      </c>
      <c r="AE151">
        <v>25</v>
      </c>
      <c r="AF151">
        <v>25</v>
      </c>
      <c r="AG151">
        <v>25</v>
      </c>
      <c r="AH151">
        <v>25</v>
      </c>
      <c r="AI151">
        <v>25</v>
      </c>
      <c r="AJ151">
        <v>25</v>
      </c>
      <c r="AK151">
        <v>25</v>
      </c>
      <c r="AL151">
        <v>25</v>
      </c>
      <c r="AM151">
        <v>25</v>
      </c>
      <c r="AN151">
        <v>25</v>
      </c>
      <c r="AO151">
        <v>25</v>
      </c>
      <c r="AP151">
        <v>25</v>
      </c>
      <c r="AQ151">
        <v>25</v>
      </c>
      <c r="AR151">
        <v>25</v>
      </c>
      <c r="AS151">
        <v>25</v>
      </c>
      <c r="AT151">
        <v>25</v>
      </c>
      <c r="AU151">
        <v>23</v>
      </c>
      <c r="AV151">
        <v>23</v>
      </c>
      <c r="AW151">
        <v>23</v>
      </c>
      <c r="AX151">
        <v>23</v>
      </c>
      <c r="AY151">
        <v>23</v>
      </c>
      <c r="AZ151">
        <v>23</v>
      </c>
      <c r="BA151">
        <v>23</v>
      </c>
      <c r="BB151">
        <v>23</v>
      </c>
      <c r="BC151">
        <v>23</v>
      </c>
      <c r="BD151">
        <v>23</v>
      </c>
      <c r="BE151">
        <v>23</v>
      </c>
      <c r="BF151">
        <v>23</v>
      </c>
      <c r="BG151">
        <v>23</v>
      </c>
      <c r="BH151">
        <v>23</v>
      </c>
      <c r="BI151">
        <v>23</v>
      </c>
      <c r="BJ151">
        <v>23</v>
      </c>
      <c r="BK151">
        <v>23</v>
      </c>
      <c r="BL151">
        <v>23</v>
      </c>
      <c r="BM151">
        <v>23</v>
      </c>
      <c r="BN151">
        <v>23</v>
      </c>
      <c r="BO151">
        <v>24</v>
      </c>
      <c r="BP151">
        <v>24</v>
      </c>
      <c r="BQ151">
        <v>24</v>
      </c>
      <c r="BR151">
        <v>24</v>
      </c>
      <c r="BS151">
        <v>24</v>
      </c>
      <c r="BT151">
        <v>24</v>
      </c>
      <c r="BU151">
        <v>24</v>
      </c>
      <c r="BV151">
        <v>24</v>
      </c>
      <c r="BW151">
        <v>24</v>
      </c>
      <c r="BX151">
        <v>24</v>
      </c>
      <c r="BY151">
        <v>24</v>
      </c>
      <c r="BZ151">
        <v>24</v>
      </c>
      <c r="CA151">
        <v>24</v>
      </c>
      <c r="CB151">
        <v>24</v>
      </c>
      <c r="CC151">
        <v>24</v>
      </c>
      <c r="CD151">
        <v>24</v>
      </c>
      <c r="CE151">
        <v>24</v>
      </c>
      <c r="CF151">
        <v>24</v>
      </c>
      <c r="CG151">
        <v>24</v>
      </c>
      <c r="CH151">
        <v>24</v>
      </c>
      <c r="CI151">
        <v>17</v>
      </c>
      <c r="CJ151">
        <v>17</v>
      </c>
      <c r="CK151">
        <v>17</v>
      </c>
      <c r="CL151">
        <v>17</v>
      </c>
      <c r="CM151">
        <v>17</v>
      </c>
      <c r="CN151">
        <v>17</v>
      </c>
      <c r="CO151">
        <v>17</v>
      </c>
      <c r="CP151">
        <v>17</v>
      </c>
      <c r="CQ151">
        <v>17</v>
      </c>
      <c r="CR151">
        <v>17</v>
      </c>
      <c r="CS151">
        <v>17</v>
      </c>
      <c r="CT151">
        <v>17</v>
      </c>
      <c r="CU151">
        <v>17</v>
      </c>
      <c r="CV151">
        <v>17</v>
      </c>
      <c r="CW151">
        <v>17</v>
      </c>
      <c r="CX151">
        <v>17</v>
      </c>
      <c r="CY151">
        <v>17</v>
      </c>
      <c r="CZ151">
        <v>17</v>
      </c>
      <c r="DA151">
        <v>17</v>
      </c>
      <c r="DB151">
        <v>17</v>
      </c>
    </row>
    <row r="152" spans="1:106">
      <c r="A152">
        <v>144</v>
      </c>
      <c r="B152" t="s">
        <v>17</v>
      </c>
      <c r="C152" t="s">
        <v>9</v>
      </c>
      <c r="D152" t="s">
        <v>12</v>
      </c>
      <c r="E152" t="s">
        <v>19</v>
      </c>
      <c r="F152" t="s">
        <v>20</v>
      </c>
      <c r="G152">
        <v>22</v>
      </c>
      <c r="H152">
        <v>22</v>
      </c>
      <c r="I152">
        <v>22</v>
      </c>
      <c r="J152">
        <v>22</v>
      </c>
      <c r="K152">
        <v>22</v>
      </c>
      <c r="L152">
        <v>22</v>
      </c>
      <c r="M152">
        <v>22</v>
      </c>
      <c r="N152">
        <v>22</v>
      </c>
      <c r="O152">
        <v>22</v>
      </c>
      <c r="P152">
        <v>22</v>
      </c>
      <c r="Q152">
        <v>22</v>
      </c>
      <c r="R152">
        <v>22</v>
      </c>
      <c r="S152">
        <v>22</v>
      </c>
      <c r="T152">
        <v>22</v>
      </c>
      <c r="U152">
        <v>22</v>
      </c>
      <c r="V152">
        <v>26</v>
      </c>
      <c r="W152">
        <v>26</v>
      </c>
      <c r="X152">
        <v>22</v>
      </c>
      <c r="Y152">
        <v>26</v>
      </c>
      <c r="Z152">
        <v>22</v>
      </c>
      <c r="AA152">
        <v>25</v>
      </c>
      <c r="AB152">
        <v>25</v>
      </c>
      <c r="AC152">
        <v>25</v>
      </c>
      <c r="AD152">
        <v>25</v>
      </c>
      <c r="AE152">
        <v>25</v>
      </c>
      <c r="AF152">
        <v>25</v>
      </c>
      <c r="AG152">
        <v>24</v>
      </c>
      <c r="AH152">
        <v>25</v>
      </c>
      <c r="AI152">
        <v>24</v>
      </c>
      <c r="AJ152">
        <v>25</v>
      </c>
      <c r="AK152">
        <v>25</v>
      </c>
      <c r="AL152">
        <v>25</v>
      </c>
      <c r="AM152">
        <v>1</v>
      </c>
      <c r="AN152">
        <v>25</v>
      </c>
      <c r="AO152">
        <v>25</v>
      </c>
      <c r="AP152">
        <v>22</v>
      </c>
      <c r="AQ152">
        <v>24</v>
      </c>
      <c r="AR152">
        <v>25</v>
      </c>
      <c r="AS152">
        <v>24</v>
      </c>
      <c r="AT152">
        <v>26</v>
      </c>
      <c r="AU152">
        <v>23</v>
      </c>
      <c r="AV152">
        <v>24</v>
      </c>
      <c r="AW152">
        <v>23</v>
      </c>
      <c r="AX152">
        <v>24</v>
      </c>
      <c r="AY152">
        <v>23</v>
      </c>
      <c r="AZ152">
        <v>23</v>
      </c>
      <c r="BA152">
        <v>25</v>
      </c>
      <c r="BB152">
        <v>23</v>
      </c>
      <c r="BC152">
        <v>25</v>
      </c>
      <c r="BD152">
        <v>23</v>
      </c>
      <c r="BE152">
        <v>1</v>
      </c>
      <c r="BF152">
        <v>24</v>
      </c>
      <c r="BG152">
        <v>25</v>
      </c>
      <c r="BH152">
        <v>24</v>
      </c>
      <c r="BI152">
        <v>23</v>
      </c>
      <c r="BJ152">
        <v>24</v>
      </c>
      <c r="BK152">
        <v>19</v>
      </c>
      <c r="BL152">
        <v>26</v>
      </c>
      <c r="BM152">
        <v>22</v>
      </c>
      <c r="BN152">
        <v>24</v>
      </c>
      <c r="BO152">
        <v>24</v>
      </c>
      <c r="BP152">
        <v>23</v>
      </c>
      <c r="BQ152">
        <v>24</v>
      </c>
      <c r="BR152">
        <v>23</v>
      </c>
      <c r="BS152">
        <v>24</v>
      </c>
      <c r="BT152">
        <v>24</v>
      </c>
      <c r="BU152">
        <v>26</v>
      </c>
      <c r="BV152">
        <v>24</v>
      </c>
      <c r="BW152">
        <v>17</v>
      </c>
      <c r="BX152">
        <v>24</v>
      </c>
      <c r="BY152">
        <v>23</v>
      </c>
      <c r="BZ152">
        <v>23</v>
      </c>
      <c r="CA152">
        <v>23</v>
      </c>
      <c r="CB152">
        <v>23</v>
      </c>
      <c r="CC152">
        <v>24</v>
      </c>
      <c r="CD152">
        <v>25</v>
      </c>
      <c r="CE152">
        <v>17</v>
      </c>
      <c r="CF152">
        <v>24</v>
      </c>
      <c r="CG152">
        <v>19</v>
      </c>
      <c r="CH152">
        <v>25</v>
      </c>
      <c r="CI152">
        <v>17</v>
      </c>
      <c r="CJ152">
        <v>17</v>
      </c>
      <c r="CK152">
        <v>17</v>
      </c>
      <c r="CL152">
        <v>17</v>
      </c>
      <c r="CM152">
        <v>17</v>
      </c>
      <c r="CN152">
        <v>17</v>
      </c>
      <c r="CO152">
        <v>23</v>
      </c>
      <c r="CP152">
        <v>17</v>
      </c>
      <c r="CQ152">
        <v>19</v>
      </c>
      <c r="CR152">
        <v>17</v>
      </c>
      <c r="CS152">
        <v>24</v>
      </c>
      <c r="CT152">
        <v>17</v>
      </c>
      <c r="CU152">
        <v>24</v>
      </c>
      <c r="CV152">
        <v>17</v>
      </c>
      <c r="CW152">
        <v>1</v>
      </c>
      <c r="CX152">
        <v>19</v>
      </c>
      <c r="CY152">
        <v>22</v>
      </c>
      <c r="CZ152">
        <v>23</v>
      </c>
      <c r="DA152">
        <v>17</v>
      </c>
      <c r="DB152">
        <v>23</v>
      </c>
    </row>
    <row r="153" spans="1:106">
      <c r="A153">
        <v>145</v>
      </c>
      <c r="B153" t="s">
        <v>17</v>
      </c>
      <c r="C153" t="s">
        <v>9</v>
      </c>
      <c r="D153" t="s">
        <v>12</v>
      </c>
      <c r="E153" t="s">
        <v>19</v>
      </c>
      <c r="F153" t="s">
        <v>20</v>
      </c>
      <c r="G153">
        <v>22</v>
      </c>
      <c r="H153">
        <v>22</v>
      </c>
      <c r="I153">
        <v>22</v>
      </c>
      <c r="J153">
        <v>22</v>
      </c>
      <c r="K153">
        <v>22</v>
      </c>
      <c r="L153">
        <v>22</v>
      </c>
      <c r="M153">
        <v>22</v>
      </c>
      <c r="N153">
        <v>22</v>
      </c>
      <c r="O153">
        <v>22</v>
      </c>
      <c r="P153">
        <v>22</v>
      </c>
      <c r="Q153">
        <v>22</v>
      </c>
      <c r="R153">
        <v>22</v>
      </c>
      <c r="S153">
        <v>22</v>
      </c>
      <c r="T153">
        <v>22</v>
      </c>
      <c r="U153">
        <v>22</v>
      </c>
      <c r="V153">
        <v>22</v>
      </c>
      <c r="W153">
        <v>22</v>
      </c>
      <c r="X153">
        <v>22</v>
      </c>
      <c r="Y153">
        <v>22</v>
      </c>
      <c r="Z153">
        <v>22</v>
      </c>
      <c r="AA153">
        <v>25</v>
      </c>
      <c r="AB153">
        <v>25</v>
      </c>
      <c r="AC153">
        <v>25</v>
      </c>
      <c r="AD153">
        <v>25</v>
      </c>
      <c r="AE153">
        <v>25</v>
      </c>
      <c r="AF153">
        <v>25</v>
      </c>
      <c r="AG153">
        <v>25</v>
      </c>
      <c r="AH153">
        <v>25</v>
      </c>
      <c r="AI153">
        <v>25</v>
      </c>
      <c r="AJ153">
        <v>25</v>
      </c>
      <c r="AK153">
        <v>25</v>
      </c>
      <c r="AL153">
        <v>25</v>
      </c>
      <c r="AM153">
        <v>25</v>
      </c>
      <c r="AN153">
        <v>25</v>
      </c>
      <c r="AO153">
        <v>25</v>
      </c>
      <c r="AP153">
        <v>25</v>
      </c>
      <c r="AQ153">
        <v>25</v>
      </c>
      <c r="AR153">
        <v>25</v>
      </c>
      <c r="AS153">
        <v>25</v>
      </c>
      <c r="AT153">
        <v>25</v>
      </c>
      <c r="AU153">
        <v>23</v>
      </c>
      <c r="AV153">
        <v>24</v>
      </c>
      <c r="AW153">
        <v>23</v>
      </c>
      <c r="AX153">
        <v>23</v>
      </c>
      <c r="AY153">
        <v>23</v>
      </c>
      <c r="AZ153">
        <v>23</v>
      </c>
      <c r="BA153">
        <v>18</v>
      </c>
      <c r="BB153">
        <v>23</v>
      </c>
      <c r="BC153">
        <v>23</v>
      </c>
      <c r="BD153">
        <v>23</v>
      </c>
      <c r="BE153">
        <v>23</v>
      </c>
      <c r="BF153">
        <v>23</v>
      </c>
      <c r="BG153">
        <v>23</v>
      </c>
      <c r="BH153">
        <v>23</v>
      </c>
      <c r="BI153">
        <v>23</v>
      </c>
      <c r="BJ153">
        <v>24</v>
      </c>
      <c r="BK153">
        <v>24</v>
      </c>
      <c r="BL153">
        <v>24</v>
      </c>
      <c r="BM153">
        <v>24</v>
      </c>
      <c r="BN153">
        <v>1</v>
      </c>
      <c r="BO153">
        <v>24</v>
      </c>
      <c r="BP153">
        <v>23</v>
      </c>
      <c r="BQ153">
        <v>24</v>
      </c>
      <c r="BR153">
        <v>24</v>
      </c>
      <c r="BS153">
        <v>24</v>
      </c>
      <c r="BT153">
        <v>24</v>
      </c>
      <c r="BU153">
        <v>24</v>
      </c>
      <c r="BV153">
        <v>24</v>
      </c>
      <c r="BW153">
        <v>24</v>
      </c>
      <c r="BX153">
        <v>24</v>
      </c>
      <c r="BY153">
        <v>24</v>
      </c>
      <c r="BZ153">
        <v>24</v>
      </c>
      <c r="CA153">
        <v>24</v>
      </c>
      <c r="CB153">
        <v>24</v>
      </c>
      <c r="CC153">
        <v>24</v>
      </c>
      <c r="CD153">
        <v>23</v>
      </c>
      <c r="CE153">
        <v>23</v>
      </c>
      <c r="CF153">
        <v>23</v>
      </c>
      <c r="CG153">
        <v>23</v>
      </c>
      <c r="CH153">
        <v>23</v>
      </c>
      <c r="CI153">
        <v>17</v>
      </c>
      <c r="CJ153">
        <v>17</v>
      </c>
      <c r="CK153">
        <v>17</v>
      </c>
      <c r="CL153">
        <v>17</v>
      </c>
      <c r="CM153">
        <v>17</v>
      </c>
      <c r="CN153">
        <v>17</v>
      </c>
      <c r="CO153">
        <v>23</v>
      </c>
      <c r="CP153">
        <v>17</v>
      </c>
      <c r="CQ153">
        <v>17</v>
      </c>
      <c r="CR153">
        <v>17</v>
      </c>
      <c r="CS153">
        <v>17</v>
      </c>
      <c r="CT153">
        <v>17</v>
      </c>
      <c r="CU153">
        <v>17</v>
      </c>
      <c r="CV153">
        <v>17</v>
      </c>
      <c r="CW153">
        <v>17</v>
      </c>
      <c r="CX153">
        <v>17</v>
      </c>
      <c r="CY153">
        <v>17</v>
      </c>
      <c r="CZ153">
        <v>17</v>
      </c>
      <c r="DA153">
        <v>26</v>
      </c>
      <c r="DB153">
        <v>24</v>
      </c>
    </row>
    <row r="154" spans="1:106">
      <c r="A154">
        <v>146</v>
      </c>
      <c r="B154" t="s">
        <v>17</v>
      </c>
      <c r="C154" t="s">
        <v>9</v>
      </c>
      <c r="D154" t="s">
        <v>12</v>
      </c>
      <c r="E154" t="s">
        <v>19</v>
      </c>
      <c r="F154" t="s">
        <v>20</v>
      </c>
      <c r="G154">
        <v>22</v>
      </c>
      <c r="H154">
        <v>22</v>
      </c>
      <c r="I154">
        <v>22</v>
      </c>
      <c r="J154">
        <v>22</v>
      </c>
      <c r="K154">
        <v>22</v>
      </c>
      <c r="L154">
        <v>22</v>
      </c>
      <c r="M154">
        <v>22</v>
      </c>
      <c r="N154">
        <v>22</v>
      </c>
      <c r="O154">
        <v>22</v>
      </c>
      <c r="P154">
        <v>22</v>
      </c>
      <c r="Q154">
        <v>22</v>
      </c>
      <c r="R154">
        <v>22</v>
      </c>
      <c r="S154">
        <v>22</v>
      </c>
      <c r="T154">
        <v>22</v>
      </c>
      <c r="U154">
        <v>22</v>
      </c>
      <c r="V154">
        <v>22</v>
      </c>
      <c r="W154">
        <v>22</v>
      </c>
      <c r="X154">
        <v>22</v>
      </c>
      <c r="Y154">
        <v>1</v>
      </c>
      <c r="Z154">
        <v>1</v>
      </c>
      <c r="AA154">
        <v>25</v>
      </c>
      <c r="AB154">
        <v>25</v>
      </c>
      <c r="AC154">
        <v>25</v>
      </c>
      <c r="AD154">
        <v>25</v>
      </c>
      <c r="AE154">
        <v>25</v>
      </c>
      <c r="AF154">
        <v>25</v>
      </c>
      <c r="AG154">
        <v>25</v>
      </c>
      <c r="AH154">
        <v>25</v>
      </c>
      <c r="AI154">
        <v>25</v>
      </c>
      <c r="AJ154">
        <v>25</v>
      </c>
      <c r="AK154">
        <v>25</v>
      </c>
      <c r="AL154">
        <v>25</v>
      </c>
      <c r="AM154">
        <v>25</v>
      </c>
      <c r="AN154">
        <v>25</v>
      </c>
      <c r="AO154">
        <v>25</v>
      </c>
      <c r="AP154">
        <v>25</v>
      </c>
      <c r="AQ154">
        <v>25</v>
      </c>
      <c r="AR154">
        <v>25</v>
      </c>
      <c r="AS154">
        <v>22</v>
      </c>
      <c r="AT154">
        <v>22</v>
      </c>
      <c r="AU154">
        <v>23</v>
      </c>
      <c r="AV154">
        <v>23</v>
      </c>
      <c r="AW154">
        <v>23</v>
      </c>
      <c r="AX154">
        <v>23</v>
      </c>
      <c r="AY154">
        <v>23</v>
      </c>
      <c r="AZ154">
        <v>23</v>
      </c>
      <c r="BA154">
        <v>1</v>
      </c>
      <c r="BB154">
        <v>23</v>
      </c>
      <c r="BC154">
        <v>1</v>
      </c>
      <c r="BD154">
        <v>23</v>
      </c>
      <c r="BE154">
        <v>23</v>
      </c>
      <c r="BF154">
        <v>23</v>
      </c>
      <c r="BG154">
        <v>23</v>
      </c>
      <c r="BH154">
        <v>23</v>
      </c>
      <c r="BI154">
        <v>23</v>
      </c>
      <c r="BJ154">
        <v>1</v>
      </c>
      <c r="BK154">
        <v>23</v>
      </c>
      <c r="BL154">
        <v>24</v>
      </c>
      <c r="BM154">
        <v>25</v>
      </c>
      <c r="BN154">
        <v>25</v>
      </c>
      <c r="BO154">
        <v>24</v>
      </c>
      <c r="BP154">
        <v>24</v>
      </c>
      <c r="BQ154">
        <v>24</v>
      </c>
      <c r="BR154">
        <v>24</v>
      </c>
      <c r="BS154">
        <v>24</v>
      </c>
      <c r="BT154">
        <v>24</v>
      </c>
      <c r="BU154">
        <v>23</v>
      </c>
      <c r="BV154">
        <v>24</v>
      </c>
      <c r="BW154">
        <v>23</v>
      </c>
      <c r="BX154">
        <v>24</v>
      </c>
      <c r="BY154">
        <v>24</v>
      </c>
      <c r="BZ154">
        <v>24</v>
      </c>
      <c r="CA154">
        <v>24</v>
      </c>
      <c r="CB154">
        <v>24</v>
      </c>
      <c r="CC154">
        <v>24</v>
      </c>
      <c r="CD154">
        <v>24</v>
      </c>
      <c r="CE154">
        <v>24</v>
      </c>
      <c r="CF154">
        <v>23</v>
      </c>
      <c r="CG154">
        <v>23</v>
      </c>
      <c r="CH154">
        <v>24</v>
      </c>
      <c r="CI154">
        <v>17</v>
      </c>
      <c r="CJ154">
        <v>17</v>
      </c>
      <c r="CK154">
        <v>17</v>
      </c>
      <c r="CL154">
        <v>17</v>
      </c>
      <c r="CM154">
        <v>17</v>
      </c>
      <c r="CN154">
        <v>17</v>
      </c>
      <c r="CO154">
        <v>24</v>
      </c>
      <c r="CP154">
        <v>17</v>
      </c>
      <c r="CQ154">
        <v>24</v>
      </c>
      <c r="CR154">
        <v>17</v>
      </c>
      <c r="CS154">
        <v>17</v>
      </c>
      <c r="CT154">
        <v>17</v>
      </c>
      <c r="CU154">
        <v>17</v>
      </c>
      <c r="CV154">
        <v>17</v>
      </c>
      <c r="CW154">
        <v>17</v>
      </c>
      <c r="CX154">
        <v>23</v>
      </c>
      <c r="CY154">
        <v>17</v>
      </c>
      <c r="CZ154">
        <v>17</v>
      </c>
      <c r="DA154">
        <v>24</v>
      </c>
      <c r="DB154">
        <v>23</v>
      </c>
    </row>
    <row r="155" spans="1:106">
      <c r="A155">
        <v>147</v>
      </c>
      <c r="B155" t="s">
        <v>17</v>
      </c>
      <c r="C155" t="s">
        <v>9</v>
      </c>
      <c r="D155" t="s">
        <v>12</v>
      </c>
      <c r="E155" t="s">
        <v>19</v>
      </c>
      <c r="F155" t="s">
        <v>20</v>
      </c>
      <c r="G155">
        <v>22</v>
      </c>
      <c r="H155">
        <v>11</v>
      </c>
      <c r="I155">
        <v>22</v>
      </c>
      <c r="J155">
        <v>22</v>
      </c>
      <c r="K155">
        <v>22</v>
      </c>
      <c r="L155">
        <v>22</v>
      </c>
      <c r="M155">
        <v>22</v>
      </c>
      <c r="N155">
        <v>22</v>
      </c>
      <c r="O155">
        <v>22</v>
      </c>
      <c r="P155">
        <v>22</v>
      </c>
      <c r="Q155">
        <v>22</v>
      </c>
      <c r="R155">
        <v>22</v>
      </c>
      <c r="S155">
        <v>22</v>
      </c>
      <c r="T155">
        <v>22</v>
      </c>
      <c r="U155">
        <v>22</v>
      </c>
      <c r="V155">
        <v>22</v>
      </c>
      <c r="W155">
        <v>22</v>
      </c>
      <c r="X155">
        <v>22</v>
      </c>
      <c r="Y155">
        <v>22</v>
      </c>
      <c r="Z155">
        <v>22</v>
      </c>
      <c r="AA155">
        <v>25</v>
      </c>
      <c r="AB155">
        <v>22</v>
      </c>
      <c r="AC155">
        <v>25</v>
      </c>
      <c r="AD155">
        <v>25</v>
      </c>
      <c r="AE155">
        <v>25</v>
      </c>
      <c r="AF155">
        <v>25</v>
      </c>
      <c r="AG155">
        <v>25</v>
      </c>
      <c r="AH155">
        <v>25</v>
      </c>
      <c r="AI155">
        <v>25</v>
      </c>
      <c r="AJ155">
        <v>25</v>
      </c>
      <c r="AK155">
        <v>25</v>
      </c>
      <c r="AL155">
        <v>25</v>
      </c>
      <c r="AM155">
        <v>25</v>
      </c>
      <c r="AN155">
        <v>25</v>
      </c>
      <c r="AO155">
        <v>25</v>
      </c>
      <c r="AP155">
        <v>25</v>
      </c>
      <c r="AQ155">
        <v>25</v>
      </c>
      <c r="AR155">
        <v>25</v>
      </c>
      <c r="AS155">
        <v>25</v>
      </c>
      <c r="AT155">
        <v>25</v>
      </c>
      <c r="AU155">
        <v>23</v>
      </c>
      <c r="AV155">
        <v>25</v>
      </c>
      <c r="AW155">
        <v>23</v>
      </c>
      <c r="AX155">
        <v>11</v>
      </c>
      <c r="AY155">
        <v>23</v>
      </c>
      <c r="AZ155">
        <v>23</v>
      </c>
      <c r="BA155">
        <v>23</v>
      </c>
      <c r="BB155">
        <v>23</v>
      </c>
      <c r="BC155">
        <v>23</v>
      </c>
      <c r="BD155">
        <v>23</v>
      </c>
      <c r="BE155">
        <v>23</v>
      </c>
      <c r="BF155">
        <v>23</v>
      </c>
      <c r="BG155">
        <v>23</v>
      </c>
      <c r="BH155">
        <v>23</v>
      </c>
      <c r="BI155">
        <v>23</v>
      </c>
      <c r="BJ155">
        <v>23</v>
      </c>
      <c r="BK155">
        <v>23</v>
      </c>
      <c r="BL155">
        <v>23</v>
      </c>
      <c r="BM155">
        <v>23</v>
      </c>
      <c r="BN155">
        <v>23</v>
      </c>
      <c r="BO155">
        <v>24</v>
      </c>
      <c r="BP155">
        <v>23</v>
      </c>
      <c r="BQ155">
        <v>24</v>
      </c>
      <c r="BR155">
        <v>23</v>
      </c>
      <c r="BS155">
        <v>24</v>
      </c>
      <c r="BT155">
        <v>24</v>
      </c>
      <c r="BU155">
        <v>24</v>
      </c>
      <c r="BV155">
        <v>24</v>
      </c>
      <c r="BW155">
        <v>24</v>
      </c>
      <c r="BX155">
        <v>24</v>
      </c>
      <c r="BY155">
        <v>24</v>
      </c>
      <c r="BZ155">
        <v>24</v>
      </c>
      <c r="CA155">
        <v>24</v>
      </c>
      <c r="CB155">
        <v>24</v>
      </c>
      <c r="CC155">
        <v>24</v>
      </c>
      <c r="CD155">
        <v>24</v>
      </c>
      <c r="CE155">
        <v>24</v>
      </c>
      <c r="CF155">
        <v>24</v>
      </c>
      <c r="CG155">
        <v>24</v>
      </c>
      <c r="CH155">
        <v>24</v>
      </c>
      <c r="CI155">
        <v>17</v>
      </c>
      <c r="CJ155">
        <v>24</v>
      </c>
      <c r="CK155">
        <v>17</v>
      </c>
      <c r="CL155">
        <v>24</v>
      </c>
      <c r="CM155">
        <v>17</v>
      </c>
      <c r="CN155">
        <v>17</v>
      </c>
      <c r="CO155">
        <v>17</v>
      </c>
      <c r="CP155">
        <v>17</v>
      </c>
      <c r="CQ155">
        <v>17</v>
      </c>
      <c r="CR155">
        <v>17</v>
      </c>
      <c r="CS155">
        <v>17</v>
      </c>
      <c r="CT155">
        <v>17</v>
      </c>
      <c r="CU155">
        <v>17</v>
      </c>
      <c r="CV155">
        <v>17</v>
      </c>
      <c r="CW155">
        <v>17</v>
      </c>
      <c r="CX155">
        <v>17</v>
      </c>
      <c r="CY155">
        <v>17</v>
      </c>
      <c r="CZ155">
        <v>17</v>
      </c>
      <c r="DA155">
        <v>17</v>
      </c>
      <c r="DB155">
        <v>17</v>
      </c>
    </row>
    <row r="156" spans="1:106">
      <c r="A156">
        <v>148</v>
      </c>
      <c r="B156" t="s">
        <v>17</v>
      </c>
      <c r="C156" t="s">
        <v>9</v>
      </c>
      <c r="D156" t="s">
        <v>12</v>
      </c>
      <c r="E156" t="s">
        <v>19</v>
      </c>
      <c r="F156" t="s">
        <v>20</v>
      </c>
      <c r="G156">
        <v>22</v>
      </c>
      <c r="H156">
        <v>22</v>
      </c>
      <c r="I156">
        <v>22</v>
      </c>
      <c r="J156">
        <v>22</v>
      </c>
      <c r="K156">
        <v>22</v>
      </c>
      <c r="L156">
        <v>22</v>
      </c>
      <c r="M156">
        <v>22</v>
      </c>
      <c r="N156">
        <v>22</v>
      </c>
      <c r="O156">
        <v>22</v>
      </c>
      <c r="P156">
        <v>22</v>
      </c>
      <c r="Q156">
        <v>22</v>
      </c>
      <c r="R156">
        <v>22</v>
      </c>
      <c r="S156">
        <v>22</v>
      </c>
      <c r="T156">
        <v>22</v>
      </c>
      <c r="U156">
        <v>22</v>
      </c>
      <c r="V156">
        <v>22</v>
      </c>
      <c r="W156">
        <v>22</v>
      </c>
      <c r="X156">
        <v>22</v>
      </c>
      <c r="Y156">
        <v>22</v>
      </c>
      <c r="Z156">
        <v>22</v>
      </c>
      <c r="AA156">
        <v>25</v>
      </c>
      <c r="AB156">
        <v>25</v>
      </c>
      <c r="AC156">
        <v>25</v>
      </c>
      <c r="AD156">
        <v>25</v>
      </c>
      <c r="AE156">
        <v>25</v>
      </c>
      <c r="AF156">
        <v>25</v>
      </c>
      <c r="AG156">
        <v>25</v>
      </c>
      <c r="AH156">
        <v>25</v>
      </c>
      <c r="AI156">
        <v>25</v>
      </c>
      <c r="AJ156">
        <v>25</v>
      </c>
      <c r="AK156">
        <v>25</v>
      </c>
      <c r="AL156">
        <v>25</v>
      </c>
      <c r="AM156">
        <v>25</v>
      </c>
      <c r="AN156">
        <v>25</v>
      </c>
      <c r="AO156">
        <v>25</v>
      </c>
      <c r="AP156">
        <v>25</v>
      </c>
      <c r="AQ156">
        <v>25</v>
      </c>
      <c r="AR156">
        <v>25</v>
      </c>
      <c r="AS156">
        <v>25</v>
      </c>
      <c r="AT156">
        <v>25</v>
      </c>
      <c r="AU156">
        <v>23</v>
      </c>
      <c r="AV156">
        <v>23</v>
      </c>
      <c r="AW156">
        <v>23</v>
      </c>
      <c r="AX156">
        <v>23</v>
      </c>
      <c r="AY156">
        <v>23</v>
      </c>
      <c r="AZ156">
        <v>23</v>
      </c>
      <c r="BA156">
        <v>23</v>
      </c>
      <c r="BB156">
        <v>23</v>
      </c>
      <c r="BC156">
        <v>23</v>
      </c>
      <c r="BD156">
        <v>23</v>
      </c>
      <c r="BE156">
        <v>23</v>
      </c>
      <c r="BF156">
        <v>23</v>
      </c>
      <c r="BG156">
        <v>1</v>
      </c>
      <c r="BH156">
        <v>23</v>
      </c>
      <c r="BI156">
        <v>23</v>
      </c>
      <c r="BJ156">
        <v>23</v>
      </c>
      <c r="BK156">
        <v>23</v>
      </c>
      <c r="BL156">
        <v>23</v>
      </c>
      <c r="BM156">
        <v>23</v>
      </c>
      <c r="BN156">
        <v>23</v>
      </c>
      <c r="BO156">
        <v>24</v>
      </c>
      <c r="BP156">
        <v>24</v>
      </c>
      <c r="BQ156">
        <v>24</v>
      </c>
      <c r="BR156">
        <v>24</v>
      </c>
      <c r="BS156">
        <v>24</v>
      </c>
      <c r="BT156">
        <v>24</v>
      </c>
      <c r="BU156">
        <v>24</v>
      </c>
      <c r="BV156">
        <v>24</v>
      </c>
      <c r="BW156">
        <v>24</v>
      </c>
      <c r="BX156">
        <v>24</v>
      </c>
      <c r="BY156">
        <v>24</v>
      </c>
      <c r="BZ156">
        <v>24</v>
      </c>
      <c r="CA156">
        <v>23</v>
      </c>
      <c r="CB156">
        <v>24</v>
      </c>
      <c r="CC156">
        <v>24</v>
      </c>
      <c r="CD156">
        <v>24</v>
      </c>
      <c r="CE156">
        <v>1</v>
      </c>
      <c r="CF156">
        <v>24</v>
      </c>
      <c r="CG156">
        <v>24</v>
      </c>
      <c r="CH156">
        <v>24</v>
      </c>
      <c r="CI156">
        <v>17</v>
      </c>
      <c r="CJ156">
        <v>17</v>
      </c>
      <c r="CK156">
        <v>17</v>
      </c>
      <c r="CL156">
        <v>17</v>
      </c>
      <c r="CM156">
        <v>17</v>
      </c>
      <c r="CN156">
        <v>17</v>
      </c>
      <c r="CO156">
        <v>17</v>
      </c>
      <c r="CP156">
        <v>17</v>
      </c>
      <c r="CQ156">
        <v>17</v>
      </c>
      <c r="CR156">
        <v>17</v>
      </c>
      <c r="CS156">
        <v>1</v>
      </c>
      <c r="CT156">
        <v>17</v>
      </c>
      <c r="CU156">
        <v>24</v>
      </c>
      <c r="CV156">
        <v>17</v>
      </c>
      <c r="CW156">
        <v>17</v>
      </c>
      <c r="CX156">
        <v>17</v>
      </c>
      <c r="CY156">
        <v>24</v>
      </c>
      <c r="CZ156">
        <v>17</v>
      </c>
      <c r="DA156">
        <v>17</v>
      </c>
      <c r="DB156">
        <v>17</v>
      </c>
    </row>
    <row r="157" spans="1:106">
      <c r="A157">
        <v>149</v>
      </c>
      <c r="B157" t="s">
        <v>17</v>
      </c>
      <c r="C157" t="s">
        <v>9</v>
      </c>
      <c r="D157" t="s">
        <v>12</v>
      </c>
      <c r="E157" t="s">
        <v>19</v>
      </c>
      <c r="F157" t="s">
        <v>20</v>
      </c>
      <c r="G157">
        <v>22</v>
      </c>
      <c r="H157">
        <v>22</v>
      </c>
      <c r="I157">
        <v>22</v>
      </c>
      <c r="J157">
        <v>22</v>
      </c>
      <c r="K157">
        <v>22</v>
      </c>
      <c r="L157">
        <v>22</v>
      </c>
      <c r="M157">
        <v>22</v>
      </c>
      <c r="N157">
        <v>22</v>
      </c>
      <c r="O157">
        <v>22</v>
      </c>
      <c r="P157">
        <v>22</v>
      </c>
      <c r="Q157">
        <v>22</v>
      </c>
      <c r="R157">
        <v>22</v>
      </c>
      <c r="S157">
        <v>22</v>
      </c>
      <c r="T157">
        <v>22</v>
      </c>
      <c r="U157">
        <v>22</v>
      </c>
      <c r="V157">
        <v>22</v>
      </c>
      <c r="W157">
        <v>22</v>
      </c>
      <c r="X157">
        <v>22</v>
      </c>
      <c r="Y157">
        <v>22</v>
      </c>
      <c r="Z157">
        <v>22</v>
      </c>
      <c r="AA157">
        <v>25</v>
      </c>
      <c r="AB157">
        <v>25</v>
      </c>
      <c r="AC157">
        <v>25</v>
      </c>
      <c r="AD157">
        <v>25</v>
      </c>
      <c r="AE157">
        <v>25</v>
      </c>
      <c r="AF157">
        <v>25</v>
      </c>
      <c r="AG157">
        <v>25</v>
      </c>
      <c r="AH157">
        <v>25</v>
      </c>
      <c r="AI157">
        <v>25</v>
      </c>
      <c r="AJ157">
        <v>25</v>
      </c>
      <c r="AK157">
        <v>25</v>
      </c>
      <c r="AL157">
        <v>25</v>
      </c>
      <c r="AM157">
        <v>25</v>
      </c>
      <c r="AN157">
        <v>25</v>
      </c>
      <c r="AO157">
        <v>25</v>
      </c>
      <c r="AP157">
        <v>25</v>
      </c>
      <c r="AQ157">
        <v>25</v>
      </c>
      <c r="AR157">
        <v>25</v>
      </c>
      <c r="AS157">
        <v>25</v>
      </c>
      <c r="AT157">
        <v>25</v>
      </c>
      <c r="AU157">
        <v>23</v>
      </c>
      <c r="AV157">
        <v>23</v>
      </c>
      <c r="AW157">
        <v>23</v>
      </c>
      <c r="AX157">
        <v>23</v>
      </c>
      <c r="AY157">
        <v>23</v>
      </c>
      <c r="AZ157">
        <v>23</v>
      </c>
      <c r="BA157">
        <v>23</v>
      </c>
      <c r="BB157">
        <v>23</v>
      </c>
      <c r="BC157">
        <v>23</v>
      </c>
      <c r="BD157">
        <v>24</v>
      </c>
      <c r="BE157">
        <v>23</v>
      </c>
      <c r="BF157">
        <v>23</v>
      </c>
      <c r="BG157">
        <v>23</v>
      </c>
      <c r="BH157">
        <v>23</v>
      </c>
      <c r="BI157">
        <v>23</v>
      </c>
      <c r="BJ157">
        <v>23</v>
      </c>
      <c r="BK157">
        <v>23</v>
      </c>
      <c r="BL157">
        <v>23</v>
      </c>
      <c r="BM157">
        <v>23</v>
      </c>
      <c r="BN157">
        <v>23</v>
      </c>
      <c r="BO157">
        <v>24</v>
      </c>
      <c r="BP157">
        <v>24</v>
      </c>
      <c r="BQ157">
        <v>24</v>
      </c>
      <c r="BR157">
        <v>24</v>
      </c>
      <c r="BS157">
        <v>24</v>
      </c>
      <c r="BT157">
        <v>24</v>
      </c>
      <c r="BU157">
        <v>24</v>
      </c>
      <c r="BV157">
        <v>24</v>
      </c>
      <c r="BW157">
        <v>24</v>
      </c>
      <c r="BX157">
        <v>23</v>
      </c>
      <c r="BY157">
        <v>24</v>
      </c>
      <c r="BZ157">
        <v>24</v>
      </c>
      <c r="CA157">
        <v>24</v>
      </c>
      <c r="CB157">
        <v>24</v>
      </c>
      <c r="CC157">
        <v>24</v>
      </c>
      <c r="CD157">
        <v>24</v>
      </c>
      <c r="CE157">
        <v>24</v>
      </c>
      <c r="CF157">
        <v>24</v>
      </c>
      <c r="CG157">
        <v>24</v>
      </c>
      <c r="CH157">
        <v>24</v>
      </c>
      <c r="CI157">
        <v>17</v>
      </c>
      <c r="CJ157">
        <v>17</v>
      </c>
      <c r="CK157">
        <v>17</v>
      </c>
      <c r="CL157">
        <v>17</v>
      </c>
      <c r="CM157">
        <v>17</v>
      </c>
      <c r="CN157">
        <v>17</v>
      </c>
      <c r="CO157">
        <v>17</v>
      </c>
      <c r="CP157">
        <v>17</v>
      </c>
      <c r="CQ157">
        <v>17</v>
      </c>
      <c r="CR157">
        <v>17</v>
      </c>
      <c r="CS157">
        <v>17</v>
      </c>
      <c r="CT157">
        <v>17</v>
      </c>
      <c r="CU157">
        <v>17</v>
      </c>
      <c r="CV157">
        <v>17</v>
      </c>
      <c r="CW157">
        <v>17</v>
      </c>
      <c r="CX157">
        <v>17</v>
      </c>
      <c r="CY157">
        <v>17</v>
      </c>
      <c r="CZ157">
        <v>17</v>
      </c>
      <c r="DA157">
        <v>17</v>
      </c>
      <c r="DB157">
        <v>17</v>
      </c>
    </row>
    <row r="158" spans="1:106">
      <c r="A158">
        <v>150</v>
      </c>
      <c r="B158" t="s">
        <v>17</v>
      </c>
      <c r="C158" t="s">
        <v>9</v>
      </c>
      <c r="D158" t="s">
        <v>12</v>
      </c>
      <c r="E158" t="s">
        <v>19</v>
      </c>
      <c r="F158" t="s">
        <v>20</v>
      </c>
      <c r="G158">
        <v>22</v>
      </c>
      <c r="H158">
        <v>22</v>
      </c>
      <c r="I158">
        <v>22</v>
      </c>
      <c r="J158">
        <v>22</v>
      </c>
      <c r="K158">
        <v>22</v>
      </c>
      <c r="L158">
        <v>22</v>
      </c>
      <c r="M158">
        <v>22</v>
      </c>
      <c r="N158">
        <v>22</v>
      </c>
      <c r="O158">
        <v>22</v>
      </c>
      <c r="P158">
        <v>22</v>
      </c>
      <c r="Q158">
        <v>22</v>
      </c>
      <c r="R158">
        <v>22</v>
      </c>
      <c r="S158">
        <v>22</v>
      </c>
      <c r="T158">
        <v>22</v>
      </c>
      <c r="U158">
        <v>22</v>
      </c>
      <c r="V158">
        <v>22</v>
      </c>
      <c r="W158">
        <v>22</v>
      </c>
      <c r="X158">
        <v>22</v>
      </c>
      <c r="Y158">
        <v>22</v>
      </c>
      <c r="Z158">
        <v>22</v>
      </c>
      <c r="AA158">
        <v>25</v>
      </c>
      <c r="AB158">
        <v>25</v>
      </c>
      <c r="AC158">
        <v>25</v>
      </c>
      <c r="AD158">
        <v>25</v>
      </c>
      <c r="AE158">
        <v>25</v>
      </c>
      <c r="AF158">
        <v>25</v>
      </c>
      <c r="AG158">
        <v>25</v>
      </c>
      <c r="AH158">
        <v>25</v>
      </c>
      <c r="AI158">
        <v>25</v>
      </c>
      <c r="AJ158">
        <v>25</v>
      </c>
      <c r="AK158">
        <v>25</v>
      </c>
      <c r="AL158">
        <v>25</v>
      </c>
      <c r="AM158">
        <v>25</v>
      </c>
      <c r="AN158">
        <v>25</v>
      </c>
      <c r="AO158">
        <v>25</v>
      </c>
      <c r="AP158">
        <v>25</v>
      </c>
      <c r="AQ158">
        <v>25</v>
      </c>
      <c r="AR158">
        <v>25</v>
      </c>
      <c r="AS158">
        <v>25</v>
      </c>
      <c r="AT158">
        <v>25</v>
      </c>
      <c r="AU158">
        <v>23</v>
      </c>
      <c r="AV158">
        <v>23</v>
      </c>
      <c r="AW158">
        <v>23</v>
      </c>
      <c r="AX158">
        <v>23</v>
      </c>
      <c r="AY158">
        <v>23</v>
      </c>
      <c r="AZ158">
        <v>23</v>
      </c>
      <c r="BA158">
        <v>23</v>
      </c>
      <c r="BB158">
        <v>23</v>
      </c>
      <c r="BC158">
        <v>23</v>
      </c>
      <c r="BD158">
        <v>23</v>
      </c>
      <c r="BE158">
        <v>23</v>
      </c>
      <c r="BF158">
        <v>23</v>
      </c>
      <c r="BG158">
        <v>11</v>
      </c>
      <c r="BH158">
        <v>23</v>
      </c>
      <c r="BI158">
        <v>23</v>
      </c>
      <c r="BJ158">
        <v>23</v>
      </c>
      <c r="BK158">
        <v>23</v>
      </c>
      <c r="BL158">
        <v>23</v>
      </c>
      <c r="BM158">
        <v>23</v>
      </c>
      <c r="BN158">
        <v>23</v>
      </c>
      <c r="BO158">
        <v>24</v>
      </c>
      <c r="BP158">
        <v>24</v>
      </c>
      <c r="BQ158">
        <v>24</v>
      </c>
      <c r="BR158">
        <v>24</v>
      </c>
      <c r="BS158">
        <v>24</v>
      </c>
      <c r="BT158">
        <v>24</v>
      </c>
      <c r="BU158">
        <v>24</v>
      </c>
      <c r="BV158">
        <v>24</v>
      </c>
      <c r="BW158">
        <v>24</v>
      </c>
      <c r="BX158">
        <v>24</v>
      </c>
      <c r="BY158">
        <v>24</v>
      </c>
      <c r="BZ158">
        <v>24</v>
      </c>
      <c r="CA158">
        <v>23</v>
      </c>
      <c r="CB158">
        <v>24</v>
      </c>
      <c r="CC158">
        <v>24</v>
      </c>
      <c r="CD158">
        <v>24</v>
      </c>
      <c r="CE158">
        <v>24</v>
      </c>
      <c r="CF158">
        <v>24</v>
      </c>
      <c r="CG158">
        <v>24</v>
      </c>
      <c r="CH158">
        <v>24</v>
      </c>
      <c r="CI158">
        <v>17</v>
      </c>
      <c r="CJ158">
        <v>17</v>
      </c>
      <c r="CK158">
        <v>17</v>
      </c>
      <c r="CL158">
        <v>17</v>
      </c>
      <c r="CM158">
        <v>17</v>
      </c>
      <c r="CN158">
        <v>17</v>
      </c>
      <c r="CO158">
        <v>17</v>
      </c>
      <c r="CP158">
        <v>17</v>
      </c>
      <c r="CQ158">
        <v>17</v>
      </c>
      <c r="CR158">
        <v>17</v>
      </c>
      <c r="CS158">
        <v>17</v>
      </c>
      <c r="CT158">
        <v>17</v>
      </c>
      <c r="CU158">
        <v>24</v>
      </c>
      <c r="CV158">
        <v>17</v>
      </c>
      <c r="CW158">
        <v>17</v>
      </c>
      <c r="CX158">
        <v>17</v>
      </c>
      <c r="CY158">
        <v>17</v>
      </c>
      <c r="CZ158">
        <v>17</v>
      </c>
      <c r="DA158">
        <v>17</v>
      </c>
      <c r="DB158">
        <v>17</v>
      </c>
    </row>
    <row r="159" spans="1:106">
      <c r="A159">
        <v>151</v>
      </c>
      <c r="B159" t="s">
        <v>17</v>
      </c>
      <c r="C159" t="s">
        <v>9</v>
      </c>
      <c r="D159" t="s">
        <v>12</v>
      </c>
      <c r="E159" t="s">
        <v>19</v>
      </c>
      <c r="F159" t="s">
        <v>20</v>
      </c>
      <c r="G159">
        <v>22</v>
      </c>
      <c r="H159">
        <v>22</v>
      </c>
      <c r="I159">
        <v>22</v>
      </c>
      <c r="J159">
        <v>22</v>
      </c>
      <c r="K159">
        <v>22</v>
      </c>
      <c r="L159">
        <v>22</v>
      </c>
      <c r="M159">
        <v>22</v>
      </c>
      <c r="N159">
        <v>22</v>
      </c>
      <c r="O159">
        <v>22</v>
      </c>
      <c r="P159">
        <v>22</v>
      </c>
      <c r="Q159">
        <v>22</v>
      </c>
      <c r="R159">
        <v>22</v>
      </c>
      <c r="S159">
        <v>22</v>
      </c>
      <c r="T159">
        <v>22</v>
      </c>
      <c r="U159">
        <v>22</v>
      </c>
      <c r="V159">
        <v>22</v>
      </c>
      <c r="W159">
        <v>22</v>
      </c>
      <c r="X159">
        <v>22</v>
      </c>
      <c r="Y159">
        <v>22</v>
      </c>
      <c r="Z159">
        <v>22</v>
      </c>
      <c r="AA159">
        <v>25</v>
      </c>
      <c r="AB159">
        <v>25</v>
      </c>
      <c r="AC159">
        <v>25</v>
      </c>
      <c r="AD159">
        <v>25</v>
      </c>
      <c r="AE159">
        <v>25</v>
      </c>
      <c r="AF159">
        <v>25</v>
      </c>
      <c r="AG159">
        <v>25</v>
      </c>
      <c r="AH159">
        <v>25</v>
      </c>
      <c r="AI159">
        <v>25</v>
      </c>
      <c r="AJ159">
        <v>25</v>
      </c>
      <c r="AK159">
        <v>25</v>
      </c>
      <c r="AL159">
        <v>25</v>
      </c>
      <c r="AM159">
        <v>25</v>
      </c>
      <c r="AN159">
        <v>25</v>
      </c>
      <c r="AO159">
        <v>25</v>
      </c>
      <c r="AP159">
        <v>25</v>
      </c>
      <c r="AQ159">
        <v>25</v>
      </c>
      <c r="AR159">
        <v>25</v>
      </c>
      <c r="AS159">
        <v>25</v>
      </c>
      <c r="AT159">
        <v>25</v>
      </c>
      <c r="AU159">
        <v>23</v>
      </c>
      <c r="AV159">
        <v>23</v>
      </c>
      <c r="AW159">
        <v>23</v>
      </c>
      <c r="AX159">
        <v>23</v>
      </c>
      <c r="AY159">
        <v>23</v>
      </c>
      <c r="AZ159">
        <v>23</v>
      </c>
      <c r="BA159">
        <v>23</v>
      </c>
      <c r="BB159">
        <v>23</v>
      </c>
      <c r="BC159">
        <v>23</v>
      </c>
      <c r="BD159">
        <v>23</v>
      </c>
      <c r="BE159">
        <v>23</v>
      </c>
      <c r="BF159">
        <v>23</v>
      </c>
      <c r="BG159">
        <v>23</v>
      </c>
      <c r="BH159">
        <v>23</v>
      </c>
      <c r="BI159">
        <v>23</v>
      </c>
      <c r="BJ159">
        <v>23</v>
      </c>
      <c r="BK159">
        <v>23</v>
      </c>
      <c r="BL159">
        <v>23</v>
      </c>
      <c r="BM159">
        <v>23</v>
      </c>
      <c r="BN159">
        <v>23</v>
      </c>
      <c r="BO159">
        <v>24</v>
      </c>
      <c r="BP159">
        <v>24</v>
      </c>
      <c r="BQ159">
        <v>24</v>
      </c>
      <c r="BR159">
        <v>24</v>
      </c>
      <c r="BS159">
        <v>24</v>
      </c>
      <c r="BT159">
        <v>24</v>
      </c>
      <c r="BU159">
        <v>24</v>
      </c>
      <c r="BV159">
        <v>24</v>
      </c>
      <c r="BW159">
        <v>24</v>
      </c>
      <c r="BX159">
        <v>24</v>
      </c>
      <c r="BY159">
        <v>24</v>
      </c>
      <c r="BZ159">
        <v>24</v>
      </c>
      <c r="CA159">
        <v>24</v>
      </c>
      <c r="CB159">
        <v>11</v>
      </c>
      <c r="CC159">
        <v>24</v>
      </c>
      <c r="CD159">
        <v>24</v>
      </c>
      <c r="CE159">
        <v>24</v>
      </c>
      <c r="CF159">
        <v>24</v>
      </c>
      <c r="CG159">
        <v>24</v>
      </c>
      <c r="CH159">
        <v>24</v>
      </c>
      <c r="CI159">
        <v>17</v>
      </c>
      <c r="CJ159">
        <v>17</v>
      </c>
      <c r="CK159">
        <v>17</v>
      </c>
      <c r="CL159">
        <v>17</v>
      </c>
      <c r="CM159">
        <v>17</v>
      </c>
      <c r="CN159">
        <v>17</v>
      </c>
      <c r="CO159">
        <v>17</v>
      </c>
      <c r="CP159">
        <v>17</v>
      </c>
      <c r="CQ159">
        <v>17</v>
      </c>
      <c r="CR159">
        <v>17</v>
      </c>
      <c r="CS159">
        <v>17</v>
      </c>
      <c r="CT159">
        <v>17</v>
      </c>
      <c r="CU159">
        <v>17</v>
      </c>
      <c r="CV159">
        <v>24</v>
      </c>
      <c r="CW159">
        <v>17</v>
      </c>
      <c r="CX159">
        <v>17</v>
      </c>
      <c r="CY159">
        <v>11</v>
      </c>
      <c r="CZ159">
        <v>17</v>
      </c>
      <c r="DA159">
        <v>11</v>
      </c>
      <c r="DB159">
        <v>17</v>
      </c>
    </row>
    <row r="160" spans="1:106">
      <c r="A160">
        <v>152</v>
      </c>
      <c r="B160" t="s">
        <v>17</v>
      </c>
      <c r="C160" t="s">
        <v>9</v>
      </c>
      <c r="D160" t="s">
        <v>12</v>
      </c>
      <c r="E160" t="s">
        <v>19</v>
      </c>
      <c r="F160" t="s">
        <v>20</v>
      </c>
      <c r="G160">
        <v>22</v>
      </c>
      <c r="H160">
        <v>22</v>
      </c>
      <c r="I160">
        <v>22</v>
      </c>
      <c r="J160">
        <v>22</v>
      </c>
      <c r="K160">
        <v>22</v>
      </c>
      <c r="L160">
        <v>22</v>
      </c>
      <c r="M160">
        <v>22</v>
      </c>
      <c r="N160">
        <v>22</v>
      </c>
      <c r="O160">
        <v>22</v>
      </c>
      <c r="P160">
        <v>22</v>
      </c>
      <c r="Q160">
        <v>22</v>
      </c>
      <c r="R160">
        <v>22</v>
      </c>
      <c r="S160">
        <v>11</v>
      </c>
      <c r="T160">
        <v>22</v>
      </c>
      <c r="U160">
        <v>22</v>
      </c>
      <c r="V160">
        <v>22</v>
      </c>
      <c r="W160">
        <v>22</v>
      </c>
      <c r="X160">
        <v>22</v>
      </c>
      <c r="Y160">
        <v>22</v>
      </c>
      <c r="Z160">
        <v>22</v>
      </c>
      <c r="AA160">
        <v>25</v>
      </c>
      <c r="AB160">
        <v>25</v>
      </c>
      <c r="AC160">
        <v>25</v>
      </c>
      <c r="AD160">
        <v>25</v>
      </c>
      <c r="AE160">
        <v>25</v>
      </c>
      <c r="AF160">
        <v>25</v>
      </c>
      <c r="AG160">
        <v>25</v>
      </c>
      <c r="AH160">
        <v>25</v>
      </c>
      <c r="AI160">
        <v>25</v>
      </c>
      <c r="AJ160">
        <v>25</v>
      </c>
      <c r="AK160">
        <v>25</v>
      </c>
      <c r="AL160">
        <v>25</v>
      </c>
      <c r="AM160">
        <v>22</v>
      </c>
      <c r="AN160">
        <v>25</v>
      </c>
      <c r="AO160">
        <v>25</v>
      </c>
      <c r="AP160">
        <v>25</v>
      </c>
      <c r="AQ160">
        <v>25</v>
      </c>
      <c r="AR160">
        <v>25</v>
      </c>
      <c r="AS160">
        <v>25</v>
      </c>
      <c r="AT160">
        <v>25</v>
      </c>
      <c r="AU160">
        <v>23</v>
      </c>
      <c r="AV160">
        <v>23</v>
      </c>
      <c r="AW160">
        <v>23</v>
      </c>
      <c r="AX160">
        <v>23</v>
      </c>
      <c r="AY160">
        <v>23</v>
      </c>
      <c r="AZ160">
        <v>24</v>
      </c>
      <c r="BA160">
        <v>23</v>
      </c>
      <c r="BB160">
        <v>24</v>
      </c>
      <c r="BC160">
        <v>23</v>
      </c>
      <c r="BD160">
        <v>24</v>
      </c>
      <c r="BE160">
        <v>23</v>
      </c>
      <c r="BF160">
        <v>23</v>
      </c>
      <c r="BG160">
        <v>25</v>
      </c>
      <c r="BH160">
        <v>24</v>
      </c>
      <c r="BI160">
        <v>23</v>
      </c>
      <c r="BJ160">
        <v>23</v>
      </c>
      <c r="BK160">
        <v>23</v>
      </c>
      <c r="BL160">
        <v>23</v>
      </c>
      <c r="BM160">
        <v>23</v>
      </c>
      <c r="BN160">
        <v>23</v>
      </c>
      <c r="BO160">
        <v>24</v>
      </c>
      <c r="BP160">
        <v>24</v>
      </c>
      <c r="BQ160">
        <v>24</v>
      </c>
      <c r="BR160">
        <v>24</v>
      </c>
      <c r="BS160">
        <v>24</v>
      </c>
      <c r="BT160">
        <v>23</v>
      </c>
      <c r="BU160">
        <v>24</v>
      </c>
      <c r="BV160">
        <v>23</v>
      </c>
      <c r="BW160">
        <v>24</v>
      </c>
      <c r="BX160">
        <v>23</v>
      </c>
      <c r="BY160">
        <v>24</v>
      </c>
      <c r="BZ160">
        <v>24</v>
      </c>
      <c r="CA160">
        <v>23</v>
      </c>
      <c r="CB160">
        <v>23</v>
      </c>
      <c r="CC160">
        <v>24</v>
      </c>
      <c r="CD160">
        <v>24</v>
      </c>
      <c r="CE160">
        <v>24</v>
      </c>
      <c r="CF160">
        <v>24</v>
      </c>
      <c r="CG160">
        <v>24</v>
      </c>
      <c r="CH160">
        <v>24</v>
      </c>
      <c r="CI160">
        <v>17</v>
      </c>
      <c r="CJ160">
        <v>17</v>
      </c>
      <c r="CK160">
        <v>17</v>
      </c>
      <c r="CL160">
        <v>17</v>
      </c>
      <c r="CM160">
        <v>17</v>
      </c>
      <c r="CN160">
        <v>17</v>
      </c>
      <c r="CO160">
        <v>17</v>
      </c>
      <c r="CP160">
        <v>17</v>
      </c>
      <c r="CQ160">
        <v>17</v>
      </c>
      <c r="CR160">
        <v>17</v>
      </c>
      <c r="CS160">
        <v>17</v>
      </c>
      <c r="CT160">
        <v>17</v>
      </c>
      <c r="CU160">
        <v>24</v>
      </c>
      <c r="CV160">
        <v>17</v>
      </c>
      <c r="CW160">
        <v>17</v>
      </c>
      <c r="CX160">
        <v>17</v>
      </c>
      <c r="CY160">
        <v>17</v>
      </c>
      <c r="CZ160">
        <v>17</v>
      </c>
      <c r="DA160">
        <v>17</v>
      </c>
      <c r="DB160">
        <v>17</v>
      </c>
    </row>
    <row r="161" spans="1:106">
      <c r="A161">
        <v>153</v>
      </c>
      <c r="B161" t="s">
        <v>17</v>
      </c>
      <c r="C161" t="s">
        <v>9</v>
      </c>
      <c r="D161" t="s">
        <v>12</v>
      </c>
      <c r="E161" t="s">
        <v>19</v>
      </c>
      <c r="F161" t="s">
        <v>20</v>
      </c>
      <c r="G161">
        <v>22</v>
      </c>
      <c r="H161">
        <v>22</v>
      </c>
      <c r="I161">
        <v>22</v>
      </c>
      <c r="J161">
        <v>22</v>
      </c>
      <c r="K161">
        <v>22</v>
      </c>
      <c r="L161">
        <v>22</v>
      </c>
      <c r="M161">
        <v>22</v>
      </c>
      <c r="N161">
        <v>22</v>
      </c>
      <c r="O161">
        <v>22</v>
      </c>
      <c r="P161">
        <v>22</v>
      </c>
      <c r="Q161">
        <v>22</v>
      </c>
      <c r="R161">
        <v>22</v>
      </c>
      <c r="S161">
        <v>22</v>
      </c>
      <c r="T161">
        <v>22</v>
      </c>
      <c r="U161">
        <v>22</v>
      </c>
      <c r="V161">
        <v>22</v>
      </c>
      <c r="W161">
        <v>22</v>
      </c>
      <c r="X161">
        <v>22</v>
      </c>
      <c r="Y161">
        <v>22</v>
      </c>
      <c r="Z161">
        <v>22</v>
      </c>
      <c r="AA161">
        <v>25</v>
      </c>
      <c r="AB161">
        <v>25</v>
      </c>
      <c r="AC161">
        <v>25</v>
      </c>
      <c r="AD161">
        <v>25</v>
      </c>
      <c r="AE161">
        <v>25</v>
      </c>
      <c r="AF161">
        <v>25</v>
      </c>
      <c r="AG161">
        <v>25</v>
      </c>
      <c r="AH161">
        <v>25</v>
      </c>
      <c r="AI161">
        <v>25</v>
      </c>
      <c r="AJ161">
        <v>25</v>
      </c>
      <c r="AK161">
        <v>25</v>
      </c>
      <c r="AL161">
        <v>25</v>
      </c>
      <c r="AM161">
        <v>25</v>
      </c>
      <c r="AN161">
        <v>25</v>
      </c>
      <c r="AO161">
        <v>25</v>
      </c>
      <c r="AP161">
        <v>25</v>
      </c>
      <c r="AQ161">
        <v>25</v>
      </c>
      <c r="AR161">
        <v>25</v>
      </c>
      <c r="AS161">
        <v>25</v>
      </c>
      <c r="AT161">
        <v>25</v>
      </c>
      <c r="AU161">
        <v>23</v>
      </c>
      <c r="AV161">
        <v>23</v>
      </c>
      <c r="AW161">
        <v>23</v>
      </c>
      <c r="AX161">
        <v>23</v>
      </c>
      <c r="AY161">
        <v>23</v>
      </c>
      <c r="AZ161">
        <v>23</v>
      </c>
      <c r="BA161">
        <v>23</v>
      </c>
      <c r="BB161">
        <v>23</v>
      </c>
      <c r="BC161">
        <v>23</v>
      </c>
      <c r="BD161">
        <v>23</v>
      </c>
      <c r="BE161">
        <v>23</v>
      </c>
      <c r="BF161">
        <v>23</v>
      </c>
      <c r="BG161">
        <v>23</v>
      </c>
      <c r="BH161">
        <v>23</v>
      </c>
      <c r="BI161">
        <v>23</v>
      </c>
      <c r="BJ161">
        <v>23</v>
      </c>
      <c r="BK161">
        <v>23</v>
      </c>
      <c r="BL161">
        <v>23</v>
      </c>
      <c r="BM161">
        <v>23</v>
      </c>
      <c r="BN161">
        <v>23</v>
      </c>
      <c r="BO161">
        <v>24</v>
      </c>
      <c r="BP161">
        <v>24</v>
      </c>
      <c r="BQ161">
        <v>24</v>
      </c>
      <c r="BR161">
        <v>24</v>
      </c>
      <c r="BS161">
        <v>24</v>
      </c>
      <c r="BT161">
        <v>24</v>
      </c>
      <c r="BU161">
        <v>24</v>
      </c>
      <c r="BV161">
        <v>24</v>
      </c>
      <c r="BW161">
        <v>24</v>
      </c>
      <c r="BX161">
        <v>24</v>
      </c>
      <c r="BY161">
        <v>24</v>
      </c>
      <c r="BZ161">
        <v>24</v>
      </c>
      <c r="CA161">
        <v>24</v>
      </c>
      <c r="CB161">
        <v>24</v>
      </c>
      <c r="CC161">
        <v>24</v>
      </c>
      <c r="CD161">
        <v>24</v>
      </c>
      <c r="CE161">
        <v>24</v>
      </c>
      <c r="CF161">
        <v>24</v>
      </c>
      <c r="CG161">
        <v>24</v>
      </c>
      <c r="CH161">
        <v>24</v>
      </c>
      <c r="CI161">
        <v>17</v>
      </c>
      <c r="CJ161">
        <v>18</v>
      </c>
      <c r="CK161">
        <v>17</v>
      </c>
      <c r="CL161">
        <v>17</v>
      </c>
      <c r="CM161">
        <v>17</v>
      </c>
      <c r="CN161">
        <v>17</v>
      </c>
      <c r="CO161">
        <v>11</v>
      </c>
      <c r="CP161">
        <v>17</v>
      </c>
      <c r="CQ161">
        <v>17</v>
      </c>
      <c r="CR161">
        <v>17</v>
      </c>
      <c r="CS161">
        <v>17</v>
      </c>
      <c r="CT161">
        <v>17</v>
      </c>
      <c r="CU161">
        <v>17</v>
      </c>
      <c r="CV161">
        <v>17</v>
      </c>
      <c r="CW161">
        <v>17</v>
      </c>
      <c r="CX161">
        <v>17</v>
      </c>
      <c r="CY161">
        <v>17</v>
      </c>
      <c r="CZ161">
        <v>17</v>
      </c>
      <c r="DA161">
        <v>17</v>
      </c>
      <c r="DB161">
        <v>17</v>
      </c>
    </row>
    <row r="162" spans="1:106">
      <c r="A162">
        <v>154</v>
      </c>
      <c r="B162" t="s">
        <v>17</v>
      </c>
      <c r="C162" t="s">
        <v>9</v>
      </c>
      <c r="D162" t="s">
        <v>12</v>
      </c>
      <c r="E162" t="s">
        <v>19</v>
      </c>
      <c r="F162" t="s">
        <v>20</v>
      </c>
      <c r="G162">
        <v>22</v>
      </c>
      <c r="H162">
        <v>22</v>
      </c>
      <c r="I162">
        <v>22</v>
      </c>
      <c r="J162">
        <v>22</v>
      </c>
      <c r="K162">
        <v>22</v>
      </c>
      <c r="L162">
        <v>22</v>
      </c>
      <c r="M162">
        <v>22</v>
      </c>
      <c r="N162">
        <v>22</v>
      </c>
      <c r="O162">
        <v>22</v>
      </c>
      <c r="P162">
        <v>22</v>
      </c>
      <c r="Q162">
        <v>22</v>
      </c>
      <c r="R162">
        <v>22</v>
      </c>
      <c r="S162">
        <v>22</v>
      </c>
      <c r="T162">
        <v>22</v>
      </c>
      <c r="U162">
        <v>22</v>
      </c>
      <c r="V162">
        <v>22</v>
      </c>
      <c r="W162">
        <v>22</v>
      </c>
      <c r="X162">
        <v>22</v>
      </c>
      <c r="Y162">
        <v>22</v>
      </c>
      <c r="Z162">
        <v>22</v>
      </c>
      <c r="AA162">
        <v>25</v>
      </c>
      <c r="AB162">
        <v>25</v>
      </c>
      <c r="AC162">
        <v>25</v>
      </c>
      <c r="AD162">
        <v>25</v>
      </c>
      <c r="AE162">
        <v>25</v>
      </c>
      <c r="AF162">
        <v>25</v>
      </c>
      <c r="AG162">
        <v>25</v>
      </c>
      <c r="AH162">
        <v>25</v>
      </c>
      <c r="AI162">
        <v>25</v>
      </c>
      <c r="AJ162">
        <v>25</v>
      </c>
      <c r="AK162">
        <v>25</v>
      </c>
      <c r="AL162">
        <v>25</v>
      </c>
      <c r="AM162">
        <v>25</v>
      </c>
      <c r="AN162">
        <v>25</v>
      </c>
      <c r="AO162">
        <v>25</v>
      </c>
      <c r="AP162">
        <v>25</v>
      </c>
      <c r="AQ162">
        <v>25</v>
      </c>
      <c r="AR162">
        <v>25</v>
      </c>
      <c r="AS162">
        <v>25</v>
      </c>
      <c r="AT162">
        <v>25</v>
      </c>
      <c r="AU162">
        <v>23</v>
      </c>
      <c r="AV162">
        <v>23</v>
      </c>
      <c r="AW162">
        <v>23</v>
      </c>
      <c r="AX162">
        <v>23</v>
      </c>
      <c r="AY162">
        <v>23</v>
      </c>
      <c r="AZ162">
        <v>23</v>
      </c>
      <c r="BA162">
        <v>23</v>
      </c>
      <c r="BB162">
        <v>23</v>
      </c>
      <c r="BC162">
        <v>23</v>
      </c>
      <c r="BD162">
        <v>23</v>
      </c>
      <c r="BE162">
        <v>23</v>
      </c>
      <c r="BF162">
        <v>23</v>
      </c>
      <c r="BG162">
        <v>23</v>
      </c>
      <c r="BH162">
        <v>24</v>
      </c>
      <c r="BI162">
        <v>23</v>
      </c>
      <c r="BJ162">
        <v>23</v>
      </c>
      <c r="BK162">
        <v>23</v>
      </c>
      <c r="BL162">
        <v>23</v>
      </c>
      <c r="BM162">
        <v>23</v>
      </c>
      <c r="BN162">
        <v>23</v>
      </c>
      <c r="BO162">
        <v>24</v>
      </c>
      <c r="BP162">
        <v>24</v>
      </c>
      <c r="BQ162">
        <v>24</v>
      </c>
      <c r="BR162">
        <v>24</v>
      </c>
      <c r="BS162">
        <v>24</v>
      </c>
      <c r="BT162">
        <v>24</v>
      </c>
      <c r="BU162">
        <v>24</v>
      </c>
      <c r="BV162">
        <v>24</v>
      </c>
      <c r="BW162">
        <v>24</v>
      </c>
      <c r="BX162">
        <v>24</v>
      </c>
      <c r="BY162">
        <v>24</v>
      </c>
      <c r="BZ162">
        <v>24</v>
      </c>
      <c r="CA162">
        <v>24</v>
      </c>
      <c r="CB162">
        <v>23</v>
      </c>
      <c r="CC162">
        <v>24</v>
      </c>
      <c r="CD162">
        <v>24</v>
      </c>
      <c r="CE162">
        <v>24</v>
      </c>
      <c r="CF162">
        <v>24</v>
      </c>
      <c r="CG162">
        <v>24</v>
      </c>
      <c r="CH162">
        <v>24</v>
      </c>
      <c r="CI162">
        <v>17</v>
      </c>
      <c r="CJ162">
        <v>17</v>
      </c>
      <c r="CK162">
        <v>17</v>
      </c>
      <c r="CL162">
        <v>17</v>
      </c>
      <c r="CM162">
        <v>17</v>
      </c>
      <c r="CN162">
        <v>17</v>
      </c>
      <c r="CO162">
        <v>17</v>
      </c>
      <c r="CP162">
        <v>17</v>
      </c>
      <c r="CQ162">
        <v>17</v>
      </c>
      <c r="CR162">
        <v>17</v>
      </c>
      <c r="CS162">
        <v>17</v>
      </c>
      <c r="CT162">
        <v>1</v>
      </c>
      <c r="CU162">
        <v>17</v>
      </c>
      <c r="CV162">
        <v>17</v>
      </c>
      <c r="CW162">
        <v>17</v>
      </c>
      <c r="CX162">
        <v>17</v>
      </c>
      <c r="CY162">
        <v>1</v>
      </c>
      <c r="CZ162">
        <v>17</v>
      </c>
      <c r="DA162">
        <v>17</v>
      </c>
      <c r="DB162">
        <v>17</v>
      </c>
    </row>
    <row r="163" spans="1:106">
      <c r="A163">
        <v>155</v>
      </c>
      <c r="B163" t="s">
        <v>17</v>
      </c>
      <c r="C163" t="s">
        <v>9</v>
      </c>
      <c r="D163" t="s">
        <v>12</v>
      </c>
      <c r="E163" t="s">
        <v>19</v>
      </c>
      <c r="F163" t="s">
        <v>20</v>
      </c>
      <c r="G163">
        <v>22</v>
      </c>
      <c r="H163">
        <v>22</v>
      </c>
      <c r="I163">
        <v>22</v>
      </c>
      <c r="J163">
        <v>22</v>
      </c>
      <c r="K163">
        <v>22</v>
      </c>
      <c r="L163">
        <v>22</v>
      </c>
      <c r="M163">
        <v>22</v>
      </c>
      <c r="N163">
        <v>22</v>
      </c>
      <c r="O163">
        <v>22</v>
      </c>
      <c r="P163">
        <v>22</v>
      </c>
      <c r="Q163">
        <v>22</v>
      </c>
      <c r="R163">
        <v>1</v>
      </c>
      <c r="S163">
        <v>22</v>
      </c>
      <c r="T163">
        <v>1</v>
      </c>
      <c r="U163">
        <v>22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25</v>
      </c>
      <c r="AB163">
        <v>25</v>
      </c>
      <c r="AC163">
        <v>25</v>
      </c>
      <c r="AD163">
        <v>25</v>
      </c>
      <c r="AE163">
        <v>25</v>
      </c>
      <c r="AF163">
        <v>25</v>
      </c>
      <c r="AG163">
        <v>25</v>
      </c>
      <c r="AH163">
        <v>25</v>
      </c>
      <c r="AI163">
        <v>25</v>
      </c>
      <c r="AJ163">
        <v>25</v>
      </c>
      <c r="AK163">
        <v>25</v>
      </c>
      <c r="AL163">
        <v>22</v>
      </c>
      <c r="AM163">
        <v>25</v>
      </c>
      <c r="AN163">
        <v>22</v>
      </c>
      <c r="AO163">
        <v>25</v>
      </c>
      <c r="AP163">
        <v>11</v>
      </c>
      <c r="AQ163">
        <v>11</v>
      </c>
      <c r="AR163">
        <v>11</v>
      </c>
      <c r="AS163">
        <v>11</v>
      </c>
      <c r="AT163">
        <v>22</v>
      </c>
      <c r="AU163">
        <v>23</v>
      </c>
      <c r="AV163">
        <v>23</v>
      </c>
      <c r="AW163">
        <v>23</v>
      </c>
      <c r="AX163">
        <v>23</v>
      </c>
      <c r="AY163">
        <v>23</v>
      </c>
      <c r="AZ163">
        <v>23</v>
      </c>
      <c r="BA163">
        <v>24</v>
      </c>
      <c r="BB163">
        <v>23</v>
      </c>
      <c r="BC163">
        <v>24</v>
      </c>
      <c r="BD163">
        <v>23</v>
      </c>
      <c r="BE163">
        <v>23</v>
      </c>
      <c r="BF163">
        <v>25</v>
      </c>
      <c r="BG163">
        <v>23</v>
      </c>
      <c r="BH163">
        <v>25</v>
      </c>
      <c r="BI163">
        <v>23</v>
      </c>
      <c r="BJ163">
        <v>22</v>
      </c>
      <c r="BK163">
        <v>22</v>
      </c>
      <c r="BL163">
        <v>22</v>
      </c>
      <c r="BM163">
        <v>22</v>
      </c>
      <c r="BN163">
        <v>25</v>
      </c>
      <c r="BO163">
        <v>24</v>
      </c>
      <c r="BP163">
        <v>24</v>
      </c>
      <c r="BQ163">
        <v>24</v>
      </c>
      <c r="BR163">
        <v>24</v>
      </c>
      <c r="BS163">
        <v>24</v>
      </c>
      <c r="BT163">
        <v>24</v>
      </c>
      <c r="BU163">
        <v>23</v>
      </c>
      <c r="BV163">
        <v>24</v>
      </c>
      <c r="BW163">
        <v>23</v>
      </c>
      <c r="BX163">
        <v>24</v>
      </c>
      <c r="BY163">
        <v>24</v>
      </c>
      <c r="BZ163">
        <v>24</v>
      </c>
      <c r="CA163">
        <v>24</v>
      </c>
      <c r="CB163">
        <v>24</v>
      </c>
      <c r="CC163">
        <v>24</v>
      </c>
      <c r="CD163">
        <v>25</v>
      </c>
      <c r="CE163">
        <v>25</v>
      </c>
      <c r="CF163">
        <v>25</v>
      </c>
      <c r="CG163">
        <v>25</v>
      </c>
      <c r="CH163">
        <v>23</v>
      </c>
      <c r="CI163">
        <v>17</v>
      </c>
      <c r="CJ163">
        <v>17</v>
      </c>
      <c r="CK163">
        <v>17</v>
      </c>
      <c r="CL163">
        <v>17</v>
      </c>
      <c r="CM163">
        <v>17</v>
      </c>
      <c r="CN163">
        <v>17</v>
      </c>
      <c r="CO163">
        <v>17</v>
      </c>
      <c r="CP163">
        <v>17</v>
      </c>
      <c r="CQ163">
        <v>17</v>
      </c>
      <c r="CR163">
        <v>17</v>
      </c>
      <c r="CS163">
        <v>17</v>
      </c>
      <c r="CT163">
        <v>23</v>
      </c>
      <c r="CU163">
        <v>17</v>
      </c>
      <c r="CV163">
        <v>23</v>
      </c>
      <c r="CW163">
        <v>17</v>
      </c>
      <c r="CX163">
        <v>23</v>
      </c>
      <c r="CY163">
        <v>23</v>
      </c>
      <c r="CZ163">
        <v>23</v>
      </c>
      <c r="DA163">
        <v>23</v>
      </c>
      <c r="DB163">
        <v>24</v>
      </c>
    </row>
    <row r="164" spans="1:106">
      <c r="A164">
        <v>156</v>
      </c>
      <c r="B164" t="s">
        <v>17</v>
      </c>
      <c r="C164" t="s">
        <v>9</v>
      </c>
      <c r="D164" t="s">
        <v>12</v>
      </c>
      <c r="E164" t="s">
        <v>19</v>
      </c>
      <c r="F164" t="s">
        <v>20</v>
      </c>
      <c r="G164">
        <v>22</v>
      </c>
      <c r="H164">
        <v>22</v>
      </c>
      <c r="I164">
        <v>22</v>
      </c>
      <c r="J164">
        <v>22</v>
      </c>
      <c r="K164">
        <v>22</v>
      </c>
      <c r="L164">
        <v>22</v>
      </c>
      <c r="M164">
        <v>22</v>
      </c>
      <c r="N164">
        <v>22</v>
      </c>
      <c r="O164">
        <v>22</v>
      </c>
      <c r="P164">
        <v>22</v>
      </c>
      <c r="Q164">
        <v>22</v>
      </c>
      <c r="R164">
        <v>22</v>
      </c>
      <c r="S164">
        <v>22</v>
      </c>
      <c r="T164">
        <v>22</v>
      </c>
      <c r="U164">
        <v>22</v>
      </c>
      <c r="V164">
        <v>22</v>
      </c>
      <c r="W164">
        <v>22</v>
      </c>
      <c r="X164">
        <v>22</v>
      </c>
      <c r="Y164">
        <v>22</v>
      </c>
      <c r="Z164">
        <v>22</v>
      </c>
      <c r="AA164">
        <v>25</v>
      </c>
      <c r="AB164">
        <v>25</v>
      </c>
      <c r="AC164">
        <v>25</v>
      </c>
      <c r="AD164">
        <v>25</v>
      </c>
      <c r="AE164">
        <v>25</v>
      </c>
      <c r="AF164">
        <v>25</v>
      </c>
      <c r="AG164">
        <v>25</v>
      </c>
      <c r="AH164">
        <v>25</v>
      </c>
      <c r="AI164">
        <v>25</v>
      </c>
      <c r="AJ164">
        <v>25</v>
      </c>
      <c r="AK164">
        <v>25</v>
      </c>
      <c r="AL164">
        <v>25</v>
      </c>
      <c r="AM164">
        <v>25</v>
      </c>
      <c r="AN164">
        <v>25</v>
      </c>
      <c r="AO164">
        <v>25</v>
      </c>
      <c r="AP164">
        <v>25</v>
      </c>
      <c r="AQ164">
        <v>25</v>
      </c>
      <c r="AR164">
        <v>25</v>
      </c>
      <c r="AS164">
        <v>25</v>
      </c>
      <c r="AT164">
        <v>25</v>
      </c>
      <c r="AU164">
        <v>23</v>
      </c>
      <c r="AV164">
        <v>23</v>
      </c>
      <c r="AW164">
        <v>23</v>
      </c>
      <c r="AX164">
        <v>23</v>
      </c>
      <c r="AY164">
        <v>23</v>
      </c>
      <c r="AZ164">
        <v>23</v>
      </c>
      <c r="BA164">
        <v>23</v>
      </c>
      <c r="BB164">
        <v>23</v>
      </c>
      <c r="BC164">
        <v>23</v>
      </c>
      <c r="BD164">
        <v>23</v>
      </c>
      <c r="BE164">
        <v>23</v>
      </c>
      <c r="BF164">
        <v>23</v>
      </c>
      <c r="BG164">
        <v>23</v>
      </c>
      <c r="BH164">
        <v>23</v>
      </c>
      <c r="BI164">
        <v>23</v>
      </c>
      <c r="BJ164">
        <v>23</v>
      </c>
      <c r="BK164">
        <v>23</v>
      </c>
      <c r="BL164">
        <v>23</v>
      </c>
      <c r="BM164">
        <v>23</v>
      </c>
      <c r="BN164">
        <v>23</v>
      </c>
      <c r="BO164">
        <v>24</v>
      </c>
      <c r="BP164">
        <v>24</v>
      </c>
      <c r="BQ164">
        <v>24</v>
      </c>
      <c r="BR164">
        <v>24</v>
      </c>
      <c r="BS164">
        <v>24</v>
      </c>
      <c r="BT164">
        <v>24</v>
      </c>
      <c r="BU164">
        <v>24</v>
      </c>
      <c r="BV164">
        <v>24</v>
      </c>
      <c r="BW164">
        <v>24</v>
      </c>
      <c r="BX164">
        <v>24</v>
      </c>
      <c r="BY164">
        <v>24</v>
      </c>
      <c r="BZ164">
        <v>24</v>
      </c>
      <c r="CA164">
        <v>24</v>
      </c>
      <c r="CB164">
        <v>24</v>
      </c>
      <c r="CC164">
        <v>24</v>
      </c>
      <c r="CD164">
        <v>24</v>
      </c>
      <c r="CE164">
        <v>24</v>
      </c>
      <c r="CF164">
        <v>24</v>
      </c>
      <c r="CG164">
        <v>24</v>
      </c>
      <c r="CH164">
        <v>24</v>
      </c>
      <c r="CI164">
        <v>17</v>
      </c>
      <c r="CJ164">
        <v>17</v>
      </c>
      <c r="CK164">
        <v>17</v>
      </c>
      <c r="CL164">
        <v>17</v>
      </c>
      <c r="CM164">
        <v>17</v>
      </c>
      <c r="CN164">
        <v>17</v>
      </c>
      <c r="CO164">
        <v>17</v>
      </c>
      <c r="CP164">
        <v>17</v>
      </c>
      <c r="CQ164">
        <v>17</v>
      </c>
      <c r="CR164">
        <v>17</v>
      </c>
      <c r="CS164">
        <v>17</v>
      </c>
      <c r="CT164">
        <v>17</v>
      </c>
      <c r="CU164">
        <v>17</v>
      </c>
      <c r="CV164">
        <v>17</v>
      </c>
      <c r="CW164">
        <v>17</v>
      </c>
      <c r="CX164">
        <v>17</v>
      </c>
      <c r="CY164">
        <v>17</v>
      </c>
      <c r="CZ164">
        <v>17</v>
      </c>
      <c r="DA164">
        <v>17</v>
      </c>
      <c r="DB164">
        <v>17</v>
      </c>
    </row>
    <row r="165" spans="1:106">
      <c r="A165">
        <v>157</v>
      </c>
      <c r="B165" t="s">
        <v>17</v>
      </c>
      <c r="C165" t="s">
        <v>9</v>
      </c>
      <c r="D165" t="s">
        <v>12</v>
      </c>
      <c r="E165" t="s">
        <v>19</v>
      </c>
      <c r="F165" t="s">
        <v>20</v>
      </c>
      <c r="G165">
        <v>22</v>
      </c>
      <c r="H165">
        <v>22</v>
      </c>
      <c r="I165">
        <v>22</v>
      </c>
      <c r="J165">
        <v>22</v>
      </c>
      <c r="K165">
        <v>22</v>
      </c>
      <c r="L165">
        <v>22</v>
      </c>
      <c r="M165">
        <v>22</v>
      </c>
      <c r="N165">
        <v>22</v>
      </c>
      <c r="O165">
        <v>22</v>
      </c>
      <c r="P165">
        <v>22</v>
      </c>
      <c r="Q165">
        <v>22</v>
      </c>
      <c r="R165">
        <v>22</v>
      </c>
      <c r="S165">
        <v>22</v>
      </c>
      <c r="T165">
        <v>22</v>
      </c>
      <c r="U165">
        <v>22</v>
      </c>
      <c r="V165">
        <v>22</v>
      </c>
      <c r="W165">
        <v>22</v>
      </c>
      <c r="X165">
        <v>22</v>
      </c>
      <c r="Y165">
        <v>22</v>
      </c>
      <c r="Z165">
        <v>22</v>
      </c>
      <c r="AA165">
        <v>25</v>
      </c>
      <c r="AB165">
        <v>25</v>
      </c>
      <c r="AC165">
        <v>25</v>
      </c>
      <c r="AD165">
        <v>25</v>
      </c>
      <c r="AE165">
        <v>25</v>
      </c>
      <c r="AF165">
        <v>25</v>
      </c>
      <c r="AG165">
        <v>25</v>
      </c>
      <c r="AH165">
        <v>25</v>
      </c>
      <c r="AI165">
        <v>25</v>
      </c>
      <c r="AJ165">
        <v>25</v>
      </c>
      <c r="AK165">
        <v>25</v>
      </c>
      <c r="AL165">
        <v>25</v>
      </c>
      <c r="AM165">
        <v>25</v>
      </c>
      <c r="AN165">
        <v>25</v>
      </c>
      <c r="AO165">
        <v>25</v>
      </c>
      <c r="AP165">
        <v>25</v>
      </c>
      <c r="AQ165">
        <v>25</v>
      </c>
      <c r="AR165">
        <v>25</v>
      </c>
      <c r="AS165">
        <v>25</v>
      </c>
      <c r="AT165">
        <v>25</v>
      </c>
      <c r="AU165">
        <v>23</v>
      </c>
      <c r="AV165">
        <v>23</v>
      </c>
      <c r="AW165">
        <v>23</v>
      </c>
      <c r="AX165">
        <v>11</v>
      </c>
      <c r="AY165">
        <v>23</v>
      </c>
      <c r="AZ165">
        <v>23</v>
      </c>
      <c r="BA165">
        <v>23</v>
      </c>
      <c r="BB165">
        <v>23</v>
      </c>
      <c r="BC165">
        <v>23</v>
      </c>
      <c r="BD165">
        <v>23</v>
      </c>
      <c r="BE165">
        <v>23</v>
      </c>
      <c r="BF165">
        <v>23</v>
      </c>
      <c r="BG165">
        <v>23</v>
      </c>
      <c r="BH165">
        <v>23</v>
      </c>
      <c r="BI165">
        <v>23</v>
      </c>
      <c r="BJ165">
        <v>23</v>
      </c>
      <c r="BK165">
        <v>23</v>
      </c>
      <c r="BL165">
        <v>23</v>
      </c>
      <c r="BM165">
        <v>23</v>
      </c>
      <c r="BN165">
        <v>23</v>
      </c>
      <c r="BO165">
        <v>24</v>
      </c>
      <c r="BP165">
        <v>24</v>
      </c>
      <c r="BQ165">
        <v>24</v>
      </c>
      <c r="BR165">
        <v>23</v>
      </c>
      <c r="BS165">
        <v>24</v>
      </c>
      <c r="BT165">
        <v>24</v>
      </c>
      <c r="BU165">
        <v>24</v>
      </c>
      <c r="BV165">
        <v>24</v>
      </c>
      <c r="BW165">
        <v>24</v>
      </c>
      <c r="BX165">
        <v>24</v>
      </c>
      <c r="BY165">
        <v>24</v>
      </c>
      <c r="BZ165">
        <v>24</v>
      </c>
      <c r="CA165">
        <v>24</v>
      </c>
      <c r="CB165">
        <v>24</v>
      </c>
      <c r="CC165">
        <v>24</v>
      </c>
      <c r="CD165">
        <v>24</v>
      </c>
      <c r="CE165">
        <v>24</v>
      </c>
      <c r="CF165">
        <v>24</v>
      </c>
      <c r="CG165">
        <v>24</v>
      </c>
      <c r="CH165">
        <v>24</v>
      </c>
      <c r="CI165">
        <v>17</v>
      </c>
      <c r="CJ165">
        <v>17</v>
      </c>
      <c r="CK165">
        <v>17</v>
      </c>
      <c r="CL165">
        <v>24</v>
      </c>
      <c r="CM165">
        <v>17</v>
      </c>
      <c r="CN165">
        <v>17</v>
      </c>
      <c r="CO165">
        <v>16</v>
      </c>
      <c r="CP165">
        <v>17</v>
      </c>
      <c r="CQ165">
        <v>17</v>
      </c>
      <c r="CR165">
        <v>17</v>
      </c>
      <c r="CS165">
        <v>17</v>
      </c>
      <c r="CT165">
        <v>17</v>
      </c>
      <c r="CU165">
        <v>17</v>
      </c>
      <c r="CV165">
        <v>17</v>
      </c>
      <c r="CW165">
        <v>17</v>
      </c>
      <c r="CX165">
        <v>17</v>
      </c>
      <c r="CY165">
        <v>17</v>
      </c>
      <c r="CZ165">
        <v>17</v>
      </c>
      <c r="DA165">
        <v>17</v>
      </c>
      <c r="DB165">
        <v>17</v>
      </c>
    </row>
    <row r="166" spans="1:106">
      <c r="A166">
        <v>158</v>
      </c>
      <c r="B166" t="s">
        <v>17</v>
      </c>
      <c r="C166" t="s">
        <v>9</v>
      </c>
      <c r="D166" t="s">
        <v>12</v>
      </c>
      <c r="E166" t="s">
        <v>19</v>
      </c>
      <c r="F166" t="s">
        <v>20</v>
      </c>
      <c r="G166">
        <v>22</v>
      </c>
      <c r="H166">
        <v>22</v>
      </c>
      <c r="I166">
        <v>22</v>
      </c>
      <c r="J166">
        <v>22</v>
      </c>
      <c r="K166">
        <v>22</v>
      </c>
      <c r="L166">
        <v>22</v>
      </c>
      <c r="M166">
        <v>22</v>
      </c>
      <c r="N166">
        <v>22</v>
      </c>
      <c r="O166">
        <v>22</v>
      </c>
      <c r="P166">
        <v>22</v>
      </c>
      <c r="Q166">
        <v>24</v>
      </c>
      <c r="R166">
        <v>23</v>
      </c>
      <c r="S166">
        <v>24</v>
      </c>
      <c r="T166">
        <v>23</v>
      </c>
      <c r="U166">
        <v>24</v>
      </c>
      <c r="V166">
        <v>22</v>
      </c>
      <c r="W166">
        <v>22</v>
      </c>
      <c r="X166">
        <v>22</v>
      </c>
      <c r="Y166">
        <v>22</v>
      </c>
      <c r="Z166">
        <v>22</v>
      </c>
      <c r="AA166">
        <v>25</v>
      </c>
      <c r="AB166">
        <v>25</v>
      </c>
      <c r="AC166">
        <v>25</v>
      </c>
      <c r="AD166">
        <v>25</v>
      </c>
      <c r="AE166">
        <v>25</v>
      </c>
      <c r="AF166">
        <v>25</v>
      </c>
      <c r="AG166">
        <v>25</v>
      </c>
      <c r="AH166">
        <v>25</v>
      </c>
      <c r="AI166">
        <v>25</v>
      </c>
      <c r="AJ166">
        <v>25</v>
      </c>
      <c r="AK166">
        <v>17</v>
      </c>
      <c r="AL166">
        <v>24</v>
      </c>
      <c r="AM166">
        <v>19</v>
      </c>
      <c r="AN166">
        <v>24</v>
      </c>
      <c r="AO166">
        <v>23</v>
      </c>
      <c r="AP166">
        <v>25</v>
      </c>
      <c r="AQ166">
        <v>25</v>
      </c>
      <c r="AR166">
        <v>25</v>
      </c>
      <c r="AS166">
        <v>25</v>
      </c>
      <c r="AT166">
        <v>25</v>
      </c>
      <c r="AU166">
        <v>23</v>
      </c>
      <c r="AV166">
        <v>23</v>
      </c>
      <c r="AW166">
        <v>23</v>
      </c>
      <c r="AX166">
        <v>23</v>
      </c>
      <c r="AY166">
        <v>23</v>
      </c>
      <c r="AZ166">
        <v>23</v>
      </c>
      <c r="BA166">
        <v>23</v>
      </c>
      <c r="BB166">
        <v>23</v>
      </c>
      <c r="BC166">
        <v>1</v>
      </c>
      <c r="BD166">
        <v>23</v>
      </c>
      <c r="BE166">
        <v>19</v>
      </c>
      <c r="BF166">
        <v>25</v>
      </c>
      <c r="BG166">
        <v>17</v>
      </c>
      <c r="BH166">
        <v>25</v>
      </c>
      <c r="BI166">
        <v>17</v>
      </c>
      <c r="BJ166">
        <v>23</v>
      </c>
      <c r="BK166">
        <v>23</v>
      </c>
      <c r="BL166">
        <v>23</v>
      </c>
      <c r="BM166">
        <v>23</v>
      </c>
      <c r="BN166">
        <v>23</v>
      </c>
      <c r="BO166">
        <v>24</v>
      </c>
      <c r="BP166">
        <v>24</v>
      </c>
      <c r="BQ166">
        <v>24</v>
      </c>
      <c r="BR166">
        <v>24</v>
      </c>
      <c r="BS166">
        <v>24</v>
      </c>
      <c r="BT166">
        <v>24</v>
      </c>
      <c r="BU166">
        <v>24</v>
      </c>
      <c r="BV166">
        <v>24</v>
      </c>
      <c r="BW166">
        <v>23</v>
      </c>
      <c r="BX166">
        <v>24</v>
      </c>
      <c r="BY166">
        <v>23</v>
      </c>
      <c r="BZ166">
        <v>17</v>
      </c>
      <c r="CA166">
        <v>23</v>
      </c>
      <c r="CB166">
        <v>17</v>
      </c>
      <c r="CC166">
        <v>25</v>
      </c>
      <c r="CD166">
        <v>24</v>
      </c>
      <c r="CE166">
        <v>24</v>
      </c>
      <c r="CF166">
        <v>24</v>
      </c>
      <c r="CG166">
        <v>24</v>
      </c>
      <c r="CH166">
        <v>24</v>
      </c>
      <c r="CI166">
        <v>17</v>
      </c>
      <c r="CJ166">
        <v>17</v>
      </c>
      <c r="CK166">
        <v>17</v>
      </c>
      <c r="CL166">
        <v>17</v>
      </c>
      <c r="CM166">
        <v>17</v>
      </c>
      <c r="CN166">
        <v>17</v>
      </c>
      <c r="CO166">
        <v>17</v>
      </c>
      <c r="CP166">
        <v>17</v>
      </c>
      <c r="CQ166">
        <v>24</v>
      </c>
      <c r="CR166">
        <v>17</v>
      </c>
      <c r="CS166">
        <v>25</v>
      </c>
      <c r="CT166">
        <v>22</v>
      </c>
      <c r="CU166">
        <v>22</v>
      </c>
      <c r="CV166">
        <v>22</v>
      </c>
      <c r="CW166">
        <v>19</v>
      </c>
      <c r="CX166">
        <v>17</v>
      </c>
      <c r="CY166">
        <v>17</v>
      </c>
      <c r="CZ166">
        <v>17</v>
      </c>
      <c r="DA166">
        <v>17</v>
      </c>
      <c r="DB166">
        <v>17</v>
      </c>
    </row>
    <row r="167" spans="1:106">
      <c r="A167">
        <v>159</v>
      </c>
      <c r="B167" t="s">
        <v>17</v>
      </c>
      <c r="C167" t="s">
        <v>9</v>
      </c>
      <c r="D167" t="s">
        <v>12</v>
      </c>
      <c r="E167" t="s">
        <v>19</v>
      </c>
      <c r="F167" t="s">
        <v>20</v>
      </c>
      <c r="G167">
        <v>22</v>
      </c>
      <c r="H167">
        <v>22</v>
      </c>
      <c r="I167">
        <v>22</v>
      </c>
      <c r="J167">
        <v>22</v>
      </c>
      <c r="K167">
        <v>22</v>
      </c>
      <c r="L167">
        <v>22</v>
      </c>
      <c r="M167">
        <v>22</v>
      </c>
      <c r="N167">
        <v>22</v>
      </c>
      <c r="O167">
        <v>22</v>
      </c>
      <c r="P167">
        <v>22</v>
      </c>
      <c r="Q167">
        <v>22</v>
      </c>
      <c r="R167">
        <v>22</v>
      </c>
      <c r="S167">
        <v>22</v>
      </c>
      <c r="T167">
        <v>22</v>
      </c>
      <c r="U167">
        <v>22</v>
      </c>
      <c r="V167">
        <v>22</v>
      </c>
      <c r="W167">
        <v>22</v>
      </c>
      <c r="X167">
        <v>22</v>
      </c>
      <c r="Y167">
        <v>22</v>
      </c>
      <c r="Z167">
        <v>22</v>
      </c>
      <c r="AA167">
        <v>25</v>
      </c>
      <c r="AB167">
        <v>25</v>
      </c>
      <c r="AC167">
        <v>25</v>
      </c>
      <c r="AD167">
        <v>25</v>
      </c>
      <c r="AE167">
        <v>25</v>
      </c>
      <c r="AF167">
        <v>25</v>
      </c>
      <c r="AG167">
        <v>25</v>
      </c>
      <c r="AH167">
        <v>25</v>
      </c>
      <c r="AI167">
        <v>25</v>
      </c>
      <c r="AJ167">
        <v>25</v>
      </c>
      <c r="AK167">
        <v>25</v>
      </c>
      <c r="AL167">
        <v>25</v>
      </c>
      <c r="AM167">
        <v>25</v>
      </c>
      <c r="AN167">
        <v>25</v>
      </c>
      <c r="AO167">
        <v>25</v>
      </c>
      <c r="AP167">
        <v>25</v>
      </c>
      <c r="AQ167">
        <v>25</v>
      </c>
      <c r="AR167">
        <v>25</v>
      </c>
      <c r="AS167">
        <v>25</v>
      </c>
      <c r="AT167">
        <v>25</v>
      </c>
      <c r="AU167">
        <v>23</v>
      </c>
      <c r="AV167">
        <v>23</v>
      </c>
      <c r="AW167">
        <v>23</v>
      </c>
      <c r="AX167">
        <v>23</v>
      </c>
      <c r="AY167">
        <v>23</v>
      </c>
      <c r="AZ167">
        <v>23</v>
      </c>
      <c r="BA167">
        <v>23</v>
      </c>
      <c r="BB167">
        <v>23</v>
      </c>
      <c r="BC167">
        <v>23</v>
      </c>
      <c r="BD167">
        <v>23</v>
      </c>
      <c r="BE167">
        <v>23</v>
      </c>
      <c r="BF167">
        <v>23</v>
      </c>
      <c r="BG167">
        <v>23</v>
      </c>
      <c r="BH167">
        <v>23</v>
      </c>
      <c r="BI167">
        <v>23</v>
      </c>
      <c r="BJ167">
        <v>23</v>
      </c>
      <c r="BK167">
        <v>23</v>
      </c>
      <c r="BL167">
        <v>23</v>
      </c>
      <c r="BM167">
        <v>23</v>
      </c>
      <c r="BN167">
        <v>11</v>
      </c>
      <c r="BO167">
        <v>24</v>
      </c>
      <c r="BP167">
        <v>24</v>
      </c>
      <c r="BQ167">
        <v>24</v>
      </c>
      <c r="BR167">
        <v>24</v>
      </c>
      <c r="BS167">
        <v>24</v>
      </c>
      <c r="BT167">
        <v>24</v>
      </c>
      <c r="BU167">
        <v>24</v>
      </c>
      <c r="BV167">
        <v>24</v>
      </c>
      <c r="BW167">
        <v>24</v>
      </c>
      <c r="BX167">
        <v>24</v>
      </c>
      <c r="BY167">
        <v>24</v>
      </c>
      <c r="BZ167">
        <v>24</v>
      </c>
      <c r="CA167">
        <v>24</v>
      </c>
      <c r="CB167">
        <v>24</v>
      </c>
      <c r="CC167">
        <v>24</v>
      </c>
      <c r="CD167">
        <v>24</v>
      </c>
      <c r="CE167">
        <v>24</v>
      </c>
      <c r="CF167">
        <v>24</v>
      </c>
      <c r="CG167">
        <v>24</v>
      </c>
      <c r="CH167">
        <v>1</v>
      </c>
      <c r="CI167">
        <v>17</v>
      </c>
      <c r="CJ167">
        <v>17</v>
      </c>
      <c r="CK167">
        <v>17</v>
      </c>
      <c r="CL167">
        <v>17</v>
      </c>
      <c r="CM167">
        <v>17</v>
      </c>
      <c r="CN167">
        <v>17</v>
      </c>
      <c r="CO167">
        <v>17</v>
      </c>
      <c r="CP167">
        <v>17</v>
      </c>
      <c r="CQ167">
        <v>26</v>
      </c>
      <c r="CR167">
        <v>17</v>
      </c>
      <c r="CS167">
        <v>17</v>
      </c>
      <c r="CT167">
        <v>17</v>
      </c>
      <c r="CU167">
        <v>17</v>
      </c>
      <c r="CV167">
        <v>17</v>
      </c>
      <c r="CW167">
        <v>17</v>
      </c>
      <c r="CX167">
        <v>1</v>
      </c>
      <c r="CY167">
        <v>1</v>
      </c>
      <c r="CZ167">
        <v>17</v>
      </c>
      <c r="DA167">
        <v>1</v>
      </c>
      <c r="DB167">
        <v>23</v>
      </c>
    </row>
    <row r="168" spans="1:106">
      <c r="A168">
        <v>160</v>
      </c>
      <c r="B168" t="s">
        <v>17</v>
      </c>
      <c r="C168" t="s">
        <v>9</v>
      </c>
      <c r="D168" t="s">
        <v>12</v>
      </c>
      <c r="E168" t="s">
        <v>19</v>
      </c>
      <c r="F168" t="s">
        <v>20</v>
      </c>
      <c r="G168">
        <v>22</v>
      </c>
      <c r="H168">
        <v>22</v>
      </c>
      <c r="I168">
        <v>22</v>
      </c>
      <c r="J168">
        <v>22</v>
      </c>
      <c r="K168">
        <v>22</v>
      </c>
      <c r="L168">
        <v>22</v>
      </c>
      <c r="M168">
        <v>22</v>
      </c>
      <c r="N168">
        <v>22</v>
      </c>
      <c r="O168">
        <v>22</v>
      </c>
      <c r="P168">
        <v>22</v>
      </c>
      <c r="Q168">
        <v>22</v>
      </c>
      <c r="R168">
        <v>22</v>
      </c>
      <c r="S168">
        <v>22</v>
      </c>
      <c r="T168">
        <v>22</v>
      </c>
      <c r="U168">
        <v>22</v>
      </c>
      <c r="V168">
        <v>22</v>
      </c>
      <c r="W168">
        <v>22</v>
      </c>
      <c r="X168">
        <v>22</v>
      </c>
      <c r="Y168">
        <v>22</v>
      </c>
      <c r="Z168">
        <v>22</v>
      </c>
      <c r="AA168">
        <v>25</v>
      </c>
      <c r="AB168">
        <v>25</v>
      </c>
      <c r="AC168">
        <v>25</v>
      </c>
      <c r="AD168">
        <v>25</v>
      </c>
      <c r="AE168">
        <v>25</v>
      </c>
      <c r="AF168">
        <v>25</v>
      </c>
      <c r="AG168">
        <v>25</v>
      </c>
      <c r="AH168">
        <v>25</v>
      </c>
      <c r="AI168">
        <v>25</v>
      </c>
      <c r="AJ168">
        <v>25</v>
      </c>
      <c r="AK168">
        <v>25</v>
      </c>
      <c r="AL168">
        <v>25</v>
      </c>
      <c r="AM168">
        <v>25</v>
      </c>
      <c r="AN168">
        <v>25</v>
      </c>
      <c r="AO168">
        <v>25</v>
      </c>
      <c r="AP168">
        <v>25</v>
      </c>
      <c r="AQ168">
        <v>25</v>
      </c>
      <c r="AR168">
        <v>25</v>
      </c>
      <c r="AS168">
        <v>25</v>
      </c>
      <c r="AT168">
        <v>25</v>
      </c>
      <c r="AU168">
        <v>23</v>
      </c>
      <c r="AV168">
        <v>23</v>
      </c>
      <c r="AW168">
        <v>23</v>
      </c>
      <c r="AX168">
        <v>23</v>
      </c>
      <c r="AY168">
        <v>23</v>
      </c>
      <c r="AZ168">
        <v>23</v>
      </c>
      <c r="BA168">
        <v>23</v>
      </c>
      <c r="BB168">
        <v>23</v>
      </c>
      <c r="BC168">
        <v>23</v>
      </c>
      <c r="BD168">
        <v>23</v>
      </c>
      <c r="BE168">
        <v>24</v>
      </c>
      <c r="BF168">
        <v>24</v>
      </c>
      <c r="BG168">
        <v>23</v>
      </c>
      <c r="BH168">
        <v>24</v>
      </c>
      <c r="BI168">
        <v>24</v>
      </c>
      <c r="BJ168">
        <v>23</v>
      </c>
      <c r="BK168">
        <v>24</v>
      </c>
      <c r="BL168">
        <v>23</v>
      </c>
      <c r="BM168">
        <v>18</v>
      </c>
      <c r="BN168">
        <v>23</v>
      </c>
      <c r="BO168">
        <v>24</v>
      </c>
      <c r="BP168">
        <v>24</v>
      </c>
      <c r="BQ168">
        <v>24</v>
      </c>
      <c r="BR168">
        <v>24</v>
      </c>
      <c r="BS168">
        <v>24</v>
      </c>
      <c r="BT168">
        <v>24</v>
      </c>
      <c r="BU168">
        <v>24</v>
      </c>
      <c r="BV168">
        <v>24</v>
      </c>
      <c r="BW168">
        <v>24</v>
      </c>
      <c r="BX168">
        <v>24</v>
      </c>
      <c r="BY168">
        <v>23</v>
      </c>
      <c r="BZ168">
        <v>23</v>
      </c>
      <c r="CA168">
        <v>24</v>
      </c>
      <c r="CB168">
        <v>23</v>
      </c>
      <c r="CC168">
        <v>23</v>
      </c>
      <c r="CD168">
        <v>24</v>
      </c>
      <c r="CE168">
        <v>18</v>
      </c>
      <c r="CF168">
        <v>24</v>
      </c>
      <c r="CG168">
        <v>24</v>
      </c>
      <c r="CH168">
        <v>24</v>
      </c>
      <c r="CI168">
        <v>17</v>
      </c>
      <c r="CJ168">
        <v>17</v>
      </c>
      <c r="CK168">
        <v>17</v>
      </c>
      <c r="CL168">
        <v>17</v>
      </c>
      <c r="CM168">
        <v>17</v>
      </c>
      <c r="CN168">
        <v>17</v>
      </c>
      <c r="CO168">
        <v>17</v>
      </c>
      <c r="CP168">
        <v>17</v>
      </c>
      <c r="CQ168">
        <v>17</v>
      </c>
      <c r="CR168">
        <v>17</v>
      </c>
      <c r="CS168">
        <v>17</v>
      </c>
      <c r="CT168">
        <v>17</v>
      </c>
      <c r="CU168">
        <v>17</v>
      </c>
      <c r="CV168">
        <v>17</v>
      </c>
      <c r="CW168">
        <v>17</v>
      </c>
      <c r="CX168">
        <v>17</v>
      </c>
      <c r="CY168">
        <v>23</v>
      </c>
      <c r="CZ168">
        <v>17</v>
      </c>
      <c r="DA168">
        <v>23</v>
      </c>
      <c r="DB168">
        <v>17</v>
      </c>
    </row>
    <row r="169" spans="1:106">
      <c r="A169">
        <v>161</v>
      </c>
      <c r="B169" t="s">
        <v>17</v>
      </c>
      <c r="C169" t="s">
        <v>9</v>
      </c>
      <c r="D169" t="s">
        <v>12</v>
      </c>
      <c r="E169" t="s">
        <v>19</v>
      </c>
      <c r="F169" t="s">
        <v>20</v>
      </c>
      <c r="G169">
        <v>22</v>
      </c>
      <c r="H169">
        <v>22</v>
      </c>
      <c r="I169">
        <v>22</v>
      </c>
      <c r="J169">
        <v>22</v>
      </c>
      <c r="K169">
        <v>22</v>
      </c>
      <c r="L169">
        <v>22</v>
      </c>
      <c r="M169">
        <v>22</v>
      </c>
      <c r="N169">
        <v>22</v>
      </c>
      <c r="O169">
        <v>22</v>
      </c>
      <c r="P169">
        <v>22</v>
      </c>
      <c r="Q169">
        <v>22</v>
      </c>
      <c r="R169">
        <v>22</v>
      </c>
      <c r="S169">
        <v>22</v>
      </c>
      <c r="T169">
        <v>22</v>
      </c>
      <c r="U169">
        <v>22</v>
      </c>
      <c r="V169">
        <v>22</v>
      </c>
      <c r="W169">
        <v>22</v>
      </c>
      <c r="X169">
        <v>22</v>
      </c>
      <c r="Y169">
        <v>22</v>
      </c>
      <c r="Z169">
        <v>22</v>
      </c>
      <c r="AA169">
        <v>25</v>
      </c>
      <c r="AB169">
        <v>25</v>
      </c>
      <c r="AC169">
        <v>25</v>
      </c>
      <c r="AD169">
        <v>25</v>
      </c>
      <c r="AE169">
        <v>25</v>
      </c>
      <c r="AF169">
        <v>25</v>
      </c>
      <c r="AG169">
        <v>25</v>
      </c>
      <c r="AH169">
        <v>25</v>
      </c>
      <c r="AI169">
        <v>25</v>
      </c>
      <c r="AJ169">
        <v>25</v>
      </c>
      <c r="AK169">
        <v>25</v>
      </c>
      <c r="AL169">
        <v>25</v>
      </c>
      <c r="AM169">
        <v>25</v>
      </c>
      <c r="AN169">
        <v>25</v>
      </c>
      <c r="AO169">
        <v>25</v>
      </c>
      <c r="AP169">
        <v>25</v>
      </c>
      <c r="AQ169">
        <v>25</v>
      </c>
      <c r="AR169">
        <v>25</v>
      </c>
      <c r="AS169">
        <v>25</v>
      </c>
      <c r="AT169">
        <v>25</v>
      </c>
      <c r="AU169">
        <v>23</v>
      </c>
      <c r="AV169">
        <v>24</v>
      </c>
      <c r="AW169">
        <v>23</v>
      </c>
      <c r="AX169">
        <v>23</v>
      </c>
      <c r="AY169">
        <v>23</v>
      </c>
      <c r="AZ169">
        <v>23</v>
      </c>
      <c r="BA169">
        <v>23</v>
      </c>
      <c r="BB169">
        <v>23</v>
      </c>
      <c r="BC169">
        <v>23</v>
      </c>
      <c r="BD169">
        <v>23</v>
      </c>
      <c r="BE169">
        <v>23</v>
      </c>
      <c r="BF169">
        <v>23</v>
      </c>
      <c r="BG169">
        <v>23</v>
      </c>
      <c r="BH169">
        <v>23</v>
      </c>
      <c r="BI169">
        <v>23</v>
      </c>
      <c r="BJ169">
        <v>23</v>
      </c>
      <c r="BK169">
        <v>23</v>
      </c>
      <c r="BL169">
        <v>23</v>
      </c>
      <c r="BM169">
        <v>23</v>
      </c>
      <c r="BN169">
        <v>23</v>
      </c>
      <c r="BO169">
        <v>24</v>
      </c>
      <c r="BP169">
        <v>23</v>
      </c>
      <c r="BQ169">
        <v>24</v>
      </c>
      <c r="BR169">
        <v>24</v>
      </c>
      <c r="BS169">
        <v>24</v>
      </c>
      <c r="BT169">
        <v>24</v>
      </c>
      <c r="BU169">
        <v>24</v>
      </c>
      <c r="BV169">
        <v>24</v>
      </c>
      <c r="BW169">
        <v>24</v>
      </c>
      <c r="BX169">
        <v>24</v>
      </c>
      <c r="BY169">
        <v>24</v>
      </c>
      <c r="BZ169">
        <v>24</v>
      </c>
      <c r="CA169">
        <v>24</v>
      </c>
      <c r="CB169">
        <v>24</v>
      </c>
      <c r="CC169">
        <v>24</v>
      </c>
      <c r="CD169">
        <v>24</v>
      </c>
      <c r="CE169">
        <v>24</v>
      </c>
      <c r="CF169">
        <v>24</v>
      </c>
      <c r="CG169">
        <v>24</v>
      </c>
      <c r="CH169">
        <v>24</v>
      </c>
      <c r="CI169">
        <v>17</v>
      </c>
      <c r="CJ169">
        <v>17</v>
      </c>
      <c r="CK169">
        <v>17</v>
      </c>
      <c r="CL169">
        <v>17</v>
      </c>
      <c r="CM169">
        <v>17</v>
      </c>
      <c r="CN169">
        <v>17</v>
      </c>
      <c r="CO169">
        <v>17</v>
      </c>
      <c r="CP169">
        <v>17</v>
      </c>
      <c r="CQ169">
        <v>17</v>
      </c>
      <c r="CR169">
        <v>17</v>
      </c>
      <c r="CS169">
        <v>17</v>
      </c>
      <c r="CT169">
        <v>17</v>
      </c>
      <c r="CU169">
        <v>17</v>
      </c>
      <c r="CV169">
        <v>17</v>
      </c>
      <c r="CW169">
        <v>17</v>
      </c>
      <c r="CX169">
        <v>17</v>
      </c>
      <c r="CY169">
        <v>17</v>
      </c>
      <c r="CZ169">
        <v>17</v>
      </c>
      <c r="DA169">
        <v>17</v>
      </c>
      <c r="DB169">
        <v>17</v>
      </c>
    </row>
    <row r="170" spans="1:106">
      <c r="A170">
        <v>162</v>
      </c>
      <c r="B170" t="s">
        <v>17</v>
      </c>
      <c r="C170" t="s">
        <v>9</v>
      </c>
      <c r="D170" t="s">
        <v>12</v>
      </c>
      <c r="E170" t="s">
        <v>19</v>
      </c>
      <c r="F170" t="s">
        <v>20</v>
      </c>
      <c r="G170">
        <v>22</v>
      </c>
      <c r="H170">
        <v>22</v>
      </c>
      <c r="I170">
        <v>22</v>
      </c>
      <c r="J170">
        <v>22</v>
      </c>
      <c r="K170">
        <v>22</v>
      </c>
      <c r="L170">
        <v>22</v>
      </c>
      <c r="M170">
        <v>22</v>
      </c>
      <c r="N170">
        <v>22</v>
      </c>
      <c r="O170">
        <v>22</v>
      </c>
      <c r="P170">
        <v>22</v>
      </c>
      <c r="Q170">
        <v>22</v>
      </c>
      <c r="R170">
        <v>22</v>
      </c>
      <c r="S170">
        <v>22</v>
      </c>
      <c r="T170">
        <v>11</v>
      </c>
      <c r="U170">
        <v>22</v>
      </c>
      <c r="V170">
        <v>22</v>
      </c>
      <c r="W170">
        <v>22</v>
      </c>
      <c r="X170">
        <v>22</v>
      </c>
      <c r="Y170">
        <v>22</v>
      </c>
      <c r="Z170">
        <v>22</v>
      </c>
      <c r="AA170">
        <v>25</v>
      </c>
      <c r="AB170">
        <v>25</v>
      </c>
      <c r="AC170">
        <v>25</v>
      </c>
      <c r="AD170">
        <v>25</v>
      </c>
      <c r="AE170">
        <v>25</v>
      </c>
      <c r="AF170">
        <v>25</v>
      </c>
      <c r="AG170">
        <v>25</v>
      </c>
      <c r="AH170">
        <v>25</v>
      </c>
      <c r="AI170">
        <v>25</v>
      </c>
      <c r="AJ170">
        <v>25</v>
      </c>
      <c r="AK170">
        <v>25</v>
      </c>
      <c r="AL170">
        <v>1</v>
      </c>
      <c r="AM170">
        <v>25</v>
      </c>
      <c r="AN170">
        <v>22</v>
      </c>
      <c r="AO170">
        <v>25</v>
      </c>
      <c r="AP170">
        <v>25</v>
      </c>
      <c r="AQ170">
        <v>25</v>
      </c>
      <c r="AR170">
        <v>25</v>
      </c>
      <c r="AS170">
        <v>25</v>
      </c>
      <c r="AT170">
        <v>25</v>
      </c>
      <c r="AU170">
        <v>23</v>
      </c>
      <c r="AV170">
        <v>23</v>
      </c>
      <c r="AW170">
        <v>23</v>
      </c>
      <c r="AX170">
        <v>23</v>
      </c>
      <c r="AY170">
        <v>23</v>
      </c>
      <c r="AZ170">
        <v>23</v>
      </c>
      <c r="BA170">
        <v>23</v>
      </c>
      <c r="BB170">
        <v>23</v>
      </c>
      <c r="BC170">
        <v>23</v>
      </c>
      <c r="BD170">
        <v>23</v>
      </c>
      <c r="BE170">
        <v>23</v>
      </c>
      <c r="BF170">
        <v>25</v>
      </c>
      <c r="BG170">
        <v>23</v>
      </c>
      <c r="BH170">
        <v>1</v>
      </c>
      <c r="BI170">
        <v>23</v>
      </c>
      <c r="BJ170">
        <v>23</v>
      </c>
      <c r="BK170">
        <v>23</v>
      </c>
      <c r="BL170">
        <v>23</v>
      </c>
      <c r="BM170">
        <v>23</v>
      </c>
      <c r="BN170">
        <v>23</v>
      </c>
      <c r="BO170">
        <v>24</v>
      </c>
      <c r="BP170">
        <v>24</v>
      </c>
      <c r="BQ170">
        <v>24</v>
      </c>
      <c r="BR170">
        <v>24</v>
      </c>
      <c r="BS170">
        <v>24</v>
      </c>
      <c r="BT170">
        <v>24</v>
      </c>
      <c r="BU170">
        <v>24</v>
      </c>
      <c r="BV170">
        <v>24</v>
      </c>
      <c r="BW170">
        <v>11</v>
      </c>
      <c r="BX170">
        <v>24</v>
      </c>
      <c r="BY170">
        <v>24</v>
      </c>
      <c r="BZ170">
        <v>23</v>
      </c>
      <c r="CA170">
        <v>24</v>
      </c>
      <c r="CB170">
        <v>25</v>
      </c>
      <c r="CC170">
        <v>24</v>
      </c>
      <c r="CD170">
        <v>24</v>
      </c>
      <c r="CE170">
        <v>24</v>
      </c>
      <c r="CF170">
        <v>24</v>
      </c>
      <c r="CG170">
        <v>24</v>
      </c>
      <c r="CH170">
        <v>24</v>
      </c>
      <c r="CI170">
        <v>17</v>
      </c>
      <c r="CJ170">
        <v>17</v>
      </c>
      <c r="CK170">
        <v>17</v>
      </c>
      <c r="CL170">
        <v>17</v>
      </c>
      <c r="CM170">
        <v>17</v>
      </c>
      <c r="CN170">
        <v>17</v>
      </c>
      <c r="CO170">
        <v>17</v>
      </c>
      <c r="CP170">
        <v>17</v>
      </c>
      <c r="CQ170">
        <v>1</v>
      </c>
      <c r="CR170">
        <v>17</v>
      </c>
      <c r="CS170">
        <v>17</v>
      </c>
      <c r="CT170">
        <v>24</v>
      </c>
      <c r="CU170">
        <v>17</v>
      </c>
      <c r="CV170">
        <v>23</v>
      </c>
      <c r="CW170">
        <v>17</v>
      </c>
      <c r="CX170">
        <v>17</v>
      </c>
      <c r="CY170">
        <v>17</v>
      </c>
      <c r="CZ170">
        <v>17</v>
      </c>
      <c r="DA170">
        <v>17</v>
      </c>
      <c r="DB170">
        <v>17</v>
      </c>
    </row>
    <row r="171" spans="1:106">
      <c r="A171">
        <v>163</v>
      </c>
      <c r="B171" t="s">
        <v>17</v>
      </c>
      <c r="C171" t="s">
        <v>9</v>
      </c>
      <c r="D171" t="s">
        <v>12</v>
      </c>
      <c r="E171" t="s">
        <v>19</v>
      </c>
      <c r="F171" t="s">
        <v>20</v>
      </c>
      <c r="G171">
        <v>22</v>
      </c>
      <c r="H171">
        <v>22</v>
      </c>
      <c r="I171">
        <v>22</v>
      </c>
      <c r="J171">
        <v>22</v>
      </c>
      <c r="K171">
        <v>22</v>
      </c>
      <c r="L171">
        <v>22</v>
      </c>
      <c r="M171">
        <v>22</v>
      </c>
      <c r="N171">
        <v>22</v>
      </c>
      <c r="O171">
        <v>22</v>
      </c>
      <c r="P171">
        <v>22</v>
      </c>
      <c r="Q171">
        <v>22</v>
      </c>
      <c r="R171">
        <v>22</v>
      </c>
      <c r="S171">
        <v>22</v>
      </c>
      <c r="T171">
        <v>22</v>
      </c>
      <c r="U171">
        <v>22</v>
      </c>
      <c r="V171">
        <v>22</v>
      </c>
      <c r="W171">
        <v>22</v>
      </c>
      <c r="X171">
        <v>22</v>
      </c>
      <c r="Y171">
        <v>22</v>
      </c>
      <c r="Z171">
        <v>22</v>
      </c>
      <c r="AA171">
        <v>25</v>
      </c>
      <c r="AB171">
        <v>25</v>
      </c>
      <c r="AC171">
        <v>25</v>
      </c>
      <c r="AD171">
        <v>25</v>
      </c>
      <c r="AE171">
        <v>25</v>
      </c>
      <c r="AF171">
        <v>25</v>
      </c>
      <c r="AG171">
        <v>25</v>
      </c>
      <c r="AH171">
        <v>25</v>
      </c>
      <c r="AI171">
        <v>25</v>
      </c>
      <c r="AJ171">
        <v>25</v>
      </c>
      <c r="AK171">
        <v>25</v>
      </c>
      <c r="AL171">
        <v>25</v>
      </c>
      <c r="AM171">
        <v>25</v>
      </c>
      <c r="AN171">
        <v>25</v>
      </c>
      <c r="AO171">
        <v>25</v>
      </c>
      <c r="AP171">
        <v>25</v>
      </c>
      <c r="AQ171">
        <v>25</v>
      </c>
      <c r="AR171">
        <v>25</v>
      </c>
      <c r="AS171">
        <v>25</v>
      </c>
      <c r="AT171">
        <v>25</v>
      </c>
      <c r="AU171">
        <v>23</v>
      </c>
      <c r="AV171">
        <v>23</v>
      </c>
      <c r="AW171">
        <v>23</v>
      </c>
      <c r="AX171">
        <v>23</v>
      </c>
      <c r="AY171">
        <v>23</v>
      </c>
      <c r="AZ171">
        <v>23</v>
      </c>
      <c r="BA171">
        <v>24</v>
      </c>
      <c r="BB171">
        <v>23</v>
      </c>
      <c r="BC171">
        <v>23</v>
      </c>
      <c r="BD171">
        <v>23</v>
      </c>
      <c r="BE171">
        <v>23</v>
      </c>
      <c r="BF171">
        <v>23</v>
      </c>
      <c r="BG171">
        <v>23</v>
      </c>
      <c r="BH171">
        <v>23</v>
      </c>
      <c r="BI171">
        <v>23</v>
      </c>
      <c r="BJ171">
        <v>23</v>
      </c>
      <c r="BK171">
        <v>23</v>
      </c>
      <c r="BL171">
        <v>23</v>
      </c>
      <c r="BM171">
        <v>23</v>
      </c>
      <c r="BN171">
        <v>23</v>
      </c>
      <c r="BO171">
        <v>24</v>
      </c>
      <c r="BP171">
        <v>24</v>
      </c>
      <c r="BQ171">
        <v>24</v>
      </c>
      <c r="BR171">
        <v>24</v>
      </c>
      <c r="BS171">
        <v>24</v>
      </c>
      <c r="BT171">
        <v>24</v>
      </c>
      <c r="BU171">
        <v>23</v>
      </c>
      <c r="BV171">
        <v>24</v>
      </c>
      <c r="BW171">
        <v>24</v>
      </c>
      <c r="BX171">
        <v>24</v>
      </c>
      <c r="BY171">
        <v>24</v>
      </c>
      <c r="BZ171">
        <v>24</v>
      </c>
      <c r="CA171">
        <v>24</v>
      </c>
      <c r="CB171">
        <v>24</v>
      </c>
      <c r="CC171">
        <v>24</v>
      </c>
      <c r="CD171">
        <v>24</v>
      </c>
      <c r="CE171">
        <v>24</v>
      </c>
      <c r="CF171">
        <v>24</v>
      </c>
      <c r="CG171">
        <v>24</v>
      </c>
      <c r="CH171">
        <v>24</v>
      </c>
      <c r="CI171">
        <v>17</v>
      </c>
      <c r="CJ171">
        <v>17</v>
      </c>
      <c r="CK171">
        <v>17</v>
      </c>
      <c r="CL171">
        <v>17</v>
      </c>
      <c r="CM171">
        <v>17</v>
      </c>
      <c r="CN171">
        <v>17</v>
      </c>
      <c r="CO171">
        <v>16</v>
      </c>
      <c r="CP171">
        <v>17</v>
      </c>
      <c r="CQ171">
        <v>17</v>
      </c>
      <c r="CR171">
        <v>17</v>
      </c>
      <c r="CS171">
        <v>17</v>
      </c>
      <c r="CT171">
        <v>17</v>
      </c>
      <c r="CU171">
        <v>17</v>
      </c>
      <c r="CV171">
        <v>17</v>
      </c>
      <c r="CW171">
        <v>17</v>
      </c>
      <c r="CX171">
        <v>17</v>
      </c>
      <c r="CY171">
        <v>17</v>
      </c>
      <c r="CZ171">
        <v>17</v>
      </c>
      <c r="DA171">
        <v>17</v>
      </c>
      <c r="DB171">
        <v>17</v>
      </c>
    </row>
    <row r="172" spans="1:106">
      <c r="A172">
        <v>164</v>
      </c>
      <c r="B172" t="s">
        <v>17</v>
      </c>
      <c r="C172" t="s">
        <v>9</v>
      </c>
      <c r="D172" t="s">
        <v>12</v>
      </c>
      <c r="E172" t="s">
        <v>19</v>
      </c>
      <c r="F172" t="s">
        <v>20</v>
      </c>
      <c r="G172">
        <v>22</v>
      </c>
      <c r="H172">
        <v>22</v>
      </c>
      <c r="I172">
        <v>22</v>
      </c>
      <c r="J172">
        <v>22</v>
      </c>
      <c r="K172">
        <v>22</v>
      </c>
      <c r="L172">
        <v>22</v>
      </c>
      <c r="M172">
        <v>22</v>
      </c>
      <c r="N172">
        <v>22</v>
      </c>
      <c r="O172">
        <v>22</v>
      </c>
      <c r="P172">
        <v>22</v>
      </c>
      <c r="Q172">
        <v>22</v>
      </c>
      <c r="R172">
        <v>22</v>
      </c>
      <c r="S172">
        <v>22</v>
      </c>
      <c r="T172">
        <v>22</v>
      </c>
      <c r="U172">
        <v>22</v>
      </c>
      <c r="V172">
        <v>22</v>
      </c>
      <c r="W172">
        <v>22</v>
      </c>
      <c r="X172">
        <v>22</v>
      </c>
      <c r="Y172">
        <v>22</v>
      </c>
      <c r="Z172">
        <v>22</v>
      </c>
      <c r="AA172">
        <v>25</v>
      </c>
      <c r="AB172">
        <v>25</v>
      </c>
      <c r="AC172">
        <v>25</v>
      </c>
      <c r="AD172">
        <v>25</v>
      </c>
      <c r="AE172">
        <v>25</v>
      </c>
      <c r="AF172">
        <v>25</v>
      </c>
      <c r="AG172">
        <v>25</v>
      </c>
      <c r="AH172">
        <v>25</v>
      </c>
      <c r="AI172">
        <v>25</v>
      </c>
      <c r="AJ172">
        <v>25</v>
      </c>
      <c r="AK172">
        <v>25</v>
      </c>
      <c r="AL172">
        <v>25</v>
      </c>
      <c r="AM172">
        <v>25</v>
      </c>
      <c r="AN172">
        <v>25</v>
      </c>
      <c r="AO172">
        <v>25</v>
      </c>
      <c r="AP172">
        <v>25</v>
      </c>
      <c r="AQ172">
        <v>25</v>
      </c>
      <c r="AR172">
        <v>25</v>
      </c>
      <c r="AS172">
        <v>25</v>
      </c>
      <c r="AT172">
        <v>25</v>
      </c>
      <c r="AU172">
        <v>23</v>
      </c>
      <c r="AV172">
        <v>23</v>
      </c>
      <c r="AW172">
        <v>23</v>
      </c>
      <c r="AX172">
        <v>23</v>
      </c>
      <c r="AY172">
        <v>23</v>
      </c>
      <c r="AZ172">
        <v>23</v>
      </c>
      <c r="BA172">
        <v>23</v>
      </c>
      <c r="BB172">
        <v>23</v>
      </c>
      <c r="BC172">
        <v>23</v>
      </c>
      <c r="BD172">
        <v>23</v>
      </c>
      <c r="BE172">
        <v>23</v>
      </c>
      <c r="BF172">
        <v>23</v>
      </c>
      <c r="BG172">
        <v>23</v>
      </c>
      <c r="BH172">
        <v>23</v>
      </c>
      <c r="BI172">
        <v>23</v>
      </c>
      <c r="BJ172">
        <v>23</v>
      </c>
      <c r="BK172">
        <v>23</v>
      </c>
      <c r="BL172">
        <v>23</v>
      </c>
      <c r="BM172">
        <v>23</v>
      </c>
      <c r="BN172">
        <v>23</v>
      </c>
      <c r="BO172">
        <v>24</v>
      </c>
      <c r="BP172">
        <v>24</v>
      </c>
      <c r="BQ172">
        <v>24</v>
      </c>
      <c r="BR172">
        <v>24</v>
      </c>
      <c r="BS172">
        <v>24</v>
      </c>
      <c r="BT172">
        <v>24</v>
      </c>
      <c r="BU172">
        <v>24</v>
      </c>
      <c r="BV172">
        <v>24</v>
      </c>
      <c r="BW172">
        <v>24</v>
      </c>
      <c r="BX172">
        <v>24</v>
      </c>
      <c r="BY172">
        <v>24</v>
      </c>
      <c r="BZ172">
        <v>24</v>
      </c>
      <c r="CA172">
        <v>24</v>
      </c>
      <c r="CB172">
        <v>24</v>
      </c>
      <c r="CC172">
        <v>24</v>
      </c>
      <c r="CD172">
        <v>24</v>
      </c>
      <c r="CE172">
        <v>24</v>
      </c>
      <c r="CF172">
        <v>24</v>
      </c>
      <c r="CG172">
        <v>24</v>
      </c>
      <c r="CH172">
        <v>24</v>
      </c>
      <c r="CI172">
        <v>17</v>
      </c>
      <c r="CJ172">
        <v>17</v>
      </c>
      <c r="CK172">
        <v>17</v>
      </c>
      <c r="CL172">
        <v>17</v>
      </c>
      <c r="CM172">
        <v>17</v>
      </c>
      <c r="CN172">
        <v>17</v>
      </c>
      <c r="CO172">
        <v>17</v>
      </c>
      <c r="CP172">
        <v>17</v>
      </c>
      <c r="CQ172">
        <v>17</v>
      </c>
      <c r="CR172">
        <v>17</v>
      </c>
      <c r="CS172">
        <v>17</v>
      </c>
      <c r="CT172">
        <v>17</v>
      </c>
      <c r="CU172">
        <v>17</v>
      </c>
      <c r="CV172">
        <v>17</v>
      </c>
      <c r="CW172">
        <v>17</v>
      </c>
      <c r="CX172">
        <v>17</v>
      </c>
      <c r="CY172">
        <v>17</v>
      </c>
      <c r="CZ172">
        <v>17</v>
      </c>
      <c r="DA172">
        <v>17</v>
      </c>
      <c r="DB172">
        <v>17</v>
      </c>
    </row>
    <row r="173" spans="1:106">
      <c r="A173">
        <v>165</v>
      </c>
      <c r="B173" t="s">
        <v>17</v>
      </c>
      <c r="C173" t="s">
        <v>9</v>
      </c>
      <c r="D173" t="s">
        <v>12</v>
      </c>
      <c r="E173" t="s">
        <v>19</v>
      </c>
      <c r="F173" t="s">
        <v>20</v>
      </c>
      <c r="G173">
        <v>22</v>
      </c>
      <c r="H173">
        <v>22</v>
      </c>
      <c r="I173">
        <v>22</v>
      </c>
      <c r="J173">
        <v>22</v>
      </c>
      <c r="K173">
        <v>22</v>
      </c>
      <c r="L173">
        <v>22</v>
      </c>
      <c r="M173">
        <v>22</v>
      </c>
      <c r="N173">
        <v>22</v>
      </c>
      <c r="O173">
        <v>22</v>
      </c>
      <c r="P173">
        <v>22</v>
      </c>
      <c r="Q173">
        <v>22</v>
      </c>
      <c r="R173">
        <v>22</v>
      </c>
      <c r="S173">
        <v>22</v>
      </c>
      <c r="T173">
        <v>22</v>
      </c>
      <c r="U173">
        <v>22</v>
      </c>
      <c r="V173">
        <v>16</v>
      </c>
      <c r="W173">
        <v>22</v>
      </c>
      <c r="X173">
        <v>16</v>
      </c>
      <c r="Y173">
        <v>16</v>
      </c>
      <c r="Z173">
        <v>16</v>
      </c>
      <c r="AA173">
        <v>25</v>
      </c>
      <c r="AB173">
        <v>25</v>
      </c>
      <c r="AC173">
        <v>24</v>
      </c>
      <c r="AD173">
        <v>25</v>
      </c>
      <c r="AE173">
        <v>25</v>
      </c>
      <c r="AF173">
        <v>25</v>
      </c>
      <c r="AG173">
        <v>25</v>
      </c>
      <c r="AH173">
        <v>25</v>
      </c>
      <c r="AI173">
        <v>25</v>
      </c>
      <c r="AJ173">
        <v>25</v>
      </c>
      <c r="AK173">
        <v>25</v>
      </c>
      <c r="AL173">
        <v>25</v>
      </c>
      <c r="AM173">
        <v>25</v>
      </c>
      <c r="AN173">
        <v>25</v>
      </c>
      <c r="AO173">
        <v>25</v>
      </c>
      <c r="AP173">
        <v>22</v>
      </c>
      <c r="AQ173">
        <v>16</v>
      </c>
      <c r="AR173">
        <v>18</v>
      </c>
      <c r="AS173">
        <v>22</v>
      </c>
      <c r="AT173">
        <v>22</v>
      </c>
      <c r="AU173">
        <v>24</v>
      </c>
      <c r="AV173">
        <v>23</v>
      </c>
      <c r="AW173">
        <v>25</v>
      </c>
      <c r="AX173">
        <v>24</v>
      </c>
      <c r="AY173">
        <v>24</v>
      </c>
      <c r="AZ173">
        <v>23</v>
      </c>
      <c r="BA173">
        <v>23</v>
      </c>
      <c r="BB173">
        <v>23</v>
      </c>
      <c r="BC173">
        <v>23</v>
      </c>
      <c r="BD173">
        <v>23</v>
      </c>
      <c r="BE173">
        <v>23</v>
      </c>
      <c r="BF173">
        <v>23</v>
      </c>
      <c r="BG173">
        <v>23</v>
      </c>
      <c r="BH173">
        <v>23</v>
      </c>
      <c r="BI173">
        <v>23</v>
      </c>
      <c r="BJ173">
        <v>18</v>
      </c>
      <c r="BK173">
        <v>25</v>
      </c>
      <c r="BL173">
        <v>22</v>
      </c>
      <c r="BM173">
        <v>25</v>
      </c>
      <c r="BN173">
        <v>25</v>
      </c>
      <c r="BO173">
        <v>23</v>
      </c>
      <c r="BP173">
        <v>24</v>
      </c>
      <c r="BQ173">
        <v>23</v>
      </c>
      <c r="BR173">
        <v>23</v>
      </c>
      <c r="BS173">
        <v>23</v>
      </c>
      <c r="BT173">
        <v>24</v>
      </c>
      <c r="BU173">
        <v>24</v>
      </c>
      <c r="BV173">
        <v>24</v>
      </c>
      <c r="BW173">
        <v>24</v>
      </c>
      <c r="BX173">
        <v>24</v>
      </c>
      <c r="BY173">
        <v>24</v>
      </c>
      <c r="BZ173">
        <v>24</v>
      </c>
      <c r="CA173">
        <v>24</v>
      </c>
      <c r="CB173">
        <v>24</v>
      </c>
      <c r="CC173">
        <v>24</v>
      </c>
      <c r="CD173">
        <v>25</v>
      </c>
      <c r="CE173">
        <v>23</v>
      </c>
      <c r="CF173">
        <v>25</v>
      </c>
      <c r="CG173">
        <v>23</v>
      </c>
      <c r="CH173">
        <v>18</v>
      </c>
      <c r="CI173">
        <v>17</v>
      </c>
      <c r="CJ173">
        <v>17</v>
      </c>
      <c r="CK173">
        <v>17</v>
      </c>
      <c r="CL173">
        <v>17</v>
      </c>
      <c r="CM173">
        <v>17</v>
      </c>
      <c r="CN173">
        <v>17</v>
      </c>
      <c r="CO173">
        <v>17</v>
      </c>
      <c r="CP173">
        <v>17</v>
      </c>
      <c r="CQ173">
        <v>17</v>
      </c>
      <c r="CR173">
        <v>17</v>
      </c>
      <c r="CS173">
        <v>17</v>
      </c>
      <c r="CT173">
        <v>17</v>
      </c>
      <c r="CU173">
        <v>17</v>
      </c>
      <c r="CV173">
        <v>17</v>
      </c>
      <c r="CW173">
        <v>17</v>
      </c>
      <c r="CX173">
        <v>24</v>
      </c>
      <c r="CY173">
        <v>24</v>
      </c>
      <c r="CZ173">
        <v>24</v>
      </c>
      <c r="DA173">
        <v>24</v>
      </c>
      <c r="DB173">
        <v>23</v>
      </c>
    </row>
    <row r="174" spans="1:106">
      <c r="A174">
        <v>166</v>
      </c>
      <c r="B174" t="s">
        <v>17</v>
      </c>
      <c r="C174" t="s">
        <v>9</v>
      </c>
      <c r="D174" t="s">
        <v>12</v>
      </c>
      <c r="E174" t="s">
        <v>19</v>
      </c>
      <c r="F174" t="s">
        <v>20</v>
      </c>
      <c r="G174">
        <v>22</v>
      </c>
      <c r="H174">
        <v>22</v>
      </c>
      <c r="I174">
        <v>22</v>
      </c>
      <c r="J174">
        <v>22</v>
      </c>
      <c r="K174">
        <v>22</v>
      </c>
      <c r="L174">
        <v>22</v>
      </c>
      <c r="M174">
        <v>22</v>
      </c>
      <c r="N174">
        <v>22</v>
      </c>
      <c r="O174">
        <v>22</v>
      </c>
      <c r="P174">
        <v>22</v>
      </c>
      <c r="Q174">
        <v>22</v>
      </c>
      <c r="R174">
        <v>22</v>
      </c>
      <c r="S174">
        <v>22</v>
      </c>
      <c r="T174">
        <v>22</v>
      </c>
      <c r="U174">
        <v>22</v>
      </c>
      <c r="V174">
        <v>26</v>
      </c>
      <c r="W174">
        <v>24</v>
      </c>
      <c r="X174">
        <v>22</v>
      </c>
      <c r="Y174">
        <v>22</v>
      </c>
      <c r="Z174">
        <v>22</v>
      </c>
      <c r="AA174">
        <v>25</v>
      </c>
      <c r="AB174">
        <v>25</v>
      </c>
      <c r="AC174">
        <v>25</v>
      </c>
      <c r="AD174">
        <v>25</v>
      </c>
      <c r="AE174">
        <v>25</v>
      </c>
      <c r="AF174">
        <v>25</v>
      </c>
      <c r="AG174">
        <v>25</v>
      </c>
      <c r="AH174">
        <v>25</v>
      </c>
      <c r="AI174">
        <v>25</v>
      </c>
      <c r="AJ174">
        <v>25</v>
      </c>
      <c r="AK174">
        <v>25</v>
      </c>
      <c r="AL174">
        <v>25</v>
      </c>
      <c r="AM174">
        <v>25</v>
      </c>
      <c r="AN174">
        <v>25</v>
      </c>
      <c r="AO174">
        <v>25</v>
      </c>
      <c r="AP174">
        <v>22</v>
      </c>
      <c r="AQ174">
        <v>22</v>
      </c>
      <c r="AR174">
        <v>26</v>
      </c>
      <c r="AS174">
        <v>26</v>
      </c>
      <c r="AT174">
        <v>25</v>
      </c>
      <c r="AU174">
        <v>23</v>
      </c>
      <c r="AV174">
        <v>23</v>
      </c>
      <c r="AW174">
        <v>23</v>
      </c>
      <c r="AX174">
        <v>23</v>
      </c>
      <c r="AY174">
        <v>23</v>
      </c>
      <c r="AZ174">
        <v>23</v>
      </c>
      <c r="BA174">
        <v>23</v>
      </c>
      <c r="BB174">
        <v>23</v>
      </c>
      <c r="BC174">
        <v>23</v>
      </c>
      <c r="BD174">
        <v>23</v>
      </c>
      <c r="BE174">
        <v>23</v>
      </c>
      <c r="BF174">
        <v>23</v>
      </c>
      <c r="BG174">
        <v>23</v>
      </c>
      <c r="BH174">
        <v>23</v>
      </c>
      <c r="BI174">
        <v>23</v>
      </c>
      <c r="BJ174">
        <v>24</v>
      </c>
      <c r="BK174">
        <v>17</v>
      </c>
      <c r="BL174">
        <v>24</v>
      </c>
      <c r="BM174">
        <v>24</v>
      </c>
      <c r="BN174">
        <v>24</v>
      </c>
      <c r="BO174">
        <v>24</v>
      </c>
      <c r="BP174">
        <v>24</v>
      </c>
      <c r="BQ174">
        <v>24</v>
      </c>
      <c r="BR174">
        <v>24</v>
      </c>
      <c r="BS174">
        <v>24</v>
      </c>
      <c r="BT174">
        <v>24</v>
      </c>
      <c r="BU174">
        <v>24</v>
      </c>
      <c r="BV174">
        <v>24</v>
      </c>
      <c r="BW174">
        <v>24</v>
      </c>
      <c r="BX174">
        <v>24</v>
      </c>
      <c r="BY174">
        <v>24</v>
      </c>
      <c r="BZ174">
        <v>24</v>
      </c>
      <c r="CA174">
        <v>24</v>
      </c>
      <c r="CB174">
        <v>24</v>
      </c>
      <c r="CC174">
        <v>24</v>
      </c>
      <c r="CD174">
        <v>19</v>
      </c>
      <c r="CE174">
        <v>19</v>
      </c>
      <c r="CF174">
        <v>25</v>
      </c>
      <c r="CG174">
        <v>25</v>
      </c>
      <c r="CH174">
        <v>23</v>
      </c>
      <c r="CI174">
        <v>17</v>
      </c>
      <c r="CJ174">
        <v>17</v>
      </c>
      <c r="CK174">
        <v>17</v>
      </c>
      <c r="CL174">
        <v>17</v>
      </c>
      <c r="CM174">
        <v>17</v>
      </c>
      <c r="CN174">
        <v>17</v>
      </c>
      <c r="CO174">
        <v>17</v>
      </c>
      <c r="CP174">
        <v>17</v>
      </c>
      <c r="CQ174">
        <v>17</v>
      </c>
      <c r="CR174">
        <v>17</v>
      </c>
      <c r="CS174">
        <v>17</v>
      </c>
      <c r="CT174">
        <v>17</v>
      </c>
      <c r="CU174">
        <v>17</v>
      </c>
      <c r="CV174">
        <v>17</v>
      </c>
      <c r="CW174">
        <v>17</v>
      </c>
      <c r="CX174">
        <v>25</v>
      </c>
      <c r="CY174">
        <v>23</v>
      </c>
      <c r="CZ174">
        <v>19</v>
      </c>
      <c r="DA174">
        <v>23</v>
      </c>
      <c r="DB174">
        <v>26</v>
      </c>
    </row>
    <row r="175" spans="1:106">
      <c r="A175">
        <v>167</v>
      </c>
      <c r="B175" t="s">
        <v>17</v>
      </c>
      <c r="C175" t="s">
        <v>9</v>
      </c>
      <c r="D175" t="s">
        <v>12</v>
      </c>
      <c r="E175" t="s">
        <v>19</v>
      </c>
      <c r="F175" t="s">
        <v>20</v>
      </c>
      <c r="G175">
        <v>22</v>
      </c>
      <c r="H175">
        <v>22</v>
      </c>
      <c r="I175">
        <v>22</v>
      </c>
      <c r="J175">
        <v>22</v>
      </c>
      <c r="K175">
        <v>22</v>
      </c>
      <c r="L175">
        <v>22</v>
      </c>
      <c r="M175">
        <v>22</v>
      </c>
      <c r="N175">
        <v>22</v>
      </c>
      <c r="O175">
        <v>22</v>
      </c>
      <c r="P175">
        <v>22</v>
      </c>
      <c r="Q175">
        <v>22</v>
      </c>
      <c r="R175">
        <v>22</v>
      </c>
      <c r="S175">
        <v>22</v>
      </c>
      <c r="T175">
        <v>22</v>
      </c>
      <c r="U175">
        <v>22</v>
      </c>
      <c r="V175">
        <v>22</v>
      </c>
      <c r="W175">
        <v>22</v>
      </c>
      <c r="X175">
        <v>22</v>
      </c>
      <c r="Y175">
        <v>22</v>
      </c>
      <c r="Z175">
        <v>22</v>
      </c>
      <c r="AA175">
        <v>25</v>
      </c>
      <c r="AB175">
        <v>25</v>
      </c>
      <c r="AC175">
        <v>25</v>
      </c>
      <c r="AD175">
        <v>25</v>
      </c>
      <c r="AE175">
        <v>25</v>
      </c>
      <c r="AF175">
        <v>25</v>
      </c>
      <c r="AG175">
        <v>24</v>
      </c>
      <c r="AH175">
        <v>25</v>
      </c>
      <c r="AI175">
        <v>25</v>
      </c>
      <c r="AJ175">
        <v>25</v>
      </c>
      <c r="AK175">
        <v>25</v>
      </c>
      <c r="AL175">
        <v>25</v>
      </c>
      <c r="AM175">
        <v>25</v>
      </c>
      <c r="AN175">
        <v>25</v>
      </c>
      <c r="AO175">
        <v>25</v>
      </c>
      <c r="AP175">
        <v>25</v>
      </c>
      <c r="AQ175">
        <v>25</v>
      </c>
      <c r="AR175">
        <v>25</v>
      </c>
      <c r="AS175">
        <v>25</v>
      </c>
      <c r="AT175">
        <v>25</v>
      </c>
      <c r="AU175">
        <v>23</v>
      </c>
      <c r="AV175">
        <v>23</v>
      </c>
      <c r="AW175">
        <v>23</v>
      </c>
      <c r="AX175">
        <v>23</v>
      </c>
      <c r="AY175">
        <v>23</v>
      </c>
      <c r="AZ175">
        <v>24</v>
      </c>
      <c r="BA175">
        <v>25</v>
      </c>
      <c r="BB175">
        <v>24</v>
      </c>
      <c r="BC175">
        <v>24</v>
      </c>
      <c r="BD175">
        <v>23</v>
      </c>
      <c r="BE175">
        <v>23</v>
      </c>
      <c r="BF175">
        <v>23</v>
      </c>
      <c r="BG175">
        <v>23</v>
      </c>
      <c r="BH175">
        <v>23</v>
      </c>
      <c r="BI175">
        <v>23</v>
      </c>
      <c r="BJ175">
        <v>23</v>
      </c>
      <c r="BK175">
        <v>24</v>
      </c>
      <c r="BL175">
        <v>23</v>
      </c>
      <c r="BM175">
        <v>24</v>
      </c>
      <c r="BN175">
        <v>23</v>
      </c>
      <c r="BO175">
        <v>24</v>
      </c>
      <c r="BP175">
        <v>24</v>
      </c>
      <c r="BQ175">
        <v>24</v>
      </c>
      <c r="BR175">
        <v>24</v>
      </c>
      <c r="BS175">
        <v>24</v>
      </c>
      <c r="BT175">
        <v>23</v>
      </c>
      <c r="BU175">
        <v>23</v>
      </c>
      <c r="BV175">
        <v>23</v>
      </c>
      <c r="BW175">
        <v>23</v>
      </c>
      <c r="BX175">
        <v>24</v>
      </c>
      <c r="BY175">
        <v>24</v>
      </c>
      <c r="BZ175">
        <v>24</v>
      </c>
      <c r="CA175">
        <v>24</v>
      </c>
      <c r="CB175">
        <v>24</v>
      </c>
      <c r="CC175">
        <v>24</v>
      </c>
      <c r="CD175">
        <v>24</v>
      </c>
      <c r="CE175">
        <v>23</v>
      </c>
      <c r="CF175">
        <v>24</v>
      </c>
      <c r="CG175">
        <v>23</v>
      </c>
      <c r="CH175">
        <v>24</v>
      </c>
      <c r="CI175">
        <v>17</v>
      </c>
      <c r="CJ175">
        <v>17</v>
      </c>
      <c r="CK175">
        <v>17</v>
      </c>
      <c r="CL175">
        <v>17</v>
      </c>
      <c r="CM175">
        <v>17</v>
      </c>
      <c r="CN175">
        <v>17</v>
      </c>
      <c r="CO175">
        <v>17</v>
      </c>
      <c r="CP175">
        <v>17</v>
      </c>
      <c r="CQ175">
        <v>17</v>
      </c>
      <c r="CR175">
        <v>17</v>
      </c>
      <c r="CS175">
        <v>17</v>
      </c>
      <c r="CT175">
        <v>17</v>
      </c>
      <c r="CU175">
        <v>17</v>
      </c>
      <c r="CV175">
        <v>17</v>
      </c>
      <c r="CW175">
        <v>17</v>
      </c>
      <c r="CX175">
        <v>17</v>
      </c>
      <c r="CY175">
        <v>17</v>
      </c>
      <c r="CZ175">
        <v>17</v>
      </c>
      <c r="DA175">
        <v>17</v>
      </c>
      <c r="DB175">
        <v>17</v>
      </c>
    </row>
    <row r="176" spans="1:106">
      <c r="A176">
        <v>168</v>
      </c>
      <c r="B176" t="s">
        <v>17</v>
      </c>
      <c r="C176" t="s">
        <v>9</v>
      </c>
      <c r="D176" t="s">
        <v>12</v>
      </c>
      <c r="E176" t="s">
        <v>19</v>
      </c>
      <c r="F176" t="s">
        <v>20</v>
      </c>
      <c r="G176">
        <v>22</v>
      </c>
      <c r="H176">
        <v>22</v>
      </c>
      <c r="I176">
        <v>11</v>
      </c>
      <c r="J176">
        <v>22</v>
      </c>
      <c r="K176">
        <v>22</v>
      </c>
      <c r="L176">
        <v>22</v>
      </c>
      <c r="M176">
        <v>22</v>
      </c>
      <c r="N176">
        <v>22</v>
      </c>
      <c r="O176">
        <v>22</v>
      </c>
      <c r="P176">
        <v>22</v>
      </c>
      <c r="Q176">
        <v>22</v>
      </c>
      <c r="R176">
        <v>22</v>
      </c>
      <c r="S176">
        <v>22</v>
      </c>
      <c r="T176">
        <v>22</v>
      </c>
      <c r="U176">
        <v>22</v>
      </c>
      <c r="V176">
        <v>22</v>
      </c>
      <c r="W176">
        <v>22</v>
      </c>
      <c r="X176">
        <v>22</v>
      </c>
      <c r="Y176">
        <v>22</v>
      </c>
      <c r="Z176">
        <v>22</v>
      </c>
      <c r="AA176">
        <v>25</v>
      </c>
      <c r="AB176">
        <v>25</v>
      </c>
      <c r="AC176">
        <v>22</v>
      </c>
      <c r="AD176">
        <v>25</v>
      </c>
      <c r="AE176">
        <v>25</v>
      </c>
      <c r="AF176">
        <v>25</v>
      </c>
      <c r="AG176">
        <v>25</v>
      </c>
      <c r="AH176">
        <v>25</v>
      </c>
      <c r="AI176">
        <v>25</v>
      </c>
      <c r="AJ176">
        <v>25</v>
      </c>
      <c r="AK176">
        <v>25</v>
      </c>
      <c r="AL176">
        <v>25</v>
      </c>
      <c r="AM176">
        <v>25</v>
      </c>
      <c r="AN176">
        <v>25</v>
      </c>
      <c r="AO176">
        <v>25</v>
      </c>
      <c r="AP176">
        <v>25</v>
      </c>
      <c r="AQ176">
        <v>25</v>
      </c>
      <c r="AR176">
        <v>25</v>
      </c>
      <c r="AS176">
        <v>25</v>
      </c>
      <c r="AT176">
        <v>25</v>
      </c>
      <c r="AU176">
        <v>23</v>
      </c>
      <c r="AV176">
        <v>23</v>
      </c>
      <c r="AW176">
        <v>25</v>
      </c>
      <c r="AX176">
        <v>23</v>
      </c>
      <c r="AY176">
        <v>23</v>
      </c>
      <c r="AZ176">
        <v>23</v>
      </c>
      <c r="BA176">
        <v>23</v>
      </c>
      <c r="BB176">
        <v>24</v>
      </c>
      <c r="BC176">
        <v>23</v>
      </c>
      <c r="BD176">
        <v>23</v>
      </c>
      <c r="BE176">
        <v>23</v>
      </c>
      <c r="BF176">
        <v>23</v>
      </c>
      <c r="BG176">
        <v>23</v>
      </c>
      <c r="BH176">
        <v>23</v>
      </c>
      <c r="BI176">
        <v>23</v>
      </c>
      <c r="BJ176">
        <v>23</v>
      </c>
      <c r="BK176">
        <v>23</v>
      </c>
      <c r="BL176">
        <v>23</v>
      </c>
      <c r="BM176">
        <v>23</v>
      </c>
      <c r="BN176">
        <v>23</v>
      </c>
      <c r="BO176">
        <v>24</v>
      </c>
      <c r="BP176">
        <v>24</v>
      </c>
      <c r="BQ176">
        <v>23</v>
      </c>
      <c r="BR176">
        <v>24</v>
      </c>
      <c r="BS176">
        <v>24</v>
      </c>
      <c r="BT176">
        <v>24</v>
      </c>
      <c r="BU176">
        <v>24</v>
      </c>
      <c r="BV176">
        <v>23</v>
      </c>
      <c r="BW176">
        <v>24</v>
      </c>
      <c r="BX176">
        <v>24</v>
      </c>
      <c r="BY176">
        <v>24</v>
      </c>
      <c r="BZ176">
        <v>24</v>
      </c>
      <c r="CA176">
        <v>24</v>
      </c>
      <c r="CB176">
        <v>24</v>
      </c>
      <c r="CC176">
        <v>24</v>
      </c>
      <c r="CD176">
        <v>24</v>
      </c>
      <c r="CE176">
        <v>24</v>
      </c>
      <c r="CF176">
        <v>24</v>
      </c>
      <c r="CG176">
        <v>24</v>
      </c>
      <c r="CH176">
        <v>24</v>
      </c>
      <c r="CI176">
        <v>17</v>
      </c>
      <c r="CJ176">
        <v>17</v>
      </c>
      <c r="CK176">
        <v>24</v>
      </c>
      <c r="CL176">
        <v>17</v>
      </c>
      <c r="CM176">
        <v>17</v>
      </c>
      <c r="CN176">
        <v>17</v>
      </c>
      <c r="CO176">
        <v>17</v>
      </c>
      <c r="CP176">
        <v>17</v>
      </c>
      <c r="CQ176">
        <v>17</v>
      </c>
      <c r="CR176">
        <v>17</v>
      </c>
      <c r="CS176">
        <v>17</v>
      </c>
      <c r="CT176">
        <v>17</v>
      </c>
      <c r="CU176">
        <v>17</v>
      </c>
      <c r="CV176">
        <v>17</v>
      </c>
      <c r="CW176">
        <v>17</v>
      </c>
      <c r="CX176">
        <v>17</v>
      </c>
      <c r="CY176">
        <v>17</v>
      </c>
      <c r="CZ176">
        <v>17</v>
      </c>
      <c r="DA176">
        <v>17</v>
      </c>
      <c r="DB176">
        <v>17</v>
      </c>
    </row>
    <row r="177" spans="1:106">
      <c r="A177">
        <v>169</v>
      </c>
      <c r="B177" t="s">
        <v>17</v>
      </c>
      <c r="C177" t="s">
        <v>9</v>
      </c>
      <c r="D177" t="s">
        <v>12</v>
      </c>
      <c r="E177" t="s">
        <v>19</v>
      </c>
      <c r="F177" t="s">
        <v>20</v>
      </c>
      <c r="G177">
        <v>22</v>
      </c>
      <c r="H177">
        <v>22</v>
      </c>
      <c r="I177">
        <v>22</v>
      </c>
      <c r="J177">
        <v>22</v>
      </c>
      <c r="K177">
        <v>22</v>
      </c>
      <c r="L177">
        <v>22</v>
      </c>
      <c r="M177">
        <v>22</v>
      </c>
      <c r="N177">
        <v>22</v>
      </c>
      <c r="O177">
        <v>22</v>
      </c>
      <c r="P177">
        <v>22</v>
      </c>
      <c r="Q177">
        <v>22</v>
      </c>
      <c r="R177">
        <v>22</v>
      </c>
      <c r="S177">
        <v>22</v>
      </c>
      <c r="T177">
        <v>22</v>
      </c>
      <c r="U177">
        <v>22</v>
      </c>
      <c r="V177">
        <v>22</v>
      </c>
      <c r="W177">
        <v>22</v>
      </c>
      <c r="X177">
        <v>22</v>
      </c>
      <c r="Y177">
        <v>22</v>
      </c>
      <c r="Z177">
        <v>22</v>
      </c>
      <c r="AA177">
        <v>25</v>
      </c>
      <c r="AB177">
        <v>25</v>
      </c>
      <c r="AC177">
        <v>25</v>
      </c>
      <c r="AD177">
        <v>25</v>
      </c>
      <c r="AE177">
        <v>25</v>
      </c>
      <c r="AF177">
        <v>24</v>
      </c>
      <c r="AG177">
        <v>25</v>
      </c>
      <c r="AH177">
        <v>25</v>
      </c>
      <c r="AI177">
        <v>25</v>
      </c>
      <c r="AJ177">
        <v>24</v>
      </c>
      <c r="AK177">
        <v>25</v>
      </c>
      <c r="AL177">
        <v>25</v>
      </c>
      <c r="AM177">
        <v>25</v>
      </c>
      <c r="AN177">
        <v>25</v>
      </c>
      <c r="AO177">
        <v>25</v>
      </c>
      <c r="AP177">
        <v>25</v>
      </c>
      <c r="AQ177">
        <v>25</v>
      </c>
      <c r="AR177">
        <v>25</v>
      </c>
      <c r="AS177">
        <v>25</v>
      </c>
      <c r="AT177">
        <v>25</v>
      </c>
      <c r="AU177">
        <v>23</v>
      </c>
      <c r="AV177">
        <v>23</v>
      </c>
      <c r="AW177">
        <v>23</v>
      </c>
      <c r="AX177">
        <v>23</v>
      </c>
      <c r="AY177">
        <v>23</v>
      </c>
      <c r="AZ177">
        <v>25</v>
      </c>
      <c r="BA177">
        <v>23</v>
      </c>
      <c r="BB177">
        <v>24</v>
      </c>
      <c r="BC177">
        <v>23</v>
      </c>
      <c r="BD177">
        <v>25</v>
      </c>
      <c r="BE177">
        <v>23</v>
      </c>
      <c r="BF177">
        <v>23</v>
      </c>
      <c r="BG177">
        <v>23</v>
      </c>
      <c r="BH177">
        <v>23</v>
      </c>
      <c r="BI177">
        <v>23</v>
      </c>
      <c r="BJ177">
        <v>23</v>
      </c>
      <c r="BK177">
        <v>23</v>
      </c>
      <c r="BL177">
        <v>23</v>
      </c>
      <c r="BM177">
        <v>23</v>
      </c>
      <c r="BN177">
        <v>23</v>
      </c>
      <c r="BO177">
        <v>24</v>
      </c>
      <c r="BP177">
        <v>24</v>
      </c>
      <c r="BQ177">
        <v>24</v>
      </c>
      <c r="BR177">
        <v>24</v>
      </c>
      <c r="BS177">
        <v>24</v>
      </c>
      <c r="BT177">
        <v>23</v>
      </c>
      <c r="BU177">
        <v>24</v>
      </c>
      <c r="BV177">
        <v>23</v>
      </c>
      <c r="BW177">
        <v>24</v>
      </c>
      <c r="BX177">
        <v>23</v>
      </c>
      <c r="BY177">
        <v>24</v>
      </c>
      <c r="BZ177">
        <v>24</v>
      </c>
      <c r="CA177">
        <v>24</v>
      </c>
      <c r="CB177">
        <v>24</v>
      </c>
      <c r="CC177">
        <v>24</v>
      </c>
      <c r="CD177">
        <v>24</v>
      </c>
      <c r="CE177">
        <v>24</v>
      </c>
      <c r="CF177">
        <v>24</v>
      </c>
      <c r="CG177">
        <v>24</v>
      </c>
      <c r="CH177">
        <v>24</v>
      </c>
      <c r="CI177">
        <v>17</v>
      </c>
      <c r="CJ177">
        <v>17</v>
      </c>
      <c r="CK177">
        <v>17</v>
      </c>
      <c r="CL177">
        <v>17</v>
      </c>
      <c r="CM177">
        <v>17</v>
      </c>
      <c r="CN177">
        <v>17</v>
      </c>
      <c r="CO177">
        <v>17</v>
      </c>
      <c r="CP177">
        <v>17</v>
      </c>
      <c r="CQ177">
        <v>17</v>
      </c>
      <c r="CR177">
        <v>17</v>
      </c>
      <c r="CS177">
        <v>17</v>
      </c>
      <c r="CT177">
        <v>17</v>
      </c>
      <c r="CU177">
        <v>17</v>
      </c>
      <c r="CV177">
        <v>17</v>
      </c>
      <c r="CW177">
        <v>17</v>
      </c>
      <c r="CX177">
        <v>17</v>
      </c>
      <c r="CY177">
        <v>17</v>
      </c>
      <c r="CZ177">
        <v>17</v>
      </c>
      <c r="DA177">
        <v>17</v>
      </c>
      <c r="DB177">
        <v>17</v>
      </c>
    </row>
    <row r="178" spans="1:106">
      <c r="A178">
        <v>170</v>
      </c>
      <c r="B178" t="s">
        <v>17</v>
      </c>
      <c r="C178" t="s">
        <v>9</v>
      </c>
      <c r="D178" t="s">
        <v>12</v>
      </c>
      <c r="E178" t="s">
        <v>19</v>
      </c>
      <c r="F178" t="s">
        <v>20</v>
      </c>
      <c r="G178">
        <v>22</v>
      </c>
      <c r="H178">
        <v>22</v>
      </c>
      <c r="I178">
        <v>22</v>
      </c>
      <c r="J178">
        <v>22</v>
      </c>
      <c r="K178">
        <v>22</v>
      </c>
      <c r="L178">
        <v>22</v>
      </c>
      <c r="M178">
        <v>22</v>
      </c>
      <c r="N178">
        <v>22</v>
      </c>
      <c r="O178">
        <v>22</v>
      </c>
      <c r="P178">
        <v>22</v>
      </c>
      <c r="Q178">
        <v>22</v>
      </c>
      <c r="R178">
        <v>22</v>
      </c>
      <c r="S178">
        <v>22</v>
      </c>
      <c r="T178">
        <v>22</v>
      </c>
      <c r="U178">
        <v>22</v>
      </c>
      <c r="V178">
        <v>22</v>
      </c>
      <c r="W178">
        <v>22</v>
      </c>
      <c r="X178">
        <v>22</v>
      </c>
      <c r="Y178">
        <v>22</v>
      </c>
      <c r="Z178">
        <v>22</v>
      </c>
      <c r="AA178">
        <v>25</v>
      </c>
      <c r="AB178">
        <v>25</v>
      </c>
      <c r="AC178">
        <v>25</v>
      </c>
      <c r="AD178">
        <v>25</v>
      </c>
      <c r="AE178">
        <v>25</v>
      </c>
      <c r="AF178">
        <v>25</v>
      </c>
      <c r="AG178">
        <v>25</v>
      </c>
      <c r="AH178">
        <v>25</v>
      </c>
      <c r="AI178">
        <v>25</v>
      </c>
      <c r="AJ178">
        <v>25</v>
      </c>
      <c r="AK178">
        <v>25</v>
      </c>
      <c r="AL178">
        <v>25</v>
      </c>
      <c r="AM178">
        <v>25</v>
      </c>
      <c r="AN178">
        <v>25</v>
      </c>
      <c r="AO178">
        <v>25</v>
      </c>
      <c r="AP178">
        <v>25</v>
      </c>
      <c r="AQ178">
        <v>25</v>
      </c>
      <c r="AR178">
        <v>25</v>
      </c>
      <c r="AS178">
        <v>25</v>
      </c>
      <c r="AT178">
        <v>25</v>
      </c>
      <c r="AU178">
        <v>23</v>
      </c>
      <c r="AV178">
        <v>23</v>
      </c>
      <c r="AW178">
        <v>23</v>
      </c>
      <c r="AX178">
        <v>23</v>
      </c>
      <c r="AY178">
        <v>23</v>
      </c>
      <c r="AZ178">
        <v>23</v>
      </c>
      <c r="BA178">
        <v>23</v>
      </c>
      <c r="BB178">
        <v>23</v>
      </c>
      <c r="BC178">
        <v>23</v>
      </c>
      <c r="BD178">
        <v>23</v>
      </c>
      <c r="BE178">
        <v>23</v>
      </c>
      <c r="BF178">
        <v>23</v>
      </c>
      <c r="BG178">
        <v>23</v>
      </c>
      <c r="BH178">
        <v>23</v>
      </c>
      <c r="BI178">
        <v>23</v>
      </c>
      <c r="BJ178">
        <v>23</v>
      </c>
      <c r="BK178">
        <v>23</v>
      </c>
      <c r="BL178">
        <v>23</v>
      </c>
      <c r="BM178">
        <v>23</v>
      </c>
      <c r="BN178">
        <v>23</v>
      </c>
      <c r="BO178">
        <v>24</v>
      </c>
      <c r="BP178">
        <v>24</v>
      </c>
      <c r="BQ178">
        <v>24</v>
      </c>
      <c r="BR178">
        <v>24</v>
      </c>
      <c r="BS178">
        <v>24</v>
      </c>
      <c r="BT178">
        <v>24</v>
      </c>
      <c r="BU178">
        <v>24</v>
      </c>
      <c r="BV178">
        <v>24</v>
      </c>
      <c r="BW178">
        <v>24</v>
      </c>
      <c r="BX178">
        <v>24</v>
      </c>
      <c r="BY178">
        <v>24</v>
      </c>
      <c r="BZ178">
        <v>24</v>
      </c>
      <c r="CA178">
        <v>24</v>
      </c>
      <c r="CB178">
        <v>24</v>
      </c>
      <c r="CC178">
        <v>24</v>
      </c>
      <c r="CD178">
        <v>24</v>
      </c>
      <c r="CE178">
        <v>24</v>
      </c>
      <c r="CF178">
        <v>24</v>
      </c>
      <c r="CG178">
        <v>24</v>
      </c>
      <c r="CH178">
        <v>24</v>
      </c>
      <c r="CI178">
        <v>17</v>
      </c>
      <c r="CJ178">
        <v>17</v>
      </c>
      <c r="CK178">
        <v>17</v>
      </c>
      <c r="CL178">
        <v>17</v>
      </c>
      <c r="CM178">
        <v>17</v>
      </c>
      <c r="CN178">
        <v>17</v>
      </c>
      <c r="CO178">
        <v>17</v>
      </c>
      <c r="CP178">
        <v>17</v>
      </c>
      <c r="CQ178">
        <v>17</v>
      </c>
      <c r="CR178">
        <v>17</v>
      </c>
      <c r="CS178">
        <v>17</v>
      </c>
      <c r="CT178">
        <v>17</v>
      </c>
      <c r="CU178">
        <v>17</v>
      </c>
      <c r="CV178">
        <v>17</v>
      </c>
      <c r="CW178">
        <v>17</v>
      </c>
      <c r="CX178">
        <v>17</v>
      </c>
      <c r="CY178">
        <v>17</v>
      </c>
      <c r="CZ178">
        <v>17</v>
      </c>
      <c r="DA178">
        <v>17</v>
      </c>
      <c r="DB178">
        <v>17</v>
      </c>
    </row>
    <row r="179" spans="1:106">
      <c r="A179">
        <v>171</v>
      </c>
      <c r="B179" t="s">
        <v>17</v>
      </c>
      <c r="C179" t="s">
        <v>9</v>
      </c>
      <c r="D179" t="s">
        <v>12</v>
      </c>
      <c r="E179" t="s">
        <v>19</v>
      </c>
      <c r="F179" t="s">
        <v>20</v>
      </c>
      <c r="G179">
        <v>22</v>
      </c>
      <c r="H179">
        <v>22</v>
      </c>
      <c r="I179">
        <v>22</v>
      </c>
      <c r="J179">
        <v>22</v>
      </c>
      <c r="K179">
        <v>22</v>
      </c>
      <c r="L179">
        <v>22</v>
      </c>
      <c r="M179">
        <v>22</v>
      </c>
      <c r="N179">
        <v>22</v>
      </c>
      <c r="O179">
        <v>22</v>
      </c>
      <c r="P179">
        <v>22</v>
      </c>
      <c r="Q179">
        <v>22</v>
      </c>
      <c r="R179">
        <v>22</v>
      </c>
      <c r="S179">
        <v>11</v>
      </c>
      <c r="T179">
        <v>22</v>
      </c>
      <c r="U179">
        <v>22</v>
      </c>
      <c r="V179">
        <v>22</v>
      </c>
      <c r="W179">
        <v>22</v>
      </c>
      <c r="X179">
        <v>22</v>
      </c>
      <c r="Y179">
        <v>22</v>
      </c>
      <c r="Z179">
        <v>22</v>
      </c>
      <c r="AA179">
        <v>25</v>
      </c>
      <c r="AB179">
        <v>25</v>
      </c>
      <c r="AC179">
        <v>25</v>
      </c>
      <c r="AD179">
        <v>25</v>
      </c>
      <c r="AE179">
        <v>25</v>
      </c>
      <c r="AF179">
        <v>25</v>
      </c>
      <c r="AG179">
        <v>25</v>
      </c>
      <c r="AH179">
        <v>25</v>
      </c>
      <c r="AI179">
        <v>25</v>
      </c>
      <c r="AJ179">
        <v>25</v>
      </c>
      <c r="AK179">
        <v>25</v>
      </c>
      <c r="AL179">
        <v>25</v>
      </c>
      <c r="AM179">
        <v>22</v>
      </c>
      <c r="AN179">
        <v>25</v>
      </c>
      <c r="AO179">
        <v>25</v>
      </c>
      <c r="AP179">
        <v>25</v>
      </c>
      <c r="AQ179">
        <v>25</v>
      </c>
      <c r="AR179">
        <v>25</v>
      </c>
      <c r="AS179">
        <v>25</v>
      </c>
      <c r="AT179">
        <v>25</v>
      </c>
      <c r="AU179">
        <v>23</v>
      </c>
      <c r="AV179">
        <v>23</v>
      </c>
      <c r="AW179">
        <v>23</v>
      </c>
      <c r="AX179">
        <v>23</v>
      </c>
      <c r="AY179">
        <v>23</v>
      </c>
      <c r="AZ179">
        <v>24</v>
      </c>
      <c r="BA179">
        <v>24</v>
      </c>
      <c r="BB179">
        <v>24</v>
      </c>
      <c r="BC179">
        <v>24</v>
      </c>
      <c r="BD179">
        <v>24</v>
      </c>
      <c r="BE179">
        <v>23</v>
      </c>
      <c r="BF179">
        <v>23</v>
      </c>
      <c r="BG179">
        <v>25</v>
      </c>
      <c r="BH179">
        <v>23</v>
      </c>
      <c r="BI179">
        <v>23</v>
      </c>
      <c r="BJ179">
        <v>23</v>
      </c>
      <c r="BK179">
        <v>23</v>
      </c>
      <c r="BL179">
        <v>23</v>
      </c>
      <c r="BM179">
        <v>23</v>
      </c>
      <c r="BN179">
        <v>23</v>
      </c>
      <c r="BO179">
        <v>24</v>
      </c>
      <c r="BP179">
        <v>24</v>
      </c>
      <c r="BQ179">
        <v>24</v>
      </c>
      <c r="BR179">
        <v>24</v>
      </c>
      <c r="BS179">
        <v>24</v>
      </c>
      <c r="BT179">
        <v>23</v>
      </c>
      <c r="BU179">
        <v>23</v>
      </c>
      <c r="BV179">
        <v>23</v>
      </c>
      <c r="BW179">
        <v>23</v>
      </c>
      <c r="BX179">
        <v>26</v>
      </c>
      <c r="BY179">
        <v>24</v>
      </c>
      <c r="BZ179">
        <v>24</v>
      </c>
      <c r="CA179">
        <v>23</v>
      </c>
      <c r="CB179">
        <v>24</v>
      </c>
      <c r="CC179">
        <v>24</v>
      </c>
      <c r="CD179">
        <v>24</v>
      </c>
      <c r="CE179">
        <v>24</v>
      </c>
      <c r="CF179">
        <v>24</v>
      </c>
      <c r="CG179">
        <v>24</v>
      </c>
      <c r="CH179">
        <v>24</v>
      </c>
      <c r="CI179">
        <v>17</v>
      </c>
      <c r="CJ179">
        <v>17</v>
      </c>
      <c r="CK179">
        <v>17</v>
      </c>
      <c r="CL179">
        <v>17</v>
      </c>
      <c r="CM179">
        <v>17</v>
      </c>
      <c r="CN179">
        <v>26</v>
      </c>
      <c r="CO179">
        <v>17</v>
      </c>
      <c r="CP179">
        <v>17</v>
      </c>
      <c r="CQ179">
        <v>17</v>
      </c>
      <c r="CR179">
        <v>23</v>
      </c>
      <c r="CS179">
        <v>17</v>
      </c>
      <c r="CT179">
        <v>17</v>
      </c>
      <c r="CU179">
        <v>24</v>
      </c>
      <c r="CV179">
        <v>17</v>
      </c>
      <c r="CW179">
        <v>17</v>
      </c>
      <c r="CX179">
        <v>17</v>
      </c>
      <c r="CY179">
        <v>1</v>
      </c>
      <c r="CZ179">
        <v>17</v>
      </c>
      <c r="DA179">
        <v>17</v>
      </c>
      <c r="DB179">
        <v>17</v>
      </c>
    </row>
    <row r="180" spans="1:106">
      <c r="A180">
        <v>172</v>
      </c>
      <c r="B180" t="s">
        <v>17</v>
      </c>
      <c r="C180" t="s">
        <v>9</v>
      </c>
      <c r="D180" t="s">
        <v>12</v>
      </c>
      <c r="E180" t="s">
        <v>19</v>
      </c>
      <c r="F180" t="s">
        <v>20</v>
      </c>
      <c r="G180">
        <v>22</v>
      </c>
      <c r="H180">
        <v>22</v>
      </c>
      <c r="I180">
        <v>22</v>
      </c>
      <c r="J180">
        <v>22</v>
      </c>
      <c r="K180">
        <v>22</v>
      </c>
      <c r="L180">
        <v>22</v>
      </c>
      <c r="M180">
        <v>22</v>
      </c>
      <c r="N180">
        <v>22</v>
      </c>
      <c r="O180">
        <v>22</v>
      </c>
      <c r="P180">
        <v>22</v>
      </c>
      <c r="Q180">
        <v>22</v>
      </c>
      <c r="R180">
        <v>22</v>
      </c>
      <c r="S180">
        <v>22</v>
      </c>
      <c r="T180">
        <v>22</v>
      </c>
      <c r="U180">
        <v>22</v>
      </c>
      <c r="V180">
        <v>22</v>
      </c>
      <c r="W180">
        <v>22</v>
      </c>
      <c r="X180">
        <v>22</v>
      </c>
      <c r="Y180">
        <v>22</v>
      </c>
      <c r="Z180">
        <v>22</v>
      </c>
      <c r="AA180">
        <v>25</v>
      </c>
      <c r="AB180">
        <v>25</v>
      </c>
      <c r="AC180">
        <v>25</v>
      </c>
      <c r="AD180">
        <v>25</v>
      </c>
      <c r="AE180">
        <v>25</v>
      </c>
      <c r="AF180">
        <v>25</v>
      </c>
      <c r="AG180">
        <v>25</v>
      </c>
      <c r="AH180">
        <v>25</v>
      </c>
      <c r="AI180">
        <v>25</v>
      </c>
      <c r="AJ180">
        <v>25</v>
      </c>
      <c r="AK180">
        <v>25</v>
      </c>
      <c r="AL180">
        <v>25</v>
      </c>
      <c r="AM180">
        <v>25</v>
      </c>
      <c r="AN180">
        <v>25</v>
      </c>
      <c r="AO180">
        <v>25</v>
      </c>
      <c r="AP180">
        <v>25</v>
      </c>
      <c r="AQ180">
        <v>25</v>
      </c>
      <c r="AR180">
        <v>25</v>
      </c>
      <c r="AS180">
        <v>25</v>
      </c>
      <c r="AT180">
        <v>25</v>
      </c>
      <c r="AU180">
        <v>23</v>
      </c>
      <c r="AV180">
        <v>23</v>
      </c>
      <c r="AW180">
        <v>23</v>
      </c>
      <c r="AX180">
        <v>23</v>
      </c>
      <c r="AY180">
        <v>23</v>
      </c>
      <c r="AZ180">
        <v>23</v>
      </c>
      <c r="BA180">
        <v>23</v>
      </c>
      <c r="BB180">
        <v>24</v>
      </c>
      <c r="BC180">
        <v>23</v>
      </c>
      <c r="BD180">
        <v>23</v>
      </c>
      <c r="BE180">
        <v>23</v>
      </c>
      <c r="BF180">
        <v>23</v>
      </c>
      <c r="BG180">
        <v>23</v>
      </c>
      <c r="BH180">
        <v>23</v>
      </c>
      <c r="BI180">
        <v>23</v>
      </c>
      <c r="BJ180">
        <v>23</v>
      </c>
      <c r="BK180">
        <v>11</v>
      </c>
      <c r="BL180">
        <v>23</v>
      </c>
      <c r="BM180">
        <v>23</v>
      </c>
      <c r="BN180">
        <v>23</v>
      </c>
      <c r="BO180">
        <v>24</v>
      </c>
      <c r="BP180">
        <v>24</v>
      </c>
      <c r="BQ180">
        <v>24</v>
      </c>
      <c r="BR180">
        <v>24</v>
      </c>
      <c r="BS180">
        <v>24</v>
      </c>
      <c r="BT180">
        <v>24</v>
      </c>
      <c r="BU180">
        <v>24</v>
      </c>
      <c r="BV180">
        <v>23</v>
      </c>
      <c r="BW180">
        <v>24</v>
      </c>
      <c r="BX180">
        <v>24</v>
      </c>
      <c r="BY180">
        <v>24</v>
      </c>
      <c r="BZ180">
        <v>24</v>
      </c>
      <c r="CA180">
        <v>24</v>
      </c>
      <c r="CB180">
        <v>24</v>
      </c>
      <c r="CC180">
        <v>24</v>
      </c>
      <c r="CD180">
        <v>24</v>
      </c>
      <c r="CE180">
        <v>23</v>
      </c>
      <c r="CF180">
        <v>24</v>
      </c>
      <c r="CG180">
        <v>24</v>
      </c>
      <c r="CH180">
        <v>24</v>
      </c>
      <c r="CI180">
        <v>17</v>
      </c>
      <c r="CJ180">
        <v>17</v>
      </c>
      <c r="CK180">
        <v>17</v>
      </c>
      <c r="CL180">
        <v>17</v>
      </c>
      <c r="CM180">
        <v>17</v>
      </c>
      <c r="CN180">
        <v>17</v>
      </c>
      <c r="CO180">
        <v>17</v>
      </c>
      <c r="CP180">
        <v>17</v>
      </c>
      <c r="CQ180">
        <v>17</v>
      </c>
      <c r="CR180">
        <v>17</v>
      </c>
      <c r="CS180">
        <v>17</v>
      </c>
      <c r="CT180">
        <v>1</v>
      </c>
      <c r="CU180">
        <v>17</v>
      </c>
      <c r="CV180">
        <v>1</v>
      </c>
      <c r="CW180">
        <v>17</v>
      </c>
      <c r="CX180">
        <v>17</v>
      </c>
      <c r="CY180">
        <v>24</v>
      </c>
      <c r="CZ180">
        <v>17</v>
      </c>
      <c r="DA180">
        <v>17</v>
      </c>
      <c r="DB180">
        <v>17</v>
      </c>
    </row>
    <row r="181" spans="1:106">
      <c r="A181">
        <v>173</v>
      </c>
      <c r="B181" t="s">
        <v>17</v>
      </c>
      <c r="C181" t="s">
        <v>9</v>
      </c>
      <c r="D181" t="s">
        <v>12</v>
      </c>
      <c r="E181" t="s">
        <v>19</v>
      </c>
      <c r="F181" t="s">
        <v>20</v>
      </c>
      <c r="G181">
        <v>22</v>
      </c>
      <c r="H181">
        <v>22</v>
      </c>
      <c r="I181">
        <v>22</v>
      </c>
      <c r="J181">
        <v>22</v>
      </c>
      <c r="K181">
        <v>22</v>
      </c>
      <c r="L181">
        <v>22</v>
      </c>
      <c r="M181">
        <v>22</v>
      </c>
      <c r="N181">
        <v>22</v>
      </c>
      <c r="O181">
        <v>22</v>
      </c>
      <c r="P181">
        <v>22</v>
      </c>
      <c r="Q181">
        <v>22</v>
      </c>
      <c r="R181">
        <v>22</v>
      </c>
      <c r="S181">
        <v>22</v>
      </c>
      <c r="T181">
        <v>22</v>
      </c>
      <c r="U181">
        <v>22</v>
      </c>
      <c r="V181">
        <v>22</v>
      </c>
      <c r="W181">
        <v>22</v>
      </c>
      <c r="X181">
        <v>22</v>
      </c>
      <c r="Y181">
        <v>22</v>
      </c>
      <c r="Z181">
        <v>22</v>
      </c>
      <c r="AA181">
        <v>25</v>
      </c>
      <c r="AB181">
        <v>25</v>
      </c>
      <c r="AC181">
        <v>25</v>
      </c>
      <c r="AD181">
        <v>25</v>
      </c>
      <c r="AE181">
        <v>25</v>
      </c>
      <c r="AF181">
        <v>25</v>
      </c>
      <c r="AG181">
        <v>25</v>
      </c>
      <c r="AH181">
        <v>25</v>
      </c>
      <c r="AI181">
        <v>25</v>
      </c>
      <c r="AJ181">
        <v>25</v>
      </c>
      <c r="AK181">
        <v>25</v>
      </c>
      <c r="AL181">
        <v>25</v>
      </c>
      <c r="AM181">
        <v>25</v>
      </c>
      <c r="AN181">
        <v>25</v>
      </c>
      <c r="AO181">
        <v>25</v>
      </c>
      <c r="AP181">
        <v>25</v>
      </c>
      <c r="AQ181">
        <v>25</v>
      </c>
      <c r="AR181">
        <v>25</v>
      </c>
      <c r="AS181">
        <v>25</v>
      </c>
      <c r="AT181">
        <v>25</v>
      </c>
      <c r="AU181">
        <v>23</v>
      </c>
      <c r="AV181">
        <v>23</v>
      </c>
      <c r="AW181">
        <v>23</v>
      </c>
      <c r="AX181">
        <v>23</v>
      </c>
      <c r="AY181">
        <v>23</v>
      </c>
      <c r="AZ181">
        <v>23</v>
      </c>
      <c r="BA181">
        <v>23</v>
      </c>
      <c r="BB181">
        <v>23</v>
      </c>
      <c r="BC181">
        <v>23</v>
      </c>
      <c r="BD181">
        <v>23</v>
      </c>
      <c r="BE181">
        <v>23</v>
      </c>
      <c r="BF181">
        <v>23</v>
      </c>
      <c r="BG181">
        <v>23</v>
      </c>
      <c r="BH181">
        <v>23</v>
      </c>
      <c r="BI181">
        <v>23</v>
      </c>
      <c r="BJ181">
        <v>23</v>
      </c>
      <c r="BK181">
        <v>23</v>
      </c>
      <c r="BL181">
        <v>23</v>
      </c>
      <c r="BM181">
        <v>23</v>
      </c>
      <c r="BN181">
        <v>23</v>
      </c>
      <c r="BO181">
        <v>24</v>
      </c>
      <c r="BP181">
        <v>24</v>
      </c>
      <c r="BQ181">
        <v>24</v>
      </c>
      <c r="BR181">
        <v>24</v>
      </c>
      <c r="BS181">
        <v>24</v>
      </c>
      <c r="BT181">
        <v>24</v>
      </c>
      <c r="BU181">
        <v>24</v>
      </c>
      <c r="BV181">
        <v>24</v>
      </c>
      <c r="BW181">
        <v>24</v>
      </c>
      <c r="BX181">
        <v>24</v>
      </c>
      <c r="BY181">
        <v>24</v>
      </c>
      <c r="BZ181">
        <v>24</v>
      </c>
      <c r="CA181">
        <v>24</v>
      </c>
      <c r="CB181">
        <v>24</v>
      </c>
      <c r="CC181">
        <v>24</v>
      </c>
      <c r="CD181">
        <v>24</v>
      </c>
      <c r="CE181">
        <v>24</v>
      </c>
      <c r="CF181">
        <v>24</v>
      </c>
      <c r="CG181">
        <v>24</v>
      </c>
      <c r="CH181">
        <v>24</v>
      </c>
      <c r="CI181">
        <v>17</v>
      </c>
      <c r="CJ181">
        <v>17</v>
      </c>
      <c r="CK181">
        <v>17</v>
      </c>
      <c r="CL181">
        <v>17</v>
      </c>
      <c r="CM181">
        <v>17</v>
      </c>
      <c r="CN181">
        <v>17</v>
      </c>
      <c r="CO181">
        <v>17</v>
      </c>
      <c r="CP181">
        <v>17</v>
      </c>
      <c r="CQ181">
        <v>17</v>
      </c>
      <c r="CR181">
        <v>17</v>
      </c>
      <c r="CS181">
        <v>17</v>
      </c>
      <c r="CT181">
        <v>17</v>
      </c>
      <c r="CU181">
        <v>17</v>
      </c>
      <c r="CV181">
        <v>17</v>
      </c>
      <c r="CW181">
        <v>17</v>
      </c>
      <c r="CX181">
        <v>17</v>
      </c>
      <c r="CY181">
        <v>17</v>
      </c>
      <c r="CZ181">
        <v>17</v>
      </c>
      <c r="DA181">
        <v>17</v>
      </c>
      <c r="DB181">
        <v>17</v>
      </c>
    </row>
    <row r="182" spans="1:106">
      <c r="A182">
        <v>174</v>
      </c>
      <c r="B182" t="s">
        <v>17</v>
      </c>
      <c r="C182" t="s">
        <v>9</v>
      </c>
      <c r="D182" t="s">
        <v>12</v>
      </c>
      <c r="E182" t="s">
        <v>19</v>
      </c>
      <c r="F182" t="s">
        <v>20</v>
      </c>
      <c r="G182">
        <v>22</v>
      </c>
      <c r="H182">
        <v>22</v>
      </c>
      <c r="I182">
        <v>22</v>
      </c>
      <c r="J182">
        <v>22</v>
      </c>
      <c r="K182">
        <v>22</v>
      </c>
      <c r="L182">
        <v>22</v>
      </c>
      <c r="M182">
        <v>22</v>
      </c>
      <c r="N182">
        <v>22</v>
      </c>
      <c r="O182">
        <v>22</v>
      </c>
      <c r="P182">
        <v>22</v>
      </c>
      <c r="Q182">
        <v>22</v>
      </c>
      <c r="R182">
        <v>22</v>
      </c>
      <c r="S182">
        <v>22</v>
      </c>
      <c r="T182">
        <v>22</v>
      </c>
      <c r="U182">
        <v>22</v>
      </c>
      <c r="V182">
        <v>22</v>
      </c>
      <c r="W182">
        <v>22</v>
      </c>
      <c r="X182">
        <v>22</v>
      </c>
      <c r="Y182">
        <v>22</v>
      </c>
      <c r="Z182">
        <v>22</v>
      </c>
      <c r="AA182">
        <v>25</v>
      </c>
      <c r="AB182">
        <v>25</v>
      </c>
      <c r="AC182">
        <v>25</v>
      </c>
      <c r="AD182">
        <v>25</v>
      </c>
      <c r="AE182">
        <v>25</v>
      </c>
      <c r="AF182">
        <v>25</v>
      </c>
      <c r="AG182">
        <v>25</v>
      </c>
      <c r="AH182">
        <v>25</v>
      </c>
      <c r="AI182">
        <v>25</v>
      </c>
      <c r="AJ182">
        <v>25</v>
      </c>
      <c r="AK182">
        <v>25</v>
      </c>
      <c r="AL182">
        <v>25</v>
      </c>
      <c r="AM182">
        <v>25</v>
      </c>
      <c r="AN182">
        <v>25</v>
      </c>
      <c r="AO182">
        <v>25</v>
      </c>
      <c r="AP182">
        <v>25</v>
      </c>
      <c r="AQ182">
        <v>25</v>
      </c>
      <c r="AR182">
        <v>25</v>
      </c>
      <c r="AS182">
        <v>25</v>
      </c>
      <c r="AT182">
        <v>25</v>
      </c>
      <c r="AU182">
        <v>23</v>
      </c>
      <c r="AV182">
        <v>23</v>
      </c>
      <c r="AW182">
        <v>23</v>
      </c>
      <c r="AX182">
        <v>23</v>
      </c>
      <c r="AY182">
        <v>23</v>
      </c>
      <c r="AZ182">
        <v>23</v>
      </c>
      <c r="BA182">
        <v>23</v>
      </c>
      <c r="BB182">
        <v>23</v>
      </c>
      <c r="BC182">
        <v>23</v>
      </c>
      <c r="BD182">
        <v>23</v>
      </c>
      <c r="BE182">
        <v>23</v>
      </c>
      <c r="BF182">
        <v>23</v>
      </c>
      <c r="BG182">
        <v>24</v>
      </c>
      <c r="BH182">
        <v>24</v>
      </c>
      <c r="BI182">
        <v>23</v>
      </c>
      <c r="BJ182">
        <v>23</v>
      </c>
      <c r="BK182">
        <v>23</v>
      </c>
      <c r="BL182">
        <v>23</v>
      </c>
      <c r="BM182">
        <v>23</v>
      </c>
      <c r="BN182">
        <v>23</v>
      </c>
      <c r="BO182">
        <v>24</v>
      </c>
      <c r="BP182">
        <v>24</v>
      </c>
      <c r="BQ182">
        <v>24</v>
      </c>
      <c r="BR182">
        <v>24</v>
      </c>
      <c r="BS182">
        <v>24</v>
      </c>
      <c r="BT182">
        <v>24</v>
      </c>
      <c r="BU182">
        <v>24</v>
      </c>
      <c r="BV182">
        <v>24</v>
      </c>
      <c r="BW182">
        <v>24</v>
      </c>
      <c r="BX182">
        <v>24</v>
      </c>
      <c r="BY182">
        <v>24</v>
      </c>
      <c r="BZ182">
        <v>24</v>
      </c>
      <c r="CA182">
        <v>23</v>
      </c>
      <c r="CB182">
        <v>23</v>
      </c>
      <c r="CC182">
        <v>24</v>
      </c>
      <c r="CD182">
        <v>24</v>
      </c>
      <c r="CE182">
        <v>24</v>
      </c>
      <c r="CF182">
        <v>24</v>
      </c>
      <c r="CG182">
        <v>24</v>
      </c>
      <c r="CH182">
        <v>24</v>
      </c>
      <c r="CI182">
        <v>17</v>
      </c>
      <c r="CJ182">
        <v>17</v>
      </c>
      <c r="CK182">
        <v>17</v>
      </c>
      <c r="CL182">
        <v>17</v>
      </c>
      <c r="CM182">
        <v>17</v>
      </c>
      <c r="CN182">
        <v>17</v>
      </c>
      <c r="CO182">
        <v>17</v>
      </c>
      <c r="CP182">
        <v>17</v>
      </c>
      <c r="CQ182">
        <v>17</v>
      </c>
      <c r="CR182">
        <v>17</v>
      </c>
      <c r="CS182">
        <v>17</v>
      </c>
      <c r="CT182">
        <v>17</v>
      </c>
      <c r="CU182">
        <v>17</v>
      </c>
      <c r="CV182">
        <v>17</v>
      </c>
      <c r="CW182">
        <v>17</v>
      </c>
      <c r="CX182">
        <v>17</v>
      </c>
      <c r="CY182">
        <v>17</v>
      </c>
      <c r="CZ182">
        <v>17</v>
      </c>
      <c r="DA182">
        <v>17</v>
      </c>
      <c r="DB182">
        <v>17</v>
      </c>
    </row>
    <row r="183" spans="1:106">
      <c r="A183">
        <v>175</v>
      </c>
      <c r="B183" t="s">
        <v>17</v>
      </c>
      <c r="C183" t="s">
        <v>9</v>
      </c>
      <c r="D183" t="s">
        <v>12</v>
      </c>
      <c r="E183" t="s">
        <v>19</v>
      </c>
      <c r="F183" t="s">
        <v>20</v>
      </c>
      <c r="G183">
        <v>22</v>
      </c>
      <c r="H183">
        <v>11</v>
      </c>
      <c r="I183">
        <v>22</v>
      </c>
      <c r="J183">
        <v>22</v>
      </c>
      <c r="K183">
        <v>22</v>
      </c>
      <c r="L183">
        <v>22</v>
      </c>
      <c r="M183">
        <v>22</v>
      </c>
      <c r="N183">
        <v>22</v>
      </c>
      <c r="O183">
        <v>22</v>
      </c>
      <c r="P183">
        <v>22</v>
      </c>
      <c r="Q183">
        <v>22</v>
      </c>
      <c r="R183">
        <v>22</v>
      </c>
      <c r="S183">
        <v>22</v>
      </c>
      <c r="T183">
        <v>22</v>
      </c>
      <c r="U183">
        <v>22</v>
      </c>
      <c r="V183">
        <v>22</v>
      </c>
      <c r="W183">
        <v>22</v>
      </c>
      <c r="X183">
        <v>22</v>
      </c>
      <c r="Y183">
        <v>22</v>
      </c>
      <c r="Z183">
        <v>22</v>
      </c>
      <c r="AA183">
        <v>25</v>
      </c>
      <c r="AB183">
        <v>22</v>
      </c>
      <c r="AC183">
        <v>25</v>
      </c>
      <c r="AD183">
        <v>25</v>
      </c>
      <c r="AE183">
        <v>25</v>
      </c>
      <c r="AF183">
        <v>25</v>
      </c>
      <c r="AG183">
        <v>25</v>
      </c>
      <c r="AH183">
        <v>25</v>
      </c>
      <c r="AI183">
        <v>1</v>
      </c>
      <c r="AJ183">
        <v>25</v>
      </c>
      <c r="AK183">
        <v>25</v>
      </c>
      <c r="AL183">
        <v>25</v>
      </c>
      <c r="AM183">
        <v>25</v>
      </c>
      <c r="AN183">
        <v>25</v>
      </c>
      <c r="AO183">
        <v>25</v>
      </c>
      <c r="AP183">
        <v>25</v>
      </c>
      <c r="AQ183">
        <v>25</v>
      </c>
      <c r="AR183">
        <v>25</v>
      </c>
      <c r="AS183">
        <v>25</v>
      </c>
      <c r="AT183">
        <v>25</v>
      </c>
      <c r="AU183">
        <v>23</v>
      </c>
      <c r="AV183">
        <v>25</v>
      </c>
      <c r="AW183">
        <v>23</v>
      </c>
      <c r="AX183">
        <v>23</v>
      </c>
      <c r="AY183">
        <v>23</v>
      </c>
      <c r="AZ183">
        <v>23</v>
      </c>
      <c r="BA183">
        <v>24</v>
      </c>
      <c r="BB183">
        <v>23</v>
      </c>
      <c r="BC183">
        <v>25</v>
      </c>
      <c r="BD183">
        <v>24</v>
      </c>
      <c r="BE183">
        <v>23</v>
      </c>
      <c r="BF183">
        <v>23</v>
      </c>
      <c r="BG183">
        <v>23</v>
      </c>
      <c r="BH183">
        <v>23</v>
      </c>
      <c r="BI183">
        <v>23</v>
      </c>
      <c r="BJ183">
        <v>23</v>
      </c>
      <c r="BK183">
        <v>23</v>
      </c>
      <c r="BL183">
        <v>23</v>
      </c>
      <c r="BM183">
        <v>23</v>
      </c>
      <c r="BN183">
        <v>23</v>
      </c>
      <c r="BO183">
        <v>24</v>
      </c>
      <c r="BP183">
        <v>23</v>
      </c>
      <c r="BQ183">
        <v>24</v>
      </c>
      <c r="BR183">
        <v>24</v>
      </c>
      <c r="BS183">
        <v>24</v>
      </c>
      <c r="BT183">
        <v>24</v>
      </c>
      <c r="BU183">
        <v>23</v>
      </c>
      <c r="BV183">
        <v>24</v>
      </c>
      <c r="BW183">
        <v>23</v>
      </c>
      <c r="BX183">
        <v>23</v>
      </c>
      <c r="BY183">
        <v>24</v>
      </c>
      <c r="BZ183">
        <v>24</v>
      </c>
      <c r="CA183">
        <v>24</v>
      </c>
      <c r="CB183">
        <v>24</v>
      </c>
      <c r="CC183">
        <v>24</v>
      </c>
      <c r="CD183">
        <v>24</v>
      </c>
      <c r="CE183">
        <v>24</v>
      </c>
      <c r="CF183">
        <v>24</v>
      </c>
      <c r="CG183">
        <v>24</v>
      </c>
      <c r="CH183">
        <v>24</v>
      </c>
      <c r="CI183">
        <v>17</v>
      </c>
      <c r="CJ183">
        <v>24</v>
      </c>
      <c r="CK183">
        <v>17</v>
      </c>
      <c r="CL183">
        <v>17</v>
      </c>
      <c r="CM183">
        <v>17</v>
      </c>
      <c r="CN183">
        <v>17</v>
      </c>
      <c r="CO183">
        <v>17</v>
      </c>
      <c r="CP183">
        <v>17</v>
      </c>
      <c r="CQ183">
        <v>24</v>
      </c>
      <c r="CR183">
        <v>17</v>
      </c>
      <c r="CS183">
        <v>17</v>
      </c>
      <c r="CT183">
        <v>17</v>
      </c>
      <c r="CU183">
        <v>17</v>
      </c>
      <c r="CV183">
        <v>17</v>
      </c>
      <c r="CW183">
        <v>17</v>
      </c>
      <c r="CX183">
        <v>17</v>
      </c>
      <c r="CY183">
        <v>17</v>
      </c>
      <c r="CZ183">
        <v>17</v>
      </c>
      <c r="DA183">
        <v>17</v>
      </c>
      <c r="DB183">
        <v>17</v>
      </c>
    </row>
    <row r="184" spans="1:106">
      <c r="A184">
        <v>176</v>
      </c>
      <c r="B184" t="s">
        <v>17</v>
      </c>
      <c r="C184" t="s">
        <v>9</v>
      </c>
      <c r="D184" t="s">
        <v>12</v>
      </c>
      <c r="E184" t="s">
        <v>19</v>
      </c>
      <c r="F184" t="s">
        <v>20</v>
      </c>
      <c r="G184">
        <v>22</v>
      </c>
      <c r="H184">
        <v>22</v>
      </c>
      <c r="I184">
        <v>22</v>
      </c>
      <c r="J184">
        <v>22</v>
      </c>
      <c r="K184">
        <v>22</v>
      </c>
      <c r="L184">
        <v>22</v>
      </c>
      <c r="M184">
        <v>22</v>
      </c>
      <c r="N184">
        <v>22</v>
      </c>
      <c r="O184">
        <v>22</v>
      </c>
      <c r="P184">
        <v>22</v>
      </c>
      <c r="Q184">
        <v>11</v>
      </c>
      <c r="R184">
        <v>22</v>
      </c>
      <c r="S184">
        <v>22</v>
      </c>
      <c r="T184">
        <v>22</v>
      </c>
      <c r="U184">
        <v>22</v>
      </c>
      <c r="V184">
        <v>22</v>
      </c>
      <c r="W184">
        <v>22</v>
      </c>
      <c r="X184">
        <v>22</v>
      </c>
      <c r="Y184">
        <v>22</v>
      </c>
      <c r="Z184">
        <v>22</v>
      </c>
      <c r="AA184">
        <v>25</v>
      </c>
      <c r="AB184">
        <v>25</v>
      </c>
      <c r="AC184">
        <v>25</v>
      </c>
      <c r="AD184">
        <v>25</v>
      </c>
      <c r="AE184">
        <v>25</v>
      </c>
      <c r="AF184">
        <v>25</v>
      </c>
      <c r="AG184">
        <v>25</v>
      </c>
      <c r="AH184">
        <v>25</v>
      </c>
      <c r="AI184">
        <v>25</v>
      </c>
      <c r="AJ184">
        <v>25</v>
      </c>
      <c r="AK184">
        <v>22</v>
      </c>
      <c r="AL184">
        <v>25</v>
      </c>
      <c r="AM184">
        <v>25</v>
      </c>
      <c r="AN184">
        <v>25</v>
      </c>
      <c r="AO184">
        <v>25</v>
      </c>
      <c r="AP184">
        <v>25</v>
      </c>
      <c r="AQ184">
        <v>25</v>
      </c>
      <c r="AR184">
        <v>25</v>
      </c>
      <c r="AS184">
        <v>25</v>
      </c>
      <c r="AT184">
        <v>25</v>
      </c>
      <c r="AU184">
        <v>23</v>
      </c>
      <c r="AV184">
        <v>23</v>
      </c>
      <c r="AW184">
        <v>23</v>
      </c>
      <c r="AX184">
        <v>23</v>
      </c>
      <c r="AY184">
        <v>23</v>
      </c>
      <c r="AZ184">
        <v>23</v>
      </c>
      <c r="BA184">
        <v>23</v>
      </c>
      <c r="BB184">
        <v>23</v>
      </c>
      <c r="BC184">
        <v>23</v>
      </c>
      <c r="BD184">
        <v>23</v>
      </c>
      <c r="BE184">
        <v>25</v>
      </c>
      <c r="BF184">
        <v>23</v>
      </c>
      <c r="BG184">
        <v>23</v>
      </c>
      <c r="BH184">
        <v>23</v>
      </c>
      <c r="BI184">
        <v>23</v>
      </c>
      <c r="BJ184">
        <v>23</v>
      </c>
      <c r="BK184">
        <v>23</v>
      </c>
      <c r="BL184">
        <v>23</v>
      </c>
      <c r="BM184">
        <v>23</v>
      </c>
      <c r="BN184">
        <v>23</v>
      </c>
      <c r="BO184">
        <v>24</v>
      </c>
      <c r="BP184">
        <v>24</v>
      </c>
      <c r="BQ184">
        <v>24</v>
      </c>
      <c r="BR184">
        <v>24</v>
      </c>
      <c r="BS184">
        <v>24</v>
      </c>
      <c r="BT184">
        <v>24</v>
      </c>
      <c r="BU184">
        <v>24</v>
      </c>
      <c r="BV184">
        <v>24</v>
      </c>
      <c r="BW184">
        <v>24</v>
      </c>
      <c r="BX184">
        <v>24</v>
      </c>
      <c r="BY184">
        <v>23</v>
      </c>
      <c r="BZ184">
        <v>24</v>
      </c>
      <c r="CA184">
        <v>24</v>
      </c>
      <c r="CB184">
        <v>24</v>
      </c>
      <c r="CC184">
        <v>24</v>
      </c>
      <c r="CD184">
        <v>24</v>
      </c>
      <c r="CE184">
        <v>24</v>
      </c>
      <c r="CF184">
        <v>24</v>
      </c>
      <c r="CG184">
        <v>24</v>
      </c>
      <c r="CH184">
        <v>24</v>
      </c>
      <c r="CI184">
        <v>17</v>
      </c>
      <c r="CJ184">
        <v>17</v>
      </c>
      <c r="CK184">
        <v>17</v>
      </c>
      <c r="CL184">
        <v>17</v>
      </c>
      <c r="CM184">
        <v>17</v>
      </c>
      <c r="CN184">
        <v>17</v>
      </c>
      <c r="CO184">
        <v>17</v>
      </c>
      <c r="CP184">
        <v>17</v>
      </c>
      <c r="CQ184">
        <v>17</v>
      </c>
      <c r="CR184">
        <v>17</v>
      </c>
      <c r="CS184">
        <v>24</v>
      </c>
      <c r="CT184">
        <v>17</v>
      </c>
      <c r="CU184">
        <v>17</v>
      </c>
      <c r="CV184">
        <v>17</v>
      </c>
      <c r="CW184">
        <v>17</v>
      </c>
      <c r="CX184">
        <v>17</v>
      </c>
      <c r="CY184">
        <v>17</v>
      </c>
      <c r="CZ184">
        <v>17</v>
      </c>
      <c r="DA184">
        <v>17</v>
      </c>
      <c r="DB184">
        <v>17</v>
      </c>
    </row>
    <row r="185" spans="1:106">
      <c r="A185">
        <v>177</v>
      </c>
      <c r="B185" t="s">
        <v>17</v>
      </c>
      <c r="C185" t="s">
        <v>9</v>
      </c>
      <c r="D185" t="s">
        <v>12</v>
      </c>
      <c r="E185" t="s">
        <v>19</v>
      </c>
      <c r="F185" t="s">
        <v>20</v>
      </c>
      <c r="G185">
        <v>22</v>
      </c>
      <c r="H185">
        <v>22</v>
      </c>
      <c r="I185">
        <v>22</v>
      </c>
      <c r="J185">
        <v>22</v>
      </c>
      <c r="K185">
        <v>22</v>
      </c>
      <c r="L185">
        <v>22</v>
      </c>
      <c r="M185">
        <v>22</v>
      </c>
      <c r="N185">
        <v>22</v>
      </c>
      <c r="O185">
        <v>22</v>
      </c>
      <c r="P185">
        <v>22</v>
      </c>
      <c r="Q185">
        <v>22</v>
      </c>
      <c r="R185">
        <v>22</v>
      </c>
      <c r="S185">
        <v>22</v>
      </c>
      <c r="T185">
        <v>22</v>
      </c>
      <c r="U185">
        <v>22</v>
      </c>
      <c r="V185">
        <v>22</v>
      </c>
      <c r="W185">
        <v>22</v>
      </c>
      <c r="X185">
        <v>22</v>
      </c>
      <c r="Y185">
        <v>22</v>
      </c>
      <c r="Z185">
        <v>22</v>
      </c>
      <c r="AA185">
        <v>25</v>
      </c>
      <c r="AB185">
        <v>25</v>
      </c>
      <c r="AC185">
        <v>25</v>
      </c>
      <c r="AD185">
        <v>25</v>
      </c>
      <c r="AE185">
        <v>25</v>
      </c>
      <c r="AF185">
        <v>25</v>
      </c>
      <c r="AG185">
        <v>25</v>
      </c>
      <c r="AH185">
        <v>25</v>
      </c>
      <c r="AI185">
        <v>25</v>
      </c>
      <c r="AJ185">
        <v>25</v>
      </c>
      <c r="AK185">
        <v>25</v>
      </c>
      <c r="AL185">
        <v>25</v>
      </c>
      <c r="AM185">
        <v>25</v>
      </c>
      <c r="AN185">
        <v>25</v>
      </c>
      <c r="AO185">
        <v>25</v>
      </c>
      <c r="AP185">
        <v>25</v>
      </c>
      <c r="AQ185">
        <v>18</v>
      </c>
      <c r="AR185">
        <v>25</v>
      </c>
      <c r="AS185">
        <v>18</v>
      </c>
      <c r="AT185">
        <v>25</v>
      </c>
      <c r="AU185">
        <v>23</v>
      </c>
      <c r="AV185">
        <v>23</v>
      </c>
      <c r="AW185">
        <v>23</v>
      </c>
      <c r="AX185">
        <v>23</v>
      </c>
      <c r="AY185">
        <v>23</v>
      </c>
      <c r="AZ185">
        <v>23</v>
      </c>
      <c r="BA185">
        <v>23</v>
      </c>
      <c r="BB185">
        <v>23</v>
      </c>
      <c r="BC185">
        <v>23</v>
      </c>
      <c r="BD185">
        <v>23</v>
      </c>
      <c r="BE185">
        <v>23</v>
      </c>
      <c r="BF185">
        <v>23</v>
      </c>
      <c r="BG185">
        <v>23</v>
      </c>
      <c r="BH185">
        <v>23</v>
      </c>
      <c r="BI185">
        <v>23</v>
      </c>
      <c r="BJ185">
        <v>18</v>
      </c>
      <c r="BK185">
        <v>25</v>
      </c>
      <c r="BL185">
        <v>18</v>
      </c>
      <c r="BM185">
        <v>25</v>
      </c>
      <c r="BN185">
        <v>23</v>
      </c>
      <c r="BO185">
        <v>24</v>
      </c>
      <c r="BP185">
        <v>24</v>
      </c>
      <c r="BQ185">
        <v>24</v>
      </c>
      <c r="BR185">
        <v>24</v>
      </c>
      <c r="BS185">
        <v>24</v>
      </c>
      <c r="BT185">
        <v>24</v>
      </c>
      <c r="BU185">
        <v>24</v>
      </c>
      <c r="BV185">
        <v>24</v>
      </c>
      <c r="BW185">
        <v>24</v>
      </c>
      <c r="BX185">
        <v>24</v>
      </c>
      <c r="BY185">
        <v>24</v>
      </c>
      <c r="BZ185">
        <v>24</v>
      </c>
      <c r="CA185">
        <v>24</v>
      </c>
      <c r="CB185">
        <v>24</v>
      </c>
      <c r="CC185">
        <v>24</v>
      </c>
      <c r="CD185">
        <v>23</v>
      </c>
      <c r="CE185">
        <v>24</v>
      </c>
      <c r="CF185">
        <v>23</v>
      </c>
      <c r="CG185">
        <v>23</v>
      </c>
      <c r="CH185">
        <v>24</v>
      </c>
      <c r="CI185">
        <v>17</v>
      </c>
      <c r="CJ185">
        <v>17</v>
      </c>
      <c r="CK185">
        <v>17</v>
      </c>
      <c r="CL185">
        <v>17</v>
      </c>
      <c r="CM185">
        <v>17</v>
      </c>
      <c r="CN185">
        <v>17</v>
      </c>
      <c r="CO185">
        <v>17</v>
      </c>
      <c r="CP185">
        <v>17</v>
      </c>
      <c r="CQ185">
        <v>17</v>
      </c>
      <c r="CR185">
        <v>17</v>
      </c>
      <c r="CS185">
        <v>17</v>
      </c>
      <c r="CT185">
        <v>17</v>
      </c>
      <c r="CU185">
        <v>17</v>
      </c>
      <c r="CV185">
        <v>17</v>
      </c>
      <c r="CW185">
        <v>17</v>
      </c>
      <c r="CX185">
        <v>24</v>
      </c>
      <c r="CY185">
        <v>23</v>
      </c>
      <c r="CZ185">
        <v>24</v>
      </c>
      <c r="DA185">
        <v>24</v>
      </c>
      <c r="DB185">
        <v>18</v>
      </c>
    </row>
    <row r="186" spans="1:106">
      <c r="A186">
        <v>178</v>
      </c>
      <c r="B186" t="s">
        <v>17</v>
      </c>
      <c r="C186" t="s">
        <v>9</v>
      </c>
      <c r="D186" t="s">
        <v>12</v>
      </c>
      <c r="E186" t="s">
        <v>19</v>
      </c>
      <c r="F186" t="s">
        <v>20</v>
      </c>
      <c r="G186">
        <v>22</v>
      </c>
      <c r="H186">
        <v>22</v>
      </c>
      <c r="I186">
        <v>22</v>
      </c>
      <c r="J186">
        <v>22</v>
      </c>
      <c r="K186">
        <v>22</v>
      </c>
      <c r="L186">
        <v>22</v>
      </c>
      <c r="M186">
        <v>22</v>
      </c>
      <c r="N186">
        <v>22</v>
      </c>
      <c r="O186">
        <v>22</v>
      </c>
      <c r="P186">
        <v>22</v>
      </c>
      <c r="Q186">
        <v>22</v>
      </c>
      <c r="R186">
        <v>22</v>
      </c>
      <c r="S186">
        <v>22</v>
      </c>
      <c r="T186">
        <v>22</v>
      </c>
      <c r="U186">
        <v>22</v>
      </c>
      <c r="V186">
        <v>22</v>
      </c>
      <c r="W186">
        <v>22</v>
      </c>
      <c r="X186">
        <v>22</v>
      </c>
      <c r="Y186">
        <v>22</v>
      </c>
      <c r="Z186">
        <v>22</v>
      </c>
      <c r="AA186">
        <v>25</v>
      </c>
      <c r="AB186">
        <v>25</v>
      </c>
      <c r="AC186">
        <v>25</v>
      </c>
      <c r="AD186">
        <v>25</v>
      </c>
      <c r="AE186">
        <v>25</v>
      </c>
      <c r="AF186">
        <v>25</v>
      </c>
      <c r="AG186">
        <v>25</v>
      </c>
      <c r="AH186">
        <v>25</v>
      </c>
      <c r="AI186">
        <v>25</v>
      </c>
      <c r="AJ186">
        <v>25</v>
      </c>
      <c r="AK186">
        <v>25</v>
      </c>
      <c r="AL186">
        <v>25</v>
      </c>
      <c r="AM186">
        <v>25</v>
      </c>
      <c r="AN186">
        <v>25</v>
      </c>
      <c r="AO186">
        <v>25</v>
      </c>
      <c r="AP186">
        <v>25</v>
      </c>
      <c r="AQ186">
        <v>25</v>
      </c>
      <c r="AR186">
        <v>25</v>
      </c>
      <c r="AS186">
        <v>25</v>
      </c>
      <c r="AT186">
        <v>25</v>
      </c>
      <c r="AU186">
        <v>23</v>
      </c>
      <c r="AV186">
        <v>24</v>
      </c>
      <c r="AW186">
        <v>23</v>
      </c>
      <c r="AX186">
        <v>23</v>
      </c>
      <c r="AY186">
        <v>23</v>
      </c>
      <c r="AZ186">
        <v>23</v>
      </c>
      <c r="BA186">
        <v>23</v>
      </c>
      <c r="BB186">
        <v>23</v>
      </c>
      <c r="BC186">
        <v>23</v>
      </c>
      <c r="BD186">
        <v>23</v>
      </c>
      <c r="BE186">
        <v>23</v>
      </c>
      <c r="BF186">
        <v>23</v>
      </c>
      <c r="BG186">
        <v>23</v>
      </c>
      <c r="BH186">
        <v>23</v>
      </c>
      <c r="BI186">
        <v>23</v>
      </c>
      <c r="BJ186">
        <v>23</v>
      </c>
      <c r="BK186">
        <v>24</v>
      </c>
      <c r="BL186">
        <v>23</v>
      </c>
      <c r="BM186">
        <v>23</v>
      </c>
      <c r="BN186">
        <v>23</v>
      </c>
      <c r="BO186">
        <v>24</v>
      </c>
      <c r="BP186">
        <v>23</v>
      </c>
      <c r="BQ186">
        <v>24</v>
      </c>
      <c r="BR186">
        <v>24</v>
      </c>
      <c r="BS186">
        <v>24</v>
      </c>
      <c r="BT186">
        <v>24</v>
      </c>
      <c r="BU186">
        <v>24</v>
      </c>
      <c r="BV186">
        <v>24</v>
      </c>
      <c r="BW186">
        <v>24</v>
      </c>
      <c r="BX186">
        <v>24</v>
      </c>
      <c r="BY186">
        <v>24</v>
      </c>
      <c r="BZ186">
        <v>24</v>
      </c>
      <c r="CA186">
        <v>24</v>
      </c>
      <c r="CB186">
        <v>24</v>
      </c>
      <c r="CC186">
        <v>24</v>
      </c>
      <c r="CD186">
        <v>24</v>
      </c>
      <c r="CE186">
        <v>23</v>
      </c>
      <c r="CF186">
        <v>24</v>
      </c>
      <c r="CG186">
        <v>24</v>
      </c>
      <c r="CH186">
        <v>24</v>
      </c>
      <c r="CI186">
        <v>17</v>
      </c>
      <c r="CJ186">
        <v>17</v>
      </c>
      <c r="CK186">
        <v>17</v>
      </c>
      <c r="CL186">
        <v>17</v>
      </c>
      <c r="CM186">
        <v>17</v>
      </c>
      <c r="CN186">
        <v>17</v>
      </c>
      <c r="CO186">
        <v>17</v>
      </c>
      <c r="CP186">
        <v>17</v>
      </c>
      <c r="CQ186">
        <v>17</v>
      </c>
      <c r="CR186">
        <v>17</v>
      </c>
      <c r="CS186">
        <v>17</v>
      </c>
      <c r="CT186">
        <v>17</v>
      </c>
      <c r="CU186">
        <v>17</v>
      </c>
      <c r="CV186">
        <v>17</v>
      </c>
      <c r="CW186">
        <v>17</v>
      </c>
      <c r="CX186">
        <v>17</v>
      </c>
      <c r="CY186">
        <v>17</v>
      </c>
      <c r="CZ186">
        <v>17</v>
      </c>
      <c r="DA186">
        <v>17</v>
      </c>
      <c r="DB186">
        <v>17</v>
      </c>
    </row>
    <row r="187" spans="1:106">
      <c r="A187">
        <v>179</v>
      </c>
      <c r="B187" t="s">
        <v>17</v>
      </c>
      <c r="C187" t="s">
        <v>9</v>
      </c>
      <c r="D187" t="s">
        <v>12</v>
      </c>
      <c r="E187" t="s">
        <v>19</v>
      </c>
      <c r="F187" t="s">
        <v>20</v>
      </c>
      <c r="G187">
        <v>22</v>
      </c>
      <c r="H187">
        <v>22</v>
      </c>
      <c r="I187">
        <v>22</v>
      </c>
      <c r="J187">
        <v>22</v>
      </c>
      <c r="K187">
        <v>22</v>
      </c>
      <c r="L187">
        <v>22</v>
      </c>
      <c r="M187">
        <v>19</v>
      </c>
      <c r="N187">
        <v>22</v>
      </c>
      <c r="O187">
        <v>24</v>
      </c>
      <c r="P187">
        <v>22</v>
      </c>
      <c r="Q187">
        <v>22</v>
      </c>
      <c r="R187">
        <v>22</v>
      </c>
      <c r="S187">
        <v>22</v>
      </c>
      <c r="T187">
        <v>22</v>
      </c>
      <c r="U187">
        <v>22</v>
      </c>
      <c r="V187">
        <v>22</v>
      </c>
      <c r="W187">
        <v>22</v>
      </c>
      <c r="X187">
        <v>22</v>
      </c>
      <c r="Y187">
        <v>22</v>
      </c>
      <c r="Z187">
        <v>22</v>
      </c>
      <c r="AA187">
        <v>25</v>
      </c>
      <c r="AB187">
        <v>25</v>
      </c>
      <c r="AC187">
        <v>25</v>
      </c>
      <c r="AD187">
        <v>25</v>
      </c>
      <c r="AE187">
        <v>25</v>
      </c>
      <c r="AF187">
        <v>25</v>
      </c>
      <c r="AG187">
        <v>17</v>
      </c>
      <c r="AH187">
        <v>25</v>
      </c>
      <c r="AI187">
        <v>22</v>
      </c>
      <c r="AJ187">
        <v>25</v>
      </c>
      <c r="AK187">
        <v>25</v>
      </c>
      <c r="AL187">
        <v>25</v>
      </c>
      <c r="AM187">
        <v>25</v>
      </c>
      <c r="AN187">
        <v>25</v>
      </c>
      <c r="AO187">
        <v>25</v>
      </c>
      <c r="AP187">
        <v>25</v>
      </c>
      <c r="AQ187">
        <v>25</v>
      </c>
      <c r="AR187">
        <v>25</v>
      </c>
      <c r="AS187">
        <v>25</v>
      </c>
      <c r="AT187">
        <v>25</v>
      </c>
      <c r="AU187">
        <v>23</v>
      </c>
      <c r="AV187">
        <v>23</v>
      </c>
      <c r="AW187">
        <v>23</v>
      </c>
      <c r="AX187">
        <v>23</v>
      </c>
      <c r="AY187">
        <v>23</v>
      </c>
      <c r="AZ187">
        <v>23</v>
      </c>
      <c r="BA187">
        <v>24</v>
      </c>
      <c r="BB187">
        <v>23</v>
      </c>
      <c r="BC187">
        <v>23</v>
      </c>
      <c r="BD187">
        <v>23</v>
      </c>
      <c r="BE187">
        <v>23</v>
      </c>
      <c r="BF187">
        <v>23</v>
      </c>
      <c r="BG187">
        <v>23</v>
      </c>
      <c r="BH187">
        <v>23</v>
      </c>
      <c r="BI187">
        <v>23</v>
      </c>
      <c r="BJ187">
        <v>23</v>
      </c>
      <c r="BK187">
        <v>23</v>
      </c>
      <c r="BL187">
        <v>23</v>
      </c>
      <c r="BM187">
        <v>23</v>
      </c>
      <c r="BN187">
        <v>23</v>
      </c>
      <c r="BO187">
        <v>24</v>
      </c>
      <c r="BP187">
        <v>24</v>
      </c>
      <c r="BQ187">
        <v>24</v>
      </c>
      <c r="BR187">
        <v>24</v>
      </c>
      <c r="BS187">
        <v>24</v>
      </c>
      <c r="BT187">
        <v>24</v>
      </c>
      <c r="BU187">
        <v>23</v>
      </c>
      <c r="BV187">
        <v>24</v>
      </c>
      <c r="BW187">
        <v>17</v>
      </c>
      <c r="BX187">
        <v>24</v>
      </c>
      <c r="BY187">
        <v>24</v>
      </c>
      <c r="BZ187">
        <v>24</v>
      </c>
      <c r="CA187">
        <v>24</v>
      </c>
      <c r="CB187">
        <v>24</v>
      </c>
      <c r="CC187">
        <v>24</v>
      </c>
      <c r="CD187">
        <v>24</v>
      </c>
      <c r="CE187">
        <v>24</v>
      </c>
      <c r="CF187">
        <v>24</v>
      </c>
      <c r="CG187">
        <v>24</v>
      </c>
      <c r="CH187">
        <v>24</v>
      </c>
      <c r="CI187">
        <v>17</v>
      </c>
      <c r="CJ187">
        <v>17</v>
      </c>
      <c r="CK187">
        <v>17</v>
      </c>
      <c r="CL187">
        <v>17</v>
      </c>
      <c r="CM187">
        <v>17</v>
      </c>
      <c r="CN187">
        <v>17</v>
      </c>
      <c r="CO187">
        <v>25</v>
      </c>
      <c r="CP187">
        <v>17</v>
      </c>
      <c r="CQ187">
        <v>19</v>
      </c>
      <c r="CR187">
        <v>17</v>
      </c>
      <c r="CS187">
        <v>17</v>
      </c>
      <c r="CT187">
        <v>17</v>
      </c>
      <c r="CU187">
        <v>17</v>
      </c>
      <c r="CV187">
        <v>17</v>
      </c>
      <c r="CW187">
        <v>17</v>
      </c>
      <c r="CX187">
        <v>17</v>
      </c>
      <c r="CY187">
        <v>17</v>
      </c>
      <c r="CZ187">
        <v>17</v>
      </c>
      <c r="DA187">
        <v>17</v>
      </c>
      <c r="DB187">
        <v>17</v>
      </c>
    </row>
    <row r="188" spans="1:106">
      <c r="A188">
        <v>180</v>
      </c>
      <c r="B188" t="s">
        <v>17</v>
      </c>
      <c r="C188" t="s">
        <v>9</v>
      </c>
      <c r="D188" t="s">
        <v>12</v>
      </c>
      <c r="E188" t="s">
        <v>19</v>
      </c>
      <c r="F188" t="s">
        <v>20</v>
      </c>
      <c r="G188">
        <v>22</v>
      </c>
      <c r="H188">
        <v>22</v>
      </c>
      <c r="I188">
        <v>22</v>
      </c>
      <c r="J188">
        <v>22</v>
      </c>
      <c r="K188">
        <v>22</v>
      </c>
      <c r="L188">
        <v>22</v>
      </c>
      <c r="M188">
        <v>22</v>
      </c>
      <c r="N188">
        <v>22</v>
      </c>
      <c r="O188">
        <v>22</v>
      </c>
      <c r="P188">
        <v>22</v>
      </c>
      <c r="Q188">
        <v>22</v>
      </c>
      <c r="R188">
        <v>22</v>
      </c>
      <c r="S188">
        <v>22</v>
      </c>
      <c r="T188">
        <v>22</v>
      </c>
      <c r="U188">
        <v>22</v>
      </c>
      <c r="V188">
        <v>22</v>
      </c>
      <c r="W188">
        <v>22</v>
      </c>
      <c r="X188">
        <v>22</v>
      </c>
      <c r="Y188">
        <v>22</v>
      </c>
      <c r="Z188">
        <v>22</v>
      </c>
      <c r="AA188">
        <v>25</v>
      </c>
      <c r="AB188">
        <v>25</v>
      </c>
      <c r="AC188">
        <v>25</v>
      </c>
      <c r="AD188">
        <v>25</v>
      </c>
      <c r="AE188">
        <v>25</v>
      </c>
      <c r="AF188">
        <v>25</v>
      </c>
      <c r="AG188">
        <v>25</v>
      </c>
      <c r="AH188">
        <v>25</v>
      </c>
      <c r="AI188">
        <v>25</v>
      </c>
      <c r="AJ188">
        <v>25</v>
      </c>
      <c r="AK188">
        <v>25</v>
      </c>
      <c r="AL188">
        <v>25</v>
      </c>
      <c r="AM188">
        <v>25</v>
      </c>
      <c r="AN188">
        <v>25</v>
      </c>
      <c r="AO188">
        <v>25</v>
      </c>
      <c r="AP188">
        <v>25</v>
      </c>
      <c r="AQ188">
        <v>25</v>
      </c>
      <c r="AR188">
        <v>25</v>
      </c>
      <c r="AS188">
        <v>25</v>
      </c>
      <c r="AT188">
        <v>25</v>
      </c>
      <c r="AU188">
        <v>23</v>
      </c>
      <c r="AV188">
        <v>23</v>
      </c>
      <c r="AW188">
        <v>23</v>
      </c>
      <c r="AX188">
        <v>23</v>
      </c>
      <c r="AY188">
        <v>23</v>
      </c>
      <c r="AZ188">
        <v>24</v>
      </c>
      <c r="BA188">
        <v>24</v>
      </c>
      <c r="BB188">
        <v>23</v>
      </c>
      <c r="BC188">
        <v>24</v>
      </c>
      <c r="BD188">
        <v>26</v>
      </c>
      <c r="BE188">
        <v>23</v>
      </c>
      <c r="BF188">
        <v>23</v>
      </c>
      <c r="BG188">
        <v>23</v>
      </c>
      <c r="BH188">
        <v>23</v>
      </c>
      <c r="BI188">
        <v>24</v>
      </c>
      <c r="BJ188">
        <v>23</v>
      </c>
      <c r="BK188">
        <v>23</v>
      </c>
      <c r="BL188">
        <v>23</v>
      </c>
      <c r="BM188">
        <v>23</v>
      </c>
      <c r="BN188">
        <v>23</v>
      </c>
      <c r="BO188">
        <v>24</v>
      </c>
      <c r="BP188">
        <v>24</v>
      </c>
      <c r="BQ188">
        <v>24</v>
      </c>
      <c r="BR188">
        <v>24</v>
      </c>
      <c r="BS188">
        <v>24</v>
      </c>
      <c r="BT188">
        <v>23</v>
      </c>
      <c r="BU188">
        <v>23</v>
      </c>
      <c r="BV188">
        <v>24</v>
      </c>
      <c r="BW188">
        <v>23</v>
      </c>
      <c r="BX188">
        <v>24</v>
      </c>
      <c r="BY188">
        <v>24</v>
      </c>
      <c r="BZ188">
        <v>24</v>
      </c>
      <c r="CA188">
        <v>24</v>
      </c>
      <c r="CB188">
        <v>24</v>
      </c>
      <c r="CC188">
        <v>23</v>
      </c>
      <c r="CD188">
        <v>24</v>
      </c>
      <c r="CE188">
        <v>24</v>
      </c>
      <c r="CF188">
        <v>24</v>
      </c>
      <c r="CG188">
        <v>24</v>
      </c>
      <c r="CH188">
        <v>24</v>
      </c>
      <c r="CI188">
        <v>17</v>
      </c>
      <c r="CJ188">
        <v>17</v>
      </c>
      <c r="CK188">
        <v>17</v>
      </c>
      <c r="CL188">
        <v>17</v>
      </c>
      <c r="CM188">
        <v>17</v>
      </c>
      <c r="CN188">
        <v>26</v>
      </c>
      <c r="CO188">
        <v>26</v>
      </c>
      <c r="CP188">
        <v>17</v>
      </c>
      <c r="CQ188">
        <v>26</v>
      </c>
      <c r="CR188">
        <v>23</v>
      </c>
      <c r="CS188">
        <v>17</v>
      </c>
      <c r="CT188">
        <v>17</v>
      </c>
      <c r="CU188">
        <v>17</v>
      </c>
      <c r="CV188">
        <v>17</v>
      </c>
      <c r="CW188">
        <v>17</v>
      </c>
      <c r="CX188">
        <v>17</v>
      </c>
      <c r="CY188">
        <v>17</v>
      </c>
      <c r="CZ188">
        <v>17</v>
      </c>
      <c r="DA188">
        <v>17</v>
      </c>
      <c r="DB188">
        <v>17</v>
      </c>
    </row>
    <row r="189" spans="1:106">
      <c r="A189">
        <v>181</v>
      </c>
      <c r="B189" t="s">
        <v>17</v>
      </c>
      <c r="C189" t="s">
        <v>9</v>
      </c>
      <c r="D189" t="s">
        <v>12</v>
      </c>
      <c r="E189" t="s">
        <v>19</v>
      </c>
      <c r="F189" t="s">
        <v>20</v>
      </c>
      <c r="G189">
        <v>22</v>
      </c>
      <c r="H189">
        <v>22</v>
      </c>
      <c r="I189">
        <v>22</v>
      </c>
      <c r="J189">
        <v>22</v>
      </c>
      <c r="K189">
        <v>22</v>
      </c>
      <c r="L189">
        <v>22</v>
      </c>
      <c r="M189">
        <v>22</v>
      </c>
      <c r="N189">
        <v>1</v>
      </c>
      <c r="O189">
        <v>22</v>
      </c>
      <c r="P189">
        <v>22</v>
      </c>
      <c r="Q189">
        <v>22</v>
      </c>
      <c r="R189">
        <v>1</v>
      </c>
      <c r="S189">
        <v>22</v>
      </c>
      <c r="T189">
        <v>1</v>
      </c>
      <c r="U189">
        <v>22</v>
      </c>
      <c r="V189">
        <v>22</v>
      </c>
      <c r="W189">
        <v>22</v>
      </c>
      <c r="X189">
        <v>22</v>
      </c>
      <c r="Y189">
        <v>22</v>
      </c>
      <c r="Z189">
        <v>22</v>
      </c>
      <c r="AA189">
        <v>25</v>
      </c>
      <c r="AB189">
        <v>25</v>
      </c>
      <c r="AC189">
        <v>25</v>
      </c>
      <c r="AD189">
        <v>25</v>
      </c>
      <c r="AE189">
        <v>25</v>
      </c>
      <c r="AF189">
        <v>25</v>
      </c>
      <c r="AG189">
        <v>25</v>
      </c>
      <c r="AH189">
        <v>22</v>
      </c>
      <c r="AI189">
        <v>25</v>
      </c>
      <c r="AJ189">
        <v>25</v>
      </c>
      <c r="AK189">
        <v>25</v>
      </c>
      <c r="AL189">
        <v>22</v>
      </c>
      <c r="AM189">
        <v>25</v>
      </c>
      <c r="AN189">
        <v>22</v>
      </c>
      <c r="AO189">
        <v>25</v>
      </c>
      <c r="AP189">
        <v>25</v>
      </c>
      <c r="AQ189">
        <v>1</v>
      </c>
      <c r="AR189">
        <v>25</v>
      </c>
      <c r="AS189">
        <v>25</v>
      </c>
      <c r="AT189">
        <v>25</v>
      </c>
      <c r="AU189">
        <v>23</v>
      </c>
      <c r="AV189">
        <v>23</v>
      </c>
      <c r="AW189">
        <v>23</v>
      </c>
      <c r="AX189">
        <v>23</v>
      </c>
      <c r="AY189">
        <v>23</v>
      </c>
      <c r="AZ189">
        <v>24</v>
      </c>
      <c r="BA189">
        <v>24</v>
      </c>
      <c r="BB189">
        <v>25</v>
      </c>
      <c r="BC189">
        <v>23</v>
      </c>
      <c r="BD189">
        <v>23</v>
      </c>
      <c r="BE189">
        <v>23</v>
      </c>
      <c r="BF189">
        <v>25</v>
      </c>
      <c r="BG189">
        <v>23</v>
      </c>
      <c r="BH189">
        <v>25</v>
      </c>
      <c r="BI189">
        <v>23</v>
      </c>
      <c r="BJ189">
        <v>23</v>
      </c>
      <c r="BK189">
        <v>25</v>
      </c>
      <c r="BL189">
        <v>23</v>
      </c>
      <c r="BM189">
        <v>1</v>
      </c>
      <c r="BN189">
        <v>23</v>
      </c>
      <c r="BO189">
        <v>24</v>
      </c>
      <c r="BP189">
        <v>24</v>
      </c>
      <c r="BQ189">
        <v>24</v>
      </c>
      <c r="BR189">
        <v>24</v>
      </c>
      <c r="BS189">
        <v>24</v>
      </c>
      <c r="BT189">
        <v>23</v>
      </c>
      <c r="BU189">
        <v>23</v>
      </c>
      <c r="BV189">
        <v>24</v>
      </c>
      <c r="BW189">
        <v>24</v>
      </c>
      <c r="BX189">
        <v>24</v>
      </c>
      <c r="BY189">
        <v>24</v>
      </c>
      <c r="BZ189">
        <v>23</v>
      </c>
      <c r="CA189">
        <v>24</v>
      </c>
      <c r="CB189">
        <v>23</v>
      </c>
      <c r="CC189">
        <v>24</v>
      </c>
      <c r="CD189">
        <v>24</v>
      </c>
      <c r="CE189">
        <v>23</v>
      </c>
      <c r="CF189">
        <v>24</v>
      </c>
      <c r="CG189">
        <v>23</v>
      </c>
      <c r="CH189">
        <v>24</v>
      </c>
      <c r="CI189">
        <v>17</v>
      </c>
      <c r="CJ189">
        <v>17</v>
      </c>
      <c r="CK189">
        <v>17</v>
      </c>
      <c r="CL189">
        <v>17</v>
      </c>
      <c r="CM189">
        <v>17</v>
      </c>
      <c r="CN189">
        <v>17</v>
      </c>
      <c r="CO189">
        <v>17</v>
      </c>
      <c r="CP189">
        <v>23</v>
      </c>
      <c r="CQ189">
        <v>17</v>
      </c>
      <c r="CR189">
        <v>17</v>
      </c>
      <c r="CS189">
        <v>17</v>
      </c>
      <c r="CT189">
        <v>24</v>
      </c>
      <c r="CU189">
        <v>17</v>
      </c>
      <c r="CV189">
        <v>24</v>
      </c>
      <c r="CW189">
        <v>17</v>
      </c>
      <c r="CX189">
        <v>17</v>
      </c>
      <c r="CY189">
        <v>24</v>
      </c>
      <c r="CZ189">
        <v>17</v>
      </c>
      <c r="DA189">
        <v>24</v>
      </c>
      <c r="DB189">
        <v>17</v>
      </c>
    </row>
    <row r="190" spans="1:106">
      <c r="A190">
        <v>182</v>
      </c>
      <c r="B190" t="s">
        <v>17</v>
      </c>
      <c r="C190" t="s">
        <v>9</v>
      </c>
      <c r="D190" t="s">
        <v>12</v>
      </c>
      <c r="E190" t="s">
        <v>19</v>
      </c>
      <c r="F190" t="s">
        <v>20</v>
      </c>
      <c r="G190">
        <v>22</v>
      </c>
      <c r="H190">
        <v>22</v>
      </c>
      <c r="I190">
        <v>22</v>
      </c>
      <c r="J190">
        <v>22</v>
      </c>
      <c r="K190">
        <v>22</v>
      </c>
      <c r="L190">
        <v>22</v>
      </c>
      <c r="M190">
        <v>22</v>
      </c>
      <c r="N190">
        <v>22</v>
      </c>
      <c r="O190">
        <v>22</v>
      </c>
      <c r="P190">
        <v>22</v>
      </c>
      <c r="Q190">
        <v>22</v>
      </c>
      <c r="R190">
        <v>22</v>
      </c>
      <c r="S190">
        <v>22</v>
      </c>
      <c r="T190">
        <v>22</v>
      </c>
      <c r="U190">
        <v>22</v>
      </c>
      <c r="V190">
        <v>22</v>
      </c>
      <c r="W190">
        <v>22</v>
      </c>
      <c r="X190">
        <v>22</v>
      </c>
      <c r="Y190">
        <v>22</v>
      </c>
      <c r="Z190">
        <v>22</v>
      </c>
      <c r="AA190">
        <v>25</v>
      </c>
      <c r="AB190">
        <v>25</v>
      </c>
      <c r="AC190">
        <v>25</v>
      </c>
      <c r="AD190">
        <v>25</v>
      </c>
      <c r="AE190">
        <v>25</v>
      </c>
      <c r="AF190">
        <v>25</v>
      </c>
      <c r="AG190">
        <v>25</v>
      </c>
      <c r="AH190">
        <v>25</v>
      </c>
      <c r="AI190">
        <v>25</v>
      </c>
      <c r="AJ190">
        <v>25</v>
      </c>
      <c r="AK190">
        <v>25</v>
      </c>
      <c r="AL190">
        <v>25</v>
      </c>
      <c r="AM190">
        <v>25</v>
      </c>
      <c r="AN190">
        <v>25</v>
      </c>
      <c r="AO190">
        <v>25</v>
      </c>
      <c r="AP190">
        <v>25</v>
      </c>
      <c r="AQ190">
        <v>25</v>
      </c>
      <c r="AR190">
        <v>25</v>
      </c>
      <c r="AS190">
        <v>25</v>
      </c>
      <c r="AT190">
        <v>25</v>
      </c>
      <c r="AU190">
        <v>23</v>
      </c>
      <c r="AV190">
        <v>23</v>
      </c>
      <c r="AW190">
        <v>23</v>
      </c>
      <c r="AX190">
        <v>23</v>
      </c>
      <c r="AY190">
        <v>23</v>
      </c>
      <c r="AZ190">
        <v>24</v>
      </c>
      <c r="BA190">
        <v>23</v>
      </c>
      <c r="BB190">
        <v>24</v>
      </c>
      <c r="BC190">
        <v>23</v>
      </c>
      <c r="BD190">
        <v>23</v>
      </c>
      <c r="BE190">
        <v>23</v>
      </c>
      <c r="BF190">
        <v>23</v>
      </c>
      <c r="BG190">
        <v>23</v>
      </c>
      <c r="BH190">
        <v>23</v>
      </c>
      <c r="BI190">
        <v>23</v>
      </c>
      <c r="BJ190">
        <v>23</v>
      </c>
      <c r="BK190">
        <v>23</v>
      </c>
      <c r="BL190">
        <v>23</v>
      </c>
      <c r="BM190">
        <v>23</v>
      </c>
      <c r="BN190">
        <v>23</v>
      </c>
      <c r="BO190">
        <v>24</v>
      </c>
      <c r="BP190">
        <v>24</v>
      </c>
      <c r="BQ190">
        <v>24</v>
      </c>
      <c r="BR190">
        <v>24</v>
      </c>
      <c r="BS190">
        <v>24</v>
      </c>
      <c r="BT190">
        <v>23</v>
      </c>
      <c r="BU190">
        <v>24</v>
      </c>
      <c r="BV190">
        <v>23</v>
      </c>
      <c r="BW190">
        <v>24</v>
      </c>
      <c r="BX190">
        <v>24</v>
      </c>
      <c r="BY190">
        <v>24</v>
      </c>
      <c r="BZ190">
        <v>24</v>
      </c>
      <c r="CA190">
        <v>24</v>
      </c>
      <c r="CB190">
        <v>24</v>
      </c>
      <c r="CC190">
        <v>24</v>
      </c>
      <c r="CD190">
        <v>24</v>
      </c>
      <c r="CE190">
        <v>24</v>
      </c>
      <c r="CF190">
        <v>24</v>
      </c>
      <c r="CG190">
        <v>24</v>
      </c>
      <c r="CH190">
        <v>24</v>
      </c>
      <c r="CI190">
        <v>17</v>
      </c>
      <c r="CJ190">
        <v>17</v>
      </c>
      <c r="CK190">
        <v>17</v>
      </c>
      <c r="CL190">
        <v>17</v>
      </c>
      <c r="CM190">
        <v>17</v>
      </c>
      <c r="CN190">
        <v>17</v>
      </c>
      <c r="CO190">
        <v>17</v>
      </c>
      <c r="CP190">
        <v>17</v>
      </c>
      <c r="CQ190">
        <v>17</v>
      </c>
      <c r="CR190">
        <v>17</v>
      </c>
      <c r="CS190">
        <v>17</v>
      </c>
      <c r="CT190">
        <v>17</v>
      </c>
      <c r="CU190">
        <v>17</v>
      </c>
      <c r="CV190">
        <v>17</v>
      </c>
      <c r="CW190">
        <v>17</v>
      </c>
      <c r="CX190">
        <v>17</v>
      </c>
      <c r="CY190">
        <v>17</v>
      </c>
      <c r="CZ190">
        <v>17</v>
      </c>
      <c r="DA190">
        <v>17</v>
      </c>
      <c r="DB190">
        <v>17</v>
      </c>
    </row>
    <row r="191" spans="1:106">
      <c r="A191">
        <v>183</v>
      </c>
      <c r="B191" t="s">
        <v>17</v>
      </c>
      <c r="C191" t="s">
        <v>9</v>
      </c>
      <c r="D191" t="s">
        <v>12</v>
      </c>
      <c r="E191" t="s">
        <v>19</v>
      </c>
      <c r="F191" t="s">
        <v>20</v>
      </c>
      <c r="G191">
        <v>22</v>
      </c>
      <c r="H191">
        <v>22</v>
      </c>
      <c r="I191">
        <v>22</v>
      </c>
      <c r="J191">
        <v>22</v>
      </c>
      <c r="K191">
        <v>22</v>
      </c>
      <c r="L191">
        <v>22</v>
      </c>
      <c r="M191">
        <v>22</v>
      </c>
      <c r="N191">
        <v>22</v>
      </c>
      <c r="O191">
        <v>22</v>
      </c>
      <c r="P191">
        <v>22</v>
      </c>
      <c r="Q191">
        <v>22</v>
      </c>
      <c r="R191">
        <v>22</v>
      </c>
      <c r="S191">
        <v>22</v>
      </c>
      <c r="T191">
        <v>22</v>
      </c>
      <c r="U191">
        <v>22</v>
      </c>
      <c r="V191">
        <v>22</v>
      </c>
      <c r="W191">
        <v>22</v>
      </c>
      <c r="X191">
        <v>22</v>
      </c>
      <c r="Y191">
        <v>22</v>
      </c>
      <c r="Z191">
        <v>22</v>
      </c>
      <c r="AA191">
        <v>25</v>
      </c>
      <c r="AB191">
        <v>25</v>
      </c>
      <c r="AC191">
        <v>25</v>
      </c>
      <c r="AD191">
        <v>25</v>
      </c>
      <c r="AE191">
        <v>25</v>
      </c>
      <c r="AF191">
        <v>25</v>
      </c>
      <c r="AG191">
        <v>25</v>
      </c>
      <c r="AH191">
        <v>25</v>
      </c>
      <c r="AI191">
        <v>25</v>
      </c>
      <c r="AJ191">
        <v>25</v>
      </c>
      <c r="AK191">
        <v>25</v>
      </c>
      <c r="AL191">
        <v>25</v>
      </c>
      <c r="AM191">
        <v>25</v>
      </c>
      <c r="AN191">
        <v>25</v>
      </c>
      <c r="AO191">
        <v>25</v>
      </c>
      <c r="AP191">
        <v>25</v>
      </c>
      <c r="AQ191">
        <v>25</v>
      </c>
      <c r="AR191">
        <v>25</v>
      </c>
      <c r="AS191">
        <v>25</v>
      </c>
      <c r="AT191">
        <v>25</v>
      </c>
      <c r="AU191">
        <v>23</v>
      </c>
      <c r="AV191">
        <v>23</v>
      </c>
      <c r="AW191">
        <v>23</v>
      </c>
      <c r="AX191">
        <v>23</v>
      </c>
      <c r="AY191">
        <v>23</v>
      </c>
      <c r="AZ191">
        <v>23</v>
      </c>
      <c r="BA191">
        <v>23</v>
      </c>
      <c r="BB191">
        <v>23</v>
      </c>
      <c r="BC191">
        <v>23</v>
      </c>
      <c r="BD191">
        <v>23</v>
      </c>
      <c r="BE191">
        <v>23</v>
      </c>
      <c r="BF191">
        <v>23</v>
      </c>
      <c r="BG191">
        <v>23</v>
      </c>
      <c r="BH191">
        <v>23</v>
      </c>
      <c r="BI191">
        <v>23</v>
      </c>
      <c r="BJ191">
        <v>23</v>
      </c>
      <c r="BK191">
        <v>23</v>
      </c>
      <c r="BL191">
        <v>23</v>
      </c>
      <c r="BM191">
        <v>23</v>
      </c>
      <c r="BN191">
        <v>23</v>
      </c>
      <c r="BO191">
        <v>24</v>
      </c>
      <c r="BP191">
        <v>24</v>
      </c>
      <c r="BQ191">
        <v>24</v>
      </c>
      <c r="BR191">
        <v>24</v>
      </c>
      <c r="BS191">
        <v>24</v>
      </c>
      <c r="BT191">
        <v>24</v>
      </c>
      <c r="BU191">
        <v>24</v>
      </c>
      <c r="BV191">
        <v>24</v>
      </c>
      <c r="BW191">
        <v>24</v>
      </c>
      <c r="BX191">
        <v>24</v>
      </c>
      <c r="BY191">
        <v>24</v>
      </c>
      <c r="BZ191">
        <v>24</v>
      </c>
      <c r="CA191">
        <v>24</v>
      </c>
      <c r="CB191">
        <v>24</v>
      </c>
      <c r="CC191">
        <v>24</v>
      </c>
      <c r="CD191">
        <v>24</v>
      </c>
      <c r="CE191">
        <v>24</v>
      </c>
      <c r="CF191">
        <v>24</v>
      </c>
      <c r="CG191">
        <v>24</v>
      </c>
      <c r="CH191">
        <v>24</v>
      </c>
      <c r="CI191">
        <v>17</v>
      </c>
      <c r="CJ191">
        <v>17</v>
      </c>
      <c r="CK191">
        <v>17</v>
      </c>
      <c r="CL191">
        <v>17</v>
      </c>
      <c r="CM191">
        <v>17</v>
      </c>
      <c r="CN191">
        <v>17</v>
      </c>
      <c r="CO191">
        <v>17</v>
      </c>
      <c r="CP191">
        <v>17</v>
      </c>
      <c r="CQ191">
        <v>17</v>
      </c>
      <c r="CR191">
        <v>17</v>
      </c>
      <c r="CS191">
        <v>17</v>
      </c>
      <c r="CT191">
        <v>17</v>
      </c>
      <c r="CU191">
        <v>17</v>
      </c>
      <c r="CV191">
        <v>17</v>
      </c>
      <c r="CW191">
        <v>17</v>
      </c>
      <c r="CX191">
        <v>17</v>
      </c>
      <c r="CY191">
        <v>17</v>
      </c>
      <c r="CZ191">
        <v>17</v>
      </c>
      <c r="DA191">
        <v>17</v>
      </c>
      <c r="DB191">
        <v>17</v>
      </c>
    </row>
    <row r="192" spans="1:106">
      <c r="A192">
        <v>184</v>
      </c>
      <c r="B192" t="s">
        <v>17</v>
      </c>
      <c r="C192" t="s">
        <v>9</v>
      </c>
      <c r="D192" t="s">
        <v>12</v>
      </c>
      <c r="E192" t="s">
        <v>19</v>
      </c>
      <c r="F192" t="s">
        <v>20</v>
      </c>
      <c r="G192">
        <v>22</v>
      </c>
      <c r="H192">
        <v>22</v>
      </c>
      <c r="I192">
        <v>22</v>
      </c>
      <c r="J192">
        <v>22</v>
      </c>
      <c r="K192">
        <v>22</v>
      </c>
      <c r="L192">
        <v>22</v>
      </c>
      <c r="M192">
        <v>22</v>
      </c>
      <c r="N192">
        <v>22</v>
      </c>
      <c r="O192">
        <v>22</v>
      </c>
      <c r="P192">
        <v>22</v>
      </c>
      <c r="Q192">
        <v>22</v>
      </c>
      <c r="R192">
        <v>22</v>
      </c>
      <c r="S192">
        <v>22</v>
      </c>
      <c r="T192">
        <v>22</v>
      </c>
      <c r="U192">
        <v>22</v>
      </c>
      <c r="V192">
        <v>22</v>
      </c>
      <c r="W192">
        <v>22</v>
      </c>
      <c r="X192">
        <v>22</v>
      </c>
      <c r="Y192">
        <v>22</v>
      </c>
      <c r="Z192">
        <v>22</v>
      </c>
      <c r="AA192">
        <v>25</v>
      </c>
      <c r="AB192">
        <v>25</v>
      </c>
      <c r="AC192">
        <v>25</v>
      </c>
      <c r="AD192">
        <v>25</v>
      </c>
      <c r="AE192">
        <v>25</v>
      </c>
      <c r="AF192">
        <v>25</v>
      </c>
      <c r="AG192">
        <v>25</v>
      </c>
      <c r="AH192">
        <v>25</v>
      </c>
      <c r="AI192">
        <v>25</v>
      </c>
      <c r="AJ192">
        <v>25</v>
      </c>
      <c r="AK192">
        <v>25</v>
      </c>
      <c r="AL192">
        <v>25</v>
      </c>
      <c r="AM192">
        <v>25</v>
      </c>
      <c r="AN192">
        <v>25</v>
      </c>
      <c r="AO192">
        <v>25</v>
      </c>
      <c r="AP192">
        <v>25</v>
      </c>
      <c r="AQ192">
        <v>25</v>
      </c>
      <c r="AR192">
        <v>25</v>
      </c>
      <c r="AS192">
        <v>25</v>
      </c>
      <c r="AT192">
        <v>25</v>
      </c>
      <c r="AU192">
        <v>23</v>
      </c>
      <c r="AV192">
        <v>23</v>
      </c>
      <c r="AW192">
        <v>23</v>
      </c>
      <c r="AX192">
        <v>23</v>
      </c>
      <c r="AY192">
        <v>23</v>
      </c>
      <c r="AZ192">
        <v>23</v>
      </c>
      <c r="BA192">
        <v>24</v>
      </c>
      <c r="BB192">
        <v>23</v>
      </c>
      <c r="BC192">
        <v>23</v>
      </c>
      <c r="BD192">
        <v>23</v>
      </c>
      <c r="BE192">
        <v>23</v>
      </c>
      <c r="BF192">
        <v>23</v>
      </c>
      <c r="BG192">
        <v>23</v>
      </c>
      <c r="BH192">
        <v>23</v>
      </c>
      <c r="BI192">
        <v>23</v>
      </c>
      <c r="BJ192">
        <v>23</v>
      </c>
      <c r="BK192">
        <v>24</v>
      </c>
      <c r="BL192">
        <v>23</v>
      </c>
      <c r="BM192">
        <v>23</v>
      </c>
      <c r="BN192">
        <v>23</v>
      </c>
      <c r="BO192">
        <v>24</v>
      </c>
      <c r="BP192">
        <v>24</v>
      </c>
      <c r="BQ192">
        <v>24</v>
      </c>
      <c r="BR192">
        <v>24</v>
      </c>
      <c r="BS192">
        <v>24</v>
      </c>
      <c r="BT192">
        <v>24</v>
      </c>
      <c r="BU192">
        <v>23</v>
      </c>
      <c r="BV192">
        <v>24</v>
      </c>
      <c r="BW192">
        <v>24</v>
      </c>
      <c r="BX192">
        <v>24</v>
      </c>
      <c r="BY192">
        <v>24</v>
      </c>
      <c r="BZ192">
        <v>24</v>
      </c>
      <c r="CA192">
        <v>24</v>
      </c>
      <c r="CB192">
        <v>24</v>
      </c>
      <c r="CC192">
        <v>24</v>
      </c>
      <c r="CD192">
        <v>24</v>
      </c>
      <c r="CE192">
        <v>23</v>
      </c>
      <c r="CF192">
        <v>24</v>
      </c>
      <c r="CG192">
        <v>24</v>
      </c>
      <c r="CH192">
        <v>24</v>
      </c>
      <c r="CI192">
        <v>17</v>
      </c>
      <c r="CJ192">
        <v>17</v>
      </c>
      <c r="CK192">
        <v>17</v>
      </c>
      <c r="CL192">
        <v>17</v>
      </c>
      <c r="CM192">
        <v>17</v>
      </c>
      <c r="CN192">
        <v>17</v>
      </c>
      <c r="CO192">
        <v>17</v>
      </c>
      <c r="CP192">
        <v>17</v>
      </c>
      <c r="CQ192">
        <v>17</v>
      </c>
      <c r="CR192">
        <v>17</v>
      </c>
      <c r="CS192">
        <v>17</v>
      </c>
      <c r="CT192">
        <v>1</v>
      </c>
      <c r="CU192">
        <v>17</v>
      </c>
      <c r="CV192">
        <v>17</v>
      </c>
      <c r="CW192">
        <v>17</v>
      </c>
      <c r="CX192">
        <v>17</v>
      </c>
      <c r="CY192">
        <v>17</v>
      </c>
      <c r="CZ192">
        <v>17</v>
      </c>
      <c r="DA192">
        <v>17</v>
      </c>
      <c r="DB192">
        <v>17</v>
      </c>
    </row>
    <row r="193" spans="1:106">
      <c r="A193">
        <v>185</v>
      </c>
      <c r="B193" t="s">
        <v>17</v>
      </c>
      <c r="C193" t="s">
        <v>9</v>
      </c>
      <c r="D193" t="s">
        <v>12</v>
      </c>
      <c r="E193" t="s">
        <v>19</v>
      </c>
      <c r="F193" t="s">
        <v>20</v>
      </c>
      <c r="G193">
        <v>22</v>
      </c>
      <c r="H193">
        <v>22</v>
      </c>
      <c r="I193">
        <v>22</v>
      </c>
      <c r="J193">
        <v>22</v>
      </c>
      <c r="K193">
        <v>22</v>
      </c>
      <c r="L193">
        <v>22</v>
      </c>
      <c r="M193">
        <v>22</v>
      </c>
      <c r="N193">
        <v>22</v>
      </c>
      <c r="O193">
        <v>22</v>
      </c>
      <c r="P193">
        <v>22</v>
      </c>
      <c r="Q193">
        <v>22</v>
      </c>
      <c r="R193">
        <v>22</v>
      </c>
      <c r="S193">
        <v>22</v>
      </c>
      <c r="T193">
        <v>22</v>
      </c>
      <c r="U193">
        <v>22</v>
      </c>
      <c r="V193">
        <v>22</v>
      </c>
      <c r="W193">
        <v>22</v>
      </c>
      <c r="X193">
        <v>22</v>
      </c>
      <c r="Y193">
        <v>22</v>
      </c>
      <c r="Z193">
        <v>22</v>
      </c>
      <c r="AA193">
        <v>25</v>
      </c>
      <c r="AB193">
        <v>25</v>
      </c>
      <c r="AC193">
        <v>25</v>
      </c>
      <c r="AD193">
        <v>25</v>
      </c>
      <c r="AE193">
        <v>25</v>
      </c>
      <c r="AF193">
        <v>25</v>
      </c>
      <c r="AG193">
        <v>25</v>
      </c>
      <c r="AH193">
        <v>25</v>
      </c>
      <c r="AI193">
        <v>25</v>
      </c>
      <c r="AJ193">
        <v>25</v>
      </c>
      <c r="AK193">
        <v>25</v>
      </c>
      <c r="AL193">
        <v>25</v>
      </c>
      <c r="AM193">
        <v>25</v>
      </c>
      <c r="AN193">
        <v>25</v>
      </c>
      <c r="AO193">
        <v>25</v>
      </c>
      <c r="AP193">
        <v>25</v>
      </c>
      <c r="AQ193">
        <v>25</v>
      </c>
      <c r="AR193">
        <v>25</v>
      </c>
      <c r="AS193">
        <v>25</v>
      </c>
      <c r="AT193">
        <v>25</v>
      </c>
      <c r="AU193">
        <v>23</v>
      </c>
      <c r="AV193">
        <v>23</v>
      </c>
      <c r="AW193">
        <v>23</v>
      </c>
      <c r="AX193">
        <v>11</v>
      </c>
      <c r="AY193">
        <v>23</v>
      </c>
      <c r="AZ193">
        <v>23</v>
      </c>
      <c r="BA193">
        <v>24</v>
      </c>
      <c r="BB193">
        <v>23</v>
      </c>
      <c r="BC193">
        <v>24</v>
      </c>
      <c r="BD193">
        <v>23</v>
      </c>
      <c r="BE193">
        <v>23</v>
      </c>
      <c r="BF193">
        <v>23</v>
      </c>
      <c r="BG193">
        <v>23</v>
      </c>
      <c r="BH193">
        <v>23</v>
      </c>
      <c r="BI193">
        <v>23</v>
      </c>
      <c r="BJ193">
        <v>23</v>
      </c>
      <c r="BK193">
        <v>23</v>
      </c>
      <c r="BL193">
        <v>23</v>
      </c>
      <c r="BM193">
        <v>23</v>
      </c>
      <c r="BN193">
        <v>23</v>
      </c>
      <c r="BO193">
        <v>24</v>
      </c>
      <c r="BP193">
        <v>24</v>
      </c>
      <c r="BQ193">
        <v>24</v>
      </c>
      <c r="BR193">
        <v>23</v>
      </c>
      <c r="BS193">
        <v>24</v>
      </c>
      <c r="BT193">
        <v>24</v>
      </c>
      <c r="BU193">
        <v>23</v>
      </c>
      <c r="BV193">
        <v>24</v>
      </c>
      <c r="BW193">
        <v>23</v>
      </c>
      <c r="BX193">
        <v>24</v>
      </c>
      <c r="BY193">
        <v>24</v>
      </c>
      <c r="BZ193">
        <v>24</v>
      </c>
      <c r="CA193">
        <v>24</v>
      </c>
      <c r="CB193">
        <v>24</v>
      </c>
      <c r="CC193">
        <v>24</v>
      </c>
      <c r="CD193">
        <v>24</v>
      </c>
      <c r="CE193">
        <v>24</v>
      </c>
      <c r="CF193">
        <v>24</v>
      </c>
      <c r="CG193">
        <v>24</v>
      </c>
      <c r="CH193">
        <v>24</v>
      </c>
      <c r="CI193">
        <v>17</v>
      </c>
      <c r="CJ193">
        <v>11</v>
      </c>
      <c r="CK193">
        <v>17</v>
      </c>
      <c r="CL193">
        <v>24</v>
      </c>
      <c r="CM193">
        <v>17</v>
      </c>
      <c r="CN193">
        <v>17</v>
      </c>
      <c r="CO193">
        <v>17</v>
      </c>
      <c r="CP193">
        <v>17</v>
      </c>
      <c r="CQ193">
        <v>17</v>
      </c>
      <c r="CR193">
        <v>17</v>
      </c>
      <c r="CS193">
        <v>17</v>
      </c>
      <c r="CT193">
        <v>17</v>
      </c>
      <c r="CU193">
        <v>17</v>
      </c>
      <c r="CV193">
        <v>17</v>
      </c>
      <c r="CW193">
        <v>17</v>
      </c>
      <c r="CX193">
        <v>17</v>
      </c>
      <c r="CY193">
        <v>17</v>
      </c>
      <c r="CZ193">
        <v>17</v>
      </c>
      <c r="DA193">
        <v>17</v>
      </c>
      <c r="DB193">
        <v>17</v>
      </c>
    </row>
    <row r="194" spans="1:106">
      <c r="A194">
        <v>186</v>
      </c>
      <c r="B194" t="s">
        <v>17</v>
      </c>
      <c r="C194" t="s">
        <v>9</v>
      </c>
      <c r="D194" t="s">
        <v>12</v>
      </c>
      <c r="E194" t="s">
        <v>19</v>
      </c>
      <c r="F194" t="s">
        <v>20</v>
      </c>
      <c r="G194">
        <v>22</v>
      </c>
      <c r="H194">
        <v>22</v>
      </c>
      <c r="I194">
        <v>22</v>
      </c>
      <c r="J194">
        <v>22</v>
      </c>
      <c r="K194">
        <v>22</v>
      </c>
      <c r="L194">
        <v>22</v>
      </c>
      <c r="M194">
        <v>22</v>
      </c>
      <c r="N194">
        <v>22</v>
      </c>
      <c r="O194">
        <v>22</v>
      </c>
      <c r="P194">
        <v>22</v>
      </c>
      <c r="Q194">
        <v>22</v>
      </c>
      <c r="R194">
        <v>22</v>
      </c>
      <c r="S194">
        <v>22</v>
      </c>
      <c r="T194">
        <v>22</v>
      </c>
      <c r="U194">
        <v>22</v>
      </c>
      <c r="V194">
        <v>22</v>
      </c>
      <c r="W194">
        <v>22</v>
      </c>
      <c r="X194">
        <v>22</v>
      </c>
      <c r="Y194">
        <v>22</v>
      </c>
      <c r="Z194">
        <v>22</v>
      </c>
      <c r="AA194">
        <v>25</v>
      </c>
      <c r="AB194">
        <v>25</v>
      </c>
      <c r="AC194">
        <v>25</v>
      </c>
      <c r="AD194">
        <v>25</v>
      </c>
      <c r="AE194">
        <v>25</v>
      </c>
      <c r="AF194">
        <v>25</v>
      </c>
      <c r="AG194">
        <v>25</v>
      </c>
      <c r="AH194">
        <v>25</v>
      </c>
      <c r="AI194">
        <v>25</v>
      </c>
      <c r="AJ194">
        <v>25</v>
      </c>
      <c r="AK194">
        <v>25</v>
      </c>
      <c r="AL194">
        <v>25</v>
      </c>
      <c r="AM194">
        <v>25</v>
      </c>
      <c r="AN194">
        <v>25</v>
      </c>
      <c r="AO194">
        <v>25</v>
      </c>
      <c r="AP194">
        <v>25</v>
      </c>
      <c r="AQ194">
        <v>25</v>
      </c>
      <c r="AR194">
        <v>25</v>
      </c>
      <c r="AS194">
        <v>25</v>
      </c>
      <c r="AT194">
        <v>25</v>
      </c>
      <c r="AU194">
        <v>23</v>
      </c>
      <c r="AV194">
        <v>23</v>
      </c>
      <c r="AW194">
        <v>23</v>
      </c>
      <c r="AX194">
        <v>23</v>
      </c>
      <c r="AY194">
        <v>23</v>
      </c>
      <c r="AZ194">
        <v>23</v>
      </c>
      <c r="BA194">
        <v>23</v>
      </c>
      <c r="BB194">
        <v>23</v>
      </c>
      <c r="BC194">
        <v>23</v>
      </c>
      <c r="BD194">
        <v>24</v>
      </c>
      <c r="BE194">
        <v>23</v>
      </c>
      <c r="BF194">
        <v>23</v>
      </c>
      <c r="BG194">
        <v>23</v>
      </c>
      <c r="BH194">
        <v>23</v>
      </c>
      <c r="BI194">
        <v>23</v>
      </c>
      <c r="BJ194">
        <v>23</v>
      </c>
      <c r="BK194">
        <v>23</v>
      </c>
      <c r="BL194">
        <v>23</v>
      </c>
      <c r="BM194">
        <v>23</v>
      </c>
      <c r="BN194">
        <v>23</v>
      </c>
      <c r="BO194">
        <v>24</v>
      </c>
      <c r="BP194">
        <v>24</v>
      </c>
      <c r="BQ194">
        <v>24</v>
      </c>
      <c r="BR194">
        <v>24</v>
      </c>
      <c r="BS194">
        <v>24</v>
      </c>
      <c r="BT194">
        <v>24</v>
      </c>
      <c r="BU194">
        <v>24</v>
      </c>
      <c r="BV194">
        <v>24</v>
      </c>
      <c r="BW194">
        <v>24</v>
      </c>
      <c r="BX194">
        <v>23</v>
      </c>
      <c r="BY194">
        <v>24</v>
      </c>
      <c r="BZ194">
        <v>24</v>
      </c>
      <c r="CA194">
        <v>24</v>
      </c>
      <c r="CB194">
        <v>1</v>
      </c>
      <c r="CC194">
        <v>24</v>
      </c>
      <c r="CD194">
        <v>24</v>
      </c>
      <c r="CE194">
        <v>24</v>
      </c>
      <c r="CF194">
        <v>24</v>
      </c>
      <c r="CG194">
        <v>24</v>
      </c>
      <c r="CH194">
        <v>24</v>
      </c>
      <c r="CI194">
        <v>17</v>
      </c>
      <c r="CJ194">
        <v>17</v>
      </c>
      <c r="CK194">
        <v>17</v>
      </c>
      <c r="CL194">
        <v>17</v>
      </c>
      <c r="CM194">
        <v>17</v>
      </c>
      <c r="CN194">
        <v>17</v>
      </c>
      <c r="CO194">
        <v>17</v>
      </c>
      <c r="CP194">
        <v>17</v>
      </c>
      <c r="CQ194">
        <v>17</v>
      </c>
      <c r="CR194">
        <v>17</v>
      </c>
      <c r="CS194">
        <v>17</v>
      </c>
      <c r="CT194">
        <v>1</v>
      </c>
      <c r="CU194">
        <v>17</v>
      </c>
      <c r="CV194">
        <v>24</v>
      </c>
      <c r="CW194">
        <v>17</v>
      </c>
      <c r="CX194">
        <v>17</v>
      </c>
      <c r="CY194">
        <v>17</v>
      </c>
      <c r="CZ194">
        <v>17</v>
      </c>
      <c r="DA194">
        <v>17</v>
      </c>
      <c r="DB194">
        <v>17</v>
      </c>
    </row>
    <row r="195" spans="1:106">
      <c r="A195">
        <v>187</v>
      </c>
      <c r="B195" t="s">
        <v>17</v>
      </c>
      <c r="C195" t="s">
        <v>9</v>
      </c>
      <c r="D195" t="s">
        <v>12</v>
      </c>
      <c r="E195" t="s">
        <v>19</v>
      </c>
      <c r="F195" t="s">
        <v>20</v>
      </c>
      <c r="G195">
        <v>22</v>
      </c>
      <c r="H195">
        <v>22</v>
      </c>
      <c r="I195">
        <v>22</v>
      </c>
      <c r="J195">
        <v>22</v>
      </c>
      <c r="K195">
        <v>22</v>
      </c>
      <c r="L195">
        <v>22</v>
      </c>
      <c r="M195">
        <v>22</v>
      </c>
      <c r="N195">
        <v>22</v>
      </c>
      <c r="O195">
        <v>22</v>
      </c>
      <c r="P195">
        <v>22</v>
      </c>
      <c r="Q195">
        <v>22</v>
      </c>
      <c r="R195">
        <v>22</v>
      </c>
      <c r="S195">
        <v>22</v>
      </c>
      <c r="T195">
        <v>22</v>
      </c>
      <c r="U195">
        <v>22</v>
      </c>
      <c r="V195">
        <v>22</v>
      </c>
      <c r="W195">
        <v>1</v>
      </c>
      <c r="X195">
        <v>22</v>
      </c>
      <c r="Y195">
        <v>22</v>
      </c>
      <c r="Z195">
        <v>22</v>
      </c>
      <c r="AA195">
        <v>25</v>
      </c>
      <c r="AB195">
        <v>25</v>
      </c>
      <c r="AC195">
        <v>25</v>
      </c>
      <c r="AD195">
        <v>25</v>
      </c>
      <c r="AE195">
        <v>25</v>
      </c>
      <c r="AF195">
        <v>25</v>
      </c>
      <c r="AG195">
        <v>25</v>
      </c>
      <c r="AH195">
        <v>25</v>
      </c>
      <c r="AI195">
        <v>1</v>
      </c>
      <c r="AJ195">
        <v>25</v>
      </c>
      <c r="AK195">
        <v>25</v>
      </c>
      <c r="AL195">
        <v>25</v>
      </c>
      <c r="AM195">
        <v>25</v>
      </c>
      <c r="AN195">
        <v>25</v>
      </c>
      <c r="AO195">
        <v>25</v>
      </c>
      <c r="AP195">
        <v>25</v>
      </c>
      <c r="AQ195">
        <v>22</v>
      </c>
      <c r="AR195">
        <v>25</v>
      </c>
      <c r="AS195">
        <v>25</v>
      </c>
      <c r="AT195">
        <v>25</v>
      </c>
      <c r="AU195">
        <v>23</v>
      </c>
      <c r="AV195">
        <v>23</v>
      </c>
      <c r="AW195">
        <v>23</v>
      </c>
      <c r="AX195">
        <v>23</v>
      </c>
      <c r="AY195">
        <v>23</v>
      </c>
      <c r="AZ195">
        <v>23</v>
      </c>
      <c r="BA195">
        <v>1</v>
      </c>
      <c r="BB195">
        <v>23</v>
      </c>
      <c r="BC195">
        <v>25</v>
      </c>
      <c r="BD195">
        <v>23</v>
      </c>
      <c r="BE195">
        <v>23</v>
      </c>
      <c r="BF195">
        <v>23</v>
      </c>
      <c r="BG195">
        <v>23</v>
      </c>
      <c r="BH195">
        <v>23</v>
      </c>
      <c r="BI195">
        <v>23</v>
      </c>
      <c r="BJ195">
        <v>23</v>
      </c>
      <c r="BK195">
        <v>25</v>
      </c>
      <c r="BL195">
        <v>23</v>
      </c>
      <c r="BM195">
        <v>23</v>
      </c>
      <c r="BN195">
        <v>23</v>
      </c>
      <c r="BO195">
        <v>24</v>
      </c>
      <c r="BP195">
        <v>24</v>
      </c>
      <c r="BQ195">
        <v>24</v>
      </c>
      <c r="BR195">
        <v>24</v>
      </c>
      <c r="BS195">
        <v>24</v>
      </c>
      <c r="BT195">
        <v>24</v>
      </c>
      <c r="BU195">
        <v>23</v>
      </c>
      <c r="BV195">
        <v>24</v>
      </c>
      <c r="BW195">
        <v>23</v>
      </c>
      <c r="BX195">
        <v>24</v>
      </c>
      <c r="BY195">
        <v>24</v>
      </c>
      <c r="BZ195">
        <v>24</v>
      </c>
      <c r="CA195">
        <v>24</v>
      </c>
      <c r="CB195">
        <v>24</v>
      </c>
      <c r="CC195">
        <v>24</v>
      </c>
      <c r="CD195">
        <v>24</v>
      </c>
      <c r="CE195">
        <v>24</v>
      </c>
      <c r="CF195">
        <v>24</v>
      </c>
      <c r="CG195">
        <v>24</v>
      </c>
      <c r="CH195">
        <v>24</v>
      </c>
      <c r="CI195">
        <v>17</v>
      </c>
      <c r="CJ195">
        <v>17</v>
      </c>
      <c r="CK195">
        <v>17</v>
      </c>
      <c r="CL195">
        <v>17</v>
      </c>
      <c r="CM195">
        <v>17</v>
      </c>
      <c r="CN195">
        <v>17</v>
      </c>
      <c r="CO195">
        <v>24</v>
      </c>
      <c r="CP195">
        <v>17</v>
      </c>
      <c r="CQ195">
        <v>24</v>
      </c>
      <c r="CR195">
        <v>17</v>
      </c>
      <c r="CS195">
        <v>17</v>
      </c>
      <c r="CT195">
        <v>17</v>
      </c>
      <c r="CU195">
        <v>17</v>
      </c>
      <c r="CV195">
        <v>17</v>
      </c>
      <c r="CW195">
        <v>17</v>
      </c>
      <c r="CX195">
        <v>17</v>
      </c>
      <c r="CY195">
        <v>23</v>
      </c>
      <c r="CZ195">
        <v>17</v>
      </c>
      <c r="DA195">
        <v>17</v>
      </c>
      <c r="DB195">
        <v>17</v>
      </c>
    </row>
    <row r="196" spans="1:106">
      <c r="A196">
        <v>188</v>
      </c>
      <c r="B196" t="s">
        <v>17</v>
      </c>
      <c r="C196" t="s">
        <v>9</v>
      </c>
      <c r="D196" t="s">
        <v>12</v>
      </c>
      <c r="E196" t="s">
        <v>19</v>
      </c>
      <c r="F196" t="s">
        <v>20</v>
      </c>
      <c r="G196">
        <v>22</v>
      </c>
      <c r="H196">
        <v>22</v>
      </c>
      <c r="I196">
        <v>22</v>
      </c>
      <c r="J196">
        <v>22</v>
      </c>
      <c r="K196">
        <v>22</v>
      </c>
      <c r="L196">
        <v>22</v>
      </c>
      <c r="M196">
        <v>22</v>
      </c>
      <c r="N196">
        <v>22</v>
      </c>
      <c r="O196">
        <v>22</v>
      </c>
      <c r="P196">
        <v>22</v>
      </c>
      <c r="Q196">
        <v>22</v>
      </c>
      <c r="R196">
        <v>22</v>
      </c>
      <c r="S196">
        <v>22</v>
      </c>
      <c r="T196">
        <v>22</v>
      </c>
      <c r="U196">
        <v>22</v>
      </c>
      <c r="V196">
        <v>22</v>
      </c>
      <c r="W196">
        <v>22</v>
      </c>
      <c r="X196">
        <v>22</v>
      </c>
      <c r="Y196">
        <v>22</v>
      </c>
      <c r="Z196">
        <v>22</v>
      </c>
      <c r="AA196">
        <v>25</v>
      </c>
      <c r="AB196">
        <v>25</v>
      </c>
      <c r="AC196">
        <v>25</v>
      </c>
      <c r="AD196">
        <v>25</v>
      </c>
      <c r="AE196">
        <v>25</v>
      </c>
      <c r="AF196">
        <v>25</v>
      </c>
      <c r="AG196">
        <v>25</v>
      </c>
      <c r="AH196">
        <v>25</v>
      </c>
      <c r="AI196">
        <v>25</v>
      </c>
      <c r="AJ196">
        <v>25</v>
      </c>
      <c r="AK196">
        <v>25</v>
      </c>
      <c r="AL196">
        <v>25</v>
      </c>
      <c r="AM196">
        <v>25</v>
      </c>
      <c r="AN196">
        <v>25</v>
      </c>
      <c r="AO196">
        <v>25</v>
      </c>
      <c r="AP196">
        <v>25</v>
      </c>
      <c r="AQ196">
        <v>25</v>
      </c>
      <c r="AR196">
        <v>25</v>
      </c>
      <c r="AS196">
        <v>25</v>
      </c>
      <c r="AT196">
        <v>25</v>
      </c>
      <c r="AU196">
        <v>23</v>
      </c>
      <c r="AV196">
        <v>23</v>
      </c>
      <c r="AW196">
        <v>23</v>
      </c>
      <c r="AX196">
        <v>23</v>
      </c>
      <c r="AY196">
        <v>23</v>
      </c>
      <c r="AZ196">
        <v>23</v>
      </c>
      <c r="BA196">
        <v>23</v>
      </c>
      <c r="BB196">
        <v>23</v>
      </c>
      <c r="BC196">
        <v>23</v>
      </c>
      <c r="BD196">
        <v>23</v>
      </c>
      <c r="BE196">
        <v>23</v>
      </c>
      <c r="BF196">
        <v>24</v>
      </c>
      <c r="BG196">
        <v>23</v>
      </c>
      <c r="BH196">
        <v>24</v>
      </c>
      <c r="BI196">
        <v>23</v>
      </c>
      <c r="BJ196">
        <v>24</v>
      </c>
      <c r="BK196">
        <v>24</v>
      </c>
      <c r="BL196">
        <v>24</v>
      </c>
      <c r="BM196">
        <v>24</v>
      </c>
      <c r="BN196">
        <v>23</v>
      </c>
      <c r="BO196">
        <v>24</v>
      </c>
      <c r="BP196">
        <v>24</v>
      </c>
      <c r="BQ196">
        <v>24</v>
      </c>
      <c r="BR196">
        <v>24</v>
      </c>
      <c r="BS196">
        <v>24</v>
      </c>
      <c r="BT196">
        <v>24</v>
      </c>
      <c r="BU196">
        <v>24</v>
      </c>
      <c r="BV196">
        <v>24</v>
      </c>
      <c r="BW196">
        <v>24</v>
      </c>
      <c r="BX196">
        <v>24</v>
      </c>
      <c r="BY196">
        <v>24</v>
      </c>
      <c r="BZ196">
        <v>23</v>
      </c>
      <c r="CA196">
        <v>24</v>
      </c>
      <c r="CB196">
        <v>23</v>
      </c>
      <c r="CC196">
        <v>24</v>
      </c>
      <c r="CD196">
        <v>23</v>
      </c>
      <c r="CE196">
        <v>23</v>
      </c>
      <c r="CF196">
        <v>23</v>
      </c>
      <c r="CG196">
        <v>23</v>
      </c>
      <c r="CH196">
        <v>24</v>
      </c>
      <c r="CI196">
        <v>17</v>
      </c>
      <c r="CJ196">
        <v>17</v>
      </c>
      <c r="CK196">
        <v>17</v>
      </c>
      <c r="CL196">
        <v>17</v>
      </c>
      <c r="CM196">
        <v>17</v>
      </c>
      <c r="CN196">
        <v>17</v>
      </c>
      <c r="CO196">
        <v>17</v>
      </c>
      <c r="CP196">
        <v>17</v>
      </c>
      <c r="CQ196">
        <v>17</v>
      </c>
      <c r="CR196">
        <v>17</v>
      </c>
      <c r="CS196">
        <v>17</v>
      </c>
      <c r="CT196">
        <v>17</v>
      </c>
      <c r="CU196">
        <v>17</v>
      </c>
      <c r="CV196">
        <v>17</v>
      </c>
      <c r="CW196">
        <v>17</v>
      </c>
      <c r="CX196">
        <v>17</v>
      </c>
      <c r="CY196">
        <v>17</v>
      </c>
      <c r="CZ196">
        <v>17</v>
      </c>
      <c r="DA196">
        <v>17</v>
      </c>
      <c r="DB196">
        <v>17</v>
      </c>
    </row>
    <row r="197" spans="1:106">
      <c r="A197">
        <v>189</v>
      </c>
      <c r="B197" t="s">
        <v>17</v>
      </c>
      <c r="C197" t="s">
        <v>9</v>
      </c>
      <c r="D197" t="s">
        <v>12</v>
      </c>
      <c r="E197" t="s">
        <v>19</v>
      </c>
      <c r="F197" t="s">
        <v>20</v>
      </c>
      <c r="G197">
        <v>22</v>
      </c>
      <c r="H197">
        <v>22</v>
      </c>
      <c r="I197">
        <v>22</v>
      </c>
      <c r="J197">
        <v>22</v>
      </c>
      <c r="K197">
        <v>22</v>
      </c>
      <c r="L197">
        <v>22</v>
      </c>
      <c r="M197">
        <v>22</v>
      </c>
      <c r="N197">
        <v>22</v>
      </c>
      <c r="O197">
        <v>22</v>
      </c>
      <c r="P197">
        <v>22</v>
      </c>
      <c r="Q197">
        <v>22</v>
      </c>
      <c r="R197">
        <v>22</v>
      </c>
      <c r="S197">
        <v>22</v>
      </c>
      <c r="T197">
        <v>22</v>
      </c>
      <c r="U197">
        <v>22</v>
      </c>
      <c r="V197">
        <v>22</v>
      </c>
      <c r="W197">
        <v>22</v>
      </c>
      <c r="X197">
        <v>22</v>
      </c>
      <c r="Y197">
        <v>22</v>
      </c>
      <c r="Z197">
        <v>22</v>
      </c>
      <c r="AA197">
        <v>25</v>
      </c>
      <c r="AB197">
        <v>25</v>
      </c>
      <c r="AC197">
        <v>25</v>
      </c>
      <c r="AD197">
        <v>25</v>
      </c>
      <c r="AE197">
        <v>25</v>
      </c>
      <c r="AF197">
        <v>25</v>
      </c>
      <c r="AG197">
        <v>25</v>
      </c>
      <c r="AH197">
        <v>25</v>
      </c>
      <c r="AI197">
        <v>25</v>
      </c>
      <c r="AJ197">
        <v>25</v>
      </c>
      <c r="AK197">
        <v>25</v>
      </c>
      <c r="AL197">
        <v>25</v>
      </c>
      <c r="AM197">
        <v>25</v>
      </c>
      <c r="AN197">
        <v>25</v>
      </c>
      <c r="AO197">
        <v>25</v>
      </c>
      <c r="AP197">
        <v>25</v>
      </c>
      <c r="AQ197">
        <v>25</v>
      </c>
      <c r="AR197">
        <v>25</v>
      </c>
      <c r="AS197">
        <v>25</v>
      </c>
      <c r="AT197">
        <v>25</v>
      </c>
      <c r="AU197">
        <v>24</v>
      </c>
      <c r="AV197">
        <v>24</v>
      </c>
      <c r="AW197">
        <v>24</v>
      </c>
      <c r="AX197">
        <v>24</v>
      </c>
      <c r="AY197">
        <v>24</v>
      </c>
      <c r="AZ197">
        <v>23</v>
      </c>
      <c r="BA197">
        <v>24</v>
      </c>
      <c r="BB197">
        <v>23</v>
      </c>
      <c r="BC197">
        <v>23</v>
      </c>
      <c r="BD197">
        <v>23</v>
      </c>
      <c r="BE197">
        <v>23</v>
      </c>
      <c r="BF197">
        <v>23</v>
      </c>
      <c r="BG197">
        <v>23</v>
      </c>
      <c r="BH197">
        <v>23</v>
      </c>
      <c r="BI197">
        <v>23</v>
      </c>
      <c r="BJ197">
        <v>23</v>
      </c>
      <c r="BK197">
        <v>23</v>
      </c>
      <c r="BL197">
        <v>23</v>
      </c>
      <c r="BM197">
        <v>23</v>
      </c>
      <c r="BN197">
        <v>23</v>
      </c>
      <c r="BO197">
        <v>23</v>
      </c>
      <c r="BP197">
        <v>23</v>
      </c>
      <c r="BQ197">
        <v>23</v>
      </c>
      <c r="BR197">
        <v>23</v>
      </c>
      <c r="BS197">
        <v>23</v>
      </c>
      <c r="BT197">
        <v>24</v>
      </c>
      <c r="BU197">
        <v>23</v>
      </c>
      <c r="BV197">
        <v>24</v>
      </c>
      <c r="BW197">
        <v>24</v>
      </c>
      <c r="BX197">
        <v>24</v>
      </c>
      <c r="BY197">
        <v>11</v>
      </c>
      <c r="BZ197">
        <v>24</v>
      </c>
      <c r="CA197">
        <v>24</v>
      </c>
      <c r="CB197">
        <v>24</v>
      </c>
      <c r="CC197">
        <v>24</v>
      </c>
      <c r="CD197">
        <v>24</v>
      </c>
      <c r="CE197">
        <v>24</v>
      </c>
      <c r="CF197">
        <v>24</v>
      </c>
      <c r="CG197">
        <v>24</v>
      </c>
      <c r="CH197">
        <v>24</v>
      </c>
      <c r="CI197">
        <v>17</v>
      </c>
      <c r="CJ197">
        <v>17</v>
      </c>
      <c r="CK197">
        <v>17</v>
      </c>
      <c r="CL197">
        <v>17</v>
      </c>
      <c r="CM197">
        <v>17</v>
      </c>
      <c r="CN197">
        <v>17</v>
      </c>
      <c r="CO197">
        <v>17</v>
      </c>
      <c r="CP197">
        <v>17</v>
      </c>
      <c r="CQ197">
        <v>17</v>
      </c>
      <c r="CR197">
        <v>17</v>
      </c>
      <c r="CS197">
        <v>24</v>
      </c>
      <c r="CT197">
        <v>17</v>
      </c>
      <c r="CU197">
        <v>17</v>
      </c>
      <c r="CV197">
        <v>17</v>
      </c>
      <c r="CW197">
        <v>17</v>
      </c>
      <c r="CX197">
        <v>17</v>
      </c>
      <c r="CY197">
        <v>17</v>
      </c>
      <c r="CZ197">
        <v>17</v>
      </c>
      <c r="DA197">
        <v>17</v>
      </c>
      <c r="DB197">
        <v>17</v>
      </c>
    </row>
    <row r="198" spans="1:106">
      <c r="A198">
        <v>190</v>
      </c>
      <c r="B198" t="s">
        <v>17</v>
      </c>
      <c r="C198" t="s">
        <v>9</v>
      </c>
      <c r="D198" t="s">
        <v>12</v>
      </c>
      <c r="E198" t="s">
        <v>19</v>
      </c>
      <c r="F198" t="s">
        <v>20</v>
      </c>
      <c r="G198">
        <v>22</v>
      </c>
      <c r="H198">
        <v>22</v>
      </c>
      <c r="I198">
        <v>22</v>
      </c>
      <c r="J198">
        <v>22</v>
      </c>
      <c r="K198">
        <v>22</v>
      </c>
      <c r="L198">
        <v>22</v>
      </c>
      <c r="M198">
        <v>22</v>
      </c>
      <c r="N198">
        <v>22</v>
      </c>
      <c r="O198">
        <v>22</v>
      </c>
      <c r="P198">
        <v>22</v>
      </c>
      <c r="Q198">
        <v>22</v>
      </c>
      <c r="R198">
        <v>22</v>
      </c>
      <c r="S198">
        <v>22</v>
      </c>
      <c r="T198">
        <v>22</v>
      </c>
      <c r="U198">
        <v>22</v>
      </c>
      <c r="V198">
        <v>22</v>
      </c>
      <c r="W198">
        <v>22</v>
      </c>
      <c r="X198">
        <v>22</v>
      </c>
      <c r="Y198">
        <v>22</v>
      </c>
      <c r="Z198">
        <v>22</v>
      </c>
      <c r="AA198">
        <v>25</v>
      </c>
      <c r="AB198">
        <v>25</v>
      </c>
      <c r="AC198">
        <v>25</v>
      </c>
      <c r="AD198">
        <v>25</v>
      </c>
      <c r="AE198">
        <v>25</v>
      </c>
      <c r="AF198">
        <v>25</v>
      </c>
      <c r="AG198">
        <v>25</v>
      </c>
      <c r="AH198">
        <v>25</v>
      </c>
      <c r="AI198">
        <v>25</v>
      </c>
      <c r="AJ198">
        <v>25</v>
      </c>
      <c r="AK198">
        <v>25</v>
      </c>
      <c r="AL198">
        <v>25</v>
      </c>
      <c r="AM198">
        <v>25</v>
      </c>
      <c r="AN198">
        <v>25</v>
      </c>
      <c r="AO198">
        <v>25</v>
      </c>
      <c r="AP198">
        <v>25</v>
      </c>
      <c r="AQ198">
        <v>25</v>
      </c>
      <c r="AR198">
        <v>25</v>
      </c>
      <c r="AS198">
        <v>25</v>
      </c>
      <c r="AT198">
        <v>25</v>
      </c>
      <c r="AU198">
        <v>23</v>
      </c>
      <c r="AV198">
        <v>23</v>
      </c>
      <c r="AW198">
        <v>23</v>
      </c>
      <c r="AX198">
        <v>23</v>
      </c>
      <c r="AY198">
        <v>23</v>
      </c>
      <c r="AZ198">
        <v>23</v>
      </c>
      <c r="BA198">
        <v>23</v>
      </c>
      <c r="BB198">
        <v>23</v>
      </c>
      <c r="BC198">
        <v>23</v>
      </c>
      <c r="BD198">
        <v>23</v>
      </c>
      <c r="BE198">
        <v>23</v>
      </c>
      <c r="BF198">
        <v>23</v>
      </c>
      <c r="BG198">
        <v>23</v>
      </c>
      <c r="BH198">
        <v>23</v>
      </c>
      <c r="BI198">
        <v>23</v>
      </c>
      <c r="BJ198">
        <v>23</v>
      </c>
      <c r="BK198">
        <v>23</v>
      </c>
      <c r="BL198">
        <v>23</v>
      </c>
      <c r="BM198">
        <v>23</v>
      </c>
      <c r="BN198">
        <v>23</v>
      </c>
      <c r="BO198">
        <v>24</v>
      </c>
      <c r="BP198">
        <v>24</v>
      </c>
      <c r="BQ198">
        <v>24</v>
      </c>
      <c r="BR198">
        <v>24</v>
      </c>
      <c r="BS198">
        <v>24</v>
      </c>
      <c r="BT198">
        <v>24</v>
      </c>
      <c r="BU198">
        <v>24</v>
      </c>
      <c r="BV198">
        <v>24</v>
      </c>
      <c r="BW198">
        <v>24</v>
      </c>
      <c r="BX198">
        <v>24</v>
      </c>
      <c r="BY198">
        <v>24</v>
      </c>
      <c r="BZ198">
        <v>24</v>
      </c>
      <c r="CA198">
        <v>24</v>
      </c>
      <c r="CB198">
        <v>24</v>
      </c>
      <c r="CC198">
        <v>24</v>
      </c>
      <c r="CD198">
        <v>24</v>
      </c>
      <c r="CE198">
        <v>24</v>
      </c>
      <c r="CF198">
        <v>24</v>
      </c>
      <c r="CG198">
        <v>24</v>
      </c>
      <c r="CH198">
        <v>24</v>
      </c>
      <c r="CI198">
        <v>17</v>
      </c>
      <c r="CJ198">
        <v>17</v>
      </c>
      <c r="CK198">
        <v>17</v>
      </c>
      <c r="CL198">
        <v>17</v>
      </c>
      <c r="CM198">
        <v>17</v>
      </c>
      <c r="CN198">
        <v>17</v>
      </c>
      <c r="CO198">
        <v>17</v>
      </c>
      <c r="CP198">
        <v>17</v>
      </c>
      <c r="CQ198">
        <v>17</v>
      </c>
      <c r="CR198">
        <v>17</v>
      </c>
      <c r="CS198">
        <v>17</v>
      </c>
      <c r="CT198">
        <v>17</v>
      </c>
      <c r="CU198">
        <v>17</v>
      </c>
      <c r="CV198">
        <v>17</v>
      </c>
      <c r="CW198">
        <v>17</v>
      </c>
      <c r="CX198">
        <v>17</v>
      </c>
      <c r="CY198">
        <v>17</v>
      </c>
      <c r="CZ198">
        <v>17</v>
      </c>
      <c r="DA198">
        <v>17</v>
      </c>
      <c r="DB198">
        <v>17</v>
      </c>
    </row>
    <row r="199" spans="1:106">
      <c r="A199">
        <v>191</v>
      </c>
      <c r="B199" t="s">
        <v>17</v>
      </c>
      <c r="C199" t="s">
        <v>9</v>
      </c>
      <c r="D199" t="s">
        <v>12</v>
      </c>
      <c r="E199" t="s">
        <v>19</v>
      </c>
      <c r="F199" t="s">
        <v>20</v>
      </c>
      <c r="G199">
        <v>22</v>
      </c>
      <c r="H199">
        <v>22</v>
      </c>
      <c r="I199">
        <v>22</v>
      </c>
      <c r="J199">
        <v>22</v>
      </c>
      <c r="K199">
        <v>22</v>
      </c>
      <c r="L199">
        <v>22</v>
      </c>
      <c r="M199">
        <v>22</v>
      </c>
      <c r="N199">
        <v>22</v>
      </c>
      <c r="O199">
        <v>22</v>
      </c>
      <c r="P199">
        <v>22</v>
      </c>
      <c r="Q199">
        <v>26</v>
      </c>
      <c r="R199">
        <v>24</v>
      </c>
      <c r="S199">
        <v>26</v>
      </c>
      <c r="T199">
        <v>24</v>
      </c>
      <c r="U199">
        <v>26</v>
      </c>
      <c r="V199">
        <v>22</v>
      </c>
      <c r="W199">
        <v>22</v>
      </c>
      <c r="X199">
        <v>22</v>
      </c>
      <c r="Y199">
        <v>22</v>
      </c>
      <c r="Z199">
        <v>22</v>
      </c>
      <c r="AA199">
        <v>25</v>
      </c>
      <c r="AB199">
        <v>25</v>
      </c>
      <c r="AC199">
        <v>25</v>
      </c>
      <c r="AD199">
        <v>25</v>
      </c>
      <c r="AE199">
        <v>25</v>
      </c>
      <c r="AF199">
        <v>25</v>
      </c>
      <c r="AG199">
        <v>25</v>
      </c>
      <c r="AH199">
        <v>25</v>
      </c>
      <c r="AI199">
        <v>25</v>
      </c>
      <c r="AJ199">
        <v>25</v>
      </c>
      <c r="AK199">
        <v>24</v>
      </c>
      <c r="AL199">
        <v>22</v>
      </c>
      <c r="AM199">
        <v>22</v>
      </c>
      <c r="AN199">
        <v>17</v>
      </c>
      <c r="AO199">
        <v>24</v>
      </c>
      <c r="AP199">
        <v>25</v>
      </c>
      <c r="AQ199">
        <v>25</v>
      </c>
      <c r="AR199">
        <v>25</v>
      </c>
      <c r="AS199">
        <v>25</v>
      </c>
      <c r="AT199">
        <v>25</v>
      </c>
      <c r="AU199">
        <v>23</v>
      </c>
      <c r="AV199">
        <v>23</v>
      </c>
      <c r="AW199">
        <v>23</v>
      </c>
      <c r="AX199">
        <v>23</v>
      </c>
      <c r="AY199">
        <v>23</v>
      </c>
      <c r="AZ199">
        <v>23</v>
      </c>
      <c r="BA199">
        <v>23</v>
      </c>
      <c r="BB199">
        <v>23</v>
      </c>
      <c r="BC199">
        <v>23</v>
      </c>
      <c r="BD199">
        <v>23</v>
      </c>
      <c r="BE199">
        <v>19</v>
      </c>
      <c r="BF199">
        <v>25</v>
      </c>
      <c r="BG199">
        <v>24</v>
      </c>
      <c r="BH199">
        <v>19</v>
      </c>
      <c r="BI199">
        <v>19</v>
      </c>
      <c r="BJ199">
        <v>23</v>
      </c>
      <c r="BK199">
        <v>23</v>
      </c>
      <c r="BL199">
        <v>23</v>
      </c>
      <c r="BM199">
        <v>1</v>
      </c>
      <c r="BN199">
        <v>23</v>
      </c>
      <c r="BO199">
        <v>24</v>
      </c>
      <c r="BP199">
        <v>24</v>
      </c>
      <c r="BQ199">
        <v>24</v>
      </c>
      <c r="BR199">
        <v>24</v>
      </c>
      <c r="BS199">
        <v>24</v>
      </c>
      <c r="BT199">
        <v>24</v>
      </c>
      <c r="BU199">
        <v>24</v>
      </c>
      <c r="BV199">
        <v>24</v>
      </c>
      <c r="BW199">
        <v>24</v>
      </c>
      <c r="BX199">
        <v>24</v>
      </c>
      <c r="BY199">
        <v>17</v>
      </c>
      <c r="BZ199">
        <v>23</v>
      </c>
      <c r="CA199">
        <v>19</v>
      </c>
      <c r="CB199">
        <v>26</v>
      </c>
      <c r="CC199">
        <v>17</v>
      </c>
      <c r="CD199">
        <v>24</v>
      </c>
      <c r="CE199">
        <v>24</v>
      </c>
      <c r="CF199">
        <v>24</v>
      </c>
      <c r="CG199">
        <v>23</v>
      </c>
      <c r="CH199">
        <v>24</v>
      </c>
      <c r="CI199">
        <v>17</v>
      </c>
      <c r="CJ199">
        <v>17</v>
      </c>
      <c r="CK199">
        <v>17</v>
      </c>
      <c r="CL199">
        <v>17</v>
      </c>
      <c r="CM199">
        <v>17</v>
      </c>
      <c r="CN199">
        <v>17</v>
      </c>
      <c r="CO199">
        <v>17</v>
      </c>
      <c r="CP199">
        <v>17</v>
      </c>
      <c r="CQ199">
        <v>17</v>
      </c>
      <c r="CR199">
        <v>17</v>
      </c>
      <c r="CS199">
        <v>22</v>
      </c>
      <c r="CT199">
        <v>17</v>
      </c>
      <c r="CU199">
        <v>17</v>
      </c>
      <c r="CV199">
        <v>22</v>
      </c>
      <c r="CW199">
        <v>23</v>
      </c>
      <c r="CX199">
        <v>17</v>
      </c>
      <c r="CY199">
        <v>1</v>
      </c>
      <c r="CZ199">
        <v>17</v>
      </c>
      <c r="DA199">
        <v>24</v>
      </c>
      <c r="DB199">
        <v>17</v>
      </c>
    </row>
    <row r="200" spans="1:106">
      <c r="A200">
        <v>192</v>
      </c>
      <c r="B200" t="s">
        <v>17</v>
      </c>
      <c r="C200" t="s">
        <v>9</v>
      </c>
      <c r="D200" t="s">
        <v>12</v>
      </c>
      <c r="E200" t="s">
        <v>19</v>
      </c>
      <c r="F200" t="s">
        <v>20</v>
      </c>
      <c r="G200">
        <v>22</v>
      </c>
      <c r="H200">
        <v>22</v>
      </c>
      <c r="I200">
        <v>22</v>
      </c>
      <c r="J200">
        <v>22</v>
      </c>
      <c r="K200">
        <v>22</v>
      </c>
      <c r="L200">
        <v>22</v>
      </c>
      <c r="M200">
        <v>22</v>
      </c>
      <c r="N200">
        <v>22</v>
      </c>
      <c r="O200">
        <v>22</v>
      </c>
      <c r="P200">
        <v>22</v>
      </c>
      <c r="Q200">
        <v>22</v>
      </c>
      <c r="R200">
        <v>22</v>
      </c>
      <c r="S200">
        <v>22</v>
      </c>
      <c r="T200">
        <v>22</v>
      </c>
      <c r="U200">
        <v>22</v>
      </c>
      <c r="V200">
        <v>22</v>
      </c>
      <c r="W200">
        <v>22</v>
      </c>
      <c r="X200">
        <v>22</v>
      </c>
      <c r="Y200">
        <v>22</v>
      </c>
      <c r="Z200">
        <v>22</v>
      </c>
      <c r="AA200">
        <v>25</v>
      </c>
      <c r="AB200">
        <v>25</v>
      </c>
      <c r="AC200">
        <v>25</v>
      </c>
      <c r="AD200">
        <v>25</v>
      </c>
      <c r="AE200">
        <v>25</v>
      </c>
      <c r="AF200">
        <v>25</v>
      </c>
      <c r="AG200">
        <v>25</v>
      </c>
      <c r="AH200">
        <v>25</v>
      </c>
      <c r="AI200">
        <v>25</v>
      </c>
      <c r="AJ200">
        <v>25</v>
      </c>
      <c r="AK200">
        <v>25</v>
      </c>
      <c r="AL200">
        <v>25</v>
      </c>
      <c r="AM200">
        <v>25</v>
      </c>
      <c r="AN200">
        <v>25</v>
      </c>
      <c r="AO200">
        <v>25</v>
      </c>
      <c r="AP200">
        <v>25</v>
      </c>
      <c r="AQ200">
        <v>25</v>
      </c>
      <c r="AR200">
        <v>25</v>
      </c>
      <c r="AS200">
        <v>25</v>
      </c>
      <c r="AT200">
        <v>25</v>
      </c>
      <c r="AU200">
        <v>23</v>
      </c>
      <c r="AV200">
        <v>23</v>
      </c>
      <c r="AW200">
        <v>23</v>
      </c>
      <c r="AX200">
        <v>11</v>
      </c>
      <c r="AY200">
        <v>23</v>
      </c>
      <c r="AZ200">
        <v>23</v>
      </c>
      <c r="BA200">
        <v>23</v>
      </c>
      <c r="BB200">
        <v>23</v>
      </c>
      <c r="BC200">
        <v>23</v>
      </c>
      <c r="BD200">
        <v>23</v>
      </c>
      <c r="BE200">
        <v>23</v>
      </c>
      <c r="BF200">
        <v>23</v>
      </c>
      <c r="BG200">
        <v>23</v>
      </c>
      <c r="BH200">
        <v>23</v>
      </c>
      <c r="BI200">
        <v>23</v>
      </c>
      <c r="BJ200">
        <v>23</v>
      </c>
      <c r="BK200">
        <v>23</v>
      </c>
      <c r="BL200">
        <v>23</v>
      </c>
      <c r="BM200">
        <v>24</v>
      </c>
      <c r="BN200">
        <v>23</v>
      </c>
      <c r="BO200">
        <v>24</v>
      </c>
      <c r="BP200">
        <v>24</v>
      </c>
      <c r="BQ200">
        <v>24</v>
      </c>
      <c r="BR200">
        <v>23</v>
      </c>
      <c r="BS200">
        <v>24</v>
      </c>
      <c r="BT200">
        <v>24</v>
      </c>
      <c r="BU200">
        <v>24</v>
      </c>
      <c r="BV200">
        <v>24</v>
      </c>
      <c r="BW200">
        <v>24</v>
      </c>
      <c r="BX200">
        <v>24</v>
      </c>
      <c r="BY200">
        <v>24</v>
      </c>
      <c r="BZ200">
        <v>24</v>
      </c>
      <c r="CA200">
        <v>24</v>
      </c>
      <c r="CB200">
        <v>24</v>
      </c>
      <c r="CC200">
        <v>24</v>
      </c>
      <c r="CD200">
        <v>24</v>
      </c>
      <c r="CE200">
        <v>24</v>
      </c>
      <c r="CF200">
        <v>24</v>
      </c>
      <c r="CG200">
        <v>23</v>
      </c>
      <c r="CH200">
        <v>24</v>
      </c>
      <c r="CI200">
        <v>17</v>
      </c>
      <c r="CJ200">
        <v>17</v>
      </c>
      <c r="CK200">
        <v>17</v>
      </c>
      <c r="CL200">
        <v>24</v>
      </c>
      <c r="CM200">
        <v>17</v>
      </c>
      <c r="CN200">
        <v>17</v>
      </c>
      <c r="CO200">
        <v>17</v>
      </c>
      <c r="CP200">
        <v>17</v>
      </c>
      <c r="CQ200">
        <v>17</v>
      </c>
      <c r="CR200">
        <v>17</v>
      </c>
      <c r="CS200">
        <v>17</v>
      </c>
      <c r="CT200">
        <v>17</v>
      </c>
      <c r="CU200">
        <v>17</v>
      </c>
      <c r="CV200">
        <v>17</v>
      </c>
      <c r="CW200">
        <v>17</v>
      </c>
      <c r="CX200">
        <v>17</v>
      </c>
      <c r="CY200">
        <v>17</v>
      </c>
      <c r="CZ200">
        <v>17</v>
      </c>
      <c r="DA200">
        <v>17</v>
      </c>
      <c r="DB200">
        <v>17</v>
      </c>
    </row>
    <row r="201" spans="1:106">
      <c r="A201">
        <v>193</v>
      </c>
      <c r="B201" t="s">
        <v>17</v>
      </c>
      <c r="C201" t="s">
        <v>9</v>
      </c>
      <c r="D201" t="s">
        <v>12</v>
      </c>
      <c r="E201" t="s">
        <v>19</v>
      </c>
      <c r="F201" t="s">
        <v>20</v>
      </c>
      <c r="G201">
        <v>22</v>
      </c>
      <c r="H201">
        <v>22</v>
      </c>
      <c r="I201">
        <v>22</v>
      </c>
      <c r="J201">
        <v>22</v>
      </c>
      <c r="K201">
        <v>22</v>
      </c>
      <c r="L201">
        <v>22</v>
      </c>
      <c r="M201">
        <v>22</v>
      </c>
      <c r="N201">
        <v>22</v>
      </c>
      <c r="O201">
        <v>22</v>
      </c>
      <c r="P201">
        <v>24</v>
      </c>
      <c r="Q201">
        <v>11</v>
      </c>
      <c r="R201">
        <v>22</v>
      </c>
      <c r="S201">
        <v>11</v>
      </c>
      <c r="T201">
        <v>22</v>
      </c>
      <c r="U201">
        <v>22</v>
      </c>
      <c r="V201">
        <v>22</v>
      </c>
      <c r="W201">
        <v>22</v>
      </c>
      <c r="X201">
        <v>22</v>
      </c>
      <c r="Y201">
        <v>22</v>
      </c>
      <c r="Z201">
        <v>22</v>
      </c>
      <c r="AA201">
        <v>25</v>
      </c>
      <c r="AB201">
        <v>25</v>
      </c>
      <c r="AC201">
        <v>25</v>
      </c>
      <c r="AD201">
        <v>25</v>
      </c>
      <c r="AE201">
        <v>25</v>
      </c>
      <c r="AF201">
        <v>26</v>
      </c>
      <c r="AG201">
        <v>25</v>
      </c>
      <c r="AH201">
        <v>26</v>
      </c>
      <c r="AI201">
        <v>25</v>
      </c>
      <c r="AJ201">
        <v>22</v>
      </c>
      <c r="AK201">
        <v>22</v>
      </c>
      <c r="AL201">
        <v>25</v>
      </c>
      <c r="AM201">
        <v>22</v>
      </c>
      <c r="AN201">
        <v>25</v>
      </c>
      <c r="AO201">
        <v>25</v>
      </c>
      <c r="AP201">
        <v>25</v>
      </c>
      <c r="AQ201">
        <v>25</v>
      </c>
      <c r="AR201">
        <v>25</v>
      </c>
      <c r="AS201">
        <v>25</v>
      </c>
      <c r="AT201">
        <v>25</v>
      </c>
      <c r="AU201">
        <v>23</v>
      </c>
      <c r="AV201">
        <v>23</v>
      </c>
      <c r="AW201">
        <v>23</v>
      </c>
      <c r="AX201">
        <v>23</v>
      </c>
      <c r="AY201">
        <v>23</v>
      </c>
      <c r="AZ201">
        <v>24</v>
      </c>
      <c r="BA201">
        <v>23</v>
      </c>
      <c r="BB201">
        <v>24</v>
      </c>
      <c r="BC201">
        <v>23</v>
      </c>
      <c r="BD201">
        <v>19</v>
      </c>
      <c r="BE201">
        <v>25</v>
      </c>
      <c r="BF201">
        <v>23</v>
      </c>
      <c r="BG201">
        <v>25</v>
      </c>
      <c r="BH201">
        <v>1</v>
      </c>
      <c r="BI201">
        <v>23</v>
      </c>
      <c r="BJ201">
        <v>23</v>
      </c>
      <c r="BK201">
        <v>23</v>
      </c>
      <c r="BL201">
        <v>23</v>
      </c>
      <c r="BM201">
        <v>23</v>
      </c>
      <c r="BN201">
        <v>23</v>
      </c>
      <c r="BO201">
        <v>24</v>
      </c>
      <c r="BP201">
        <v>24</v>
      </c>
      <c r="BQ201">
        <v>24</v>
      </c>
      <c r="BR201">
        <v>24</v>
      </c>
      <c r="BS201">
        <v>24</v>
      </c>
      <c r="BT201">
        <v>25</v>
      </c>
      <c r="BU201">
        <v>24</v>
      </c>
      <c r="BV201">
        <v>25</v>
      </c>
      <c r="BW201">
        <v>24</v>
      </c>
      <c r="BX201">
        <v>17</v>
      </c>
      <c r="BY201">
        <v>23</v>
      </c>
      <c r="BZ201">
        <v>24</v>
      </c>
      <c r="CA201">
        <v>1</v>
      </c>
      <c r="CB201">
        <v>23</v>
      </c>
      <c r="CC201">
        <v>24</v>
      </c>
      <c r="CD201">
        <v>24</v>
      </c>
      <c r="CE201">
        <v>24</v>
      </c>
      <c r="CF201">
        <v>24</v>
      </c>
      <c r="CG201">
        <v>24</v>
      </c>
      <c r="CH201">
        <v>24</v>
      </c>
      <c r="CI201">
        <v>17</v>
      </c>
      <c r="CJ201">
        <v>17</v>
      </c>
      <c r="CK201">
        <v>17</v>
      </c>
      <c r="CL201">
        <v>17</v>
      </c>
      <c r="CM201">
        <v>17</v>
      </c>
      <c r="CN201">
        <v>19</v>
      </c>
      <c r="CO201">
        <v>17</v>
      </c>
      <c r="CP201">
        <v>23</v>
      </c>
      <c r="CQ201">
        <v>17</v>
      </c>
      <c r="CR201">
        <v>25</v>
      </c>
      <c r="CS201">
        <v>24</v>
      </c>
      <c r="CT201">
        <v>17</v>
      </c>
      <c r="CU201">
        <v>23</v>
      </c>
      <c r="CV201">
        <v>24</v>
      </c>
      <c r="CW201">
        <v>11</v>
      </c>
      <c r="CX201">
        <v>17</v>
      </c>
      <c r="CY201">
        <v>17</v>
      </c>
      <c r="CZ201">
        <v>17</v>
      </c>
      <c r="DA201">
        <v>17</v>
      </c>
      <c r="DB201">
        <v>17</v>
      </c>
    </row>
    <row r="202" spans="1:106">
      <c r="A202">
        <v>194</v>
      </c>
      <c r="B202" t="s">
        <v>17</v>
      </c>
      <c r="C202" t="s">
        <v>9</v>
      </c>
      <c r="D202" t="s">
        <v>12</v>
      </c>
      <c r="E202" t="s">
        <v>19</v>
      </c>
      <c r="F202" t="s">
        <v>20</v>
      </c>
      <c r="G202">
        <v>22</v>
      </c>
      <c r="H202">
        <v>22</v>
      </c>
      <c r="I202">
        <v>22</v>
      </c>
      <c r="J202">
        <v>22</v>
      </c>
      <c r="K202">
        <v>22</v>
      </c>
      <c r="L202">
        <v>22</v>
      </c>
      <c r="M202">
        <v>22</v>
      </c>
      <c r="N202">
        <v>22</v>
      </c>
      <c r="O202">
        <v>22</v>
      </c>
      <c r="P202">
        <v>22</v>
      </c>
      <c r="Q202">
        <v>22</v>
      </c>
      <c r="R202">
        <v>22</v>
      </c>
      <c r="S202">
        <v>22</v>
      </c>
      <c r="T202">
        <v>22</v>
      </c>
      <c r="U202">
        <v>22</v>
      </c>
      <c r="V202">
        <v>22</v>
      </c>
      <c r="W202">
        <v>22</v>
      </c>
      <c r="X202">
        <v>22</v>
      </c>
      <c r="Y202">
        <v>22</v>
      </c>
      <c r="Z202">
        <v>22</v>
      </c>
      <c r="AA202">
        <v>25</v>
      </c>
      <c r="AB202">
        <v>25</v>
      </c>
      <c r="AC202">
        <v>25</v>
      </c>
      <c r="AD202">
        <v>25</v>
      </c>
      <c r="AE202">
        <v>25</v>
      </c>
      <c r="AF202">
        <v>25</v>
      </c>
      <c r="AG202">
        <v>25</v>
      </c>
      <c r="AH202">
        <v>25</v>
      </c>
      <c r="AI202">
        <v>25</v>
      </c>
      <c r="AJ202">
        <v>25</v>
      </c>
      <c r="AK202">
        <v>25</v>
      </c>
      <c r="AL202">
        <v>25</v>
      </c>
      <c r="AM202">
        <v>25</v>
      </c>
      <c r="AN202">
        <v>25</v>
      </c>
      <c r="AO202">
        <v>25</v>
      </c>
      <c r="AP202">
        <v>25</v>
      </c>
      <c r="AQ202">
        <v>25</v>
      </c>
      <c r="AR202">
        <v>25</v>
      </c>
      <c r="AS202">
        <v>25</v>
      </c>
      <c r="AT202">
        <v>25</v>
      </c>
      <c r="AU202">
        <v>23</v>
      </c>
      <c r="AV202">
        <v>23</v>
      </c>
      <c r="AW202">
        <v>23</v>
      </c>
      <c r="AX202">
        <v>23</v>
      </c>
      <c r="AY202">
        <v>23</v>
      </c>
      <c r="AZ202">
        <v>23</v>
      </c>
      <c r="BA202">
        <v>23</v>
      </c>
      <c r="BB202">
        <v>23</v>
      </c>
      <c r="BC202">
        <v>23</v>
      </c>
      <c r="BD202">
        <v>23</v>
      </c>
      <c r="BE202">
        <v>23</v>
      </c>
      <c r="BF202">
        <v>23</v>
      </c>
      <c r="BG202">
        <v>23</v>
      </c>
      <c r="BH202">
        <v>23</v>
      </c>
      <c r="BI202">
        <v>23</v>
      </c>
      <c r="BJ202">
        <v>23</v>
      </c>
      <c r="BK202">
        <v>23</v>
      </c>
      <c r="BL202">
        <v>23</v>
      </c>
      <c r="BM202">
        <v>23</v>
      </c>
      <c r="BN202">
        <v>23</v>
      </c>
      <c r="BO202">
        <v>24</v>
      </c>
      <c r="BP202">
        <v>24</v>
      </c>
      <c r="BQ202">
        <v>24</v>
      </c>
      <c r="BR202">
        <v>24</v>
      </c>
      <c r="BS202">
        <v>24</v>
      </c>
      <c r="BT202">
        <v>24</v>
      </c>
      <c r="BU202">
        <v>24</v>
      </c>
      <c r="BV202">
        <v>24</v>
      </c>
      <c r="BW202">
        <v>11</v>
      </c>
      <c r="BX202">
        <v>24</v>
      </c>
      <c r="BY202">
        <v>24</v>
      </c>
      <c r="BZ202">
        <v>24</v>
      </c>
      <c r="CA202">
        <v>24</v>
      </c>
      <c r="CB202">
        <v>24</v>
      </c>
      <c r="CC202">
        <v>24</v>
      </c>
      <c r="CD202">
        <v>24</v>
      </c>
      <c r="CE202">
        <v>24</v>
      </c>
      <c r="CF202">
        <v>24</v>
      </c>
      <c r="CG202">
        <v>24</v>
      </c>
      <c r="CH202">
        <v>24</v>
      </c>
      <c r="CI202">
        <v>17</v>
      </c>
      <c r="CJ202">
        <v>17</v>
      </c>
      <c r="CK202">
        <v>17</v>
      </c>
      <c r="CL202">
        <v>17</v>
      </c>
      <c r="CM202">
        <v>17</v>
      </c>
      <c r="CN202">
        <v>17</v>
      </c>
      <c r="CO202">
        <v>17</v>
      </c>
      <c r="CP202">
        <v>17</v>
      </c>
      <c r="CQ202">
        <v>1</v>
      </c>
      <c r="CR202">
        <v>17</v>
      </c>
      <c r="CS202">
        <v>17</v>
      </c>
      <c r="CT202">
        <v>17</v>
      </c>
      <c r="CU202">
        <v>17</v>
      </c>
      <c r="CV202">
        <v>17</v>
      </c>
      <c r="CW202">
        <v>17</v>
      </c>
      <c r="CX202">
        <v>17</v>
      </c>
      <c r="CY202">
        <v>17</v>
      </c>
      <c r="CZ202">
        <v>17</v>
      </c>
      <c r="DA202">
        <v>17</v>
      </c>
      <c r="DB202">
        <v>17</v>
      </c>
    </row>
    <row r="203" spans="1:106">
      <c r="A203">
        <v>195</v>
      </c>
      <c r="B203" t="s">
        <v>17</v>
      </c>
      <c r="C203" t="s">
        <v>9</v>
      </c>
      <c r="D203" t="s">
        <v>12</v>
      </c>
      <c r="E203" t="s">
        <v>19</v>
      </c>
      <c r="F203" t="s">
        <v>20</v>
      </c>
      <c r="G203">
        <v>22</v>
      </c>
      <c r="H203">
        <v>22</v>
      </c>
      <c r="I203">
        <v>22</v>
      </c>
      <c r="J203">
        <v>22</v>
      </c>
      <c r="K203">
        <v>22</v>
      </c>
      <c r="L203">
        <v>22</v>
      </c>
      <c r="M203">
        <v>22</v>
      </c>
      <c r="N203">
        <v>22</v>
      </c>
      <c r="O203">
        <v>22</v>
      </c>
      <c r="P203">
        <v>22</v>
      </c>
      <c r="Q203">
        <v>22</v>
      </c>
      <c r="R203">
        <v>22</v>
      </c>
      <c r="S203">
        <v>22</v>
      </c>
      <c r="T203">
        <v>22</v>
      </c>
      <c r="U203">
        <v>22</v>
      </c>
      <c r="V203">
        <v>22</v>
      </c>
      <c r="W203">
        <v>22</v>
      </c>
      <c r="X203">
        <v>22</v>
      </c>
      <c r="Y203">
        <v>22</v>
      </c>
      <c r="Z203">
        <v>22</v>
      </c>
      <c r="AA203">
        <v>25</v>
      </c>
      <c r="AB203">
        <v>25</v>
      </c>
      <c r="AC203">
        <v>25</v>
      </c>
      <c r="AD203">
        <v>25</v>
      </c>
      <c r="AE203">
        <v>25</v>
      </c>
      <c r="AF203">
        <v>25</v>
      </c>
      <c r="AG203">
        <v>25</v>
      </c>
      <c r="AH203">
        <v>25</v>
      </c>
      <c r="AI203">
        <v>25</v>
      </c>
      <c r="AJ203">
        <v>25</v>
      </c>
      <c r="AK203">
        <v>25</v>
      </c>
      <c r="AL203">
        <v>25</v>
      </c>
      <c r="AM203">
        <v>25</v>
      </c>
      <c r="AN203">
        <v>25</v>
      </c>
      <c r="AO203">
        <v>25</v>
      </c>
      <c r="AP203">
        <v>25</v>
      </c>
      <c r="AQ203">
        <v>25</v>
      </c>
      <c r="AR203">
        <v>25</v>
      </c>
      <c r="AS203">
        <v>25</v>
      </c>
      <c r="AT203">
        <v>25</v>
      </c>
      <c r="AU203">
        <v>23</v>
      </c>
      <c r="AV203">
        <v>23</v>
      </c>
      <c r="AW203">
        <v>23</v>
      </c>
      <c r="AX203">
        <v>23</v>
      </c>
      <c r="AY203">
        <v>23</v>
      </c>
      <c r="AZ203">
        <v>23</v>
      </c>
      <c r="BA203">
        <v>23</v>
      </c>
      <c r="BB203">
        <v>23</v>
      </c>
      <c r="BC203">
        <v>23</v>
      </c>
      <c r="BD203">
        <v>23</v>
      </c>
      <c r="BE203">
        <v>23</v>
      </c>
      <c r="BF203">
        <v>23</v>
      </c>
      <c r="BG203">
        <v>23</v>
      </c>
      <c r="BH203">
        <v>23</v>
      </c>
      <c r="BI203">
        <v>23</v>
      </c>
      <c r="BJ203">
        <v>23</v>
      </c>
      <c r="BK203">
        <v>23</v>
      </c>
      <c r="BL203">
        <v>23</v>
      </c>
      <c r="BM203">
        <v>23</v>
      </c>
      <c r="BN203">
        <v>23</v>
      </c>
      <c r="BO203">
        <v>24</v>
      </c>
      <c r="BP203">
        <v>24</v>
      </c>
      <c r="BQ203">
        <v>24</v>
      </c>
      <c r="BR203">
        <v>24</v>
      </c>
      <c r="BS203">
        <v>24</v>
      </c>
      <c r="BT203">
        <v>24</v>
      </c>
      <c r="BU203">
        <v>24</v>
      </c>
      <c r="BV203">
        <v>24</v>
      </c>
      <c r="BW203">
        <v>24</v>
      </c>
      <c r="BX203">
        <v>24</v>
      </c>
      <c r="BY203">
        <v>24</v>
      </c>
      <c r="BZ203">
        <v>24</v>
      </c>
      <c r="CA203">
        <v>24</v>
      </c>
      <c r="CB203">
        <v>24</v>
      </c>
      <c r="CC203">
        <v>24</v>
      </c>
      <c r="CD203">
        <v>24</v>
      </c>
      <c r="CE203">
        <v>24</v>
      </c>
      <c r="CF203">
        <v>24</v>
      </c>
      <c r="CG203">
        <v>24</v>
      </c>
      <c r="CH203">
        <v>24</v>
      </c>
      <c r="CI203">
        <v>17</v>
      </c>
      <c r="CJ203">
        <v>17</v>
      </c>
      <c r="CK203">
        <v>17</v>
      </c>
      <c r="CL203">
        <v>17</v>
      </c>
      <c r="CM203">
        <v>17</v>
      </c>
      <c r="CN203">
        <v>17</v>
      </c>
      <c r="CO203">
        <v>17</v>
      </c>
      <c r="CP203">
        <v>17</v>
      </c>
      <c r="CQ203">
        <v>17</v>
      </c>
      <c r="CR203">
        <v>17</v>
      </c>
      <c r="CS203">
        <v>17</v>
      </c>
      <c r="CT203">
        <v>17</v>
      </c>
      <c r="CU203">
        <v>17</v>
      </c>
      <c r="CV203">
        <v>17</v>
      </c>
      <c r="CW203">
        <v>17</v>
      </c>
      <c r="CX203">
        <v>17</v>
      </c>
      <c r="CY203">
        <v>17</v>
      </c>
      <c r="CZ203">
        <v>17</v>
      </c>
      <c r="DA203">
        <v>17</v>
      </c>
      <c r="DB203">
        <v>17</v>
      </c>
    </row>
    <row r="204" spans="1:106">
      <c r="A204">
        <v>196</v>
      </c>
      <c r="B204" t="s">
        <v>17</v>
      </c>
      <c r="C204" t="s">
        <v>9</v>
      </c>
      <c r="D204" t="s">
        <v>12</v>
      </c>
      <c r="E204" t="s">
        <v>19</v>
      </c>
      <c r="F204" t="s">
        <v>20</v>
      </c>
      <c r="G204">
        <v>22</v>
      </c>
      <c r="H204">
        <v>22</v>
      </c>
      <c r="I204">
        <v>22</v>
      </c>
      <c r="J204">
        <v>22</v>
      </c>
      <c r="K204">
        <v>22</v>
      </c>
      <c r="L204">
        <v>22</v>
      </c>
      <c r="M204">
        <v>1</v>
      </c>
      <c r="N204">
        <v>22</v>
      </c>
      <c r="O204">
        <v>22</v>
      </c>
      <c r="P204">
        <v>22</v>
      </c>
      <c r="Q204">
        <v>22</v>
      </c>
      <c r="R204">
        <v>22</v>
      </c>
      <c r="S204">
        <v>22</v>
      </c>
      <c r="T204">
        <v>22</v>
      </c>
      <c r="U204">
        <v>22</v>
      </c>
      <c r="V204">
        <v>22</v>
      </c>
      <c r="W204">
        <v>22</v>
      </c>
      <c r="X204">
        <v>22</v>
      </c>
      <c r="Y204">
        <v>22</v>
      </c>
      <c r="Z204">
        <v>22</v>
      </c>
      <c r="AA204">
        <v>25</v>
      </c>
      <c r="AB204">
        <v>25</v>
      </c>
      <c r="AC204">
        <v>25</v>
      </c>
      <c r="AD204">
        <v>25</v>
      </c>
      <c r="AE204">
        <v>25</v>
      </c>
      <c r="AF204">
        <v>25</v>
      </c>
      <c r="AG204">
        <v>22</v>
      </c>
      <c r="AH204">
        <v>25</v>
      </c>
      <c r="AI204">
        <v>25</v>
      </c>
      <c r="AJ204">
        <v>25</v>
      </c>
      <c r="AK204">
        <v>25</v>
      </c>
      <c r="AL204">
        <v>25</v>
      </c>
      <c r="AM204">
        <v>25</v>
      </c>
      <c r="AN204">
        <v>25</v>
      </c>
      <c r="AO204">
        <v>25</v>
      </c>
      <c r="AP204">
        <v>25</v>
      </c>
      <c r="AQ204">
        <v>25</v>
      </c>
      <c r="AR204">
        <v>25</v>
      </c>
      <c r="AS204">
        <v>25</v>
      </c>
      <c r="AT204">
        <v>25</v>
      </c>
      <c r="AU204">
        <v>23</v>
      </c>
      <c r="AV204">
        <v>23</v>
      </c>
      <c r="AW204">
        <v>23</v>
      </c>
      <c r="AX204">
        <v>23</v>
      </c>
      <c r="AY204">
        <v>23</v>
      </c>
      <c r="AZ204">
        <v>23</v>
      </c>
      <c r="BA204">
        <v>25</v>
      </c>
      <c r="BB204">
        <v>23</v>
      </c>
      <c r="BC204">
        <v>23</v>
      </c>
      <c r="BD204">
        <v>23</v>
      </c>
      <c r="BE204">
        <v>23</v>
      </c>
      <c r="BF204">
        <v>23</v>
      </c>
      <c r="BG204">
        <v>23</v>
      </c>
      <c r="BH204">
        <v>23</v>
      </c>
      <c r="BI204">
        <v>23</v>
      </c>
      <c r="BJ204">
        <v>23</v>
      </c>
      <c r="BK204">
        <v>23</v>
      </c>
      <c r="BL204">
        <v>23</v>
      </c>
      <c r="BM204">
        <v>23</v>
      </c>
      <c r="BN204">
        <v>23</v>
      </c>
      <c r="BO204">
        <v>24</v>
      </c>
      <c r="BP204">
        <v>24</v>
      </c>
      <c r="BQ204">
        <v>24</v>
      </c>
      <c r="BR204">
        <v>24</v>
      </c>
      <c r="BS204">
        <v>24</v>
      </c>
      <c r="BT204">
        <v>24</v>
      </c>
      <c r="BU204">
        <v>23</v>
      </c>
      <c r="BV204">
        <v>24</v>
      </c>
      <c r="BW204">
        <v>24</v>
      </c>
      <c r="BX204">
        <v>24</v>
      </c>
      <c r="BY204">
        <v>24</v>
      </c>
      <c r="BZ204">
        <v>24</v>
      </c>
      <c r="CA204">
        <v>24</v>
      </c>
      <c r="CB204">
        <v>24</v>
      </c>
      <c r="CC204">
        <v>24</v>
      </c>
      <c r="CD204">
        <v>24</v>
      </c>
      <c r="CE204">
        <v>24</v>
      </c>
      <c r="CF204">
        <v>24</v>
      </c>
      <c r="CG204">
        <v>24</v>
      </c>
      <c r="CH204">
        <v>24</v>
      </c>
      <c r="CI204">
        <v>17</v>
      </c>
      <c r="CJ204">
        <v>17</v>
      </c>
      <c r="CK204">
        <v>17</v>
      </c>
      <c r="CL204">
        <v>17</v>
      </c>
      <c r="CM204">
        <v>17</v>
      </c>
      <c r="CN204">
        <v>17</v>
      </c>
      <c r="CO204">
        <v>24</v>
      </c>
      <c r="CP204">
        <v>17</v>
      </c>
      <c r="CQ204">
        <v>17</v>
      </c>
      <c r="CR204">
        <v>17</v>
      </c>
      <c r="CS204">
        <v>17</v>
      </c>
      <c r="CT204">
        <v>17</v>
      </c>
      <c r="CU204">
        <v>17</v>
      </c>
      <c r="CV204">
        <v>17</v>
      </c>
      <c r="CW204">
        <v>17</v>
      </c>
      <c r="CX204">
        <v>17</v>
      </c>
      <c r="CY204">
        <v>17</v>
      </c>
      <c r="CZ204">
        <v>17</v>
      </c>
      <c r="DA204">
        <v>17</v>
      </c>
      <c r="DB204">
        <v>17</v>
      </c>
    </row>
    <row r="205" spans="1:106">
      <c r="A205">
        <v>197</v>
      </c>
      <c r="B205" t="s">
        <v>17</v>
      </c>
      <c r="C205" t="s">
        <v>9</v>
      </c>
      <c r="D205" t="s">
        <v>12</v>
      </c>
      <c r="E205" t="s">
        <v>19</v>
      </c>
      <c r="F205" t="s">
        <v>20</v>
      </c>
      <c r="G205">
        <v>22</v>
      </c>
      <c r="H205">
        <v>22</v>
      </c>
      <c r="I205">
        <v>22</v>
      </c>
      <c r="J205">
        <v>22</v>
      </c>
      <c r="K205">
        <v>22</v>
      </c>
      <c r="L205">
        <v>22</v>
      </c>
      <c r="M205">
        <v>22</v>
      </c>
      <c r="N205">
        <v>22</v>
      </c>
      <c r="O205">
        <v>22</v>
      </c>
      <c r="P205">
        <v>22</v>
      </c>
      <c r="Q205">
        <v>22</v>
      </c>
      <c r="R205">
        <v>22</v>
      </c>
      <c r="S205">
        <v>22</v>
      </c>
      <c r="T205">
        <v>22</v>
      </c>
      <c r="U205">
        <v>22</v>
      </c>
      <c r="V205">
        <v>22</v>
      </c>
      <c r="W205">
        <v>11</v>
      </c>
      <c r="X205">
        <v>22</v>
      </c>
      <c r="Y205">
        <v>22</v>
      </c>
      <c r="Z205">
        <v>22</v>
      </c>
      <c r="AA205">
        <v>25</v>
      </c>
      <c r="AB205">
        <v>25</v>
      </c>
      <c r="AC205">
        <v>25</v>
      </c>
      <c r="AD205">
        <v>25</v>
      </c>
      <c r="AE205">
        <v>25</v>
      </c>
      <c r="AF205">
        <v>25</v>
      </c>
      <c r="AG205">
        <v>25</v>
      </c>
      <c r="AH205">
        <v>25</v>
      </c>
      <c r="AI205">
        <v>25</v>
      </c>
      <c r="AJ205">
        <v>25</v>
      </c>
      <c r="AK205">
        <v>25</v>
      </c>
      <c r="AL205">
        <v>25</v>
      </c>
      <c r="AM205">
        <v>25</v>
      </c>
      <c r="AN205">
        <v>25</v>
      </c>
      <c r="AO205">
        <v>25</v>
      </c>
      <c r="AP205">
        <v>25</v>
      </c>
      <c r="AQ205">
        <v>22</v>
      </c>
      <c r="AR205">
        <v>25</v>
      </c>
      <c r="AS205">
        <v>25</v>
      </c>
      <c r="AT205">
        <v>25</v>
      </c>
      <c r="AU205">
        <v>23</v>
      </c>
      <c r="AV205">
        <v>23</v>
      </c>
      <c r="AW205">
        <v>23</v>
      </c>
      <c r="AX205">
        <v>23</v>
      </c>
      <c r="AY205">
        <v>23</v>
      </c>
      <c r="AZ205">
        <v>23</v>
      </c>
      <c r="BA205">
        <v>23</v>
      </c>
      <c r="BB205">
        <v>23</v>
      </c>
      <c r="BC205">
        <v>23</v>
      </c>
      <c r="BD205">
        <v>23</v>
      </c>
      <c r="BE205">
        <v>23</v>
      </c>
      <c r="BF205">
        <v>24</v>
      </c>
      <c r="BG205">
        <v>24</v>
      </c>
      <c r="BH205">
        <v>24</v>
      </c>
      <c r="BI205">
        <v>23</v>
      </c>
      <c r="BJ205">
        <v>23</v>
      </c>
      <c r="BK205">
        <v>25</v>
      </c>
      <c r="BL205">
        <v>23</v>
      </c>
      <c r="BM205">
        <v>24</v>
      </c>
      <c r="BN205">
        <v>23</v>
      </c>
      <c r="BO205">
        <v>24</v>
      </c>
      <c r="BP205">
        <v>24</v>
      </c>
      <c r="BQ205">
        <v>24</v>
      </c>
      <c r="BR205">
        <v>24</v>
      </c>
      <c r="BS205">
        <v>24</v>
      </c>
      <c r="BT205">
        <v>24</v>
      </c>
      <c r="BU205">
        <v>24</v>
      </c>
      <c r="BV205">
        <v>24</v>
      </c>
      <c r="BW205">
        <v>24</v>
      </c>
      <c r="BX205">
        <v>24</v>
      </c>
      <c r="BY205">
        <v>24</v>
      </c>
      <c r="BZ205">
        <v>26</v>
      </c>
      <c r="CA205">
        <v>23</v>
      </c>
      <c r="CB205">
        <v>26</v>
      </c>
      <c r="CC205">
        <v>24</v>
      </c>
      <c r="CD205">
        <v>24</v>
      </c>
      <c r="CE205">
        <v>1</v>
      </c>
      <c r="CF205">
        <v>24</v>
      </c>
      <c r="CG205">
        <v>23</v>
      </c>
      <c r="CH205">
        <v>24</v>
      </c>
      <c r="CI205">
        <v>17</v>
      </c>
      <c r="CJ205">
        <v>17</v>
      </c>
      <c r="CK205">
        <v>17</v>
      </c>
      <c r="CL205">
        <v>11</v>
      </c>
      <c r="CM205">
        <v>17</v>
      </c>
      <c r="CN205">
        <v>17</v>
      </c>
      <c r="CO205">
        <v>17</v>
      </c>
      <c r="CP205">
        <v>17</v>
      </c>
      <c r="CQ205">
        <v>17</v>
      </c>
      <c r="CR205">
        <v>17</v>
      </c>
      <c r="CS205">
        <v>17</v>
      </c>
      <c r="CT205">
        <v>23</v>
      </c>
      <c r="CU205">
        <v>26</v>
      </c>
      <c r="CV205">
        <v>23</v>
      </c>
      <c r="CW205">
        <v>17</v>
      </c>
      <c r="CX205">
        <v>17</v>
      </c>
      <c r="CY205">
        <v>23</v>
      </c>
      <c r="CZ205">
        <v>17</v>
      </c>
      <c r="DA205">
        <v>17</v>
      </c>
      <c r="DB205">
        <v>17</v>
      </c>
    </row>
    <row r="206" spans="1:106">
      <c r="A206">
        <v>198</v>
      </c>
      <c r="B206" t="s">
        <v>17</v>
      </c>
      <c r="C206" t="s">
        <v>9</v>
      </c>
      <c r="D206" t="s">
        <v>12</v>
      </c>
      <c r="E206" t="s">
        <v>19</v>
      </c>
      <c r="F206" t="s">
        <v>20</v>
      </c>
      <c r="G206">
        <v>22</v>
      </c>
      <c r="H206">
        <v>22</v>
      </c>
      <c r="I206">
        <v>22</v>
      </c>
      <c r="J206">
        <v>22</v>
      </c>
      <c r="K206">
        <v>22</v>
      </c>
      <c r="L206">
        <v>22</v>
      </c>
      <c r="M206">
        <v>22</v>
      </c>
      <c r="N206">
        <v>22</v>
      </c>
      <c r="O206">
        <v>22</v>
      </c>
      <c r="P206">
        <v>22</v>
      </c>
      <c r="Q206">
        <v>22</v>
      </c>
      <c r="R206">
        <v>22</v>
      </c>
      <c r="S206">
        <v>22</v>
      </c>
      <c r="T206">
        <v>22</v>
      </c>
      <c r="U206">
        <v>22</v>
      </c>
      <c r="V206">
        <v>22</v>
      </c>
      <c r="W206">
        <v>24</v>
      </c>
      <c r="X206">
        <v>22</v>
      </c>
      <c r="Y206">
        <v>24</v>
      </c>
      <c r="Z206">
        <v>22</v>
      </c>
      <c r="AA206">
        <v>25</v>
      </c>
      <c r="AB206">
        <v>25</v>
      </c>
      <c r="AC206">
        <v>25</v>
      </c>
      <c r="AD206">
        <v>25</v>
      </c>
      <c r="AE206">
        <v>25</v>
      </c>
      <c r="AF206">
        <v>25</v>
      </c>
      <c r="AG206">
        <v>25</v>
      </c>
      <c r="AH206">
        <v>25</v>
      </c>
      <c r="AI206">
        <v>25</v>
      </c>
      <c r="AJ206">
        <v>25</v>
      </c>
      <c r="AK206">
        <v>25</v>
      </c>
      <c r="AL206">
        <v>25</v>
      </c>
      <c r="AM206">
        <v>25</v>
      </c>
      <c r="AN206">
        <v>25</v>
      </c>
      <c r="AO206">
        <v>25</v>
      </c>
      <c r="AP206">
        <v>25</v>
      </c>
      <c r="AQ206">
        <v>22</v>
      </c>
      <c r="AR206">
        <v>1</v>
      </c>
      <c r="AS206">
        <v>17</v>
      </c>
      <c r="AT206">
        <v>25</v>
      </c>
      <c r="AU206">
        <v>23</v>
      </c>
      <c r="AV206">
        <v>23</v>
      </c>
      <c r="AW206">
        <v>23</v>
      </c>
      <c r="AX206">
        <v>23</v>
      </c>
      <c r="AY206">
        <v>23</v>
      </c>
      <c r="AZ206">
        <v>23</v>
      </c>
      <c r="BA206">
        <v>23</v>
      </c>
      <c r="BB206">
        <v>23</v>
      </c>
      <c r="BC206">
        <v>23</v>
      </c>
      <c r="BD206">
        <v>23</v>
      </c>
      <c r="BE206">
        <v>23</v>
      </c>
      <c r="BF206">
        <v>11</v>
      </c>
      <c r="BG206">
        <v>23</v>
      </c>
      <c r="BH206">
        <v>23</v>
      </c>
      <c r="BI206">
        <v>23</v>
      </c>
      <c r="BJ206">
        <v>1</v>
      </c>
      <c r="BK206">
        <v>25</v>
      </c>
      <c r="BL206">
        <v>25</v>
      </c>
      <c r="BM206">
        <v>23</v>
      </c>
      <c r="BN206">
        <v>23</v>
      </c>
      <c r="BO206">
        <v>24</v>
      </c>
      <c r="BP206">
        <v>24</v>
      </c>
      <c r="BQ206">
        <v>24</v>
      </c>
      <c r="BR206">
        <v>24</v>
      </c>
      <c r="BS206">
        <v>24</v>
      </c>
      <c r="BT206">
        <v>24</v>
      </c>
      <c r="BU206">
        <v>24</v>
      </c>
      <c r="BV206">
        <v>24</v>
      </c>
      <c r="BW206">
        <v>24</v>
      </c>
      <c r="BX206">
        <v>24</v>
      </c>
      <c r="BY206">
        <v>24</v>
      </c>
      <c r="BZ206">
        <v>23</v>
      </c>
      <c r="CA206">
        <v>24</v>
      </c>
      <c r="CB206">
        <v>24</v>
      </c>
      <c r="CC206">
        <v>24</v>
      </c>
      <c r="CD206">
        <v>23</v>
      </c>
      <c r="CE206">
        <v>23</v>
      </c>
      <c r="CF206">
        <v>23</v>
      </c>
      <c r="CG206">
        <v>19</v>
      </c>
      <c r="CH206">
        <v>24</v>
      </c>
      <c r="CI206">
        <v>17</v>
      </c>
      <c r="CJ206">
        <v>17</v>
      </c>
      <c r="CK206">
        <v>17</v>
      </c>
      <c r="CL206">
        <v>17</v>
      </c>
      <c r="CM206">
        <v>17</v>
      </c>
      <c r="CN206">
        <v>17</v>
      </c>
      <c r="CO206">
        <v>17</v>
      </c>
      <c r="CP206">
        <v>17</v>
      </c>
      <c r="CQ206">
        <v>17</v>
      </c>
      <c r="CR206">
        <v>17</v>
      </c>
      <c r="CS206">
        <v>17</v>
      </c>
      <c r="CT206">
        <v>24</v>
      </c>
      <c r="CU206">
        <v>17</v>
      </c>
      <c r="CV206">
        <v>17</v>
      </c>
      <c r="CW206">
        <v>17</v>
      </c>
      <c r="CX206">
        <v>24</v>
      </c>
      <c r="CY206">
        <v>17</v>
      </c>
      <c r="CZ206">
        <v>24</v>
      </c>
      <c r="DA206">
        <v>25</v>
      </c>
      <c r="DB206">
        <v>26</v>
      </c>
    </row>
    <row r="207" spans="1:106">
      <c r="A207">
        <v>199</v>
      </c>
      <c r="B207" t="s">
        <v>17</v>
      </c>
      <c r="C207" t="s">
        <v>9</v>
      </c>
      <c r="D207" t="s">
        <v>12</v>
      </c>
      <c r="E207" t="s">
        <v>19</v>
      </c>
      <c r="F207" t="s">
        <v>20</v>
      </c>
      <c r="G207">
        <v>22</v>
      </c>
      <c r="H207">
        <v>22</v>
      </c>
      <c r="I207">
        <v>22</v>
      </c>
      <c r="J207">
        <v>22</v>
      </c>
      <c r="K207">
        <v>22</v>
      </c>
      <c r="L207">
        <v>22</v>
      </c>
      <c r="M207">
        <v>11</v>
      </c>
      <c r="N207">
        <v>22</v>
      </c>
      <c r="O207">
        <v>11</v>
      </c>
      <c r="P207">
        <v>22</v>
      </c>
      <c r="Q207">
        <v>22</v>
      </c>
      <c r="R207">
        <v>22</v>
      </c>
      <c r="S207">
        <v>22</v>
      </c>
      <c r="T207">
        <v>22</v>
      </c>
      <c r="U207">
        <v>22</v>
      </c>
      <c r="V207">
        <v>22</v>
      </c>
      <c r="W207">
        <v>1</v>
      </c>
      <c r="X207">
        <v>22</v>
      </c>
      <c r="Y207">
        <v>22</v>
      </c>
      <c r="Z207">
        <v>22</v>
      </c>
      <c r="AA207">
        <v>25</v>
      </c>
      <c r="AB207">
        <v>25</v>
      </c>
      <c r="AC207">
        <v>25</v>
      </c>
      <c r="AD207">
        <v>25</v>
      </c>
      <c r="AE207">
        <v>25</v>
      </c>
      <c r="AF207">
        <v>25</v>
      </c>
      <c r="AG207">
        <v>22</v>
      </c>
      <c r="AH207">
        <v>25</v>
      </c>
      <c r="AI207">
        <v>1</v>
      </c>
      <c r="AJ207">
        <v>25</v>
      </c>
      <c r="AK207">
        <v>25</v>
      </c>
      <c r="AL207">
        <v>25</v>
      </c>
      <c r="AM207">
        <v>25</v>
      </c>
      <c r="AN207">
        <v>25</v>
      </c>
      <c r="AO207">
        <v>25</v>
      </c>
      <c r="AP207">
        <v>25</v>
      </c>
      <c r="AQ207">
        <v>22</v>
      </c>
      <c r="AR207">
        <v>25</v>
      </c>
      <c r="AS207">
        <v>25</v>
      </c>
      <c r="AT207">
        <v>25</v>
      </c>
      <c r="AU207">
        <v>23</v>
      </c>
      <c r="AV207">
        <v>23</v>
      </c>
      <c r="AW207">
        <v>23</v>
      </c>
      <c r="AX207">
        <v>23</v>
      </c>
      <c r="AY207">
        <v>23</v>
      </c>
      <c r="AZ207">
        <v>23</v>
      </c>
      <c r="BA207">
        <v>1</v>
      </c>
      <c r="BB207">
        <v>23</v>
      </c>
      <c r="BC207">
        <v>22</v>
      </c>
      <c r="BD207">
        <v>23</v>
      </c>
      <c r="BE207">
        <v>23</v>
      </c>
      <c r="BF207">
        <v>23</v>
      </c>
      <c r="BG207">
        <v>23</v>
      </c>
      <c r="BH207">
        <v>23</v>
      </c>
      <c r="BI207">
        <v>23</v>
      </c>
      <c r="BJ207">
        <v>23</v>
      </c>
      <c r="BK207">
        <v>11</v>
      </c>
      <c r="BL207">
        <v>23</v>
      </c>
      <c r="BM207">
        <v>23</v>
      </c>
      <c r="BN207">
        <v>23</v>
      </c>
      <c r="BO207">
        <v>24</v>
      </c>
      <c r="BP207">
        <v>24</v>
      </c>
      <c r="BQ207">
        <v>24</v>
      </c>
      <c r="BR207">
        <v>24</v>
      </c>
      <c r="BS207">
        <v>24</v>
      </c>
      <c r="BT207">
        <v>24</v>
      </c>
      <c r="BU207">
        <v>25</v>
      </c>
      <c r="BV207">
        <v>24</v>
      </c>
      <c r="BW207">
        <v>24</v>
      </c>
      <c r="BX207">
        <v>24</v>
      </c>
      <c r="BY207">
        <v>24</v>
      </c>
      <c r="BZ207">
        <v>24</v>
      </c>
      <c r="CA207">
        <v>24</v>
      </c>
      <c r="CB207">
        <v>24</v>
      </c>
      <c r="CC207">
        <v>24</v>
      </c>
      <c r="CD207">
        <v>24</v>
      </c>
      <c r="CE207">
        <v>25</v>
      </c>
      <c r="CF207">
        <v>24</v>
      </c>
      <c r="CG207">
        <v>1</v>
      </c>
      <c r="CH207">
        <v>24</v>
      </c>
      <c r="CI207">
        <v>17</v>
      </c>
      <c r="CJ207">
        <v>17</v>
      </c>
      <c r="CK207">
        <v>17</v>
      </c>
      <c r="CL207">
        <v>17</v>
      </c>
      <c r="CM207">
        <v>17</v>
      </c>
      <c r="CN207">
        <v>17</v>
      </c>
      <c r="CO207">
        <v>24</v>
      </c>
      <c r="CP207">
        <v>17</v>
      </c>
      <c r="CQ207">
        <v>25</v>
      </c>
      <c r="CR207">
        <v>17</v>
      </c>
      <c r="CS207">
        <v>17</v>
      </c>
      <c r="CT207">
        <v>18</v>
      </c>
      <c r="CU207">
        <v>17</v>
      </c>
      <c r="CV207">
        <v>18</v>
      </c>
      <c r="CW207">
        <v>17</v>
      </c>
      <c r="CX207">
        <v>17</v>
      </c>
      <c r="CY207">
        <v>23</v>
      </c>
      <c r="CZ207">
        <v>17</v>
      </c>
      <c r="DA207">
        <v>24</v>
      </c>
      <c r="DB207">
        <v>17</v>
      </c>
    </row>
    <row r="208" spans="1:106">
      <c r="A208">
        <v>200</v>
      </c>
      <c r="B208" t="s">
        <v>17</v>
      </c>
      <c r="C208" t="s">
        <v>9</v>
      </c>
      <c r="D208" t="s">
        <v>12</v>
      </c>
      <c r="E208" t="s">
        <v>19</v>
      </c>
      <c r="F208" t="s">
        <v>20</v>
      </c>
      <c r="G208">
        <v>22</v>
      </c>
      <c r="H208">
        <v>22</v>
      </c>
      <c r="I208">
        <v>22</v>
      </c>
      <c r="J208">
        <v>22</v>
      </c>
      <c r="K208">
        <v>22</v>
      </c>
      <c r="L208">
        <v>22</v>
      </c>
      <c r="M208">
        <v>22</v>
      </c>
      <c r="N208">
        <v>22</v>
      </c>
      <c r="O208">
        <v>22</v>
      </c>
      <c r="P208">
        <v>22</v>
      </c>
      <c r="Q208">
        <v>22</v>
      </c>
      <c r="R208">
        <v>22</v>
      </c>
      <c r="S208">
        <v>22</v>
      </c>
      <c r="T208">
        <v>22</v>
      </c>
      <c r="U208">
        <v>22</v>
      </c>
      <c r="V208">
        <v>22</v>
      </c>
      <c r="W208">
        <v>22</v>
      </c>
      <c r="X208">
        <v>22</v>
      </c>
      <c r="Y208">
        <v>22</v>
      </c>
      <c r="Z208">
        <v>22</v>
      </c>
      <c r="AA208">
        <v>25</v>
      </c>
      <c r="AB208">
        <v>25</v>
      </c>
      <c r="AC208">
        <v>25</v>
      </c>
      <c r="AD208">
        <v>25</v>
      </c>
      <c r="AE208">
        <v>25</v>
      </c>
      <c r="AF208">
        <v>25</v>
      </c>
      <c r="AG208">
        <v>25</v>
      </c>
      <c r="AH208">
        <v>25</v>
      </c>
      <c r="AI208">
        <v>25</v>
      </c>
      <c r="AJ208">
        <v>25</v>
      </c>
      <c r="AK208">
        <v>25</v>
      </c>
      <c r="AL208">
        <v>25</v>
      </c>
      <c r="AM208">
        <v>25</v>
      </c>
      <c r="AN208">
        <v>25</v>
      </c>
      <c r="AO208">
        <v>25</v>
      </c>
      <c r="AP208">
        <v>25</v>
      </c>
      <c r="AQ208">
        <v>25</v>
      </c>
      <c r="AR208">
        <v>25</v>
      </c>
      <c r="AS208">
        <v>25</v>
      </c>
      <c r="AT208">
        <v>25</v>
      </c>
      <c r="AU208">
        <v>23</v>
      </c>
      <c r="AV208">
        <v>23</v>
      </c>
      <c r="AW208">
        <v>23</v>
      </c>
      <c r="AX208">
        <v>23</v>
      </c>
      <c r="AY208">
        <v>23</v>
      </c>
      <c r="AZ208">
        <v>23</v>
      </c>
      <c r="BA208">
        <v>23</v>
      </c>
      <c r="BB208">
        <v>23</v>
      </c>
      <c r="BC208">
        <v>23</v>
      </c>
      <c r="BD208">
        <v>23</v>
      </c>
      <c r="BE208">
        <v>23</v>
      </c>
      <c r="BF208">
        <v>23</v>
      </c>
      <c r="BG208">
        <v>23</v>
      </c>
      <c r="BH208">
        <v>23</v>
      </c>
      <c r="BI208">
        <v>23</v>
      </c>
      <c r="BJ208">
        <v>23</v>
      </c>
      <c r="BK208">
        <v>24</v>
      </c>
      <c r="BL208">
        <v>23</v>
      </c>
      <c r="BM208">
        <v>23</v>
      </c>
      <c r="BN208">
        <v>23</v>
      </c>
      <c r="BO208">
        <v>24</v>
      </c>
      <c r="BP208">
        <v>24</v>
      </c>
      <c r="BQ208">
        <v>24</v>
      </c>
      <c r="BR208">
        <v>24</v>
      </c>
      <c r="BS208">
        <v>24</v>
      </c>
      <c r="BT208">
        <v>24</v>
      </c>
      <c r="BU208">
        <v>24</v>
      </c>
      <c r="BV208">
        <v>24</v>
      </c>
      <c r="BW208">
        <v>24</v>
      </c>
      <c r="BX208">
        <v>24</v>
      </c>
      <c r="BY208">
        <v>24</v>
      </c>
      <c r="BZ208">
        <v>24</v>
      </c>
      <c r="CA208">
        <v>24</v>
      </c>
      <c r="CB208">
        <v>24</v>
      </c>
      <c r="CC208">
        <v>24</v>
      </c>
      <c r="CD208">
        <v>24</v>
      </c>
      <c r="CE208">
        <v>23</v>
      </c>
      <c r="CF208">
        <v>24</v>
      </c>
      <c r="CG208">
        <v>24</v>
      </c>
      <c r="CH208">
        <v>24</v>
      </c>
      <c r="CI208">
        <v>17</v>
      </c>
      <c r="CJ208">
        <v>17</v>
      </c>
      <c r="CK208">
        <v>17</v>
      </c>
      <c r="CL208">
        <v>17</v>
      </c>
      <c r="CM208">
        <v>17</v>
      </c>
      <c r="CN208">
        <v>17</v>
      </c>
      <c r="CO208">
        <v>17</v>
      </c>
      <c r="CP208">
        <v>17</v>
      </c>
      <c r="CQ208">
        <v>17</v>
      </c>
      <c r="CR208">
        <v>17</v>
      </c>
      <c r="CS208">
        <v>17</v>
      </c>
      <c r="CT208">
        <v>17</v>
      </c>
      <c r="CU208">
        <v>17</v>
      </c>
      <c r="CV208">
        <v>17</v>
      </c>
      <c r="CW208">
        <v>17</v>
      </c>
      <c r="CX208">
        <v>17</v>
      </c>
      <c r="CY208">
        <v>17</v>
      </c>
      <c r="CZ208">
        <v>17</v>
      </c>
      <c r="DA208">
        <v>17</v>
      </c>
      <c r="DB208">
        <v>17</v>
      </c>
    </row>
    <row r="209" spans="1:106">
      <c r="A209">
        <v>201</v>
      </c>
      <c r="B209" t="s">
        <v>17</v>
      </c>
      <c r="C209" t="s">
        <v>9</v>
      </c>
      <c r="D209" t="s">
        <v>12</v>
      </c>
      <c r="E209" t="s">
        <v>19</v>
      </c>
      <c r="F209" t="s">
        <v>20</v>
      </c>
      <c r="G209">
        <v>22</v>
      </c>
      <c r="H209">
        <v>22</v>
      </c>
      <c r="I209">
        <v>22</v>
      </c>
      <c r="J209">
        <v>22</v>
      </c>
      <c r="K209">
        <v>22</v>
      </c>
      <c r="L209">
        <v>22</v>
      </c>
      <c r="M209">
        <v>22</v>
      </c>
      <c r="N209">
        <v>22</v>
      </c>
      <c r="O209">
        <v>22</v>
      </c>
      <c r="P209">
        <v>22</v>
      </c>
      <c r="Q209">
        <v>22</v>
      </c>
      <c r="R209">
        <v>22</v>
      </c>
      <c r="S209">
        <v>22</v>
      </c>
      <c r="T209">
        <v>22</v>
      </c>
      <c r="U209">
        <v>22</v>
      </c>
      <c r="V209">
        <v>1</v>
      </c>
      <c r="W209">
        <v>22</v>
      </c>
      <c r="X209">
        <v>1</v>
      </c>
      <c r="Y209">
        <v>22</v>
      </c>
      <c r="Z209">
        <v>22</v>
      </c>
      <c r="AA209">
        <v>25</v>
      </c>
      <c r="AB209">
        <v>25</v>
      </c>
      <c r="AC209">
        <v>25</v>
      </c>
      <c r="AD209">
        <v>25</v>
      </c>
      <c r="AE209">
        <v>25</v>
      </c>
      <c r="AF209">
        <v>25</v>
      </c>
      <c r="AG209">
        <v>25</v>
      </c>
      <c r="AH209">
        <v>25</v>
      </c>
      <c r="AI209">
        <v>25</v>
      </c>
      <c r="AJ209">
        <v>25</v>
      </c>
      <c r="AK209">
        <v>25</v>
      </c>
      <c r="AL209">
        <v>25</v>
      </c>
      <c r="AM209">
        <v>25</v>
      </c>
      <c r="AN209">
        <v>25</v>
      </c>
      <c r="AO209">
        <v>25</v>
      </c>
      <c r="AP209">
        <v>22</v>
      </c>
      <c r="AQ209">
        <v>25</v>
      </c>
      <c r="AR209">
        <v>22</v>
      </c>
      <c r="AS209">
        <v>25</v>
      </c>
      <c r="AT209">
        <v>25</v>
      </c>
      <c r="AU209">
        <v>23</v>
      </c>
      <c r="AV209">
        <v>24</v>
      </c>
      <c r="AW209">
        <v>23</v>
      </c>
      <c r="AX209">
        <v>23</v>
      </c>
      <c r="AY209">
        <v>23</v>
      </c>
      <c r="AZ209">
        <v>23</v>
      </c>
      <c r="BA209">
        <v>23</v>
      </c>
      <c r="BB209">
        <v>23</v>
      </c>
      <c r="BC209">
        <v>23</v>
      </c>
      <c r="BD209">
        <v>23</v>
      </c>
      <c r="BE209">
        <v>23</v>
      </c>
      <c r="BF209">
        <v>23</v>
      </c>
      <c r="BG209">
        <v>23</v>
      </c>
      <c r="BH209">
        <v>23</v>
      </c>
      <c r="BI209">
        <v>23</v>
      </c>
      <c r="BJ209">
        <v>25</v>
      </c>
      <c r="BK209">
        <v>23</v>
      </c>
      <c r="BL209">
        <v>25</v>
      </c>
      <c r="BM209">
        <v>23</v>
      </c>
      <c r="BN209">
        <v>23</v>
      </c>
      <c r="BO209">
        <v>24</v>
      </c>
      <c r="BP209">
        <v>23</v>
      </c>
      <c r="BQ209">
        <v>24</v>
      </c>
      <c r="BR209">
        <v>24</v>
      </c>
      <c r="BS209">
        <v>24</v>
      </c>
      <c r="BT209">
        <v>24</v>
      </c>
      <c r="BU209">
        <v>24</v>
      </c>
      <c r="BV209">
        <v>24</v>
      </c>
      <c r="BW209">
        <v>24</v>
      </c>
      <c r="BX209">
        <v>24</v>
      </c>
      <c r="BY209">
        <v>24</v>
      </c>
      <c r="BZ209">
        <v>24</v>
      </c>
      <c r="CA209">
        <v>24</v>
      </c>
      <c r="CB209">
        <v>24</v>
      </c>
      <c r="CC209">
        <v>24</v>
      </c>
      <c r="CD209">
        <v>23</v>
      </c>
      <c r="CE209">
        <v>24</v>
      </c>
      <c r="CF209">
        <v>23</v>
      </c>
      <c r="CG209">
        <v>24</v>
      </c>
      <c r="CH209">
        <v>1</v>
      </c>
      <c r="CI209">
        <v>17</v>
      </c>
      <c r="CJ209">
        <v>17</v>
      </c>
      <c r="CK209">
        <v>17</v>
      </c>
      <c r="CL209">
        <v>17</v>
      </c>
      <c r="CM209">
        <v>17</v>
      </c>
      <c r="CN209">
        <v>17</v>
      </c>
      <c r="CO209">
        <v>17</v>
      </c>
      <c r="CP209">
        <v>17</v>
      </c>
      <c r="CQ209">
        <v>17</v>
      </c>
      <c r="CR209">
        <v>17</v>
      </c>
      <c r="CS209">
        <v>17</v>
      </c>
      <c r="CT209">
        <v>17</v>
      </c>
      <c r="CU209">
        <v>17</v>
      </c>
      <c r="CV209">
        <v>17</v>
      </c>
      <c r="CW209">
        <v>17</v>
      </c>
      <c r="CX209">
        <v>24</v>
      </c>
      <c r="CY209">
        <v>17</v>
      </c>
      <c r="CZ209">
        <v>24</v>
      </c>
      <c r="DA209">
        <v>17</v>
      </c>
      <c r="DB209">
        <v>24</v>
      </c>
    </row>
    <row r="210" spans="1:106">
      <c r="A210">
        <v>202</v>
      </c>
      <c r="B210" t="s">
        <v>17</v>
      </c>
      <c r="C210" t="s">
        <v>9</v>
      </c>
      <c r="D210" t="s">
        <v>12</v>
      </c>
      <c r="E210" t="s">
        <v>19</v>
      </c>
      <c r="F210" t="s">
        <v>20</v>
      </c>
      <c r="G210">
        <v>22</v>
      </c>
      <c r="H210">
        <v>22</v>
      </c>
      <c r="I210">
        <v>22</v>
      </c>
      <c r="J210">
        <v>22</v>
      </c>
      <c r="K210">
        <v>22</v>
      </c>
      <c r="L210">
        <v>22</v>
      </c>
      <c r="M210">
        <v>22</v>
      </c>
      <c r="N210">
        <v>22</v>
      </c>
      <c r="O210">
        <v>22</v>
      </c>
      <c r="P210">
        <v>22</v>
      </c>
      <c r="Q210">
        <v>22</v>
      </c>
      <c r="R210">
        <v>22</v>
      </c>
      <c r="S210">
        <v>22</v>
      </c>
      <c r="T210">
        <v>22</v>
      </c>
      <c r="U210">
        <v>22</v>
      </c>
      <c r="V210">
        <v>22</v>
      </c>
      <c r="W210">
        <v>22</v>
      </c>
      <c r="X210">
        <v>22</v>
      </c>
      <c r="Y210">
        <v>22</v>
      </c>
      <c r="Z210">
        <v>22</v>
      </c>
      <c r="AA210">
        <v>25</v>
      </c>
      <c r="AB210">
        <v>25</v>
      </c>
      <c r="AC210">
        <v>25</v>
      </c>
      <c r="AD210">
        <v>25</v>
      </c>
      <c r="AE210">
        <v>25</v>
      </c>
      <c r="AF210">
        <v>25</v>
      </c>
      <c r="AG210">
        <v>25</v>
      </c>
      <c r="AH210">
        <v>25</v>
      </c>
      <c r="AI210">
        <v>25</v>
      </c>
      <c r="AJ210">
        <v>25</v>
      </c>
      <c r="AK210">
        <v>25</v>
      </c>
      <c r="AL210">
        <v>25</v>
      </c>
      <c r="AM210">
        <v>25</v>
      </c>
      <c r="AN210">
        <v>25</v>
      </c>
      <c r="AO210">
        <v>25</v>
      </c>
      <c r="AP210">
        <v>25</v>
      </c>
      <c r="AQ210">
        <v>25</v>
      </c>
      <c r="AR210">
        <v>25</v>
      </c>
      <c r="AS210">
        <v>25</v>
      </c>
      <c r="AT210">
        <v>25</v>
      </c>
      <c r="AU210">
        <v>23</v>
      </c>
      <c r="AV210">
        <v>23</v>
      </c>
      <c r="AW210">
        <v>23</v>
      </c>
      <c r="AX210">
        <v>23</v>
      </c>
      <c r="AY210">
        <v>23</v>
      </c>
      <c r="AZ210">
        <v>23</v>
      </c>
      <c r="BA210">
        <v>23</v>
      </c>
      <c r="BB210">
        <v>23</v>
      </c>
      <c r="BC210">
        <v>23</v>
      </c>
      <c r="BD210">
        <v>23</v>
      </c>
      <c r="BE210">
        <v>23</v>
      </c>
      <c r="BF210">
        <v>1</v>
      </c>
      <c r="BG210">
        <v>23</v>
      </c>
      <c r="BH210">
        <v>23</v>
      </c>
      <c r="BI210">
        <v>23</v>
      </c>
      <c r="BJ210">
        <v>23</v>
      </c>
      <c r="BK210">
        <v>23</v>
      </c>
      <c r="BL210">
        <v>23</v>
      </c>
      <c r="BM210">
        <v>23</v>
      </c>
      <c r="BN210">
        <v>23</v>
      </c>
      <c r="BO210">
        <v>24</v>
      </c>
      <c r="BP210">
        <v>24</v>
      </c>
      <c r="BQ210">
        <v>24</v>
      </c>
      <c r="BR210">
        <v>24</v>
      </c>
      <c r="BS210">
        <v>24</v>
      </c>
      <c r="BT210">
        <v>24</v>
      </c>
      <c r="BU210">
        <v>24</v>
      </c>
      <c r="BV210">
        <v>24</v>
      </c>
      <c r="BW210">
        <v>24</v>
      </c>
      <c r="BX210">
        <v>24</v>
      </c>
      <c r="BY210">
        <v>24</v>
      </c>
      <c r="BZ210">
        <v>23</v>
      </c>
      <c r="CA210">
        <v>24</v>
      </c>
      <c r="CB210">
        <v>24</v>
      </c>
      <c r="CC210">
        <v>24</v>
      </c>
      <c r="CD210">
        <v>24</v>
      </c>
      <c r="CE210">
        <v>24</v>
      </c>
      <c r="CF210">
        <v>24</v>
      </c>
      <c r="CG210">
        <v>24</v>
      </c>
      <c r="CH210">
        <v>24</v>
      </c>
      <c r="CI210">
        <v>17</v>
      </c>
      <c r="CJ210">
        <v>17</v>
      </c>
      <c r="CK210">
        <v>17</v>
      </c>
      <c r="CL210">
        <v>17</v>
      </c>
      <c r="CM210">
        <v>17</v>
      </c>
      <c r="CN210">
        <v>17</v>
      </c>
      <c r="CO210">
        <v>17</v>
      </c>
      <c r="CP210">
        <v>17</v>
      </c>
      <c r="CQ210">
        <v>17</v>
      </c>
      <c r="CR210">
        <v>17</v>
      </c>
      <c r="CS210">
        <v>17</v>
      </c>
      <c r="CT210">
        <v>24</v>
      </c>
      <c r="CU210">
        <v>17</v>
      </c>
      <c r="CV210">
        <v>1</v>
      </c>
      <c r="CW210">
        <v>17</v>
      </c>
      <c r="CX210">
        <v>17</v>
      </c>
      <c r="CY210">
        <v>17</v>
      </c>
      <c r="CZ210">
        <v>17</v>
      </c>
      <c r="DA210">
        <v>17</v>
      </c>
      <c r="DB210">
        <v>17</v>
      </c>
    </row>
    <row r="211" spans="1:106">
      <c r="A211">
        <v>203</v>
      </c>
      <c r="B211" t="s">
        <v>17</v>
      </c>
      <c r="C211" t="s">
        <v>9</v>
      </c>
      <c r="D211" t="s">
        <v>12</v>
      </c>
      <c r="E211" t="s">
        <v>19</v>
      </c>
      <c r="F211" t="s">
        <v>20</v>
      </c>
      <c r="G211">
        <v>22</v>
      </c>
      <c r="H211">
        <v>22</v>
      </c>
      <c r="I211">
        <v>22</v>
      </c>
      <c r="J211">
        <v>22</v>
      </c>
      <c r="K211">
        <v>22</v>
      </c>
      <c r="L211">
        <v>22</v>
      </c>
      <c r="M211">
        <v>1</v>
      </c>
      <c r="N211">
        <v>22</v>
      </c>
      <c r="O211">
        <v>11</v>
      </c>
      <c r="P211">
        <v>22</v>
      </c>
      <c r="Q211">
        <v>22</v>
      </c>
      <c r="R211">
        <v>22</v>
      </c>
      <c r="S211">
        <v>22</v>
      </c>
      <c r="T211">
        <v>22</v>
      </c>
      <c r="U211">
        <v>22</v>
      </c>
      <c r="V211">
        <v>22</v>
      </c>
      <c r="W211">
        <v>22</v>
      </c>
      <c r="X211">
        <v>22</v>
      </c>
      <c r="Y211">
        <v>22</v>
      </c>
      <c r="Z211">
        <v>22</v>
      </c>
      <c r="AA211">
        <v>25</v>
      </c>
      <c r="AB211">
        <v>25</v>
      </c>
      <c r="AC211">
        <v>25</v>
      </c>
      <c r="AD211">
        <v>25</v>
      </c>
      <c r="AE211">
        <v>25</v>
      </c>
      <c r="AF211">
        <v>25</v>
      </c>
      <c r="AG211">
        <v>22</v>
      </c>
      <c r="AH211">
        <v>25</v>
      </c>
      <c r="AI211">
        <v>1</v>
      </c>
      <c r="AJ211">
        <v>25</v>
      </c>
      <c r="AK211">
        <v>25</v>
      </c>
      <c r="AL211">
        <v>25</v>
      </c>
      <c r="AM211">
        <v>25</v>
      </c>
      <c r="AN211">
        <v>25</v>
      </c>
      <c r="AO211">
        <v>25</v>
      </c>
      <c r="AP211">
        <v>25</v>
      </c>
      <c r="AQ211">
        <v>25</v>
      </c>
      <c r="AR211">
        <v>1</v>
      </c>
      <c r="AS211">
        <v>25</v>
      </c>
      <c r="AT211">
        <v>25</v>
      </c>
      <c r="AU211">
        <v>24</v>
      </c>
      <c r="AV211">
        <v>23</v>
      </c>
      <c r="AW211">
        <v>23</v>
      </c>
      <c r="AX211">
        <v>23</v>
      </c>
      <c r="AY211">
        <v>23</v>
      </c>
      <c r="AZ211">
        <v>23</v>
      </c>
      <c r="BA211">
        <v>25</v>
      </c>
      <c r="BB211">
        <v>23</v>
      </c>
      <c r="BC211">
        <v>22</v>
      </c>
      <c r="BD211">
        <v>23</v>
      </c>
      <c r="BE211">
        <v>23</v>
      </c>
      <c r="BF211">
        <v>23</v>
      </c>
      <c r="BG211">
        <v>23</v>
      </c>
      <c r="BH211">
        <v>23</v>
      </c>
      <c r="BI211">
        <v>23</v>
      </c>
      <c r="BJ211">
        <v>1</v>
      </c>
      <c r="BK211">
        <v>23</v>
      </c>
      <c r="BL211">
        <v>25</v>
      </c>
      <c r="BM211">
        <v>23</v>
      </c>
      <c r="BN211">
        <v>23</v>
      </c>
      <c r="BO211">
        <v>23</v>
      </c>
      <c r="BP211">
        <v>24</v>
      </c>
      <c r="BQ211">
        <v>24</v>
      </c>
      <c r="BR211">
        <v>24</v>
      </c>
      <c r="BS211">
        <v>24</v>
      </c>
      <c r="BT211">
        <v>24</v>
      </c>
      <c r="BU211">
        <v>23</v>
      </c>
      <c r="BV211">
        <v>24</v>
      </c>
      <c r="BW211">
        <v>25</v>
      </c>
      <c r="BX211">
        <v>24</v>
      </c>
      <c r="BY211">
        <v>24</v>
      </c>
      <c r="BZ211">
        <v>24</v>
      </c>
      <c r="CA211">
        <v>24</v>
      </c>
      <c r="CB211">
        <v>24</v>
      </c>
      <c r="CC211">
        <v>24</v>
      </c>
      <c r="CD211">
        <v>23</v>
      </c>
      <c r="CE211">
        <v>24</v>
      </c>
      <c r="CF211">
        <v>23</v>
      </c>
      <c r="CG211">
        <v>24</v>
      </c>
      <c r="CH211">
        <v>24</v>
      </c>
      <c r="CI211">
        <v>17</v>
      </c>
      <c r="CJ211">
        <v>17</v>
      </c>
      <c r="CK211">
        <v>17</v>
      </c>
      <c r="CL211">
        <v>17</v>
      </c>
      <c r="CM211">
        <v>17</v>
      </c>
      <c r="CN211">
        <v>17</v>
      </c>
      <c r="CO211">
        <v>24</v>
      </c>
      <c r="CP211">
        <v>17</v>
      </c>
      <c r="CQ211">
        <v>23</v>
      </c>
      <c r="CR211">
        <v>17</v>
      </c>
      <c r="CS211">
        <v>17</v>
      </c>
      <c r="CT211">
        <v>17</v>
      </c>
      <c r="CU211">
        <v>17</v>
      </c>
      <c r="CV211">
        <v>17</v>
      </c>
      <c r="CW211">
        <v>17</v>
      </c>
      <c r="CX211">
        <v>24</v>
      </c>
      <c r="CY211">
        <v>17</v>
      </c>
      <c r="CZ211">
        <v>24</v>
      </c>
      <c r="DA211">
        <v>17</v>
      </c>
      <c r="DB211">
        <v>17</v>
      </c>
    </row>
    <row r="212" spans="1:106">
      <c r="A212">
        <v>204</v>
      </c>
      <c r="B212" t="s">
        <v>17</v>
      </c>
      <c r="C212" t="s">
        <v>9</v>
      </c>
      <c r="D212" t="s">
        <v>12</v>
      </c>
      <c r="E212" t="s">
        <v>19</v>
      </c>
      <c r="F212" t="s">
        <v>20</v>
      </c>
      <c r="G212">
        <v>22</v>
      </c>
      <c r="H212">
        <v>22</v>
      </c>
      <c r="I212">
        <v>22</v>
      </c>
      <c r="J212">
        <v>22</v>
      </c>
      <c r="K212">
        <v>22</v>
      </c>
      <c r="L212">
        <v>22</v>
      </c>
      <c r="M212">
        <v>22</v>
      </c>
      <c r="N212">
        <v>22</v>
      </c>
      <c r="O212">
        <v>22</v>
      </c>
      <c r="P212">
        <v>22</v>
      </c>
      <c r="Q212">
        <v>22</v>
      </c>
      <c r="R212">
        <v>22</v>
      </c>
      <c r="S212">
        <v>22</v>
      </c>
      <c r="T212">
        <v>22</v>
      </c>
      <c r="U212">
        <v>22</v>
      </c>
      <c r="V212">
        <v>22</v>
      </c>
      <c r="W212">
        <v>22</v>
      </c>
      <c r="X212">
        <v>22</v>
      </c>
      <c r="Y212">
        <v>22</v>
      </c>
      <c r="Z212">
        <v>22</v>
      </c>
      <c r="AA212">
        <v>25</v>
      </c>
      <c r="AB212">
        <v>25</v>
      </c>
      <c r="AC212">
        <v>25</v>
      </c>
      <c r="AD212">
        <v>25</v>
      </c>
      <c r="AE212">
        <v>25</v>
      </c>
      <c r="AF212">
        <v>25</v>
      </c>
      <c r="AG212">
        <v>25</v>
      </c>
      <c r="AH212">
        <v>25</v>
      </c>
      <c r="AI212">
        <v>25</v>
      </c>
      <c r="AJ212">
        <v>25</v>
      </c>
      <c r="AK212">
        <v>25</v>
      </c>
      <c r="AL212">
        <v>25</v>
      </c>
      <c r="AM212">
        <v>25</v>
      </c>
      <c r="AN212">
        <v>25</v>
      </c>
      <c r="AO212">
        <v>25</v>
      </c>
      <c r="AP212">
        <v>25</v>
      </c>
      <c r="AQ212">
        <v>25</v>
      </c>
      <c r="AR212">
        <v>25</v>
      </c>
      <c r="AS212">
        <v>25</v>
      </c>
      <c r="AT212">
        <v>25</v>
      </c>
      <c r="AU212">
        <v>23</v>
      </c>
      <c r="AV212">
        <v>23</v>
      </c>
      <c r="AW212">
        <v>23</v>
      </c>
      <c r="AX212">
        <v>23</v>
      </c>
      <c r="AY212">
        <v>23</v>
      </c>
      <c r="AZ212">
        <v>23</v>
      </c>
      <c r="BA212">
        <v>23</v>
      </c>
      <c r="BB212">
        <v>23</v>
      </c>
      <c r="BC212">
        <v>23</v>
      </c>
      <c r="BD212">
        <v>23</v>
      </c>
      <c r="BE212">
        <v>23</v>
      </c>
      <c r="BF212">
        <v>23</v>
      </c>
      <c r="BG212">
        <v>23</v>
      </c>
      <c r="BH212">
        <v>23</v>
      </c>
      <c r="BI212">
        <v>23</v>
      </c>
      <c r="BJ212">
        <v>23</v>
      </c>
      <c r="BK212">
        <v>23</v>
      </c>
      <c r="BL212">
        <v>23</v>
      </c>
      <c r="BM212">
        <v>23</v>
      </c>
      <c r="BN212">
        <v>23</v>
      </c>
      <c r="BO212">
        <v>24</v>
      </c>
      <c r="BP212">
        <v>24</v>
      </c>
      <c r="BQ212">
        <v>24</v>
      </c>
      <c r="BR212">
        <v>24</v>
      </c>
      <c r="BS212">
        <v>24</v>
      </c>
      <c r="BT212">
        <v>24</v>
      </c>
      <c r="BU212">
        <v>24</v>
      </c>
      <c r="BV212">
        <v>24</v>
      </c>
      <c r="BW212">
        <v>24</v>
      </c>
      <c r="BX212">
        <v>18</v>
      </c>
      <c r="BY212">
        <v>24</v>
      </c>
      <c r="BZ212">
        <v>24</v>
      </c>
      <c r="CA212">
        <v>24</v>
      </c>
      <c r="CB212">
        <v>24</v>
      </c>
      <c r="CC212">
        <v>24</v>
      </c>
      <c r="CD212">
        <v>24</v>
      </c>
      <c r="CE212">
        <v>24</v>
      </c>
      <c r="CF212">
        <v>24</v>
      </c>
      <c r="CG212">
        <v>24</v>
      </c>
      <c r="CH212">
        <v>24</v>
      </c>
      <c r="CI212">
        <v>17</v>
      </c>
      <c r="CJ212">
        <v>17</v>
      </c>
      <c r="CK212">
        <v>17</v>
      </c>
      <c r="CL212">
        <v>17</v>
      </c>
      <c r="CM212">
        <v>17</v>
      </c>
      <c r="CN212">
        <v>18</v>
      </c>
      <c r="CO212">
        <v>17</v>
      </c>
      <c r="CP212">
        <v>18</v>
      </c>
      <c r="CQ212">
        <v>17</v>
      </c>
      <c r="CR212">
        <v>24</v>
      </c>
      <c r="CS212">
        <v>17</v>
      </c>
      <c r="CT212">
        <v>17</v>
      </c>
      <c r="CU212">
        <v>17</v>
      </c>
      <c r="CV212">
        <v>17</v>
      </c>
      <c r="CW212">
        <v>17</v>
      </c>
      <c r="CX212">
        <v>17</v>
      </c>
      <c r="CY212">
        <v>17</v>
      </c>
      <c r="CZ212">
        <v>17</v>
      </c>
      <c r="DA212">
        <v>17</v>
      </c>
      <c r="DB212">
        <v>17</v>
      </c>
    </row>
    <row r="213" spans="1:106">
      <c r="A213">
        <v>205</v>
      </c>
      <c r="B213" t="s">
        <v>17</v>
      </c>
      <c r="C213" t="s">
        <v>9</v>
      </c>
      <c r="D213" t="s">
        <v>12</v>
      </c>
      <c r="E213" t="s">
        <v>19</v>
      </c>
      <c r="F213" t="s">
        <v>20</v>
      </c>
      <c r="G213">
        <v>22</v>
      </c>
      <c r="H213">
        <v>22</v>
      </c>
      <c r="I213">
        <v>22</v>
      </c>
      <c r="J213">
        <v>22</v>
      </c>
      <c r="K213">
        <v>22</v>
      </c>
      <c r="L213">
        <v>22</v>
      </c>
      <c r="M213">
        <v>22</v>
      </c>
      <c r="N213">
        <v>22</v>
      </c>
      <c r="O213">
        <v>22</v>
      </c>
      <c r="P213">
        <v>22</v>
      </c>
      <c r="Q213">
        <v>22</v>
      </c>
      <c r="R213">
        <v>22</v>
      </c>
      <c r="S213">
        <v>22</v>
      </c>
      <c r="T213">
        <v>22</v>
      </c>
      <c r="U213">
        <v>22</v>
      </c>
      <c r="V213">
        <v>22</v>
      </c>
      <c r="W213">
        <v>22</v>
      </c>
      <c r="X213">
        <v>22</v>
      </c>
      <c r="Y213">
        <v>22</v>
      </c>
      <c r="Z213">
        <v>22</v>
      </c>
      <c r="AA213">
        <v>25</v>
      </c>
      <c r="AB213">
        <v>25</v>
      </c>
      <c r="AC213">
        <v>25</v>
      </c>
      <c r="AD213">
        <v>25</v>
      </c>
      <c r="AE213">
        <v>25</v>
      </c>
      <c r="AF213">
        <v>25</v>
      </c>
      <c r="AG213">
        <v>25</v>
      </c>
      <c r="AH213">
        <v>25</v>
      </c>
      <c r="AI213">
        <v>25</v>
      </c>
      <c r="AJ213">
        <v>25</v>
      </c>
      <c r="AK213">
        <v>25</v>
      </c>
      <c r="AL213">
        <v>25</v>
      </c>
      <c r="AM213">
        <v>25</v>
      </c>
      <c r="AN213">
        <v>25</v>
      </c>
      <c r="AO213">
        <v>25</v>
      </c>
      <c r="AP213">
        <v>25</v>
      </c>
      <c r="AQ213">
        <v>25</v>
      </c>
      <c r="AR213">
        <v>25</v>
      </c>
      <c r="AS213">
        <v>1</v>
      </c>
      <c r="AT213">
        <v>25</v>
      </c>
      <c r="AU213">
        <v>23</v>
      </c>
      <c r="AV213">
        <v>23</v>
      </c>
      <c r="AW213">
        <v>23</v>
      </c>
      <c r="AX213">
        <v>23</v>
      </c>
      <c r="AY213">
        <v>23</v>
      </c>
      <c r="AZ213">
        <v>23</v>
      </c>
      <c r="BA213">
        <v>23</v>
      </c>
      <c r="BB213">
        <v>23</v>
      </c>
      <c r="BC213">
        <v>23</v>
      </c>
      <c r="BD213">
        <v>23</v>
      </c>
      <c r="BE213">
        <v>23</v>
      </c>
      <c r="BF213">
        <v>23</v>
      </c>
      <c r="BG213">
        <v>23</v>
      </c>
      <c r="BH213">
        <v>23</v>
      </c>
      <c r="BI213">
        <v>23</v>
      </c>
      <c r="BJ213">
        <v>23</v>
      </c>
      <c r="BK213">
        <v>23</v>
      </c>
      <c r="BL213">
        <v>23</v>
      </c>
      <c r="BM213">
        <v>25</v>
      </c>
      <c r="BN213">
        <v>23</v>
      </c>
      <c r="BO213">
        <v>24</v>
      </c>
      <c r="BP213">
        <v>24</v>
      </c>
      <c r="BQ213">
        <v>24</v>
      </c>
      <c r="BR213">
        <v>24</v>
      </c>
      <c r="BS213">
        <v>24</v>
      </c>
      <c r="BT213">
        <v>24</v>
      </c>
      <c r="BU213">
        <v>24</v>
      </c>
      <c r="BV213">
        <v>24</v>
      </c>
      <c r="BW213">
        <v>24</v>
      </c>
      <c r="BX213">
        <v>24</v>
      </c>
      <c r="BY213">
        <v>24</v>
      </c>
      <c r="BZ213">
        <v>24</v>
      </c>
      <c r="CA213">
        <v>24</v>
      </c>
      <c r="CB213">
        <v>24</v>
      </c>
      <c r="CC213">
        <v>24</v>
      </c>
      <c r="CD213">
        <v>24</v>
      </c>
      <c r="CE213">
        <v>24</v>
      </c>
      <c r="CF213">
        <v>24</v>
      </c>
      <c r="CG213">
        <v>23</v>
      </c>
      <c r="CH213">
        <v>24</v>
      </c>
      <c r="CI213">
        <v>17</v>
      </c>
      <c r="CJ213">
        <v>17</v>
      </c>
      <c r="CK213">
        <v>17</v>
      </c>
      <c r="CL213">
        <v>17</v>
      </c>
      <c r="CM213">
        <v>17</v>
      </c>
      <c r="CN213">
        <v>17</v>
      </c>
      <c r="CO213">
        <v>17</v>
      </c>
      <c r="CP213">
        <v>17</v>
      </c>
      <c r="CQ213">
        <v>17</v>
      </c>
      <c r="CR213">
        <v>17</v>
      </c>
      <c r="CS213">
        <v>17</v>
      </c>
      <c r="CT213">
        <v>17</v>
      </c>
      <c r="CU213">
        <v>17</v>
      </c>
      <c r="CV213">
        <v>17</v>
      </c>
      <c r="CW213">
        <v>17</v>
      </c>
      <c r="CX213">
        <v>17</v>
      </c>
      <c r="CY213">
        <v>17</v>
      </c>
      <c r="CZ213">
        <v>17</v>
      </c>
      <c r="DA213">
        <v>24</v>
      </c>
      <c r="DB213">
        <v>17</v>
      </c>
    </row>
    <row r="214" spans="1:106">
      <c r="A214">
        <v>206</v>
      </c>
      <c r="B214" t="s">
        <v>17</v>
      </c>
      <c r="C214" t="s">
        <v>9</v>
      </c>
      <c r="D214" t="s">
        <v>12</v>
      </c>
      <c r="E214" t="s">
        <v>19</v>
      </c>
      <c r="F214" t="s">
        <v>20</v>
      </c>
      <c r="G214">
        <v>22</v>
      </c>
      <c r="H214">
        <v>22</v>
      </c>
      <c r="I214">
        <v>22</v>
      </c>
      <c r="J214">
        <v>22</v>
      </c>
      <c r="K214">
        <v>22</v>
      </c>
      <c r="L214">
        <v>22</v>
      </c>
      <c r="M214">
        <v>1</v>
      </c>
      <c r="N214">
        <v>22</v>
      </c>
      <c r="O214">
        <v>1</v>
      </c>
      <c r="P214">
        <v>22</v>
      </c>
      <c r="Q214">
        <v>22</v>
      </c>
      <c r="R214">
        <v>22</v>
      </c>
      <c r="S214">
        <v>22</v>
      </c>
      <c r="T214">
        <v>22</v>
      </c>
      <c r="U214">
        <v>22</v>
      </c>
      <c r="V214">
        <v>22</v>
      </c>
      <c r="W214">
        <v>22</v>
      </c>
      <c r="X214">
        <v>22</v>
      </c>
      <c r="Y214">
        <v>22</v>
      </c>
      <c r="Z214">
        <v>22</v>
      </c>
      <c r="AA214">
        <v>25</v>
      </c>
      <c r="AB214">
        <v>25</v>
      </c>
      <c r="AC214">
        <v>25</v>
      </c>
      <c r="AD214">
        <v>25</v>
      </c>
      <c r="AE214">
        <v>25</v>
      </c>
      <c r="AF214">
        <v>25</v>
      </c>
      <c r="AG214">
        <v>22</v>
      </c>
      <c r="AH214">
        <v>25</v>
      </c>
      <c r="AI214">
        <v>11</v>
      </c>
      <c r="AJ214">
        <v>25</v>
      </c>
      <c r="AK214">
        <v>25</v>
      </c>
      <c r="AL214">
        <v>25</v>
      </c>
      <c r="AM214">
        <v>25</v>
      </c>
      <c r="AN214">
        <v>25</v>
      </c>
      <c r="AO214">
        <v>25</v>
      </c>
      <c r="AP214">
        <v>25</v>
      </c>
      <c r="AQ214">
        <v>25</v>
      </c>
      <c r="AR214">
        <v>25</v>
      </c>
      <c r="AS214">
        <v>25</v>
      </c>
      <c r="AT214">
        <v>25</v>
      </c>
      <c r="AU214">
        <v>23</v>
      </c>
      <c r="AV214">
        <v>23</v>
      </c>
      <c r="AW214">
        <v>23</v>
      </c>
      <c r="AX214">
        <v>23</v>
      </c>
      <c r="AY214">
        <v>23</v>
      </c>
      <c r="AZ214">
        <v>23</v>
      </c>
      <c r="BA214">
        <v>25</v>
      </c>
      <c r="BB214">
        <v>23</v>
      </c>
      <c r="BC214">
        <v>22</v>
      </c>
      <c r="BD214">
        <v>24</v>
      </c>
      <c r="BE214">
        <v>23</v>
      </c>
      <c r="BF214">
        <v>23</v>
      </c>
      <c r="BG214">
        <v>23</v>
      </c>
      <c r="BH214">
        <v>23</v>
      </c>
      <c r="BI214">
        <v>23</v>
      </c>
      <c r="BJ214">
        <v>23</v>
      </c>
      <c r="BK214">
        <v>23</v>
      </c>
      <c r="BL214">
        <v>23</v>
      </c>
      <c r="BM214">
        <v>23</v>
      </c>
      <c r="BN214">
        <v>23</v>
      </c>
      <c r="BO214">
        <v>24</v>
      </c>
      <c r="BP214">
        <v>24</v>
      </c>
      <c r="BQ214">
        <v>24</v>
      </c>
      <c r="BR214">
        <v>24</v>
      </c>
      <c r="BS214">
        <v>24</v>
      </c>
      <c r="BT214">
        <v>24</v>
      </c>
      <c r="BU214">
        <v>23</v>
      </c>
      <c r="BV214">
        <v>24</v>
      </c>
      <c r="BW214">
        <v>25</v>
      </c>
      <c r="BX214">
        <v>23</v>
      </c>
      <c r="BY214">
        <v>24</v>
      </c>
      <c r="BZ214">
        <v>24</v>
      </c>
      <c r="CA214">
        <v>24</v>
      </c>
      <c r="CB214">
        <v>24</v>
      </c>
      <c r="CC214">
        <v>24</v>
      </c>
      <c r="CD214">
        <v>24</v>
      </c>
      <c r="CE214">
        <v>24</v>
      </c>
      <c r="CF214">
        <v>24</v>
      </c>
      <c r="CG214">
        <v>24</v>
      </c>
      <c r="CH214">
        <v>24</v>
      </c>
      <c r="CI214">
        <v>17</v>
      </c>
      <c r="CJ214">
        <v>17</v>
      </c>
      <c r="CK214">
        <v>17</v>
      </c>
      <c r="CL214">
        <v>17</v>
      </c>
      <c r="CM214">
        <v>17</v>
      </c>
      <c r="CN214">
        <v>17</v>
      </c>
      <c r="CO214">
        <v>24</v>
      </c>
      <c r="CP214">
        <v>17</v>
      </c>
      <c r="CQ214">
        <v>23</v>
      </c>
      <c r="CR214">
        <v>17</v>
      </c>
      <c r="CS214">
        <v>17</v>
      </c>
      <c r="CT214">
        <v>17</v>
      </c>
      <c r="CU214">
        <v>17</v>
      </c>
      <c r="CV214">
        <v>17</v>
      </c>
      <c r="CW214">
        <v>17</v>
      </c>
      <c r="CX214">
        <v>17</v>
      </c>
      <c r="CY214">
        <v>17</v>
      </c>
      <c r="CZ214">
        <v>17</v>
      </c>
      <c r="DA214">
        <v>17</v>
      </c>
      <c r="DB214">
        <v>17</v>
      </c>
    </row>
    <row r="215" spans="1:106">
      <c r="A215">
        <v>207</v>
      </c>
      <c r="B215" t="s">
        <v>17</v>
      </c>
      <c r="C215" t="s">
        <v>9</v>
      </c>
      <c r="D215" t="s">
        <v>12</v>
      </c>
      <c r="E215" t="s">
        <v>19</v>
      </c>
      <c r="F215" t="s">
        <v>20</v>
      </c>
      <c r="G215">
        <v>22</v>
      </c>
      <c r="H215">
        <v>22</v>
      </c>
      <c r="I215">
        <v>22</v>
      </c>
      <c r="J215">
        <v>22</v>
      </c>
      <c r="K215">
        <v>22</v>
      </c>
      <c r="L215">
        <v>22</v>
      </c>
      <c r="M215">
        <v>22</v>
      </c>
      <c r="N215">
        <v>22</v>
      </c>
      <c r="O215">
        <v>22</v>
      </c>
      <c r="P215">
        <v>22</v>
      </c>
      <c r="Q215">
        <v>22</v>
      </c>
      <c r="R215">
        <v>22</v>
      </c>
      <c r="S215">
        <v>22</v>
      </c>
      <c r="T215">
        <v>22</v>
      </c>
      <c r="U215">
        <v>22</v>
      </c>
      <c r="V215">
        <v>22</v>
      </c>
      <c r="W215">
        <v>22</v>
      </c>
      <c r="X215">
        <v>22</v>
      </c>
      <c r="Y215">
        <v>22</v>
      </c>
      <c r="Z215">
        <v>22</v>
      </c>
      <c r="AA215">
        <v>25</v>
      </c>
      <c r="AB215">
        <v>25</v>
      </c>
      <c r="AC215">
        <v>25</v>
      </c>
      <c r="AD215">
        <v>25</v>
      </c>
      <c r="AE215">
        <v>25</v>
      </c>
      <c r="AF215">
        <v>25</v>
      </c>
      <c r="AG215">
        <v>25</v>
      </c>
      <c r="AH215">
        <v>25</v>
      </c>
      <c r="AI215">
        <v>25</v>
      </c>
      <c r="AJ215">
        <v>25</v>
      </c>
      <c r="AK215">
        <v>25</v>
      </c>
      <c r="AL215">
        <v>25</v>
      </c>
      <c r="AM215">
        <v>25</v>
      </c>
      <c r="AN215">
        <v>25</v>
      </c>
      <c r="AO215">
        <v>25</v>
      </c>
      <c r="AP215">
        <v>25</v>
      </c>
      <c r="AQ215">
        <v>25</v>
      </c>
      <c r="AR215">
        <v>25</v>
      </c>
      <c r="AS215">
        <v>25</v>
      </c>
      <c r="AT215">
        <v>25</v>
      </c>
      <c r="AU215">
        <v>23</v>
      </c>
      <c r="AV215">
        <v>23</v>
      </c>
      <c r="AW215">
        <v>23</v>
      </c>
      <c r="AX215">
        <v>23</v>
      </c>
      <c r="AY215">
        <v>23</v>
      </c>
      <c r="AZ215">
        <v>23</v>
      </c>
      <c r="BA215">
        <v>23</v>
      </c>
      <c r="BB215">
        <v>23</v>
      </c>
      <c r="BC215">
        <v>23</v>
      </c>
      <c r="BD215">
        <v>23</v>
      </c>
      <c r="BE215">
        <v>23</v>
      </c>
      <c r="BF215">
        <v>23</v>
      </c>
      <c r="BG215">
        <v>23</v>
      </c>
      <c r="BH215">
        <v>23</v>
      </c>
      <c r="BI215">
        <v>23</v>
      </c>
      <c r="BJ215">
        <v>23</v>
      </c>
      <c r="BK215">
        <v>23</v>
      </c>
      <c r="BL215">
        <v>23</v>
      </c>
      <c r="BM215">
        <v>23</v>
      </c>
      <c r="BN215">
        <v>23</v>
      </c>
      <c r="BO215">
        <v>24</v>
      </c>
      <c r="BP215">
        <v>24</v>
      </c>
      <c r="BQ215">
        <v>24</v>
      </c>
      <c r="BR215">
        <v>24</v>
      </c>
      <c r="BS215">
        <v>24</v>
      </c>
      <c r="BT215">
        <v>24</v>
      </c>
      <c r="BU215">
        <v>24</v>
      </c>
      <c r="BV215">
        <v>24</v>
      </c>
      <c r="BW215">
        <v>24</v>
      </c>
      <c r="BX215">
        <v>24</v>
      </c>
      <c r="BY215">
        <v>24</v>
      </c>
      <c r="BZ215">
        <v>24</v>
      </c>
      <c r="CA215">
        <v>24</v>
      </c>
      <c r="CB215">
        <v>24</v>
      </c>
      <c r="CC215">
        <v>24</v>
      </c>
      <c r="CD215">
        <v>24</v>
      </c>
      <c r="CE215">
        <v>24</v>
      </c>
      <c r="CF215">
        <v>24</v>
      </c>
      <c r="CG215">
        <v>24</v>
      </c>
      <c r="CH215">
        <v>24</v>
      </c>
      <c r="CI215">
        <v>17</v>
      </c>
      <c r="CJ215">
        <v>17</v>
      </c>
      <c r="CK215">
        <v>17</v>
      </c>
      <c r="CL215">
        <v>17</v>
      </c>
      <c r="CM215">
        <v>17</v>
      </c>
      <c r="CN215">
        <v>17</v>
      </c>
      <c r="CO215">
        <v>17</v>
      </c>
      <c r="CP215">
        <v>17</v>
      </c>
      <c r="CQ215">
        <v>17</v>
      </c>
      <c r="CR215">
        <v>17</v>
      </c>
      <c r="CS215">
        <v>17</v>
      </c>
      <c r="CT215">
        <v>1</v>
      </c>
      <c r="CU215">
        <v>17</v>
      </c>
      <c r="CV215">
        <v>17</v>
      </c>
      <c r="CW215">
        <v>17</v>
      </c>
      <c r="CX215">
        <v>17</v>
      </c>
      <c r="CY215">
        <v>17</v>
      </c>
      <c r="CZ215">
        <v>17</v>
      </c>
      <c r="DA215">
        <v>17</v>
      </c>
      <c r="DB215">
        <v>17</v>
      </c>
    </row>
    <row r="216" spans="1:106">
      <c r="A216">
        <v>208</v>
      </c>
      <c r="B216" t="s">
        <v>17</v>
      </c>
      <c r="C216" t="s">
        <v>9</v>
      </c>
      <c r="D216" t="s">
        <v>12</v>
      </c>
      <c r="E216" t="s">
        <v>19</v>
      </c>
      <c r="F216" t="s">
        <v>20</v>
      </c>
      <c r="G216">
        <v>22</v>
      </c>
      <c r="H216">
        <v>22</v>
      </c>
      <c r="I216">
        <v>22</v>
      </c>
      <c r="J216">
        <v>22</v>
      </c>
      <c r="K216">
        <v>22</v>
      </c>
      <c r="L216">
        <v>22</v>
      </c>
      <c r="M216">
        <v>22</v>
      </c>
      <c r="N216">
        <v>22</v>
      </c>
      <c r="O216">
        <v>1</v>
      </c>
      <c r="P216">
        <v>22</v>
      </c>
      <c r="Q216">
        <v>22</v>
      </c>
      <c r="R216">
        <v>22</v>
      </c>
      <c r="S216">
        <v>22</v>
      </c>
      <c r="T216">
        <v>22</v>
      </c>
      <c r="U216">
        <v>11</v>
      </c>
      <c r="V216">
        <v>22</v>
      </c>
      <c r="W216">
        <v>22</v>
      </c>
      <c r="X216">
        <v>22</v>
      </c>
      <c r="Y216">
        <v>22</v>
      </c>
      <c r="Z216">
        <v>22</v>
      </c>
      <c r="AA216">
        <v>25</v>
      </c>
      <c r="AB216">
        <v>25</v>
      </c>
      <c r="AC216">
        <v>25</v>
      </c>
      <c r="AD216">
        <v>25</v>
      </c>
      <c r="AE216">
        <v>25</v>
      </c>
      <c r="AF216">
        <v>25</v>
      </c>
      <c r="AG216">
        <v>1</v>
      </c>
      <c r="AH216">
        <v>25</v>
      </c>
      <c r="AI216">
        <v>22</v>
      </c>
      <c r="AJ216">
        <v>25</v>
      </c>
      <c r="AK216">
        <v>25</v>
      </c>
      <c r="AL216">
        <v>25</v>
      </c>
      <c r="AM216">
        <v>25</v>
      </c>
      <c r="AN216">
        <v>25</v>
      </c>
      <c r="AO216">
        <v>22</v>
      </c>
      <c r="AP216">
        <v>25</v>
      </c>
      <c r="AQ216">
        <v>25</v>
      </c>
      <c r="AR216">
        <v>25</v>
      </c>
      <c r="AS216">
        <v>25</v>
      </c>
      <c r="AT216">
        <v>1</v>
      </c>
      <c r="AU216">
        <v>11</v>
      </c>
      <c r="AV216">
        <v>23</v>
      </c>
      <c r="AW216">
        <v>23</v>
      </c>
      <c r="AX216">
        <v>23</v>
      </c>
      <c r="AY216">
        <v>11</v>
      </c>
      <c r="AZ216">
        <v>23</v>
      </c>
      <c r="BA216">
        <v>25</v>
      </c>
      <c r="BB216">
        <v>23</v>
      </c>
      <c r="BC216">
        <v>25</v>
      </c>
      <c r="BD216">
        <v>23</v>
      </c>
      <c r="BE216">
        <v>11</v>
      </c>
      <c r="BF216">
        <v>23</v>
      </c>
      <c r="BG216">
        <v>23</v>
      </c>
      <c r="BH216">
        <v>1</v>
      </c>
      <c r="BI216">
        <v>25</v>
      </c>
      <c r="BJ216">
        <v>1</v>
      </c>
      <c r="BK216">
        <v>23</v>
      </c>
      <c r="BL216">
        <v>23</v>
      </c>
      <c r="BM216">
        <v>23</v>
      </c>
      <c r="BN216">
        <v>25</v>
      </c>
      <c r="BO216">
        <v>23</v>
      </c>
      <c r="BP216">
        <v>24</v>
      </c>
      <c r="BQ216">
        <v>24</v>
      </c>
      <c r="BR216">
        <v>24</v>
      </c>
      <c r="BS216">
        <v>23</v>
      </c>
      <c r="BT216">
        <v>24</v>
      </c>
      <c r="BU216">
        <v>23</v>
      </c>
      <c r="BV216">
        <v>24</v>
      </c>
      <c r="BW216">
        <v>24</v>
      </c>
      <c r="BX216">
        <v>24</v>
      </c>
      <c r="BY216">
        <v>23</v>
      </c>
      <c r="BZ216">
        <v>1</v>
      </c>
      <c r="CA216">
        <v>24</v>
      </c>
      <c r="CB216">
        <v>23</v>
      </c>
      <c r="CC216">
        <v>23</v>
      </c>
      <c r="CD216">
        <v>23</v>
      </c>
      <c r="CE216">
        <v>24</v>
      </c>
      <c r="CF216">
        <v>24</v>
      </c>
      <c r="CG216">
        <v>24</v>
      </c>
      <c r="CH216">
        <v>23</v>
      </c>
      <c r="CI216">
        <v>24</v>
      </c>
      <c r="CJ216">
        <v>17</v>
      </c>
      <c r="CK216">
        <v>17</v>
      </c>
      <c r="CL216">
        <v>17</v>
      </c>
      <c r="CM216">
        <v>24</v>
      </c>
      <c r="CN216">
        <v>17</v>
      </c>
      <c r="CO216">
        <v>24</v>
      </c>
      <c r="CP216">
        <v>17</v>
      </c>
      <c r="CQ216">
        <v>23</v>
      </c>
      <c r="CR216">
        <v>17</v>
      </c>
      <c r="CS216">
        <v>1</v>
      </c>
      <c r="CT216">
        <v>24</v>
      </c>
      <c r="CU216">
        <v>1</v>
      </c>
      <c r="CV216">
        <v>24</v>
      </c>
      <c r="CW216">
        <v>1</v>
      </c>
      <c r="CX216">
        <v>11</v>
      </c>
      <c r="CY216">
        <v>17</v>
      </c>
      <c r="CZ216">
        <v>17</v>
      </c>
      <c r="DA216">
        <v>17</v>
      </c>
      <c r="DB216">
        <v>24</v>
      </c>
    </row>
    <row r="217" spans="1:106">
      <c r="A217">
        <v>209</v>
      </c>
      <c r="B217" t="s">
        <v>17</v>
      </c>
      <c r="C217" t="s">
        <v>9</v>
      </c>
      <c r="D217" t="s">
        <v>12</v>
      </c>
      <c r="E217" t="s">
        <v>19</v>
      </c>
      <c r="F217" t="s">
        <v>20</v>
      </c>
      <c r="G217">
        <v>22</v>
      </c>
      <c r="H217">
        <v>22</v>
      </c>
      <c r="I217">
        <v>22</v>
      </c>
      <c r="J217">
        <v>22</v>
      </c>
      <c r="K217">
        <v>22</v>
      </c>
      <c r="L217">
        <v>22</v>
      </c>
      <c r="M217">
        <v>22</v>
      </c>
      <c r="N217">
        <v>22</v>
      </c>
      <c r="O217">
        <v>22</v>
      </c>
      <c r="P217">
        <v>22</v>
      </c>
      <c r="Q217">
        <v>22</v>
      </c>
      <c r="R217">
        <v>22</v>
      </c>
      <c r="S217">
        <v>22</v>
      </c>
      <c r="T217">
        <v>22</v>
      </c>
      <c r="U217">
        <v>22</v>
      </c>
      <c r="V217">
        <v>22</v>
      </c>
      <c r="W217">
        <v>22</v>
      </c>
      <c r="X217">
        <v>22</v>
      </c>
      <c r="Y217">
        <v>22</v>
      </c>
      <c r="Z217">
        <v>22</v>
      </c>
      <c r="AA217">
        <v>25</v>
      </c>
      <c r="AB217">
        <v>25</v>
      </c>
      <c r="AC217">
        <v>25</v>
      </c>
      <c r="AD217">
        <v>25</v>
      </c>
      <c r="AE217">
        <v>25</v>
      </c>
      <c r="AF217">
        <v>25</v>
      </c>
      <c r="AG217">
        <v>25</v>
      </c>
      <c r="AH217">
        <v>25</v>
      </c>
      <c r="AI217">
        <v>25</v>
      </c>
      <c r="AJ217">
        <v>25</v>
      </c>
      <c r="AK217">
        <v>25</v>
      </c>
      <c r="AL217">
        <v>25</v>
      </c>
      <c r="AM217">
        <v>25</v>
      </c>
      <c r="AN217">
        <v>25</v>
      </c>
      <c r="AO217">
        <v>25</v>
      </c>
      <c r="AP217">
        <v>25</v>
      </c>
      <c r="AQ217">
        <v>25</v>
      </c>
      <c r="AR217">
        <v>25</v>
      </c>
      <c r="AS217">
        <v>25</v>
      </c>
      <c r="AT217">
        <v>25</v>
      </c>
      <c r="AU217">
        <v>23</v>
      </c>
      <c r="AV217">
        <v>23</v>
      </c>
      <c r="AW217">
        <v>23</v>
      </c>
      <c r="AX217">
        <v>23</v>
      </c>
      <c r="AY217">
        <v>23</v>
      </c>
      <c r="AZ217">
        <v>23</v>
      </c>
      <c r="BA217">
        <v>23</v>
      </c>
      <c r="BB217">
        <v>23</v>
      </c>
      <c r="BC217">
        <v>23</v>
      </c>
      <c r="BD217">
        <v>23</v>
      </c>
      <c r="BE217">
        <v>23</v>
      </c>
      <c r="BF217">
        <v>23</v>
      </c>
      <c r="BG217">
        <v>23</v>
      </c>
      <c r="BH217">
        <v>23</v>
      </c>
      <c r="BI217">
        <v>23</v>
      </c>
      <c r="BJ217">
        <v>23</v>
      </c>
      <c r="BK217">
        <v>23</v>
      </c>
      <c r="BL217">
        <v>23</v>
      </c>
      <c r="BM217">
        <v>23</v>
      </c>
      <c r="BN217">
        <v>23</v>
      </c>
      <c r="BO217">
        <v>24</v>
      </c>
      <c r="BP217">
        <v>24</v>
      </c>
      <c r="BQ217">
        <v>24</v>
      </c>
      <c r="BR217">
        <v>24</v>
      </c>
      <c r="BS217">
        <v>24</v>
      </c>
      <c r="BT217">
        <v>24</v>
      </c>
      <c r="BU217">
        <v>24</v>
      </c>
      <c r="BV217">
        <v>24</v>
      </c>
      <c r="BW217">
        <v>24</v>
      </c>
      <c r="BX217">
        <v>24</v>
      </c>
      <c r="BY217">
        <v>24</v>
      </c>
      <c r="BZ217">
        <v>24</v>
      </c>
      <c r="CA217">
        <v>24</v>
      </c>
      <c r="CB217">
        <v>24</v>
      </c>
      <c r="CC217">
        <v>24</v>
      </c>
      <c r="CD217">
        <v>24</v>
      </c>
      <c r="CE217">
        <v>24</v>
      </c>
      <c r="CF217">
        <v>24</v>
      </c>
      <c r="CG217">
        <v>24</v>
      </c>
      <c r="CH217">
        <v>24</v>
      </c>
      <c r="CI217">
        <v>17</v>
      </c>
      <c r="CJ217">
        <v>17</v>
      </c>
      <c r="CK217">
        <v>17</v>
      </c>
      <c r="CL217">
        <v>17</v>
      </c>
      <c r="CM217">
        <v>17</v>
      </c>
      <c r="CN217">
        <v>17</v>
      </c>
      <c r="CO217">
        <v>17</v>
      </c>
      <c r="CP217">
        <v>17</v>
      </c>
      <c r="CQ217">
        <v>17</v>
      </c>
      <c r="CR217">
        <v>17</v>
      </c>
      <c r="CS217">
        <v>17</v>
      </c>
      <c r="CT217">
        <v>17</v>
      </c>
      <c r="CU217">
        <v>17</v>
      </c>
      <c r="CV217">
        <v>17</v>
      </c>
      <c r="CW217">
        <v>17</v>
      </c>
      <c r="CX217">
        <v>17</v>
      </c>
      <c r="CY217">
        <v>17</v>
      </c>
      <c r="CZ217">
        <v>17</v>
      </c>
      <c r="DA217">
        <v>17</v>
      </c>
      <c r="DB217">
        <v>17</v>
      </c>
    </row>
    <row r="218" spans="1:106">
      <c r="A218">
        <v>210</v>
      </c>
      <c r="B218" t="s">
        <v>17</v>
      </c>
      <c r="C218" t="s">
        <v>9</v>
      </c>
      <c r="D218" t="s">
        <v>12</v>
      </c>
      <c r="E218" t="s">
        <v>19</v>
      </c>
      <c r="F218" t="s">
        <v>20</v>
      </c>
      <c r="G218">
        <v>22</v>
      </c>
      <c r="H218">
        <v>22</v>
      </c>
      <c r="I218">
        <v>22</v>
      </c>
      <c r="J218">
        <v>22</v>
      </c>
      <c r="K218">
        <v>22</v>
      </c>
      <c r="L218">
        <v>22</v>
      </c>
      <c r="M218">
        <v>22</v>
      </c>
      <c r="N218">
        <v>22</v>
      </c>
      <c r="O218">
        <v>22</v>
      </c>
      <c r="P218">
        <v>22</v>
      </c>
      <c r="Q218">
        <v>22</v>
      </c>
      <c r="R218">
        <v>22</v>
      </c>
      <c r="S218">
        <v>22</v>
      </c>
      <c r="T218">
        <v>22</v>
      </c>
      <c r="U218">
        <v>22</v>
      </c>
      <c r="V218">
        <v>22</v>
      </c>
      <c r="W218">
        <v>22</v>
      </c>
      <c r="X218">
        <v>22</v>
      </c>
      <c r="Y218">
        <v>22</v>
      </c>
      <c r="Z218">
        <v>22</v>
      </c>
      <c r="AA218">
        <v>25</v>
      </c>
      <c r="AB218">
        <v>25</v>
      </c>
      <c r="AC218">
        <v>25</v>
      </c>
      <c r="AD218">
        <v>25</v>
      </c>
      <c r="AE218">
        <v>25</v>
      </c>
      <c r="AF218">
        <v>25</v>
      </c>
      <c r="AG218">
        <v>25</v>
      </c>
      <c r="AH218">
        <v>25</v>
      </c>
      <c r="AI218">
        <v>25</v>
      </c>
      <c r="AJ218">
        <v>25</v>
      </c>
      <c r="AK218">
        <v>25</v>
      </c>
      <c r="AL218">
        <v>25</v>
      </c>
      <c r="AM218">
        <v>25</v>
      </c>
      <c r="AN218">
        <v>25</v>
      </c>
      <c r="AO218">
        <v>25</v>
      </c>
      <c r="AP218">
        <v>25</v>
      </c>
      <c r="AQ218">
        <v>25</v>
      </c>
      <c r="AR218">
        <v>25</v>
      </c>
      <c r="AS218">
        <v>25</v>
      </c>
      <c r="AT218">
        <v>25</v>
      </c>
      <c r="AU218">
        <v>23</v>
      </c>
      <c r="AV218">
        <v>23</v>
      </c>
      <c r="AW218">
        <v>23</v>
      </c>
      <c r="AX218">
        <v>23</v>
      </c>
      <c r="AY218">
        <v>23</v>
      </c>
      <c r="AZ218">
        <v>23</v>
      </c>
      <c r="BA218">
        <v>23</v>
      </c>
      <c r="BB218">
        <v>23</v>
      </c>
      <c r="BC218">
        <v>23</v>
      </c>
      <c r="BD218">
        <v>23</v>
      </c>
      <c r="BE218">
        <v>23</v>
      </c>
      <c r="BF218">
        <v>23</v>
      </c>
      <c r="BG218">
        <v>23</v>
      </c>
      <c r="BH218">
        <v>23</v>
      </c>
      <c r="BI218">
        <v>23</v>
      </c>
      <c r="BJ218">
        <v>23</v>
      </c>
      <c r="BK218">
        <v>23</v>
      </c>
      <c r="BL218">
        <v>23</v>
      </c>
      <c r="BM218">
        <v>23</v>
      </c>
      <c r="BN218">
        <v>23</v>
      </c>
      <c r="BO218">
        <v>24</v>
      </c>
      <c r="BP218">
        <v>24</v>
      </c>
      <c r="BQ218">
        <v>24</v>
      </c>
      <c r="BR218">
        <v>24</v>
      </c>
      <c r="BS218">
        <v>24</v>
      </c>
      <c r="BT218">
        <v>24</v>
      </c>
      <c r="BU218">
        <v>24</v>
      </c>
      <c r="BV218">
        <v>24</v>
      </c>
      <c r="BW218">
        <v>24</v>
      </c>
      <c r="BX218">
        <v>24</v>
      </c>
      <c r="BY218">
        <v>24</v>
      </c>
      <c r="BZ218">
        <v>24</v>
      </c>
      <c r="CA218">
        <v>24</v>
      </c>
      <c r="CB218">
        <v>24</v>
      </c>
      <c r="CC218">
        <v>24</v>
      </c>
      <c r="CD218">
        <v>24</v>
      </c>
      <c r="CE218">
        <v>24</v>
      </c>
      <c r="CF218">
        <v>24</v>
      </c>
      <c r="CG218">
        <v>24</v>
      </c>
      <c r="CH218">
        <v>24</v>
      </c>
      <c r="CI218">
        <v>17</v>
      </c>
      <c r="CJ218">
        <v>17</v>
      </c>
      <c r="CK218">
        <v>17</v>
      </c>
      <c r="CL218">
        <v>17</v>
      </c>
      <c r="CM218">
        <v>17</v>
      </c>
      <c r="CN218">
        <v>17</v>
      </c>
      <c r="CO218">
        <v>17</v>
      </c>
      <c r="CP218">
        <v>17</v>
      </c>
      <c r="CQ218">
        <v>17</v>
      </c>
      <c r="CR218">
        <v>17</v>
      </c>
      <c r="CS218">
        <v>17</v>
      </c>
      <c r="CT218">
        <v>17</v>
      </c>
      <c r="CU218">
        <v>17</v>
      </c>
      <c r="CV218">
        <v>17</v>
      </c>
      <c r="CW218">
        <v>17</v>
      </c>
      <c r="CX218">
        <v>17</v>
      </c>
      <c r="CY218">
        <v>17</v>
      </c>
      <c r="CZ218">
        <v>17</v>
      </c>
      <c r="DA218">
        <v>17</v>
      </c>
      <c r="DB218">
        <v>17</v>
      </c>
    </row>
    <row r="219" spans="1:106">
      <c r="A219">
        <v>211</v>
      </c>
      <c r="B219" t="s">
        <v>17</v>
      </c>
      <c r="C219" t="s">
        <v>9</v>
      </c>
      <c r="D219" t="s">
        <v>12</v>
      </c>
      <c r="E219" t="s">
        <v>19</v>
      </c>
      <c r="F219" t="s">
        <v>20</v>
      </c>
      <c r="G219">
        <v>22</v>
      </c>
      <c r="H219">
        <v>22</v>
      </c>
      <c r="I219">
        <v>22</v>
      </c>
      <c r="J219">
        <v>22</v>
      </c>
      <c r="K219">
        <v>22</v>
      </c>
      <c r="L219">
        <v>22</v>
      </c>
      <c r="M219">
        <v>22</v>
      </c>
      <c r="N219">
        <v>22</v>
      </c>
      <c r="O219">
        <v>22</v>
      </c>
      <c r="P219">
        <v>22</v>
      </c>
      <c r="Q219">
        <v>22</v>
      </c>
      <c r="R219">
        <v>22</v>
      </c>
      <c r="S219">
        <v>11</v>
      </c>
      <c r="T219">
        <v>22</v>
      </c>
      <c r="U219">
        <v>22</v>
      </c>
      <c r="V219">
        <v>22</v>
      </c>
      <c r="W219">
        <v>22</v>
      </c>
      <c r="X219">
        <v>22</v>
      </c>
      <c r="Y219">
        <v>22</v>
      </c>
      <c r="Z219">
        <v>22</v>
      </c>
      <c r="AA219">
        <v>25</v>
      </c>
      <c r="AB219">
        <v>25</v>
      </c>
      <c r="AC219">
        <v>25</v>
      </c>
      <c r="AD219">
        <v>25</v>
      </c>
      <c r="AE219">
        <v>25</v>
      </c>
      <c r="AF219">
        <v>25</v>
      </c>
      <c r="AG219">
        <v>25</v>
      </c>
      <c r="AH219">
        <v>25</v>
      </c>
      <c r="AI219">
        <v>25</v>
      </c>
      <c r="AJ219">
        <v>25</v>
      </c>
      <c r="AK219">
        <v>25</v>
      </c>
      <c r="AL219">
        <v>18</v>
      </c>
      <c r="AM219">
        <v>22</v>
      </c>
      <c r="AN219">
        <v>25</v>
      </c>
      <c r="AO219">
        <v>25</v>
      </c>
      <c r="AP219">
        <v>25</v>
      </c>
      <c r="AQ219">
        <v>25</v>
      </c>
      <c r="AR219">
        <v>25</v>
      </c>
      <c r="AS219">
        <v>25</v>
      </c>
      <c r="AT219">
        <v>25</v>
      </c>
      <c r="AU219">
        <v>23</v>
      </c>
      <c r="AV219">
        <v>23</v>
      </c>
      <c r="AW219">
        <v>23</v>
      </c>
      <c r="AX219">
        <v>23</v>
      </c>
      <c r="AY219">
        <v>23</v>
      </c>
      <c r="AZ219">
        <v>23</v>
      </c>
      <c r="BA219">
        <v>23</v>
      </c>
      <c r="BB219">
        <v>23</v>
      </c>
      <c r="BC219">
        <v>23</v>
      </c>
      <c r="BD219">
        <v>23</v>
      </c>
      <c r="BE219">
        <v>23</v>
      </c>
      <c r="BF219">
        <v>25</v>
      </c>
      <c r="BG219">
        <v>25</v>
      </c>
      <c r="BH219">
        <v>1</v>
      </c>
      <c r="BI219">
        <v>23</v>
      </c>
      <c r="BJ219">
        <v>23</v>
      </c>
      <c r="BK219">
        <v>23</v>
      </c>
      <c r="BL219">
        <v>23</v>
      </c>
      <c r="BM219">
        <v>23</v>
      </c>
      <c r="BN219">
        <v>23</v>
      </c>
      <c r="BO219">
        <v>24</v>
      </c>
      <c r="BP219">
        <v>24</v>
      </c>
      <c r="BQ219">
        <v>24</v>
      </c>
      <c r="BR219">
        <v>24</v>
      </c>
      <c r="BS219">
        <v>24</v>
      </c>
      <c r="BT219">
        <v>24</v>
      </c>
      <c r="BU219">
        <v>24</v>
      </c>
      <c r="BV219">
        <v>24</v>
      </c>
      <c r="BW219">
        <v>24</v>
      </c>
      <c r="BX219">
        <v>24</v>
      </c>
      <c r="BY219">
        <v>24</v>
      </c>
      <c r="BZ219">
        <v>23</v>
      </c>
      <c r="CA219">
        <v>23</v>
      </c>
      <c r="CB219">
        <v>23</v>
      </c>
      <c r="CC219">
        <v>24</v>
      </c>
      <c r="CD219">
        <v>24</v>
      </c>
      <c r="CE219">
        <v>24</v>
      </c>
      <c r="CF219">
        <v>24</v>
      </c>
      <c r="CG219">
        <v>24</v>
      </c>
      <c r="CH219">
        <v>24</v>
      </c>
      <c r="CI219">
        <v>17</v>
      </c>
      <c r="CJ219">
        <v>17</v>
      </c>
      <c r="CK219">
        <v>17</v>
      </c>
      <c r="CL219">
        <v>17</v>
      </c>
      <c r="CM219">
        <v>17</v>
      </c>
      <c r="CN219">
        <v>17</v>
      </c>
      <c r="CO219">
        <v>17</v>
      </c>
      <c r="CP219">
        <v>17</v>
      </c>
      <c r="CQ219">
        <v>17</v>
      </c>
      <c r="CR219">
        <v>17</v>
      </c>
      <c r="CS219">
        <v>17</v>
      </c>
      <c r="CT219">
        <v>24</v>
      </c>
      <c r="CU219">
        <v>24</v>
      </c>
      <c r="CV219">
        <v>24</v>
      </c>
      <c r="CW219">
        <v>17</v>
      </c>
      <c r="CX219">
        <v>17</v>
      </c>
      <c r="CY219">
        <v>17</v>
      </c>
      <c r="CZ219">
        <v>17</v>
      </c>
      <c r="DA219">
        <v>17</v>
      </c>
      <c r="DB219">
        <v>17</v>
      </c>
    </row>
    <row r="220" spans="1:106">
      <c r="A220">
        <v>212</v>
      </c>
      <c r="B220" t="s">
        <v>17</v>
      </c>
      <c r="C220" t="s">
        <v>9</v>
      </c>
      <c r="D220" t="s">
        <v>12</v>
      </c>
      <c r="E220" t="s">
        <v>19</v>
      </c>
      <c r="F220" t="s">
        <v>20</v>
      </c>
      <c r="G220">
        <v>22</v>
      </c>
      <c r="H220">
        <v>22</v>
      </c>
      <c r="I220">
        <v>22</v>
      </c>
      <c r="J220">
        <v>22</v>
      </c>
      <c r="K220">
        <v>22</v>
      </c>
      <c r="L220">
        <v>22</v>
      </c>
      <c r="M220">
        <v>22</v>
      </c>
      <c r="N220">
        <v>22</v>
      </c>
      <c r="O220">
        <v>24</v>
      </c>
      <c r="P220">
        <v>22</v>
      </c>
      <c r="Q220">
        <v>22</v>
      </c>
      <c r="R220">
        <v>22</v>
      </c>
      <c r="S220">
        <v>22</v>
      </c>
      <c r="T220">
        <v>22</v>
      </c>
      <c r="U220">
        <v>22</v>
      </c>
      <c r="V220">
        <v>22</v>
      </c>
      <c r="W220">
        <v>22</v>
      </c>
      <c r="X220">
        <v>22</v>
      </c>
      <c r="Y220">
        <v>22</v>
      </c>
      <c r="Z220">
        <v>22</v>
      </c>
      <c r="AA220">
        <v>25</v>
      </c>
      <c r="AB220">
        <v>25</v>
      </c>
      <c r="AC220">
        <v>25</v>
      </c>
      <c r="AD220">
        <v>25</v>
      </c>
      <c r="AE220">
        <v>25</v>
      </c>
      <c r="AF220">
        <v>24</v>
      </c>
      <c r="AG220">
        <v>24</v>
      </c>
      <c r="AH220">
        <v>24</v>
      </c>
      <c r="AI220">
        <v>17</v>
      </c>
      <c r="AJ220">
        <v>24</v>
      </c>
      <c r="AK220">
        <v>25</v>
      </c>
      <c r="AL220">
        <v>25</v>
      </c>
      <c r="AM220">
        <v>25</v>
      </c>
      <c r="AN220">
        <v>25</v>
      </c>
      <c r="AO220">
        <v>25</v>
      </c>
      <c r="AP220">
        <v>25</v>
      </c>
      <c r="AQ220">
        <v>25</v>
      </c>
      <c r="AR220">
        <v>25</v>
      </c>
      <c r="AS220">
        <v>25</v>
      </c>
      <c r="AT220">
        <v>25</v>
      </c>
      <c r="AU220">
        <v>23</v>
      </c>
      <c r="AV220">
        <v>23</v>
      </c>
      <c r="AW220">
        <v>23</v>
      </c>
      <c r="AX220">
        <v>23</v>
      </c>
      <c r="AY220">
        <v>23</v>
      </c>
      <c r="AZ220">
        <v>25</v>
      </c>
      <c r="BA220">
        <v>25</v>
      </c>
      <c r="BB220">
        <v>25</v>
      </c>
      <c r="BC220">
        <v>19</v>
      </c>
      <c r="BD220">
        <v>25</v>
      </c>
      <c r="BE220">
        <v>23</v>
      </c>
      <c r="BF220">
        <v>24</v>
      </c>
      <c r="BG220">
        <v>23</v>
      </c>
      <c r="BH220">
        <v>23</v>
      </c>
      <c r="BI220">
        <v>23</v>
      </c>
      <c r="BJ220">
        <v>24</v>
      </c>
      <c r="BK220">
        <v>24</v>
      </c>
      <c r="BL220">
        <v>24</v>
      </c>
      <c r="BM220">
        <v>23</v>
      </c>
      <c r="BN220">
        <v>24</v>
      </c>
      <c r="BO220">
        <v>24</v>
      </c>
      <c r="BP220">
        <v>24</v>
      </c>
      <c r="BQ220">
        <v>24</v>
      </c>
      <c r="BR220">
        <v>24</v>
      </c>
      <c r="BS220">
        <v>24</v>
      </c>
      <c r="BT220">
        <v>23</v>
      </c>
      <c r="BU220">
        <v>23</v>
      </c>
      <c r="BV220">
        <v>23</v>
      </c>
      <c r="BW220">
        <v>22</v>
      </c>
      <c r="BX220">
        <v>23</v>
      </c>
      <c r="BY220">
        <v>24</v>
      </c>
      <c r="BZ220">
        <v>23</v>
      </c>
      <c r="CA220">
        <v>24</v>
      </c>
      <c r="CB220">
        <v>24</v>
      </c>
      <c r="CC220">
        <v>24</v>
      </c>
      <c r="CD220">
        <v>23</v>
      </c>
      <c r="CE220">
        <v>23</v>
      </c>
      <c r="CF220">
        <v>23</v>
      </c>
      <c r="CG220">
        <v>24</v>
      </c>
      <c r="CH220">
        <v>23</v>
      </c>
      <c r="CI220">
        <v>17</v>
      </c>
      <c r="CJ220">
        <v>17</v>
      </c>
      <c r="CK220">
        <v>17</v>
      </c>
      <c r="CL220">
        <v>17</v>
      </c>
      <c r="CM220">
        <v>17</v>
      </c>
      <c r="CN220">
        <v>17</v>
      </c>
      <c r="CO220">
        <v>17</v>
      </c>
      <c r="CP220">
        <v>17</v>
      </c>
      <c r="CQ220">
        <v>23</v>
      </c>
      <c r="CR220">
        <v>17</v>
      </c>
      <c r="CS220">
        <v>17</v>
      </c>
      <c r="CT220">
        <v>17</v>
      </c>
      <c r="CU220">
        <v>17</v>
      </c>
      <c r="CV220">
        <v>17</v>
      </c>
      <c r="CW220">
        <v>17</v>
      </c>
      <c r="CX220">
        <v>17</v>
      </c>
      <c r="CY220">
        <v>17</v>
      </c>
      <c r="CZ220">
        <v>17</v>
      </c>
      <c r="DA220">
        <v>17</v>
      </c>
      <c r="DB220">
        <v>17</v>
      </c>
    </row>
    <row r="221" spans="1:106">
      <c r="A221">
        <v>213</v>
      </c>
      <c r="B221" t="s">
        <v>17</v>
      </c>
      <c r="C221" t="s">
        <v>9</v>
      </c>
      <c r="D221" t="s">
        <v>12</v>
      </c>
      <c r="E221" t="s">
        <v>19</v>
      </c>
      <c r="F221" t="s">
        <v>20</v>
      </c>
      <c r="G221">
        <v>22</v>
      </c>
      <c r="H221">
        <v>22</v>
      </c>
      <c r="I221">
        <v>22</v>
      </c>
      <c r="J221">
        <v>22</v>
      </c>
      <c r="K221">
        <v>22</v>
      </c>
      <c r="L221">
        <v>22</v>
      </c>
      <c r="M221">
        <v>22</v>
      </c>
      <c r="N221">
        <v>22</v>
      </c>
      <c r="O221">
        <v>22</v>
      </c>
      <c r="P221">
        <v>22</v>
      </c>
      <c r="Q221">
        <v>22</v>
      </c>
      <c r="R221">
        <v>22</v>
      </c>
      <c r="S221">
        <v>22</v>
      </c>
      <c r="T221">
        <v>22</v>
      </c>
      <c r="U221">
        <v>22</v>
      </c>
      <c r="V221">
        <v>22</v>
      </c>
      <c r="W221">
        <v>22</v>
      </c>
      <c r="X221">
        <v>22</v>
      </c>
      <c r="Y221">
        <v>22</v>
      </c>
      <c r="Z221">
        <v>22</v>
      </c>
      <c r="AA221">
        <v>25</v>
      </c>
      <c r="AB221">
        <v>25</v>
      </c>
      <c r="AC221">
        <v>25</v>
      </c>
      <c r="AD221">
        <v>25</v>
      </c>
      <c r="AE221">
        <v>25</v>
      </c>
      <c r="AF221">
        <v>25</v>
      </c>
      <c r="AG221">
        <v>24</v>
      </c>
      <c r="AH221">
        <v>25</v>
      </c>
      <c r="AI221">
        <v>25</v>
      </c>
      <c r="AJ221">
        <v>25</v>
      </c>
      <c r="AK221">
        <v>25</v>
      </c>
      <c r="AL221">
        <v>25</v>
      </c>
      <c r="AM221">
        <v>25</v>
      </c>
      <c r="AN221">
        <v>25</v>
      </c>
      <c r="AO221">
        <v>25</v>
      </c>
      <c r="AP221">
        <v>25</v>
      </c>
      <c r="AQ221">
        <v>25</v>
      </c>
      <c r="AR221">
        <v>25</v>
      </c>
      <c r="AS221">
        <v>25</v>
      </c>
      <c r="AT221">
        <v>25</v>
      </c>
      <c r="AU221">
        <v>23</v>
      </c>
      <c r="AV221">
        <v>23</v>
      </c>
      <c r="AW221">
        <v>23</v>
      </c>
      <c r="AX221">
        <v>23</v>
      </c>
      <c r="AY221">
        <v>23</v>
      </c>
      <c r="AZ221">
        <v>23</v>
      </c>
      <c r="BA221">
        <v>25</v>
      </c>
      <c r="BB221">
        <v>23</v>
      </c>
      <c r="BC221">
        <v>24</v>
      </c>
      <c r="BD221">
        <v>23</v>
      </c>
      <c r="BE221">
        <v>23</v>
      </c>
      <c r="BF221">
        <v>23</v>
      </c>
      <c r="BG221">
        <v>23</v>
      </c>
      <c r="BH221">
        <v>23</v>
      </c>
      <c r="BI221">
        <v>23</v>
      </c>
      <c r="BJ221">
        <v>23</v>
      </c>
      <c r="BK221">
        <v>23</v>
      </c>
      <c r="BL221">
        <v>23</v>
      </c>
      <c r="BM221">
        <v>23</v>
      </c>
      <c r="BN221">
        <v>23</v>
      </c>
      <c r="BO221">
        <v>24</v>
      </c>
      <c r="BP221">
        <v>24</v>
      </c>
      <c r="BQ221">
        <v>24</v>
      </c>
      <c r="BR221">
        <v>24</v>
      </c>
      <c r="BS221">
        <v>24</v>
      </c>
      <c r="BT221">
        <v>24</v>
      </c>
      <c r="BU221">
        <v>23</v>
      </c>
      <c r="BV221">
        <v>24</v>
      </c>
      <c r="BW221">
        <v>23</v>
      </c>
      <c r="BX221">
        <v>24</v>
      </c>
      <c r="BY221">
        <v>24</v>
      </c>
      <c r="BZ221">
        <v>24</v>
      </c>
      <c r="CA221">
        <v>24</v>
      </c>
      <c r="CB221">
        <v>24</v>
      </c>
      <c r="CC221">
        <v>24</v>
      </c>
      <c r="CD221">
        <v>24</v>
      </c>
      <c r="CE221">
        <v>11</v>
      </c>
      <c r="CF221">
        <v>24</v>
      </c>
      <c r="CG221">
        <v>24</v>
      </c>
      <c r="CH221">
        <v>24</v>
      </c>
      <c r="CI221">
        <v>17</v>
      </c>
      <c r="CJ221">
        <v>17</v>
      </c>
      <c r="CK221">
        <v>17</v>
      </c>
      <c r="CL221">
        <v>17</v>
      </c>
      <c r="CM221">
        <v>17</v>
      </c>
      <c r="CN221">
        <v>17</v>
      </c>
      <c r="CO221">
        <v>17</v>
      </c>
      <c r="CP221">
        <v>17</v>
      </c>
      <c r="CQ221">
        <v>17</v>
      </c>
      <c r="CR221">
        <v>17</v>
      </c>
      <c r="CS221">
        <v>17</v>
      </c>
      <c r="CT221">
        <v>17</v>
      </c>
      <c r="CU221">
        <v>17</v>
      </c>
      <c r="CV221">
        <v>17</v>
      </c>
      <c r="CW221">
        <v>17</v>
      </c>
      <c r="CX221">
        <v>17</v>
      </c>
      <c r="CY221">
        <v>24</v>
      </c>
      <c r="CZ221">
        <v>17</v>
      </c>
      <c r="DA221">
        <v>17</v>
      </c>
      <c r="DB221">
        <v>17</v>
      </c>
    </row>
    <row r="222" spans="1:106">
      <c r="A222">
        <v>214</v>
      </c>
      <c r="B222" t="s">
        <v>17</v>
      </c>
      <c r="C222" t="s">
        <v>9</v>
      </c>
      <c r="D222" t="s">
        <v>12</v>
      </c>
      <c r="E222" t="s">
        <v>19</v>
      </c>
      <c r="F222" t="s">
        <v>20</v>
      </c>
      <c r="G222">
        <v>22</v>
      </c>
      <c r="H222">
        <v>22</v>
      </c>
      <c r="I222">
        <v>22</v>
      </c>
      <c r="J222">
        <v>22</v>
      </c>
      <c r="K222">
        <v>22</v>
      </c>
      <c r="L222">
        <v>22</v>
      </c>
      <c r="M222">
        <v>22</v>
      </c>
      <c r="N222">
        <v>22</v>
      </c>
      <c r="O222">
        <v>22</v>
      </c>
      <c r="P222">
        <v>22</v>
      </c>
      <c r="Q222">
        <v>22</v>
      </c>
      <c r="R222">
        <v>22</v>
      </c>
      <c r="S222">
        <v>11</v>
      </c>
      <c r="T222">
        <v>22</v>
      </c>
      <c r="U222">
        <v>22</v>
      </c>
      <c r="V222">
        <v>22</v>
      </c>
      <c r="W222">
        <v>22</v>
      </c>
      <c r="X222">
        <v>22</v>
      </c>
      <c r="Y222">
        <v>22</v>
      </c>
      <c r="Z222">
        <v>22</v>
      </c>
      <c r="AA222">
        <v>25</v>
      </c>
      <c r="AB222">
        <v>25</v>
      </c>
      <c r="AC222">
        <v>25</v>
      </c>
      <c r="AD222">
        <v>25</v>
      </c>
      <c r="AE222">
        <v>25</v>
      </c>
      <c r="AF222">
        <v>25</v>
      </c>
      <c r="AG222">
        <v>25</v>
      </c>
      <c r="AH222">
        <v>25</v>
      </c>
      <c r="AI222">
        <v>25</v>
      </c>
      <c r="AJ222">
        <v>25</v>
      </c>
      <c r="AK222">
        <v>25</v>
      </c>
      <c r="AL222">
        <v>25</v>
      </c>
      <c r="AM222">
        <v>22</v>
      </c>
      <c r="AN222">
        <v>25</v>
      </c>
      <c r="AO222">
        <v>25</v>
      </c>
      <c r="AP222">
        <v>25</v>
      </c>
      <c r="AQ222">
        <v>11</v>
      </c>
      <c r="AR222">
        <v>25</v>
      </c>
      <c r="AS222">
        <v>25</v>
      </c>
      <c r="AT222">
        <v>25</v>
      </c>
      <c r="AU222">
        <v>23</v>
      </c>
      <c r="AV222">
        <v>23</v>
      </c>
      <c r="AW222">
        <v>23</v>
      </c>
      <c r="AX222">
        <v>23</v>
      </c>
      <c r="AY222">
        <v>23</v>
      </c>
      <c r="AZ222">
        <v>23</v>
      </c>
      <c r="BA222">
        <v>23</v>
      </c>
      <c r="BB222">
        <v>23</v>
      </c>
      <c r="BC222">
        <v>23</v>
      </c>
      <c r="BD222">
        <v>23</v>
      </c>
      <c r="BE222">
        <v>23</v>
      </c>
      <c r="BF222">
        <v>23</v>
      </c>
      <c r="BG222">
        <v>25</v>
      </c>
      <c r="BH222">
        <v>23</v>
      </c>
      <c r="BI222">
        <v>23</v>
      </c>
      <c r="BJ222">
        <v>23</v>
      </c>
      <c r="BK222">
        <v>25</v>
      </c>
      <c r="BL222">
        <v>23</v>
      </c>
      <c r="BM222">
        <v>23</v>
      </c>
      <c r="BN222">
        <v>23</v>
      </c>
      <c r="BO222">
        <v>24</v>
      </c>
      <c r="BP222">
        <v>24</v>
      </c>
      <c r="BQ222">
        <v>24</v>
      </c>
      <c r="BR222">
        <v>24</v>
      </c>
      <c r="BS222">
        <v>24</v>
      </c>
      <c r="BT222">
        <v>24</v>
      </c>
      <c r="BU222">
        <v>24</v>
      </c>
      <c r="BV222">
        <v>24</v>
      </c>
      <c r="BW222">
        <v>24</v>
      </c>
      <c r="BX222">
        <v>24</v>
      </c>
      <c r="BY222">
        <v>24</v>
      </c>
      <c r="BZ222">
        <v>1</v>
      </c>
      <c r="CA222">
        <v>1</v>
      </c>
      <c r="CB222">
        <v>1</v>
      </c>
      <c r="CC222">
        <v>24</v>
      </c>
      <c r="CD222">
        <v>24</v>
      </c>
      <c r="CE222">
        <v>23</v>
      </c>
      <c r="CF222">
        <v>24</v>
      </c>
      <c r="CG222">
        <v>24</v>
      </c>
      <c r="CH222">
        <v>24</v>
      </c>
      <c r="CI222">
        <v>17</v>
      </c>
      <c r="CJ222">
        <v>17</v>
      </c>
      <c r="CK222">
        <v>17</v>
      </c>
      <c r="CL222">
        <v>17</v>
      </c>
      <c r="CM222">
        <v>17</v>
      </c>
      <c r="CN222">
        <v>17</v>
      </c>
      <c r="CO222">
        <v>17</v>
      </c>
      <c r="CP222">
        <v>17</v>
      </c>
      <c r="CQ222">
        <v>17</v>
      </c>
      <c r="CR222">
        <v>17</v>
      </c>
      <c r="CS222">
        <v>1</v>
      </c>
      <c r="CT222">
        <v>24</v>
      </c>
      <c r="CU222">
        <v>23</v>
      </c>
      <c r="CV222">
        <v>24</v>
      </c>
      <c r="CW222">
        <v>17</v>
      </c>
      <c r="CX222">
        <v>17</v>
      </c>
      <c r="CY222">
        <v>24</v>
      </c>
      <c r="CZ222">
        <v>17</v>
      </c>
      <c r="DA222">
        <v>17</v>
      </c>
      <c r="DB222">
        <v>17</v>
      </c>
    </row>
    <row r="223" spans="1:106">
      <c r="A223">
        <v>215</v>
      </c>
      <c r="B223" t="s">
        <v>17</v>
      </c>
      <c r="C223" t="s">
        <v>9</v>
      </c>
      <c r="D223" t="s">
        <v>12</v>
      </c>
      <c r="E223" t="s">
        <v>19</v>
      </c>
      <c r="F223" t="s">
        <v>20</v>
      </c>
      <c r="G223">
        <v>22</v>
      </c>
      <c r="H223">
        <v>22</v>
      </c>
      <c r="I223">
        <v>22</v>
      </c>
      <c r="J223">
        <v>22</v>
      </c>
      <c r="K223">
        <v>22</v>
      </c>
      <c r="L223">
        <v>22</v>
      </c>
      <c r="M223">
        <v>22</v>
      </c>
      <c r="N223">
        <v>22</v>
      </c>
      <c r="O223">
        <v>22</v>
      </c>
      <c r="P223">
        <v>22</v>
      </c>
      <c r="Q223">
        <v>22</v>
      </c>
      <c r="R223">
        <v>22</v>
      </c>
      <c r="S223">
        <v>22</v>
      </c>
      <c r="T223">
        <v>22</v>
      </c>
      <c r="U223">
        <v>22</v>
      </c>
      <c r="V223">
        <v>22</v>
      </c>
      <c r="W223">
        <v>1</v>
      </c>
      <c r="X223">
        <v>22</v>
      </c>
      <c r="Y223">
        <v>1</v>
      </c>
      <c r="Z223">
        <v>22</v>
      </c>
      <c r="AA223">
        <v>25</v>
      </c>
      <c r="AB223">
        <v>25</v>
      </c>
      <c r="AC223">
        <v>25</v>
      </c>
      <c r="AD223">
        <v>25</v>
      </c>
      <c r="AE223">
        <v>25</v>
      </c>
      <c r="AF223">
        <v>25</v>
      </c>
      <c r="AG223">
        <v>25</v>
      </c>
      <c r="AH223">
        <v>25</v>
      </c>
      <c r="AI223">
        <v>25</v>
      </c>
      <c r="AJ223">
        <v>25</v>
      </c>
      <c r="AK223">
        <v>25</v>
      </c>
      <c r="AL223">
        <v>25</v>
      </c>
      <c r="AM223">
        <v>25</v>
      </c>
      <c r="AN223">
        <v>25</v>
      </c>
      <c r="AO223">
        <v>25</v>
      </c>
      <c r="AP223">
        <v>25</v>
      </c>
      <c r="AQ223">
        <v>22</v>
      </c>
      <c r="AR223">
        <v>25</v>
      </c>
      <c r="AS223">
        <v>22</v>
      </c>
      <c r="AT223">
        <v>25</v>
      </c>
      <c r="AU223">
        <v>23</v>
      </c>
      <c r="AV223">
        <v>24</v>
      </c>
      <c r="AW223">
        <v>23</v>
      </c>
      <c r="AX223">
        <v>23</v>
      </c>
      <c r="AY223">
        <v>23</v>
      </c>
      <c r="AZ223">
        <v>23</v>
      </c>
      <c r="BA223">
        <v>23</v>
      </c>
      <c r="BB223">
        <v>23</v>
      </c>
      <c r="BC223">
        <v>23</v>
      </c>
      <c r="BD223">
        <v>23</v>
      </c>
      <c r="BE223">
        <v>23</v>
      </c>
      <c r="BF223">
        <v>23</v>
      </c>
      <c r="BG223">
        <v>23</v>
      </c>
      <c r="BH223">
        <v>23</v>
      </c>
      <c r="BI223">
        <v>23</v>
      </c>
      <c r="BJ223">
        <v>24</v>
      </c>
      <c r="BK223">
        <v>25</v>
      </c>
      <c r="BL223">
        <v>23</v>
      </c>
      <c r="BM223">
        <v>25</v>
      </c>
      <c r="BN223">
        <v>1</v>
      </c>
      <c r="BO223">
        <v>24</v>
      </c>
      <c r="BP223">
        <v>23</v>
      </c>
      <c r="BQ223">
        <v>24</v>
      </c>
      <c r="BR223">
        <v>24</v>
      </c>
      <c r="BS223">
        <v>24</v>
      </c>
      <c r="BT223">
        <v>24</v>
      </c>
      <c r="BU223">
        <v>24</v>
      </c>
      <c r="BV223">
        <v>24</v>
      </c>
      <c r="BW223">
        <v>24</v>
      </c>
      <c r="BX223">
        <v>24</v>
      </c>
      <c r="BY223">
        <v>24</v>
      </c>
      <c r="BZ223">
        <v>24</v>
      </c>
      <c r="CA223">
        <v>24</v>
      </c>
      <c r="CB223">
        <v>24</v>
      </c>
      <c r="CC223">
        <v>24</v>
      </c>
      <c r="CD223">
        <v>23</v>
      </c>
      <c r="CE223">
        <v>23</v>
      </c>
      <c r="CF223">
        <v>24</v>
      </c>
      <c r="CG223">
        <v>24</v>
      </c>
      <c r="CH223">
        <v>24</v>
      </c>
      <c r="CI223">
        <v>17</v>
      </c>
      <c r="CJ223">
        <v>17</v>
      </c>
      <c r="CK223">
        <v>17</v>
      </c>
      <c r="CL223">
        <v>17</v>
      </c>
      <c r="CM223">
        <v>17</v>
      </c>
      <c r="CN223">
        <v>17</v>
      </c>
      <c r="CO223">
        <v>17</v>
      </c>
      <c r="CP223">
        <v>17</v>
      </c>
      <c r="CQ223">
        <v>17</v>
      </c>
      <c r="CR223">
        <v>17</v>
      </c>
      <c r="CS223">
        <v>17</v>
      </c>
      <c r="CT223">
        <v>17</v>
      </c>
      <c r="CU223">
        <v>17</v>
      </c>
      <c r="CV223">
        <v>17</v>
      </c>
      <c r="CW223">
        <v>17</v>
      </c>
      <c r="CX223">
        <v>17</v>
      </c>
      <c r="CY223">
        <v>24</v>
      </c>
      <c r="CZ223">
        <v>17</v>
      </c>
      <c r="DA223">
        <v>23</v>
      </c>
      <c r="DB223">
        <v>23</v>
      </c>
    </row>
    <row r="224" spans="1:106">
      <c r="A224">
        <v>216</v>
      </c>
      <c r="B224" t="s">
        <v>17</v>
      </c>
      <c r="C224" t="s">
        <v>9</v>
      </c>
      <c r="D224" t="s">
        <v>12</v>
      </c>
      <c r="E224" t="s">
        <v>19</v>
      </c>
      <c r="F224" t="s">
        <v>20</v>
      </c>
      <c r="G224">
        <v>22</v>
      </c>
      <c r="H224">
        <v>22</v>
      </c>
      <c r="I224">
        <v>22</v>
      </c>
      <c r="J224">
        <v>22</v>
      </c>
      <c r="K224">
        <v>22</v>
      </c>
      <c r="L224">
        <v>22</v>
      </c>
      <c r="M224">
        <v>22</v>
      </c>
      <c r="N224">
        <v>22</v>
      </c>
      <c r="O224">
        <v>22</v>
      </c>
      <c r="P224">
        <v>22</v>
      </c>
      <c r="Q224">
        <v>22</v>
      </c>
      <c r="R224">
        <v>22</v>
      </c>
      <c r="S224">
        <v>22</v>
      </c>
      <c r="T224">
        <v>22</v>
      </c>
      <c r="U224">
        <v>22</v>
      </c>
      <c r="V224">
        <v>1</v>
      </c>
      <c r="W224">
        <v>22</v>
      </c>
      <c r="X224">
        <v>11</v>
      </c>
      <c r="Y224">
        <v>22</v>
      </c>
      <c r="Z224">
        <v>22</v>
      </c>
      <c r="AA224">
        <v>25</v>
      </c>
      <c r="AB224">
        <v>25</v>
      </c>
      <c r="AC224">
        <v>25</v>
      </c>
      <c r="AD224">
        <v>25</v>
      </c>
      <c r="AE224">
        <v>25</v>
      </c>
      <c r="AF224">
        <v>25</v>
      </c>
      <c r="AG224">
        <v>25</v>
      </c>
      <c r="AH224">
        <v>25</v>
      </c>
      <c r="AI224">
        <v>25</v>
      </c>
      <c r="AJ224">
        <v>25</v>
      </c>
      <c r="AK224">
        <v>25</v>
      </c>
      <c r="AL224">
        <v>24</v>
      </c>
      <c r="AM224">
        <v>25</v>
      </c>
      <c r="AN224">
        <v>24</v>
      </c>
      <c r="AO224">
        <v>25</v>
      </c>
      <c r="AP224">
        <v>22</v>
      </c>
      <c r="AQ224">
        <v>25</v>
      </c>
      <c r="AR224">
        <v>1</v>
      </c>
      <c r="AS224">
        <v>25</v>
      </c>
      <c r="AT224">
        <v>25</v>
      </c>
      <c r="AU224">
        <v>23</v>
      </c>
      <c r="AV224">
        <v>23</v>
      </c>
      <c r="AW224">
        <v>23</v>
      </c>
      <c r="AX224">
        <v>23</v>
      </c>
      <c r="AY224">
        <v>23</v>
      </c>
      <c r="AZ224">
        <v>23</v>
      </c>
      <c r="BA224">
        <v>23</v>
      </c>
      <c r="BB224">
        <v>23</v>
      </c>
      <c r="BC224">
        <v>23</v>
      </c>
      <c r="BD224">
        <v>23</v>
      </c>
      <c r="BE224">
        <v>23</v>
      </c>
      <c r="BF224">
        <v>25</v>
      </c>
      <c r="BG224">
        <v>23</v>
      </c>
      <c r="BH224">
        <v>25</v>
      </c>
      <c r="BI224">
        <v>24</v>
      </c>
      <c r="BJ224">
        <v>25</v>
      </c>
      <c r="BK224">
        <v>23</v>
      </c>
      <c r="BL224">
        <v>22</v>
      </c>
      <c r="BM224">
        <v>23</v>
      </c>
      <c r="BN224">
        <v>23</v>
      </c>
      <c r="BO224">
        <v>24</v>
      </c>
      <c r="BP224">
        <v>24</v>
      </c>
      <c r="BQ224">
        <v>24</v>
      </c>
      <c r="BR224">
        <v>24</v>
      </c>
      <c r="BS224">
        <v>24</v>
      </c>
      <c r="BT224">
        <v>24</v>
      </c>
      <c r="BU224">
        <v>24</v>
      </c>
      <c r="BV224">
        <v>24</v>
      </c>
      <c r="BW224">
        <v>24</v>
      </c>
      <c r="BX224">
        <v>24</v>
      </c>
      <c r="BY224">
        <v>24</v>
      </c>
      <c r="BZ224">
        <v>23</v>
      </c>
      <c r="CA224">
        <v>24</v>
      </c>
      <c r="CB224">
        <v>23</v>
      </c>
      <c r="CC224">
        <v>23</v>
      </c>
      <c r="CD224">
        <v>23</v>
      </c>
      <c r="CE224">
        <v>24</v>
      </c>
      <c r="CF224">
        <v>25</v>
      </c>
      <c r="CG224">
        <v>24</v>
      </c>
      <c r="CH224">
        <v>24</v>
      </c>
      <c r="CI224">
        <v>17</v>
      </c>
      <c r="CJ224">
        <v>17</v>
      </c>
      <c r="CK224">
        <v>17</v>
      </c>
      <c r="CL224">
        <v>17</v>
      </c>
      <c r="CM224">
        <v>17</v>
      </c>
      <c r="CN224">
        <v>17</v>
      </c>
      <c r="CO224">
        <v>17</v>
      </c>
      <c r="CP224">
        <v>1</v>
      </c>
      <c r="CQ224">
        <v>17</v>
      </c>
      <c r="CR224">
        <v>17</v>
      </c>
      <c r="CS224">
        <v>17</v>
      </c>
      <c r="CT224">
        <v>17</v>
      </c>
      <c r="CU224">
        <v>17</v>
      </c>
      <c r="CV224">
        <v>17</v>
      </c>
      <c r="CW224">
        <v>17</v>
      </c>
      <c r="CX224">
        <v>24</v>
      </c>
      <c r="CY224">
        <v>17</v>
      </c>
      <c r="CZ224">
        <v>23</v>
      </c>
      <c r="DA224">
        <v>1</v>
      </c>
      <c r="DB224">
        <v>17</v>
      </c>
    </row>
    <row r="225" spans="1:106">
      <c r="A225">
        <v>217</v>
      </c>
      <c r="B225" t="s">
        <v>17</v>
      </c>
      <c r="C225" t="s">
        <v>9</v>
      </c>
      <c r="D225" t="s">
        <v>12</v>
      </c>
      <c r="E225" t="s">
        <v>19</v>
      </c>
      <c r="F225" t="s">
        <v>20</v>
      </c>
      <c r="G225">
        <v>22</v>
      </c>
      <c r="H225">
        <v>22</v>
      </c>
      <c r="I225">
        <v>22</v>
      </c>
      <c r="J225">
        <v>22</v>
      </c>
      <c r="K225">
        <v>22</v>
      </c>
      <c r="L225">
        <v>22</v>
      </c>
      <c r="M225">
        <v>22</v>
      </c>
      <c r="N225">
        <v>22</v>
      </c>
      <c r="O225">
        <v>22</v>
      </c>
      <c r="P225">
        <v>22</v>
      </c>
      <c r="Q225">
        <v>22</v>
      </c>
      <c r="R225">
        <v>22</v>
      </c>
      <c r="S225">
        <v>22</v>
      </c>
      <c r="T225">
        <v>22</v>
      </c>
      <c r="U225">
        <v>22</v>
      </c>
      <c r="V225">
        <v>22</v>
      </c>
      <c r="W225">
        <v>22</v>
      </c>
      <c r="X225">
        <v>22</v>
      </c>
      <c r="Y225">
        <v>22</v>
      </c>
      <c r="Z225">
        <v>22</v>
      </c>
      <c r="AA225">
        <v>25</v>
      </c>
      <c r="AB225">
        <v>25</v>
      </c>
      <c r="AC225">
        <v>25</v>
      </c>
      <c r="AD225">
        <v>25</v>
      </c>
      <c r="AE225">
        <v>25</v>
      </c>
      <c r="AF225">
        <v>25</v>
      </c>
      <c r="AG225">
        <v>25</v>
      </c>
      <c r="AH225">
        <v>25</v>
      </c>
      <c r="AI225">
        <v>25</v>
      </c>
      <c r="AJ225">
        <v>25</v>
      </c>
      <c r="AK225">
        <v>25</v>
      </c>
      <c r="AL225">
        <v>25</v>
      </c>
      <c r="AM225">
        <v>25</v>
      </c>
      <c r="AN225">
        <v>24</v>
      </c>
      <c r="AO225">
        <v>25</v>
      </c>
      <c r="AP225">
        <v>25</v>
      </c>
      <c r="AQ225">
        <v>25</v>
      </c>
      <c r="AR225">
        <v>25</v>
      </c>
      <c r="AS225">
        <v>25</v>
      </c>
      <c r="AT225">
        <v>25</v>
      </c>
      <c r="AU225">
        <v>23</v>
      </c>
      <c r="AV225">
        <v>23</v>
      </c>
      <c r="AW225">
        <v>23</v>
      </c>
      <c r="AX225">
        <v>23</v>
      </c>
      <c r="AY225">
        <v>23</v>
      </c>
      <c r="AZ225">
        <v>23</v>
      </c>
      <c r="BA225">
        <v>23</v>
      </c>
      <c r="BB225">
        <v>23</v>
      </c>
      <c r="BC225">
        <v>23</v>
      </c>
      <c r="BD225">
        <v>23</v>
      </c>
      <c r="BE225">
        <v>23</v>
      </c>
      <c r="BF225">
        <v>24</v>
      </c>
      <c r="BG225">
        <v>23</v>
      </c>
      <c r="BH225">
        <v>25</v>
      </c>
      <c r="BI225">
        <v>23</v>
      </c>
      <c r="BJ225">
        <v>23</v>
      </c>
      <c r="BK225">
        <v>23</v>
      </c>
      <c r="BL225">
        <v>23</v>
      </c>
      <c r="BM225">
        <v>23</v>
      </c>
      <c r="BN225">
        <v>23</v>
      </c>
      <c r="BO225">
        <v>24</v>
      </c>
      <c r="BP225">
        <v>24</v>
      </c>
      <c r="BQ225">
        <v>24</v>
      </c>
      <c r="BR225">
        <v>24</v>
      </c>
      <c r="BS225">
        <v>24</v>
      </c>
      <c r="BT225">
        <v>24</v>
      </c>
      <c r="BU225">
        <v>24</v>
      </c>
      <c r="BV225">
        <v>24</v>
      </c>
      <c r="BW225">
        <v>24</v>
      </c>
      <c r="BX225">
        <v>24</v>
      </c>
      <c r="BY225">
        <v>24</v>
      </c>
      <c r="BZ225">
        <v>26</v>
      </c>
      <c r="CA225">
        <v>24</v>
      </c>
      <c r="CB225">
        <v>23</v>
      </c>
      <c r="CC225">
        <v>24</v>
      </c>
      <c r="CD225">
        <v>24</v>
      </c>
      <c r="CE225">
        <v>24</v>
      </c>
      <c r="CF225">
        <v>24</v>
      </c>
      <c r="CG225">
        <v>24</v>
      </c>
      <c r="CH225">
        <v>24</v>
      </c>
      <c r="CI225">
        <v>17</v>
      </c>
      <c r="CJ225">
        <v>17</v>
      </c>
      <c r="CK225">
        <v>17</v>
      </c>
      <c r="CL225">
        <v>17</v>
      </c>
      <c r="CM225">
        <v>17</v>
      </c>
      <c r="CN225">
        <v>17</v>
      </c>
      <c r="CO225">
        <v>17</v>
      </c>
      <c r="CP225">
        <v>17</v>
      </c>
      <c r="CQ225">
        <v>17</v>
      </c>
      <c r="CR225">
        <v>17</v>
      </c>
      <c r="CS225">
        <v>17</v>
      </c>
      <c r="CT225">
        <v>23</v>
      </c>
      <c r="CU225">
        <v>17</v>
      </c>
      <c r="CV225">
        <v>26</v>
      </c>
      <c r="CW225">
        <v>17</v>
      </c>
      <c r="CX225">
        <v>17</v>
      </c>
      <c r="CY225">
        <v>17</v>
      </c>
      <c r="CZ225">
        <v>17</v>
      </c>
      <c r="DA225">
        <v>17</v>
      </c>
      <c r="DB225">
        <v>17</v>
      </c>
    </row>
    <row r="226" spans="1:106">
      <c r="A226">
        <v>218</v>
      </c>
      <c r="B226" t="s">
        <v>17</v>
      </c>
      <c r="C226" t="s">
        <v>9</v>
      </c>
      <c r="D226" t="s">
        <v>12</v>
      </c>
      <c r="E226" t="s">
        <v>19</v>
      </c>
      <c r="F226" t="s">
        <v>20</v>
      </c>
      <c r="G226">
        <v>22</v>
      </c>
      <c r="H226">
        <v>22</v>
      </c>
      <c r="I226">
        <v>22</v>
      </c>
      <c r="J226">
        <v>22</v>
      </c>
      <c r="K226">
        <v>22</v>
      </c>
      <c r="L226">
        <v>1</v>
      </c>
      <c r="M226">
        <v>25</v>
      </c>
      <c r="N226">
        <v>1</v>
      </c>
      <c r="O226">
        <v>22</v>
      </c>
      <c r="P226">
        <v>1</v>
      </c>
      <c r="Q226">
        <v>22</v>
      </c>
      <c r="R226">
        <v>22</v>
      </c>
      <c r="S226">
        <v>22</v>
      </c>
      <c r="T226">
        <v>22</v>
      </c>
      <c r="U226">
        <v>22</v>
      </c>
      <c r="V226">
        <v>22</v>
      </c>
      <c r="W226">
        <v>22</v>
      </c>
      <c r="X226">
        <v>22</v>
      </c>
      <c r="Y226">
        <v>22</v>
      </c>
      <c r="Z226">
        <v>22</v>
      </c>
      <c r="AA226">
        <v>25</v>
      </c>
      <c r="AB226">
        <v>25</v>
      </c>
      <c r="AC226">
        <v>25</v>
      </c>
      <c r="AD226">
        <v>25</v>
      </c>
      <c r="AE226">
        <v>25</v>
      </c>
      <c r="AF226">
        <v>22</v>
      </c>
      <c r="AG226">
        <v>23</v>
      </c>
      <c r="AH226">
        <v>22</v>
      </c>
      <c r="AI226">
        <v>25</v>
      </c>
      <c r="AJ226">
        <v>22</v>
      </c>
      <c r="AK226">
        <v>25</v>
      </c>
      <c r="AL226">
        <v>24</v>
      </c>
      <c r="AM226">
        <v>25</v>
      </c>
      <c r="AN226">
        <v>24</v>
      </c>
      <c r="AO226">
        <v>25</v>
      </c>
      <c r="AP226">
        <v>25</v>
      </c>
      <c r="AQ226">
        <v>25</v>
      </c>
      <c r="AR226">
        <v>25</v>
      </c>
      <c r="AS226">
        <v>24</v>
      </c>
      <c r="AT226">
        <v>25</v>
      </c>
      <c r="AU226">
        <v>23</v>
      </c>
      <c r="AV226">
        <v>24</v>
      </c>
      <c r="AW226">
        <v>23</v>
      </c>
      <c r="AX226">
        <v>23</v>
      </c>
      <c r="AY226">
        <v>23</v>
      </c>
      <c r="AZ226">
        <v>25</v>
      </c>
      <c r="BA226">
        <v>22</v>
      </c>
      <c r="BB226">
        <v>25</v>
      </c>
      <c r="BC226">
        <v>23</v>
      </c>
      <c r="BD226">
        <v>25</v>
      </c>
      <c r="BE226">
        <v>23</v>
      </c>
      <c r="BF226">
        <v>25</v>
      </c>
      <c r="BG226">
        <v>24</v>
      </c>
      <c r="BH226">
        <v>25</v>
      </c>
      <c r="BI226">
        <v>23</v>
      </c>
      <c r="BJ226">
        <v>24</v>
      </c>
      <c r="BK226">
        <v>24</v>
      </c>
      <c r="BL226">
        <v>24</v>
      </c>
      <c r="BM226">
        <v>25</v>
      </c>
      <c r="BN226">
        <v>24</v>
      </c>
      <c r="BO226">
        <v>24</v>
      </c>
      <c r="BP226">
        <v>23</v>
      </c>
      <c r="BQ226">
        <v>24</v>
      </c>
      <c r="BR226">
        <v>24</v>
      </c>
      <c r="BS226">
        <v>24</v>
      </c>
      <c r="BT226">
        <v>23</v>
      </c>
      <c r="BU226">
        <v>24</v>
      </c>
      <c r="BV226">
        <v>24</v>
      </c>
      <c r="BW226">
        <v>24</v>
      </c>
      <c r="BX226">
        <v>23</v>
      </c>
      <c r="BY226">
        <v>24</v>
      </c>
      <c r="BZ226">
        <v>23</v>
      </c>
      <c r="CA226">
        <v>23</v>
      </c>
      <c r="CB226">
        <v>23</v>
      </c>
      <c r="CC226">
        <v>24</v>
      </c>
      <c r="CD226">
        <v>23</v>
      </c>
      <c r="CE226">
        <v>23</v>
      </c>
      <c r="CF226">
        <v>23</v>
      </c>
      <c r="CG226">
        <v>23</v>
      </c>
      <c r="CH226">
        <v>23</v>
      </c>
      <c r="CI226">
        <v>17</v>
      </c>
      <c r="CJ226">
        <v>17</v>
      </c>
      <c r="CK226">
        <v>11</v>
      </c>
      <c r="CL226">
        <v>17</v>
      </c>
      <c r="CM226">
        <v>17</v>
      </c>
      <c r="CN226">
        <v>24</v>
      </c>
      <c r="CO226">
        <v>17</v>
      </c>
      <c r="CP226">
        <v>23</v>
      </c>
      <c r="CQ226">
        <v>17</v>
      </c>
      <c r="CR226">
        <v>24</v>
      </c>
      <c r="CS226">
        <v>17</v>
      </c>
      <c r="CT226">
        <v>17</v>
      </c>
      <c r="CU226">
        <v>17</v>
      </c>
      <c r="CV226">
        <v>17</v>
      </c>
      <c r="CW226">
        <v>17</v>
      </c>
      <c r="CX226">
        <v>17</v>
      </c>
      <c r="CY226">
        <v>17</v>
      </c>
      <c r="CZ226">
        <v>17</v>
      </c>
      <c r="DA226">
        <v>17</v>
      </c>
      <c r="DB226">
        <v>17</v>
      </c>
    </row>
    <row r="227" spans="1:106">
      <c r="A227">
        <v>219</v>
      </c>
      <c r="B227" t="s">
        <v>17</v>
      </c>
      <c r="C227" t="s">
        <v>9</v>
      </c>
      <c r="D227" t="s">
        <v>12</v>
      </c>
      <c r="E227" t="s">
        <v>19</v>
      </c>
      <c r="F227" t="s">
        <v>20</v>
      </c>
      <c r="G227">
        <v>22</v>
      </c>
      <c r="H227">
        <v>22</v>
      </c>
      <c r="I227">
        <v>22</v>
      </c>
      <c r="J227">
        <v>22</v>
      </c>
      <c r="K227">
        <v>22</v>
      </c>
      <c r="L227">
        <v>11</v>
      </c>
      <c r="M227">
        <v>22</v>
      </c>
      <c r="N227">
        <v>22</v>
      </c>
      <c r="O227">
        <v>22</v>
      </c>
      <c r="P227">
        <v>11</v>
      </c>
      <c r="Q227">
        <v>22</v>
      </c>
      <c r="R227">
        <v>22</v>
      </c>
      <c r="S227">
        <v>22</v>
      </c>
      <c r="T227">
        <v>22</v>
      </c>
      <c r="U227">
        <v>22</v>
      </c>
      <c r="V227">
        <v>22</v>
      </c>
      <c r="W227">
        <v>22</v>
      </c>
      <c r="X227">
        <v>22</v>
      </c>
      <c r="Y227">
        <v>22</v>
      </c>
      <c r="Z227">
        <v>22</v>
      </c>
      <c r="AA227">
        <v>25</v>
      </c>
      <c r="AB227">
        <v>25</v>
      </c>
      <c r="AC227">
        <v>25</v>
      </c>
      <c r="AD227">
        <v>25</v>
      </c>
      <c r="AE227">
        <v>25</v>
      </c>
      <c r="AF227">
        <v>22</v>
      </c>
      <c r="AG227">
        <v>25</v>
      </c>
      <c r="AH227">
        <v>1</v>
      </c>
      <c r="AI227">
        <v>25</v>
      </c>
      <c r="AJ227">
        <v>22</v>
      </c>
      <c r="AK227">
        <v>25</v>
      </c>
      <c r="AL227">
        <v>25</v>
      </c>
      <c r="AM227">
        <v>25</v>
      </c>
      <c r="AN227">
        <v>25</v>
      </c>
      <c r="AO227">
        <v>25</v>
      </c>
      <c r="AP227">
        <v>25</v>
      </c>
      <c r="AQ227">
        <v>25</v>
      </c>
      <c r="AR227">
        <v>25</v>
      </c>
      <c r="AS227">
        <v>11</v>
      </c>
      <c r="AT227">
        <v>25</v>
      </c>
      <c r="AU227">
        <v>23</v>
      </c>
      <c r="AV227">
        <v>23</v>
      </c>
      <c r="AW227">
        <v>23</v>
      </c>
      <c r="AX227">
        <v>23</v>
      </c>
      <c r="AY227">
        <v>23</v>
      </c>
      <c r="AZ227">
        <v>1</v>
      </c>
      <c r="BA227">
        <v>23</v>
      </c>
      <c r="BB227">
        <v>25</v>
      </c>
      <c r="BC227">
        <v>23</v>
      </c>
      <c r="BD227">
        <v>25</v>
      </c>
      <c r="BE227">
        <v>23</v>
      </c>
      <c r="BF227">
        <v>23</v>
      </c>
      <c r="BG227">
        <v>23</v>
      </c>
      <c r="BH227">
        <v>23</v>
      </c>
      <c r="BI227">
        <v>23</v>
      </c>
      <c r="BJ227">
        <v>23</v>
      </c>
      <c r="BK227">
        <v>23</v>
      </c>
      <c r="BL227">
        <v>23</v>
      </c>
      <c r="BM227">
        <v>25</v>
      </c>
      <c r="BN227">
        <v>23</v>
      </c>
      <c r="BO227">
        <v>24</v>
      </c>
      <c r="BP227">
        <v>24</v>
      </c>
      <c r="BQ227">
        <v>24</v>
      </c>
      <c r="BR227">
        <v>24</v>
      </c>
      <c r="BS227">
        <v>24</v>
      </c>
      <c r="BT227">
        <v>25</v>
      </c>
      <c r="BU227">
        <v>24</v>
      </c>
      <c r="BV227">
        <v>23</v>
      </c>
      <c r="BW227">
        <v>24</v>
      </c>
      <c r="BX227">
        <v>1</v>
      </c>
      <c r="BY227">
        <v>24</v>
      </c>
      <c r="BZ227">
        <v>24</v>
      </c>
      <c r="CA227">
        <v>24</v>
      </c>
      <c r="CB227">
        <v>24</v>
      </c>
      <c r="CC227">
        <v>24</v>
      </c>
      <c r="CD227">
        <v>24</v>
      </c>
      <c r="CE227">
        <v>24</v>
      </c>
      <c r="CF227">
        <v>24</v>
      </c>
      <c r="CG227">
        <v>23</v>
      </c>
      <c r="CH227">
        <v>24</v>
      </c>
      <c r="CI227">
        <v>17</v>
      </c>
      <c r="CJ227">
        <v>17</v>
      </c>
      <c r="CK227">
        <v>17</v>
      </c>
      <c r="CL227">
        <v>17</v>
      </c>
      <c r="CM227">
        <v>17</v>
      </c>
      <c r="CN227">
        <v>23</v>
      </c>
      <c r="CO227">
        <v>17</v>
      </c>
      <c r="CP227">
        <v>24</v>
      </c>
      <c r="CQ227">
        <v>1</v>
      </c>
      <c r="CR227">
        <v>23</v>
      </c>
      <c r="CS227">
        <v>17</v>
      </c>
      <c r="CT227">
        <v>17</v>
      </c>
      <c r="CU227">
        <v>17</v>
      </c>
      <c r="CV227">
        <v>17</v>
      </c>
      <c r="CW227">
        <v>17</v>
      </c>
      <c r="CX227">
        <v>17</v>
      </c>
      <c r="CY227">
        <v>17</v>
      </c>
      <c r="CZ227">
        <v>17</v>
      </c>
      <c r="DA227">
        <v>24</v>
      </c>
      <c r="DB227">
        <v>17</v>
      </c>
    </row>
    <row r="228" spans="1:106">
      <c r="A228">
        <v>220</v>
      </c>
      <c r="B228" t="s">
        <v>17</v>
      </c>
      <c r="C228" t="s">
        <v>9</v>
      </c>
      <c r="D228" t="s">
        <v>12</v>
      </c>
      <c r="E228" t="s">
        <v>19</v>
      </c>
      <c r="F228" t="s">
        <v>20</v>
      </c>
      <c r="G228">
        <v>22</v>
      </c>
      <c r="H228">
        <v>22</v>
      </c>
      <c r="I228">
        <v>22</v>
      </c>
      <c r="J228">
        <v>22</v>
      </c>
      <c r="K228">
        <v>22</v>
      </c>
      <c r="L228">
        <v>22</v>
      </c>
      <c r="M228">
        <v>22</v>
      </c>
      <c r="N228">
        <v>22</v>
      </c>
      <c r="O228">
        <v>22</v>
      </c>
      <c r="P228">
        <v>22</v>
      </c>
      <c r="Q228">
        <v>22</v>
      </c>
      <c r="R228">
        <v>22</v>
      </c>
      <c r="S228">
        <v>22</v>
      </c>
      <c r="T228">
        <v>22</v>
      </c>
      <c r="U228">
        <v>22</v>
      </c>
      <c r="V228">
        <v>22</v>
      </c>
      <c r="W228">
        <v>22</v>
      </c>
      <c r="X228">
        <v>22</v>
      </c>
      <c r="Y228">
        <v>22</v>
      </c>
      <c r="Z228">
        <v>22</v>
      </c>
      <c r="AA228">
        <v>25</v>
      </c>
      <c r="AB228">
        <v>25</v>
      </c>
      <c r="AC228">
        <v>25</v>
      </c>
      <c r="AD228">
        <v>25</v>
      </c>
      <c r="AE228">
        <v>25</v>
      </c>
      <c r="AF228">
        <v>25</v>
      </c>
      <c r="AG228">
        <v>25</v>
      </c>
      <c r="AH228">
        <v>25</v>
      </c>
      <c r="AI228">
        <v>25</v>
      </c>
      <c r="AJ228">
        <v>25</v>
      </c>
      <c r="AK228">
        <v>25</v>
      </c>
      <c r="AL228">
        <v>25</v>
      </c>
      <c r="AM228">
        <v>25</v>
      </c>
      <c r="AN228">
        <v>25</v>
      </c>
      <c r="AO228">
        <v>25</v>
      </c>
      <c r="AP228">
        <v>25</v>
      </c>
      <c r="AQ228">
        <v>25</v>
      </c>
      <c r="AR228">
        <v>25</v>
      </c>
      <c r="AS228">
        <v>25</v>
      </c>
      <c r="AT228">
        <v>25</v>
      </c>
      <c r="AU228">
        <v>23</v>
      </c>
      <c r="AV228">
        <v>23</v>
      </c>
      <c r="AW228">
        <v>23</v>
      </c>
      <c r="AX228">
        <v>23</v>
      </c>
      <c r="AY228">
        <v>23</v>
      </c>
      <c r="AZ228">
        <v>23</v>
      </c>
      <c r="BA228">
        <v>23</v>
      </c>
      <c r="BB228">
        <v>23</v>
      </c>
      <c r="BC228">
        <v>23</v>
      </c>
      <c r="BD228">
        <v>23</v>
      </c>
      <c r="BE228">
        <v>23</v>
      </c>
      <c r="BF228">
        <v>23</v>
      </c>
      <c r="BG228">
        <v>23</v>
      </c>
      <c r="BH228">
        <v>23</v>
      </c>
      <c r="BI228">
        <v>23</v>
      </c>
      <c r="BJ228">
        <v>23</v>
      </c>
      <c r="BK228">
        <v>1</v>
      </c>
      <c r="BL228">
        <v>23</v>
      </c>
      <c r="BM228">
        <v>23</v>
      </c>
      <c r="BN228">
        <v>1</v>
      </c>
      <c r="BO228">
        <v>24</v>
      </c>
      <c r="BP228">
        <v>24</v>
      </c>
      <c r="BQ228">
        <v>24</v>
      </c>
      <c r="BR228">
        <v>24</v>
      </c>
      <c r="BS228">
        <v>24</v>
      </c>
      <c r="BT228">
        <v>24</v>
      </c>
      <c r="BU228">
        <v>1</v>
      </c>
      <c r="BV228">
        <v>24</v>
      </c>
      <c r="BW228">
        <v>24</v>
      </c>
      <c r="BX228">
        <v>24</v>
      </c>
      <c r="BY228">
        <v>24</v>
      </c>
      <c r="BZ228">
        <v>24</v>
      </c>
      <c r="CA228">
        <v>24</v>
      </c>
      <c r="CB228">
        <v>24</v>
      </c>
      <c r="CC228">
        <v>24</v>
      </c>
      <c r="CD228">
        <v>24</v>
      </c>
      <c r="CE228">
        <v>23</v>
      </c>
      <c r="CF228">
        <v>24</v>
      </c>
      <c r="CG228">
        <v>24</v>
      </c>
      <c r="CH228">
        <v>23</v>
      </c>
      <c r="CI228">
        <v>17</v>
      </c>
      <c r="CJ228">
        <v>17</v>
      </c>
      <c r="CK228">
        <v>17</v>
      </c>
      <c r="CL228">
        <v>17</v>
      </c>
      <c r="CM228">
        <v>17</v>
      </c>
      <c r="CN228">
        <v>17</v>
      </c>
      <c r="CO228">
        <v>24</v>
      </c>
      <c r="CP228">
        <v>17</v>
      </c>
      <c r="CQ228">
        <v>1</v>
      </c>
      <c r="CR228">
        <v>17</v>
      </c>
      <c r="CS228">
        <v>17</v>
      </c>
      <c r="CT228">
        <v>17</v>
      </c>
      <c r="CU228">
        <v>17</v>
      </c>
      <c r="CV228">
        <v>17</v>
      </c>
      <c r="CW228">
        <v>17</v>
      </c>
      <c r="CX228">
        <v>17</v>
      </c>
      <c r="CY228">
        <v>24</v>
      </c>
      <c r="CZ228">
        <v>17</v>
      </c>
      <c r="DA228">
        <v>1</v>
      </c>
      <c r="DB228">
        <v>24</v>
      </c>
    </row>
    <row r="229" spans="1:106">
      <c r="A229">
        <v>221</v>
      </c>
      <c r="B229" t="s">
        <v>17</v>
      </c>
      <c r="C229" t="s">
        <v>9</v>
      </c>
      <c r="D229" t="s">
        <v>12</v>
      </c>
      <c r="E229" t="s">
        <v>19</v>
      </c>
      <c r="F229" t="s">
        <v>20</v>
      </c>
      <c r="G229">
        <v>22</v>
      </c>
      <c r="H229">
        <v>22</v>
      </c>
      <c r="I229">
        <v>22</v>
      </c>
      <c r="J229">
        <v>22</v>
      </c>
      <c r="K229">
        <v>22</v>
      </c>
      <c r="L229">
        <v>22</v>
      </c>
      <c r="M229">
        <v>22</v>
      </c>
      <c r="N229">
        <v>22</v>
      </c>
      <c r="O229">
        <v>22</v>
      </c>
      <c r="P229">
        <v>22</v>
      </c>
      <c r="Q229">
        <v>22</v>
      </c>
      <c r="R229">
        <v>22</v>
      </c>
      <c r="S229">
        <v>22</v>
      </c>
      <c r="T229">
        <v>22</v>
      </c>
      <c r="U229">
        <v>22</v>
      </c>
      <c r="V229">
        <v>11</v>
      </c>
      <c r="W229">
        <v>22</v>
      </c>
      <c r="X229">
        <v>22</v>
      </c>
      <c r="Y229">
        <v>22</v>
      </c>
      <c r="Z229">
        <v>22</v>
      </c>
      <c r="AA229">
        <v>25</v>
      </c>
      <c r="AB229">
        <v>25</v>
      </c>
      <c r="AC229">
        <v>25</v>
      </c>
      <c r="AD229">
        <v>25</v>
      </c>
      <c r="AE229">
        <v>25</v>
      </c>
      <c r="AF229">
        <v>25</v>
      </c>
      <c r="AG229">
        <v>25</v>
      </c>
      <c r="AH229">
        <v>25</v>
      </c>
      <c r="AI229">
        <v>25</v>
      </c>
      <c r="AJ229">
        <v>25</v>
      </c>
      <c r="AK229">
        <v>25</v>
      </c>
      <c r="AL229">
        <v>25</v>
      </c>
      <c r="AM229">
        <v>25</v>
      </c>
      <c r="AN229">
        <v>25</v>
      </c>
      <c r="AO229">
        <v>25</v>
      </c>
      <c r="AP229">
        <v>22</v>
      </c>
      <c r="AQ229">
        <v>25</v>
      </c>
      <c r="AR229">
        <v>11</v>
      </c>
      <c r="AS229">
        <v>1</v>
      </c>
      <c r="AT229">
        <v>25</v>
      </c>
      <c r="AU229">
        <v>23</v>
      </c>
      <c r="AV229">
        <v>23</v>
      </c>
      <c r="AW229">
        <v>23</v>
      </c>
      <c r="AX229">
        <v>23</v>
      </c>
      <c r="AY229">
        <v>23</v>
      </c>
      <c r="AZ229">
        <v>23</v>
      </c>
      <c r="BA229">
        <v>23</v>
      </c>
      <c r="BB229">
        <v>23</v>
      </c>
      <c r="BC229">
        <v>23</v>
      </c>
      <c r="BD229">
        <v>23</v>
      </c>
      <c r="BE229">
        <v>23</v>
      </c>
      <c r="BF229">
        <v>23</v>
      </c>
      <c r="BG229">
        <v>23</v>
      </c>
      <c r="BH229">
        <v>23</v>
      </c>
      <c r="BI229">
        <v>23</v>
      </c>
      <c r="BJ229">
        <v>25</v>
      </c>
      <c r="BK229">
        <v>24</v>
      </c>
      <c r="BL229">
        <v>25</v>
      </c>
      <c r="BM229">
        <v>25</v>
      </c>
      <c r="BN229">
        <v>23</v>
      </c>
      <c r="BO229">
        <v>24</v>
      </c>
      <c r="BP229">
        <v>24</v>
      </c>
      <c r="BQ229">
        <v>24</v>
      </c>
      <c r="BR229">
        <v>24</v>
      </c>
      <c r="BS229">
        <v>24</v>
      </c>
      <c r="BT229">
        <v>24</v>
      </c>
      <c r="BU229">
        <v>24</v>
      </c>
      <c r="BV229">
        <v>24</v>
      </c>
      <c r="BW229">
        <v>24</v>
      </c>
      <c r="BX229">
        <v>24</v>
      </c>
      <c r="BY229">
        <v>24</v>
      </c>
      <c r="BZ229">
        <v>24</v>
      </c>
      <c r="CA229">
        <v>24</v>
      </c>
      <c r="CB229">
        <v>24</v>
      </c>
      <c r="CC229">
        <v>24</v>
      </c>
      <c r="CD229">
        <v>23</v>
      </c>
      <c r="CE229">
        <v>23</v>
      </c>
      <c r="CF229">
        <v>23</v>
      </c>
      <c r="CG229">
        <v>23</v>
      </c>
      <c r="CH229">
        <v>24</v>
      </c>
      <c r="CI229">
        <v>17</v>
      </c>
      <c r="CJ229">
        <v>17</v>
      </c>
      <c r="CK229">
        <v>17</v>
      </c>
      <c r="CL229">
        <v>17</v>
      </c>
      <c r="CM229">
        <v>17</v>
      </c>
      <c r="CN229">
        <v>17</v>
      </c>
      <c r="CO229">
        <v>17</v>
      </c>
      <c r="CP229">
        <v>17</v>
      </c>
      <c r="CQ229">
        <v>17</v>
      </c>
      <c r="CR229">
        <v>17</v>
      </c>
      <c r="CS229">
        <v>17</v>
      </c>
      <c r="CT229">
        <v>17</v>
      </c>
      <c r="CU229">
        <v>17</v>
      </c>
      <c r="CV229">
        <v>17</v>
      </c>
      <c r="CW229">
        <v>17</v>
      </c>
      <c r="CX229">
        <v>1</v>
      </c>
      <c r="CY229">
        <v>17</v>
      </c>
      <c r="CZ229">
        <v>24</v>
      </c>
      <c r="DA229">
        <v>24</v>
      </c>
      <c r="DB229">
        <v>17</v>
      </c>
    </row>
    <row r="230" spans="1:106">
      <c r="A230">
        <v>222</v>
      </c>
      <c r="B230" t="s">
        <v>17</v>
      </c>
      <c r="C230" t="s">
        <v>9</v>
      </c>
      <c r="D230" t="s">
        <v>12</v>
      </c>
      <c r="E230" t="s">
        <v>19</v>
      </c>
      <c r="F230" t="s">
        <v>20</v>
      </c>
      <c r="G230">
        <v>22</v>
      </c>
      <c r="H230">
        <v>22</v>
      </c>
      <c r="I230">
        <v>22</v>
      </c>
      <c r="J230">
        <v>22</v>
      </c>
      <c r="K230">
        <v>22</v>
      </c>
      <c r="L230">
        <v>22</v>
      </c>
      <c r="M230">
        <v>22</v>
      </c>
      <c r="N230">
        <v>22</v>
      </c>
      <c r="O230">
        <v>22</v>
      </c>
      <c r="P230">
        <v>22</v>
      </c>
      <c r="Q230">
        <v>22</v>
      </c>
      <c r="R230">
        <v>22</v>
      </c>
      <c r="S230">
        <v>22</v>
      </c>
      <c r="T230">
        <v>22</v>
      </c>
      <c r="U230">
        <v>22</v>
      </c>
      <c r="V230">
        <v>22</v>
      </c>
      <c r="W230">
        <v>22</v>
      </c>
      <c r="X230">
        <v>22</v>
      </c>
      <c r="Y230">
        <v>22</v>
      </c>
      <c r="Z230">
        <v>22</v>
      </c>
      <c r="AA230">
        <v>25</v>
      </c>
      <c r="AB230">
        <v>25</v>
      </c>
      <c r="AC230">
        <v>25</v>
      </c>
      <c r="AD230">
        <v>25</v>
      </c>
      <c r="AE230">
        <v>25</v>
      </c>
      <c r="AF230">
        <v>25</v>
      </c>
      <c r="AG230">
        <v>25</v>
      </c>
      <c r="AH230">
        <v>25</v>
      </c>
      <c r="AI230">
        <v>25</v>
      </c>
      <c r="AJ230">
        <v>25</v>
      </c>
      <c r="AK230">
        <v>25</v>
      </c>
      <c r="AL230">
        <v>25</v>
      </c>
      <c r="AM230">
        <v>25</v>
      </c>
      <c r="AN230">
        <v>25</v>
      </c>
      <c r="AO230">
        <v>25</v>
      </c>
      <c r="AP230">
        <v>25</v>
      </c>
      <c r="AQ230">
        <v>25</v>
      </c>
      <c r="AR230">
        <v>25</v>
      </c>
      <c r="AS230">
        <v>25</v>
      </c>
      <c r="AT230">
        <v>25</v>
      </c>
      <c r="AU230">
        <v>23</v>
      </c>
      <c r="AV230">
        <v>23</v>
      </c>
      <c r="AW230">
        <v>23</v>
      </c>
      <c r="AX230">
        <v>23</v>
      </c>
      <c r="AY230">
        <v>23</v>
      </c>
      <c r="AZ230">
        <v>23</v>
      </c>
      <c r="BA230">
        <v>23</v>
      </c>
      <c r="BB230">
        <v>23</v>
      </c>
      <c r="BC230">
        <v>23</v>
      </c>
      <c r="BD230">
        <v>23</v>
      </c>
      <c r="BE230">
        <v>23</v>
      </c>
      <c r="BF230">
        <v>23</v>
      </c>
      <c r="BG230">
        <v>23</v>
      </c>
      <c r="BH230">
        <v>23</v>
      </c>
      <c r="BI230">
        <v>23</v>
      </c>
      <c r="BJ230">
        <v>23</v>
      </c>
      <c r="BK230">
        <v>23</v>
      </c>
      <c r="BL230">
        <v>23</v>
      </c>
      <c r="BM230">
        <v>23</v>
      </c>
      <c r="BN230">
        <v>23</v>
      </c>
      <c r="BO230">
        <v>24</v>
      </c>
      <c r="BP230">
        <v>24</v>
      </c>
      <c r="BQ230">
        <v>24</v>
      </c>
      <c r="BR230">
        <v>24</v>
      </c>
      <c r="BS230">
        <v>24</v>
      </c>
      <c r="BT230">
        <v>24</v>
      </c>
      <c r="BU230">
        <v>24</v>
      </c>
      <c r="BV230">
        <v>24</v>
      </c>
      <c r="BW230">
        <v>24</v>
      </c>
      <c r="BX230">
        <v>24</v>
      </c>
      <c r="BY230">
        <v>24</v>
      </c>
      <c r="BZ230">
        <v>24</v>
      </c>
      <c r="CA230">
        <v>24</v>
      </c>
      <c r="CB230">
        <v>24</v>
      </c>
      <c r="CC230">
        <v>24</v>
      </c>
      <c r="CD230">
        <v>24</v>
      </c>
      <c r="CE230">
        <v>24</v>
      </c>
      <c r="CF230">
        <v>24</v>
      </c>
      <c r="CG230">
        <v>24</v>
      </c>
      <c r="CH230">
        <v>24</v>
      </c>
      <c r="CI230">
        <v>17</v>
      </c>
      <c r="CJ230">
        <v>17</v>
      </c>
      <c r="CK230">
        <v>17</v>
      </c>
      <c r="CL230">
        <v>11</v>
      </c>
      <c r="CM230">
        <v>17</v>
      </c>
      <c r="CN230">
        <v>17</v>
      </c>
      <c r="CO230">
        <v>17</v>
      </c>
      <c r="CP230">
        <v>17</v>
      </c>
      <c r="CQ230">
        <v>17</v>
      </c>
      <c r="CR230">
        <v>17</v>
      </c>
      <c r="CS230">
        <v>17</v>
      </c>
      <c r="CT230">
        <v>17</v>
      </c>
      <c r="CU230">
        <v>17</v>
      </c>
      <c r="CV230">
        <v>17</v>
      </c>
      <c r="CW230">
        <v>17</v>
      </c>
      <c r="CX230">
        <v>17</v>
      </c>
      <c r="CY230">
        <v>17</v>
      </c>
      <c r="CZ230">
        <v>17</v>
      </c>
      <c r="DA230">
        <v>17</v>
      </c>
      <c r="DB230">
        <v>17</v>
      </c>
    </row>
    <row r="231" spans="1:106">
      <c r="A231">
        <v>223</v>
      </c>
      <c r="B231" t="s">
        <v>17</v>
      </c>
      <c r="C231" t="s">
        <v>9</v>
      </c>
      <c r="D231" t="s">
        <v>12</v>
      </c>
      <c r="E231" t="s">
        <v>19</v>
      </c>
      <c r="F231" t="s">
        <v>20</v>
      </c>
      <c r="G231">
        <v>22</v>
      </c>
      <c r="H231">
        <v>22</v>
      </c>
      <c r="I231">
        <v>22</v>
      </c>
      <c r="J231">
        <v>22</v>
      </c>
      <c r="K231">
        <v>22</v>
      </c>
      <c r="L231">
        <v>22</v>
      </c>
      <c r="M231">
        <v>22</v>
      </c>
      <c r="N231">
        <v>22</v>
      </c>
      <c r="O231">
        <v>22</v>
      </c>
      <c r="P231">
        <v>22</v>
      </c>
      <c r="Q231">
        <v>22</v>
      </c>
      <c r="R231">
        <v>22</v>
      </c>
      <c r="S231">
        <v>22</v>
      </c>
      <c r="T231">
        <v>22</v>
      </c>
      <c r="U231">
        <v>22</v>
      </c>
      <c r="V231">
        <v>22</v>
      </c>
      <c r="W231">
        <v>22</v>
      </c>
      <c r="X231">
        <v>22</v>
      </c>
      <c r="Y231">
        <v>22</v>
      </c>
      <c r="Z231">
        <v>22</v>
      </c>
      <c r="AA231">
        <v>25</v>
      </c>
      <c r="AB231">
        <v>25</v>
      </c>
      <c r="AC231">
        <v>25</v>
      </c>
      <c r="AD231">
        <v>25</v>
      </c>
      <c r="AE231">
        <v>25</v>
      </c>
      <c r="AF231">
        <v>25</v>
      </c>
      <c r="AG231">
        <v>25</v>
      </c>
      <c r="AH231">
        <v>25</v>
      </c>
      <c r="AI231">
        <v>25</v>
      </c>
      <c r="AJ231">
        <v>25</v>
      </c>
      <c r="AK231">
        <v>25</v>
      </c>
      <c r="AL231">
        <v>25</v>
      </c>
      <c r="AM231">
        <v>25</v>
      </c>
      <c r="AN231">
        <v>25</v>
      </c>
      <c r="AO231">
        <v>25</v>
      </c>
      <c r="AP231">
        <v>25</v>
      </c>
      <c r="AQ231">
        <v>25</v>
      </c>
      <c r="AR231">
        <v>25</v>
      </c>
      <c r="AS231">
        <v>25</v>
      </c>
      <c r="AT231">
        <v>25</v>
      </c>
      <c r="AU231">
        <v>23</v>
      </c>
      <c r="AV231">
        <v>23</v>
      </c>
      <c r="AW231">
        <v>23</v>
      </c>
      <c r="AX231">
        <v>23</v>
      </c>
      <c r="AY231">
        <v>23</v>
      </c>
      <c r="AZ231">
        <v>23</v>
      </c>
      <c r="BA231">
        <v>23</v>
      </c>
      <c r="BB231">
        <v>23</v>
      </c>
      <c r="BC231">
        <v>23</v>
      </c>
      <c r="BD231">
        <v>23</v>
      </c>
      <c r="BE231">
        <v>23</v>
      </c>
      <c r="BF231">
        <v>23</v>
      </c>
      <c r="BG231">
        <v>23</v>
      </c>
      <c r="BH231">
        <v>23</v>
      </c>
      <c r="BI231">
        <v>11</v>
      </c>
      <c r="BJ231">
        <v>23</v>
      </c>
      <c r="BK231">
        <v>23</v>
      </c>
      <c r="BL231">
        <v>23</v>
      </c>
      <c r="BM231">
        <v>24</v>
      </c>
      <c r="BN231">
        <v>24</v>
      </c>
      <c r="BO231">
        <v>24</v>
      </c>
      <c r="BP231">
        <v>24</v>
      </c>
      <c r="BQ231">
        <v>24</v>
      </c>
      <c r="BR231">
        <v>24</v>
      </c>
      <c r="BS231">
        <v>24</v>
      </c>
      <c r="BT231">
        <v>24</v>
      </c>
      <c r="BU231">
        <v>24</v>
      </c>
      <c r="BV231">
        <v>24</v>
      </c>
      <c r="BW231">
        <v>24</v>
      </c>
      <c r="BX231">
        <v>24</v>
      </c>
      <c r="BY231">
        <v>24</v>
      </c>
      <c r="BZ231">
        <v>24</v>
      </c>
      <c r="CA231">
        <v>24</v>
      </c>
      <c r="CB231">
        <v>1</v>
      </c>
      <c r="CC231">
        <v>23</v>
      </c>
      <c r="CD231">
        <v>24</v>
      </c>
      <c r="CE231">
        <v>24</v>
      </c>
      <c r="CF231">
        <v>24</v>
      </c>
      <c r="CG231">
        <v>23</v>
      </c>
      <c r="CH231">
        <v>23</v>
      </c>
      <c r="CI231">
        <v>17</v>
      </c>
      <c r="CJ231">
        <v>17</v>
      </c>
      <c r="CK231">
        <v>17</v>
      </c>
      <c r="CL231">
        <v>17</v>
      </c>
      <c r="CM231">
        <v>17</v>
      </c>
      <c r="CN231">
        <v>17</v>
      </c>
      <c r="CO231">
        <v>17</v>
      </c>
      <c r="CP231">
        <v>17</v>
      </c>
      <c r="CQ231">
        <v>17</v>
      </c>
      <c r="CR231">
        <v>17</v>
      </c>
      <c r="CS231">
        <v>17</v>
      </c>
      <c r="CT231">
        <v>1</v>
      </c>
      <c r="CU231">
        <v>17</v>
      </c>
      <c r="CV231">
        <v>24</v>
      </c>
      <c r="CW231">
        <v>1</v>
      </c>
      <c r="CX231">
        <v>11</v>
      </c>
      <c r="CY231">
        <v>17</v>
      </c>
      <c r="CZ231">
        <v>17</v>
      </c>
      <c r="DA231">
        <v>17</v>
      </c>
      <c r="DB231">
        <v>17</v>
      </c>
    </row>
    <row r="232" spans="1:106">
      <c r="A232">
        <v>224</v>
      </c>
      <c r="B232" t="s">
        <v>17</v>
      </c>
      <c r="C232" t="s">
        <v>9</v>
      </c>
      <c r="D232" t="s">
        <v>12</v>
      </c>
      <c r="E232" t="s">
        <v>19</v>
      </c>
      <c r="F232" t="s">
        <v>20</v>
      </c>
      <c r="G232">
        <v>22</v>
      </c>
      <c r="H232">
        <v>22</v>
      </c>
      <c r="I232">
        <v>22</v>
      </c>
      <c r="J232">
        <v>22</v>
      </c>
      <c r="K232">
        <v>22</v>
      </c>
      <c r="L232">
        <v>22</v>
      </c>
      <c r="M232">
        <v>22</v>
      </c>
      <c r="N232">
        <v>22</v>
      </c>
      <c r="O232">
        <v>22</v>
      </c>
      <c r="P232">
        <v>22</v>
      </c>
      <c r="Q232">
        <v>22</v>
      </c>
      <c r="R232">
        <v>22</v>
      </c>
      <c r="S232">
        <v>22</v>
      </c>
      <c r="T232">
        <v>22</v>
      </c>
      <c r="U232">
        <v>22</v>
      </c>
      <c r="V232">
        <v>22</v>
      </c>
      <c r="W232">
        <v>22</v>
      </c>
      <c r="X232">
        <v>22</v>
      </c>
      <c r="Y232">
        <v>22</v>
      </c>
      <c r="Z232">
        <v>22</v>
      </c>
      <c r="AA232">
        <v>25</v>
      </c>
      <c r="AB232">
        <v>25</v>
      </c>
      <c r="AC232">
        <v>25</v>
      </c>
      <c r="AD232">
        <v>25</v>
      </c>
      <c r="AE232">
        <v>25</v>
      </c>
      <c r="AF232">
        <v>25</v>
      </c>
      <c r="AG232">
        <v>25</v>
      </c>
      <c r="AH232">
        <v>25</v>
      </c>
      <c r="AI232">
        <v>25</v>
      </c>
      <c r="AJ232">
        <v>25</v>
      </c>
      <c r="AK232">
        <v>25</v>
      </c>
      <c r="AL232">
        <v>25</v>
      </c>
      <c r="AM232">
        <v>25</v>
      </c>
      <c r="AN232">
        <v>25</v>
      </c>
      <c r="AO232">
        <v>25</v>
      </c>
      <c r="AP232">
        <v>25</v>
      </c>
      <c r="AQ232">
        <v>25</v>
      </c>
      <c r="AR232">
        <v>25</v>
      </c>
      <c r="AS232">
        <v>25</v>
      </c>
      <c r="AT232">
        <v>25</v>
      </c>
      <c r="AU232">
        <v>23</v>
      </c>
      <c r="AV232">
        <v>23</v>
      </c>
      <c r="AW232">
        <v>23</v>
      </c>
      <c r="AX232">
        <v>23</v>
      </c>
      <c r="AY232">
        <v>23</v>
      </c>
      <c r="AZ232">
        <v>23</v>
      </c>
      <c r="BA232">
        <v>23</v>
      </c>
      <c r="BB232">
        <v>23</v>
      </c>
      <c r="BC232">
        <v>23</v>
      </c>
      <c r="BD232">
        <v>23</v>
      </c>
      <c r="BE232">
        <v>23</v>
      </c>
      <c r="BF232">
        <v>23</v>
      </c>
      <c r="BG232">
        <v>23</v>
      </c>
      <c r="BH232">
        <v>23</v>
      </c>
      <c r="BI232">
        <v>23</v>
      </c>
      <c r="BJ232">
        <v>23</v>
      </c>
      <c r="BK232">
        <v>23</v>
      </c>
      <c r="BL232">
        <v>24</v>
      </c>
      <c r="BM232">
        <v>23</v>
      </c>
      <c r="BN232">
        <v>23</v>
      </c>
      <c r="BO232">
        <v>24</v>
      </c>
      <c r="BP232">
        <v>24</v>
      </c>
      <c r="BQ232">
        <v>24</v>
      </c>
      <c r="BR232">
        <v>24</v>
      </c>
      <c r="BS232">
        <v>24</v>
      </c>
      <c r="BT232">
        <v>24</v>
      </c>
      <c r="BU232">
        <v>24</v>
      </c>
      <c r="BV232">
        <v>24</v>
      </c>
      <c r="BW232">
        <v>24</v>
      </c>
      <c r="BX232">
        <v>24</v>
      </c>
      <c r="BY232">
        <v>24</v>
      </c>
      <c r="BZ232">
        <v>24</v>
      </c>
      <c r="CA232">
        <v>24</v>
      </c>
      <c r="CB232">
        <v>24</v>
      </c>
      <c r="CC232">
        <v>24</v>
      </c>
      <c r="CD232">
        <v>24</v>
      </c>
      <c r="CE232">
        <v>24</v>
      </c>
      <c r="CF232">
        <v>23</v>
      </c>
      <c r="CG232">
        <v>24</v>
      </c>
      <c r="CH232">
        <v>24</v>
      </c>
      <c r="CI232">
        <v>17</v>
      </c>
      <c r="CJ232">
        <v>17</v>
      </c>
      <c r="CK232">
        <v>17</v>
      </c>
      <c r="CL232">
        <v>17</v>
      </c>
      <c r="CM232">
        <v>17</v>
      </c>
      <c r="CN232">
        <v>17</v>
      </c>
      <c r="CO232">
        <v>17</v>
      </c>
      <c r="CP232">
        <v>17</v>
      </c>
      <c r="CQ232">
        <v>17</v>
      </c>
      <c r="CR232">
        <v>17</v>
      </c>
      <c r="CS232">
        <v>17</v>
      </c>
      <c r="CT232">
        <v>17</v>
      </c>
      <c r="CU232">
        <v>17</v>
      </c>
      <c r="CV232">
        <v>17</v>
      </c>
      <c r="CW232">
        <v>17</v>
      </c>
      <c r="CX232">
        <v>17</v>
      </c>
      <c r="CY232">
        <v>17</v>
      </c>
      <c r="CZ232">
        <v>17</v>
      </c>
      <c r="DA232">
        <v>17</v>
      </c>
      <c r="DB232">
        <v>17</v>
      </c>
    </row>
    <row r="233" spans="1:106">
      <c r="A233">
        <v>225</v>
      </c>
      <c r="B233" t="s">
        <v>17</v>
      </c>
      <c r="C233" t="s">
        <v>9</v>
      </c>
      <c r="D233" t="s">
        <v>12</v>
      </c>
      <c r="E233" t="s">
        <v>19</v>
      </c>
      <c r="F233" t="s">
        <v>20</v>
      </c>
      <c r="G233">
        <v>22</v>
      </c>
      <c r="H233">
        <v>22</v>
      </c>
      <c r="I233">
        <v>22</v>
      </c>
      <c r="J233">
        <v>22</v>
      </c>
      <c r="K233">
        <v>22</v>
      </c>
      <c r="L233">
        <v>22</v>
      </c>
      <c r="M233">
        <v>22</v>
      </c>
      <c r="N233">
        <v>22</v>
      </c>
      <c r="O233">
        <v>22</v>
      </c>
      <c r="P233">
        <v>22</v>
      </c>
      <c r="Q233">
        <v>22</v>
      </c>
      <c r="R233">
        <v>22</v>
      </c>
      <c r="S233">
        <v>11</v>
      </c>
      <c r="T233">
        <v>22</v>
      </c>
      <c r="U233">
        <v>22</v>
      </c>
      <c r="V233">
        <v>22</v>
      </c>
      <c r="W233">
        <v>22</v>
      </c>
      <c r="X233">
        <v>22</v>
      </c>
      <c r="Y233">
        <v>22</v>
      </c>
      <c r="Z233">
        <v>22</v>
      </c>
      <c r="AA233">
        <v>25</v>
      </c>
      <c r="AB233">
        <v>25</v>
      </c>
      <c r="AC233">
        <v>25</v>
      </c>
      <c r="AD233">
        <v>25</v>
      </c>
      <c r="AE233">
        <v>25</v>
      </c>
      <c r="AF233">
        <v>25</v>
      </c>
      <c r="AG233">
        <v>25</v>
      </c>
      <c r="AH233">
        <v>25</v>
      </c>
      <c r="AI233">
        <v>25</v>
      </c>
      <c r="AJ233">
        <v>25</v>
      </c>
      <c r="AK233">
        <v>25</v>
      </c>
      <c r="AL233">
        <v>25</v>
      </c>
      <c r="AM233">
        <v>22</v>
      </c>
      <c r="AN233">
        <v>1</v>
      </c>
      <c r="AO233">
        <v>25</v>
      </c>
      <c r="AP233">
        <v>25</v>
      </c>
      <c r="AQ233">
        <v>25</v>
      </c>
      <c r="AR233">
        <v>25</v>
      </c>
      <c r="AS233">
        <v>25</v>
      </c>
      <c r="AT233">
        <v>25</v>
      </c>
      <c r="AU233">
        <v>23</v>
      </c>
      <c r="AV233">
        <v>23</v>
      </c>
      <c r="AW233">
        <v>23</v>
      </c>
      <c r="AX233">
        <v>23</v>
      </c>
      <c r="AY233">
        <v>23</v>
      </c>
      <c r="AZ233">
        <v>23</v>
      </c>
      <c r="BA233">
        <v>23</v>
      </c>
      <c r="BB233">
        <v>23</v>
      </c>
      <c r="BC233">
        <v>23</v>
      </c>
      <c r="BD233">
        <v>23</v>
      </c>
      <c r="BE233">
        <v>23</v>
      </c>
      <c r="BF233">
        <v>1</v>
      </c>
      <c r="BG233">
        <v>25</v>
      </c>
      <c r="BH233">
        <v>25</v>
      </c>
      <c r="BI233">
        <v>23</v>
      </c>
      <c r="BJ233">
        <v>23</v>
      </c>
      <c r="BK233">
        <v>23</v>
      </c>
      <c r="BL233">
        <v>23</v>
      </c>
      <c r="BM233">
        <v>24</v>
      </c>
      <c r="BN233">
        <v>23</v>
      </c>
      <c r="BO233">
        <v>24</v>
      </c>
      <c r="BP233">
        <v>24</v>
      </c>
      <c r="BQ233">
        <v>24</v>
      </c>
      <c r="BR233">
        <v>24</v>
      </c>
      <c r="BS233">
        <v>24</v>
      </c>
      <c r="BT233">
        <v>24</v>
      </c>
      <c r="BU233">
        <v>24</v>
      </c>
      <c r="BV233">
        <v>24</v>
      </c>
      <c r="BW233">
        <v>24</v>
      </c>
      <c r="BX233">
        <v>24</v>
      </c>
      <c r="BY233">
        <v>24</v>
      </c>
      <c r="BZ233">
        <v>23</v>
      </c>
      <c r="CA233">
        <v>23</v>
      </c>
      <c r="CB233">
        <v>23</v>
      </c>
      <c r="CC233">
        <v>24</v>
      </c>
      <c r="CD233">
        <v>24</v>
      </c>
      <c r="CE233">
        <v>24</v>
      </c>
      <c r="CF233">
        <v>24</v>
      </c>
      <c r="CG233">
        <v>23</v>
      </c>
      <c r="CH233">
        <v>24</v>
      </c>
      <c r="CI233">
        <v>17</v>
      </c>
      <c r="CJ233">
        <v>17</v>
      </c>
      <c r="CK233">
        <v>17</v>
      </c>
      <c r="CL233">
        <v>17</v>
      </c>
      <c r="CM233">
        <v>17</v>
      </c>
      <c r="CN233">
        <v>17</v>
      </c>
      <c r="CO233">
        <v>17</v>
      </c>
      <c r="CP233">
        <v>17</v>
      </c>
      <c r="CQ233">
        <v>17</v>
      </c>
      <c r="CR233">
        <v>17</v>
      </c>
      <c r="CS233">
        <v>17</v>
      </c>
      <c r="CT233">
        <v>24</v>
      </c>
      <c r="CU233">
        <v>1</v>
      </c>
      <c r="CV233">
        <v>24</v>
      </c>
      <c r="CW233">
        <v>17</v>
      </c>
      <c r="CX233">
        <v>17</v>
      </c>
      <c r="CY233">
        <v>17</v>
      </c>
      <c r="CZ233">
        <v>17</v>
      </c>
      <c r="DA233">
        <v>17</v>
      </c>
      <c r="DB233">
        <v>17</v>
      </c>
    </row>
    <row r="234" spans="1:106">
      <c r="A234">
        <v>226</v>
      </c>
      <c r="B234" t="s">
        <v>17</v>
      </c>
      <c r="C234" t="s">
        <v>9</v>
      </c>
      <c r="D234" t="s">
        <v>12</v>
      </c>
      <c r="E234" t="s">
        <v>19</v>
      </c>
      <c r="F234" t="s">
        <v>20</v>
      </c>
      <c r="G234">
        <v>11</v>
      </c>
      <c r="H234">
        <v>22</v>
      </c>
      <c r="I234">
        <v>22</v>
      </c>
      <c r="J234">
        <v>22</v>
      </c>
      <c r="K234">
        <v>11</v>
      </c>
      <c r="L234">
        <v>22</v>
      </c>
      <c r="M234">
        <v>22</v>
      </c>
      <c r="N234">
        <v>22</v>
      </c>
      <c r="O234">
        <v>22</v>
      </c>
      <c r="P234">
        <v>22</v>
      </c>
      <c r="Q234">
        <v>22</v>
      </c>
      <c r="R234">
        <v>22</v>
      </c>
      <c r="S234">
        <v>22</v>
      </c>
      <c r="T234">
        <v>22</v>
      </c>
      <c r="U234">
        <v>22</v>
      </c>
      <c r="V234">
        <v>22</v>
      </c>
      <c r="W234">
        <v>22</v>
      </c>
      <c r="X234">
        <v>22</v>
      </c>
      <c r="Y234">
        <v>22</v>
      </c>
      <c r="Z234">
        <v>22</v>
      </c>
      <c r="AA234">
        <v>22</v>
      </c>
      <c r="AB234">
        <v>25</v>
      </c>
      <c r="AC234">
        <v>25</v>
      </c>
      <c r="AD234">
        <v>25</v>
      </c>
      <c r="AE234">
        <v>22</v>
      </c>
      <c r="AF234">
        <v>25</v>
      </c>
      <c r="AG234">
        <v>25</v>
      </c>
      <c r="AH234">
        <v>25</v>
      </c>
      <c r="AI234">
        <v>25</v>
      </c>
      <c r="AJ234">
        <v>25</v>
      </c>
      <c r="AK234">
        <v>25</v>
      </c>
      <c r="AL234">
        <v>11</v>
      </c>
      <c r="AM234">
        <v>25</v>
      </c>
      <c r="AN234">
        <v>11</v>
      </c>
      <c r="AO234">
        <v>25</v>
      </c>
      <c r="AP234">
        <v>25</v>
      </c>
      <c r="AQ234">
        <v>25</v>
      </c>
      <c r="AR234">
        <v>25</v>
      </c>
      <c r="AS234">
        <v>25</v>
      </c>
      <c r="AT234">
        <v>25</v>
      </c>
      <c r="AU234">
        <v>25</v>
      </c>
      <c r="AV234">
        <v>23</v>
      </c>
      <c r="AW234">
        <v>23</v>
      </c>
      <c r="AX234">
        <v>23</v>
      </c>
      <c r="AY234">
        <v>25</v>
      </c>
      <c r="AZ234">
        <v>23</v>
      </c>
      <c r="BA234">
        <v>23</v>
      </c>
      <c r="BB234">
        <v>23</v>
      </c>
      <c r="BC234">
        <v>23</v>
      </c>
      <c r="BD234">
        <v>23</v>
      </c>
      <c r="BE234">
        <v>23</v>
      </c>
      <c r="BF234">
        <v>25</v>
      </c>
      <c r="BG234">
        <v>23</v>
      </c>
      <c r="BH234">
        <v>25</v>
      </c>
      <c r="BI234">
        <v>23</v>
      </c>
      <c r="BJ234">
        <v>23</v>
      </c>
      <c r="BK234">
        <v>23</v>
      </c>
      <c r="BL234">
        <v>23</v>
      </c>
      <c r="BM234">
        <v>23</v>
      </c>
      <c r="BN234">
        <v>23</v>
      </c>
      <c r="BO234">
        <v>23</v>
      </c>
      <c r="BP234">
        <v>24</v>
      </c>
      <c r="BQ234">
        <v>11</v>
      </c>
      <c r="BR234">
        <v>24</v>
      </c>
      <c r="BS234">
        <v>23</v>
      </c>
      <c r="BT234">
        <v>24</v>
      </c>
      <c r="BU234">
        <v>24</v>
      </c>
      <c r="BV234">
        <v>24</v>
      </c>
      <c r="BW234">
        <v>24</v>
      </c>
      <c r="BX234">
        <v>24</v>
      </c>
      <c r="BY234">
        <v>24</v>
      </c>
      <c r="BZ234">
        <v>23</v>
      </c>
      <c r="CA234">
        <v>24</v>
      </c>
      <c r="CB234">
        <v>23</v>
      </c>
      <c r="CC234">
        <v>24</v>
      </c>
      <c r="CD234">
        <v>24</v>
      </c>
      <c r="CE234">
        <v>24</v>
      </c>
      <c r="CF234">
        <v>24</v>
      </c>
      <c r="CG234">
        <v>24</v>
      </c>
      <c r="CH234">
        <v>24</v>
      </c>
      <c r="CI234">
        <v>24</v>
      </c>
      <c r="CJ234">
        <v>17</v>
      </c>
      <c r="CK234">
        <v>24</v>
      </c>
      <c r="CL234">
        <v>17</v>
      </c>
      <c r="CM234">
        <v>24</v>
      </c>
      <c r="CN234">
        <v>17</v>
      </c>
      <c r="CO234">
        <v>17</v>
      </c>
      <c r="CP234">
        <v>17</v>
      </c>
      <c r="CQ234">
        <v>17</v>
      </c>
      <c r="CR234">
        <v>17</v>
      </c>
      <c r="CS234">
        <v>17</v>
      </c>
      <c r="CT234">
        <v>24</v>
      </c>
      <c r="CU234">
        <v>17</v>
      </c>
      <c r="CV234">
        <v>24</v>
      </c>
      <c r="CW234">
        <v>17</v>
      </c>
      <c r="CX234">
        <v>17</v>
      </c>
      <c r="CY234">
        <v>17</v>
      </c>
      <c r="CZ234">
        <v>17</v>
      </c>
      <c r="DA234">
        <v>17</v>
      </c>
      <c r="DB234">
        <v>17</v>
      </c>
    </row>
    <row r="235" spans="1:106">
      <c r="A235">
        <v>227</v>
      </c>
      <c r="B235" t="s">
        <v>17</v>
      </c>
      <c r="C235" t="s">
        <v>9</v>
      </c>
      <c r="D235" t="s">
        <v>12</v>
      </c>
      <c r="E235" t="s">
        <v>19</v>
      </c>
      <c r="F235" t="s">
        <v>20</v>
      </c>
      <c r="G235">
        <v>22</v>
      </c>
      <c r="H235">
        <v>22</v>
      </c>
      <c r="I235">
        <v>22</v>
      </c>
      <c r="J235">
        <v>22</v>
      </c>
      <c r="K235">
        <v>22</v>
      </c>
      <c r="L235">
        <v>22</v>
      </c>
      <c r="M235">
        <v>22</v>
      </c>
      <c r="N235">
        <v>22</v>
      </c>
      <c r="O235">
        <v>22</v>
      </c>
      <c r="P235">
        <v>22</v>
      </c>
      <c r="Q235">
        <v>22</v>
      </c>
      <c r="R235">
        <v>22</v>
      </c>
      <c r="S235">
        <v>22</v>
      </c>
      <c r="T235">
        <v>22</v>
      </c>
      <c r="U235">
        <v>22</v>
      </c>
      <c r="V235">
        <v>22</v>
      </c>
      <c r="W235">
        <v>22</v>
      </c>
      <c r="X235">
        <v>22</v>
      </c>
      <c r="Y235">
        <v>22</v>
      </c>
      <c r="Z235">
        <v>22</v>
      </c>
      <c r="AA235">
        <v>25</v>
      </c>
      <c r="AB235">
        <v>25</v>
      </c>
      <c r="AC235">
        <v>25</v>
      </c>
      <c r="AD235">
        <v>25</v>
      </c>
      <c r="AE235">
        <v>25</v>
      </c>
      <c r="AF235">
        <v>25</v>
      </c>
      <c r="AG235">
        <v>25</v>
      </c>
      <c r="AH235">
        <v>25</v>
      </c>
      <c r="AI235">
        <v>25</v>
      </c>
      <c r="AJ235">
        <v>25</v>
      </c>
      <c r="AK235">
        <v>25</v>
      </c>
      <c r="AL235">
        <v>25</v>
      </c>
      <c r="AM235">
        <v>25</v>
      </c>
      <c r="AN235">
        <v>25</v>
      </c>
      <c r="AO235">
        <v>25</v>
      </c>
      <c r="AP235">
        <v>25</v>
      </c>
      <c r="AQ235">
        <v>25</v>
      </c>
      <c r="AR235">
        <v>25</v>
      </c>
      <c r="AS235">
        <v>25</v>
      </c>
      <c r="AT235">
        <v>25</v>
      </c>
      <c r="AU235">
        <v>23</v>
      </c>
      <c r="AV235">
        <v>23</v>
      </c>
      <c r="AW235">
        <v>23</v>
      </c>
      <c r="AX235">
        <v>23</v>
      </c>
      <c r="AY235">
        <v>23</v>
      </c>
      <c r="AZ235">
        <v>23</v>
      </c>
      <c r="BA235">
        <v>23</v>
      </c>
      <c r="BB235">
        <v>23</v>
      </c>
      <c r="BC235">
        <v>23</v>
      </c>
      <c r="BD235">
        <v>23</v>
      </c>
      <c r="BE235">
        <v>23</v>
      </c>
      <c r="BF235">
        <v>23</v>
      </c>
      <c r="BG235">
        <v>23</v>
      </c>
      <c r="BH235">
        <v>23</v>
      </c>
      <c r="BI235">
        <v>23</v>
      </c>
      <c r="BJ235">
        <v>23</v>
      </c>
      <c r="BK235">
        <v>23</v>
      </c>
      <c r="BL235">
        <v>23</v>
      </c>
      <c r="BM235">
        <v>23</v>
      </c>
      <c r="BN235">
        <v>23</v>
      </c>
      <c r="BO235">
        <v>24</v>
      </c>
      <c r="BP235">
        <v>24</v>
      </c>
      <c r="BQ235">
        <v>24</v>
      </c>
      <c r="BR235">
        <v>24</v>
      </c>
      <c r="BS235">
        <v>24</v>
      </c>
      <c r="BT235">
        <v>24</v>
      </c>
      <c r="BU235">
        <v>24</v>
      </c>
      <c r="BV235">
        <v>24</v>
      </c>
      <c r="BW235">
        <v>24</v>
      </c>
      <c r="BX235">
        <v>24</v>
      </c>
      <c r="BY235">
        <v>24</v>
      </c>
      <c r="BZ235">
        <v>24</v>
      </c>
      <c r="CA235">
        <v>24</v>
      </c>
      <c r="CB235">
        <v>24</v>
      </c>
      <c r="CC235">
        <v>24</v>
      </c>
      <c r="CD235">
        <v>24</v>
      </c>
      <c r="CE235">
        <v>24</v>
      </c>
      <c r="CF235">
        <v>24</v>
      </c>
      <c r="CG235">
        <v>24</v>
      </c>
      <c r="CH235">
        <v>24</v>
      </c>
      <c r="CI235">
        <v>17</v>
      </c>
      <c r="CJ235">
        <v>17</v>
      </c>
      <c r="CK235">
        <v>17</v>
      </c>
      <c r="CL235">
        <v>17</v>
      </c>
      <c r="CM235">
        <v>17</v>
      </c>
      <c r="CN235">
        <v>17</v>
      </c>
      <c r="CO235">
        <v>17</v>
      </c>
      <c r="CP235">
        <v>17</v>
      </c>
      <c r="CQ235">
        <v>17</v>
      </c>
      <c r="CR235">
        <v>17</v>
      </c>
      <c r="CS235">
        <v>17</v>
      </c>
      <c r="CT235">
        <v>17</v>
      </c>
      <c r="CU235">
        <v>17</v>
      </c>
      <c r="CV235">
        <v>17</v>
      </c>
      <c r="CW235">
        <v>17</v>
      </c>
      <c r="CX235">
        <v>17</v>
      </c>
      <c r="CY235">
        <v>17</v>
      </c>
      <c r="CZ235">
        <v>17</v>
      </c>
      <c r="DA235">
        <v>17</v>
      </c>
      <c r="DB235">
        <v>17</v>
      </c>
    </row>
    <row r="236" spans="1:106">
      <c r="A236">
        <v>228</v>
      </c>
      <c r="B236" t="s">
        <v>17</v>
      </c>
      <c r="C236" t="s">
        <v>9</v>
      </c>
      <c r="D236" t="s">
        <v>12</v>
      </c>
      <c r="E236" t="s">
        <v>19</v>
      </c>
      <c r="F236" t="s">
        <v>20</v>
      </c>
      <c r="G236">
        <v>22</v>
      </c>
      <c r="H236">
        <v>22</v>
      </c>
      <c r="I236">
        <v>22</v>
      </c>
      <c r="J236">
        <v>22</v>
      </c>
      <c r="K236">
        <v>22</v>
      </c>
      <c r="L236">
        <v>22</v>
      </c>
      <c r="M236">
        <v>22</v>
      </c>
      <c r="N236">
        <v>22</v>
      </c>
      <c r="O236">
        <v>22</v>
      </c>
      <c r="P236">
        <v>22</v>
      </c>
      <c r="Q236">
        <v>22</v>
      </c>
      <c r="R236">
        <v>22</v>
      </c>
      <c r="S236">
        <v>11</v>
      </c>
      <c r="T236">
        <v>22</v>
      </c>
      <c r="U236">
        <v>22</v>
      </c>
      <c r="V236">
        <v>22</v>
      </c>
      <c r="W236">
        <v>22</v>
      </c>
      <c r="X236">
        <v>22</v>
      </c>
      <c r="Y236">
        <v>22</v>
      </c>
      <c r="Z236">
        <v>22</v>
      </c>
      <c r="AA236">
        <v>25</v>
      </c>
      <c r="AB236">
        <v>25</v>
      </c>
      <c r="AC236">
        <v>25</v>
      </c>
      <c r="AD236">
        <v>25</v>
      </c>
      <c r="AE236">
        <v>25</v>
      </c>
      <c r="AF236">
        <v>25</v>
      </c>
      <c r="AG236">
        <v>25</v>
      </c>
      <c r="AH236">
        <v>25</v>
      </c>
      <c r="AI236">
        <v>25</v>
      </c>
      <c r="AJ236">
        <v>25</v>
      </c>
      <c r="AK236">
        <v>25</v>
      </c>
      <c r="AL236">
        <v>25</v>
      </c>
      <c r="AM236">
        <v>22</v>
      </c>
      <c r="AN236">
        <v>25</v>
      </c>
      <c r="AO236">
        <v>25</v>
      </c>
      <c r="AP236">
        <v>25</v>
      </c>
      <c r="AQ236">
        <v>25</v>
      </c>
      <c r="AR236">
        <v>25</v>
      </c>
      <c r="AS236">
        <v>25</v>
      </c>
      <c r="AT236">
        <v>25</v>
      </c>
      <c r="AU236">
        <v>23</v>
      </c>
      <c r="AV236">
        <v>23</v>
      </c>
      <c r="AW236">
        <v>23</v>
      </c>
      <c r="AX236">
        <v>23</v>
      </c>
      <c r="AY236">
        <v>23</v>
      </c>
      <c r="AZ236">
        <v>24</v>
      </c>
      <c r="BA236">
        <v>23</v>
      </c>
      <c r="BB236">
        <v>23</v>
      </c>
      <c r="BC236">
        <v>23</v>
      </c>
      <c r="BD236">
        <v>24</v>
      </c>
      <c r="BE236">
        <v>23</v>
      </c>
      <c r="BF236">
        <v>23</v>
      </c>
      <c r="BG236">
        <v>25</v>
      </c>
      <c r="BH236">
        <v>23</v>
      </c>
      <c r="BI236">
        <v>23</v>
      </c>
      <c r="BJ236">
        <v>23</v>
      </c>
      <c r="BK236">
        <v>23</v>
      </c>
      <c r="BL236">
        <v>24</v>
      </c>
      <c r="BM236">
        <v>23</v>
      </c>
      <c r="BN236">
        <v>23</v>
      </c>
      <c r="BO236">
        <v>24</v>
      </c>
      <c r="BP236">
        <v>11</v>
      </c>
      <c r="BQ236">
        <v>24</v>
      </c>
      <c r="BR236">
        <v>24</v>
      </c>
      <c r="BS236">
        <v>24</v>
      </c>
      <c r="BT236">
        <v>23</v>
      </c>
      <c r="BU236">
        <v>24</v>
      </c>
      <c r="BV236">
        <v>24</v>
      </c>
      <c r="BW236">
        <v>24</v>
      </c>
      <c r="BX236">
        <v>23</v>
      </c>
      <c r="BY236">
        <v>24</v>
      </c>
      <c r="BZ236">
        <v>24</v>
      </c>
      <c r="CA236">
        <v>23</v>
      </c>
      <c r="CB236">
        <v>24</v>
      </c>
      <c r="CC236">
        <v>24</v>
      </c>
      <c r="CD236">
        <v>24</v>
      </c>
      <c r="CE236">
        <v>24</v>
      </c>
      <c r="CF236">
        <v>23</v>
      </c>
      <c r="CG236">
        <v>24</v>
      </c>
      <c r="CH236">
        <v>24</v>
      </c>
      <c r="CI236">
        <v>17</v>
      </c>
      <c r="CJ236">
        <v>24</v>
      </c>
      <c r="CK236">
        <v>17</v>
      </c>
      <c r="CL236">
        <v>17</v>
      </c>
      <c r="CM236">
        <v>17</v>
      </c>
      <c r="CN236">
        <v>17</v>
      </c>
      <c r="CO236">
        <v>17</v>
      </c>
      <c r="CP236">
        <v>17</v>
      </c>
      <c r="CQ236">
        <v>17</v>
      </c>
      <c r="CR236">
        <v>17</v>
      </c>
      <c r="CS236">
        <v>17</v>
      </c>
      <c r="CT236">
        <v>17</v>
      </c>
      <c r="CU236">
        <v>24</v>
      </c>
      <c r="CV236">
        <v>17</v>
      </c>
      <c r="CW236">
        <v>17</v>
      </c>
      <c r="CX236">
        <v>17</v>
      </c>
      <c r="CY236">
        <v>17</v>
      </c>
      <c r="CZ236">
        <v>17</v>
      </c>
      <c r="DA236">
        <v>17</v>
      </c>
      <c r="DB236">
        <v>17</v>
      </c>
    </row>
    <row r="237" spans="1:106">
      <c r="A237">
        <v>229</v>
      </c>
      <c r="B237" t="s">
        <v>17</v>
      </c>
      <c r="C237" t="s">
        <v>9</v>
      </c>
      <c r="D237" t="s">
        <v>12</v>
      </c>
      <c r="E237" t="s">
        <v>19</v>
      </c>
      <c r="F237" t="s">
        <v>20</v>
      </c>
      <c r="G237">
        <v>22</v>
      </c>
      <c r="H237">
        <v>22</v>
      </c>
      <c r="I237">
        <v>22</v>
      </c>
      <c r="J237">
        <v>22</v>
      </c>
      <c r="K237">
        <v>22</v>
      </c>
      <c r="L237">
        <v>22</v>
      </c>
      <c r="M237">
        <v>22</v>
      </c>
      <c r="N237">
        <v>22</v>
      </c>
      <c r="O237">
        <v>22</v>
      </c>
      <c r="P237">
        <v>22</v>
      </c>
      <c r="Q237">
        <v>22</v>
      </c>
      <c r="R237">
        <v>22</v>
      </c>
      <c r="S237">
        <v>22</v>
      </c>
      <c r="T237">
        <v>22</v>
      </c>
      <c r="U237">
        <v>22</v>
      </c>
      <c r="V237">
        <v>22</v>
      </c>
      <c r="W237">
        <v>22</v>
      </c>
      <c r="X237">
        <v>22</v>
      </c>
      <c r="Y237">
        <v>22</v>
      </c>
      <c r="Z237">
        <v>22</v>
      </c>
      <c r="AA237">
        <v>25</v>
      </c>
      <c r="AB237">
        <v>25</v>
      </c>
      <c r="AC237">
        <v>25</v>
      </c>
      <c r="AD237">
        <v>25</v>
      </c>
      <c r="AE237">
        <v>25</v>
      </c>
      <c r="AF237">
        <v>25</v>
      </c>
      <c r="AG237">
        <v>25</v>
      </c>
      <c r="AH237">
        <v>25</v>
      </c>
      <c r="AI237">
        <v>25</v>
      </c>
      <c r="AJ237">
        <v>25</v>
      </c>
      <c r="AK237">
        <v>25</v>
      </c>
      <c r="AL237">
        <v>25</v>
      </c>
      <c r="AM237">
        <v>25</v>
      </c>
      <c r="AN237">
        <v>25</v>
      </c>
      <c r="AO237">
        <v>25</v>
      </c>
      <c r="AP237">
        <v>25</v>
      </c>
      <c r="AQ237">
        <v>25</v>
      </c>
      <c r="AR237">
        <v>25</v>
      </c>
      <c r="AS237">
        <v>25</v>
      </c>
      <c r="AT237">
        <v>25</v>
      </c>
      <c r="AU237">
        <v>23</v>
      </c>
      <c r="AV237">
        <v>23</v>
      </c>
      <c r="AW237">
        <v>23</v>
      </c>
      <c r="AX237">
        <v>23</v>
      </c>
      <c r="AY237">
        <v>23</v>
      </c>
      <c r="AZ237">
        <v>23</v>
      </c>
      <c r="BA237">
        <v>23</v>
      </c>
      <c r="BB237">
        <v>23</v>
      </c>
      <c r="BC237">
        <v>23</v>
      </c>
      <c r="BD237">
        <v>23</v>
      </c>
      <c r="BE237">
        <v>23</v>
      </c>
      <c r="BF237">
        <v>23</v>
      </c>
      <c r="BG237">
        <v>23</v>
      </c>
      <c r="BH237">
        <v>23</v>
      </c>
      <c r="BI237">
        <v>23</v>
      </c>
      <c r="BJ237">
        <v>23</v>
      </c>
      <c r="BK237">
        <v>23</v>
      </c>
      <c r="BL237">
        <v>23</v>
      </c>
      <c r="BM237">
        <v>23</v>
      </c>
      <c r="BN237">
        <v>23</v>
      </c>
      <c r="BO237">
        <v>24</v>
      </c>
      <c r="BP237">
        <v>24</v>
      </c>
      <c r="BQ237">
        <v>24</v>
      </c>
      <c r="BR237">
        <v>24</v>
      </c>
      <c r="BS237">
        <v>24</v>
      </c>
      <c r="BT237">
        <v>24</v>
      </c>
      <c r="BU237">
        <v>24</v>
      </c>
      <c r="BV237">
        <v>24</v>
      </c>
      <c r="BW237">
        <v>24</v>
      </c>
      <c r="BX237">
        <v>24</v>
      </c>
      <c r="BY237">
        <v>24</v>
      </c>
      <c r="BZ237">
        <v>24</v>
      </c>
      <c r="CA237">
        <v>24</v>
      </c>
      <c r="CB237">
        <v>24</v>
      </c>
      <c r="CC237">
        <v>24</v>
      </c>
      <c r="CD237">
        <v>24</v>
      </c>
      <c r="CE237">
        <v>24</v>
      </c>
      <c r="CF237">
        <v>24</v>
      </c>
      <c r="CG237">
        <v>24</v>
      </c>
      <c r="CH237">
        <v>24</v>
      </c>
      <c r="CI237">
        <v>17</v>
      </c>
      <c r="CJ237">
        <v>17</v>
      </c>
      <c r="CK237">
        <v>17</v>
      </c>
      <c r="CL237">
        <v>17</v>
      </c>
      <c r="CM237">
        <v>17</v>
      </c>
      <c r="CN237">
        <v>17</v>
      </c>
      <c r="CO237">
        <v>17</v>
      </c>
      <c r="CP237">
        <v>17</v>
      </c>
      <c r="CQ237">
        <v>17</v>
      </c>
      <c r="CR237">
        <v>17</v>
      </c>
      <c r="CS237">
        <v>17</v>
      </c>
      <c r="CT237">
        <v>17</v>
      </c>
      <c r="CU237">
        <v>17</v>
      </c>
      <c r="CV237">
        <v>17</v>
      </c>
      <c r="CW237">
        <v>17</v>
      </c>
      <c r="CX237">
        <v>17</v>
      </c>
      <c r="CY237">
        <v>17</v>
      </c>
      <c r="CZ237">
        <v>17</v>
      </c>
      <c r="DA237">
        <v>17</v>
      </c>
      <c r="DB237">
        <v>17</v>
      </c>
    </row>
    <row r="238" spans="1:106">
      <c r="A238">
        <v>230</v>
      </c>
      <c r="B238" t="s">
        <v>17</v>
      </c>
      <c r="C238" t="s">
        <v>9</v>
      </c>
      <c r="D238" t="s">
        <v>12</v>
      </c>
      <c r="E238" t="s">
        <v>19</v>
      </c>
      <c r="F238" t="s">
        <v>20</v>
      </c>
      <c r="G238">
        <v>22</v>
      </c>
      <c r="H238">
        <v>22</v>
      </c>
      <c r="I238">
        <v>22</v>
      </c>
      <c r="J238">
        <v>22</v>
      </c>
      <c r="K238">
        <v>22</v>
      </c>
      <c r="L238">
        <v>22</v>
      </c>
      <c r="M238">
        <v>22</v>
      </c>
      <c r="N238">
        <v>22</v>
      </c>
      <c r="O238">
        <v>22</v>
      </c>
      <c r="P238">
        <v>22</v>
      </c>
      <c r="Q238">
        <v>22</v>
      </c>
      <c r="R238">
        <v>22</v>
      </c>
      <c r="S238">
        <v>22</v>
      </c>
      <c r="T238">
        <v>22</v>
      </c>
      <c r="U238">
        <v>22</v>
      </c>
      <c r="V238">
        <v>22</v>
      </c>
      <c r="W238">
        <v>22</v>
      </c>
      <c r="X238">
        <v>22</v>
      </c>
      <c r="Y238">
        <v>22</v>
      </c>
      <c r="Z238">
        <v>22</v>
      </c>
      <c r="AA238">
        <v>25</v>
      </c>
      <c r="AB238">
        <v>25</v>
      </c>
      <c r="AC238">
        <v>25</v>
      </c>
      <c r="AD238">
        <v>25</v>
      </c>
      <c r="AE238">
        <v>25</v>
      </c>
      <c r="AF238">
        <v>25</v>
      </c>
      <c r="AG238">
        <v>25</v>
      </c>
      <c r="AH238">
        <v>25</v>
      </c>
      <c r="AI238">
        <v>25</v>
      </c>
      <c r="AJ238">
        <v>25</v>
      </c>
      <c r="AK238">
        <v>25</v>
      </c>
      <c r="AL238">
        <v>24</v>
      </c>
      <c r="AM238">
        <v>25</v>
      </c>
      <c r="AN238">
        <v>25</v>
      </c>
      <c r="AO238">
        <v>25</v>
      </c>
      <c r="AP238">
        <v>25</v>
      </c>
      <c r="AQ238">
        <v>25</v>
      </c>
      <c r="AR238">
        <v>25</v>
      </c>
      <c r="AS238">
        <v>25</v>
      </c>
      <c r="AT238">
        <v>25</v>
      </c>
      <c r="AU238">
        <v>23</v>
      </c>
      <c r="AV238">
        <v>23</v>
      </c>
      <c r="AW238">
        <v>23</v>
      </c>
      <c r="AX238">
        <v>23</v>
      </c>
      <c r="AY238">
        <v>23</v>
      </c>
      <c r="AZ238">
        <v>23</v>
      </c>
      <c r="BA238">
        <v>23</v>
      </c>
      <c r="BB238">
        <v>23</v>
      </c>
      <c r="BC238">
        <v>23</v>
      </c>
      <c r="BD238">
        <v>23</v>
      </c>
      <c r="BE238">
        <v>23</v>
      </c>
      <c r="BF238">
        <v>25</v>
      </c>
      <c r="BG238">
        <v>23</v>
      </c>
      <c r="BH238">
        <v>24</v>
      </c>
      <c r="BI238">
        <v>23</v>
      </c>
      <c r="BJ238">
        <v>23</v>
      </c>
      <c r="BK238">
        <v>20</v>
      </c>
      <c r="BL238">
        <v>23</v>
      </c>
      <c r="BM238">
        <v>23</v>
      </c>
      <c r="BN238">
        <v>23</v>
      </c>
      <c r="BO238">
        <v>24</v>
      </c>
      <c r="BP238">
        <v>24</v>
      </c>
      <c r="BQ238">
        <v>24</v>
      </c>
      <c r="BR238">
        <v>24</v>
      </c>
      <c r="BS238">
        <v>24</v>
      </c>
      <c r="BT238">
        <v>24</v>
      </c>
      <c r="BU238">
        <v>24</v>
      </c>
      <c r="BV238">
        <v>24</v>
      </c>
      <c r="BW238">
        <v>24</v>
      </c>
      <c r="BX238">
        <v>24</v>
      </c>
      <c r="BY238">
        <v>24</v>
      </c>
      <c r="BZ238">
        <v>23</v>
      </c>
      <c r="CA238">
        <v>24</v>
      </c>
      <c r="CB238">
        <v>23</v>
      </c>
      <c r="CC238">
        <v>24</v>
      </c>
      <c r="CD238">
        <v>24</v>
      </c>
      <c r="CE238">
        <v>24</v>
      </c>
      <c r="CF238">
        <v>24</v>
      </c>
      <c r="CG238">
        <v>24</v>
      </c>
      <c r="CH238">
        <v>24</v>
      </c>
      <c r="CI238">
        <v>17</v>
      </c>
      <c r="CJ238">
        <v>17</v>
      </c>
      <c r="CK238">
        <v>17</v>
      </c>
      <c r="CL238">
        <v>17</v>
      </c>
      <c r="CM238">
        <v>17</v>
      </c>
      <c r="CN238">
        <v>17</v>
      </c>
      <c r="CO238">
        <v>17</v>
      </c>
      <c r="CP238">
        <v>17</v>
      </c>
      <c r="CQ238">
        <v>17</v>
      </c>
      <c r="CR238">
        <v>17</v>
      </c>
      <c r="CS238">
        <v>17</v>
      </c>
      <c r="CT238">
        <v>26</v>
      </c>
      <c r="CU238">
        <v>17</v>
      </c>
      <c r="CV238">
        <v>17</v>
      </c>
      <c r="CW238">
        <v>17</v>
      </c>
      <c r="CX238">
        <v>17</v>
      </c>
      <c r="CY238">
        <v>26</v>
      </c>
      <c r="CZ238">
        <v>17</v>
      </c>
      <c r="DA238">
        <v>17</v>
      </c>
      <c r="DB238">
        <v>17</v>
      </c>
    </row>
    <row r="239" spans="1:106">
      <c r="A239">
        <v>231</v>
      </c>
      <c r="B239" t="s">
        <v>17</v>
      </c>
      <c r="C239" t="s">
        <v>9</v>
      </c>
      <c r="D239" t="s">
        <v>12</v>
      </c>
      <c r="E239" t="s">
        <v>19</v>
      </c>
      <c r="F239" t="s">
        <v>20</v>
      </c>
      <c r="G239">
        <v>22</v>
      </c>
      <c r="H239">
        <v>22</v>
      </c>
      <c r="I239">
        <v>22</v>
      </c>
      <c r="J239">
        <v>22</v>
      </c>
      <c r="K239">
        <v>22</v>
      </c>
      <c r="L239">
        <v>22</v>
      </c>
      <c r="M239">
        <v>22</v>
      </c>
      <c r="N239">
        <v>22</v>
      </c>
      <c r="O239">
        <v>22</v>
      </c>
      <c r="P239">
        <v>22</v>
      </c>
      <c r="Q239">
        <v>22</v>
      </c>
      <c r="R239">
        <v>22</v>
      </c>
      <c r="S239">
        <v>22</v>
      </c>
      <c r="T239">
        <v>22</v>
      </c>
      <c r="U239">
        <v>22</v>
      </c>
      <c r="V239">
        <v>22</v>
      </c>
      <c r="W239">
        <v>22</v>
      </c>
      <c r="X239">
        <v>22</v>
      </c>
      <c r="Y239">
        <v>22</v>
      </c>
      <c r="Z239">
        <v>22</v>
      </c>
      <c r="AA239">
        <v>25</v>
      </c>
      <c r="AB239">
        <v>25</v>
      </c>
      <c r="AC239">
        <v>25</v>
      </c>
      <c r="AD239">
        <v>25</v>
      </c>
      <c r="AE239">
        <v>25</v>
      </c>
      <c r="AF239">
        <v>25</v>
      </c>
      <c r="AG239">
        <v>25</v>
      </c>
      <c r="AH239">
        <v>25</v>
      </c>
      <c r="AI239">
        <v>25</v>
      </c>
      <c r="AJ239">
        <v>25</v>
      </c>
      <c r="AK239">
        <v>25</v>
      </c>
      <c r="AL239">
        <v>20</v>
      </c>
      <c r="AM239">
        <v>25</v>
      </c>
      <c r="AN239">
        <v>20</v>
      </c>
      <c r="AO239">
        <v>25</v>
      </c>
      <c r="AP239">
        <v>25</v>
      </c>
      <c r="AQ239">
        <v>25</v>
      </c>
      <c r="AR239">
        <v>25</v>
      </c>
      <c r="AS239">
        <v>25</v>
      </c>
      <c r="AT239">
        <v>25</v>
      </c>
      <c r="AU239">
        <v>23</v>
      </c>
      <c r="AV239">
        <v>23</v>
      </c>
      <c r="AW239">
        <v>23</v>
      </c>
      <c r="AX239">
        <v>23</v>
      </c>
      <c r="AY239">
        <v>23</v>
      </c>
      <c r="AZ239">
        <v>23</v>
      </c>
      <c r="BA239">
        <v>23</v>
      </c>
      <c r="BB239">
        <v>23</v>
      </c>
      <c r="BC239">
        <v>23</v>
      </c>
      <c r="BD239">
        <v>23</v>
      </c>
      <c r="BE239">
        <v>23</v>
      </c>
      <c r="BF239">
        <v>24</v>
      </c>
      <c r="BG239">
        <v>24</v>
      </c>
      <c r="BH239">
        <v>24</v>
      </c>
      <c r="BI239">
        <v>23</v>
      </c>
      <c r="BJ239">
        <v>23</v>
      </c>
      <c r="BK239">
        <v>24</v>
      </c>
      <c r="BL239">
        <v>23</v>
      </c>
      <c r="BM239">
        <v>24</v>
      </c>
      <c r="BN239">
        <v>23</v>
      </c>
      <c r="BO239">
        <v>24</v>
      </c>
      <c r="BP239">
        <v>24</v>
      </c>
      <c r="BQ239">
        <v>24</v>
      </c>
      <c r="BR239">
        <v>24</v>
      </c>
      <c r="BS239">
        <v>11</v>
      </c>
      <c r="BT239">
        <v>24</v>
      </c>
      <c r="BU239">
        <v>24</v>
      </c>
      <c r="BV239">
        <v>24</v>
      </c>
      <c r="BW239">
        <v>24</v>
      </c>
      <c r="BX239">
        <v>24</v>
      </c>
      <c r="BY239">
        <v>24</v>
      </c>
      <c r="BZ239">
        <v>18</v>
      </c>
      <c r="CA239">
        <v>23</v>
      </c>
      <c r="CB239">
        <v>25</v>
      </c>
      <c r="CC239">
        <v>24</v>
      </c>
      <c r="CD239">
        <v>24</v>
      </c>
      <c r="CE239">
        <v>23</v>
      </c>
      <c r="CF239">
        <v>24</v>
      </c>
      <c r="CG239">
        <v>23</v>
      </c>
      <c r="CH239">
        <v>24</v>
      </c>
      <c r="CI239">
        <v>11</v>
      </c>
      <c r="CJ239">
        <v>17</v>
      </c>
      <c r="CK239">
        <v>17</v>
      </c>
      <c r="CL239">
        <v>17</v>
      </c>
      <c r="CM239">
        <v>24</v>
      </c>
      <c r="CN239">
        <v>17</v>
      </c>
      <c r="CO239">
        <v>17</v>
      </c>
      <c r="CP239">
        <v>17</v>
      </c>
      <c r="CQ239">
        <v>17</v>
      </c>
      <c r="CR239">
        <v>17</v>
      </c>
      <c r="CS239">
        <v>17</v>
      </c>
      <c r="CT239">
        <v>25</v>
      </c>
      <c r="CU239">
        <v>17</v>
      </c>
      <c r="CV239">
        <v>23</v>
      </c>
      <c r="CW239">
        <v>17</v>
      </c>
      <c r="CX239">
        <v>17</v>
      </c>
      <c r="CY239">
        <v>17</v>
      </c>
      <c r="CZ239">
        <v>17</v>
      </c>
      <c r="DA239">
        <v>17</v>
      </c>
      <c r="DB239">
        <v>17</v>
      </c>
    </row>
    <row r="240" spans="1:106">
      <c r="A240">
        <v>232</v>
      </c>
      <c r="B240" t="s">
        <v>17</v>
      </c>
      <c r="C240" t="s">
        <v>9</v>
      </c>
      <c r="D240" t="s">
        <v>12</v>
      </c>
      <c r="E240" t="s">
        <v>19</v>
      </c>
      <c r="F240" t="s">
        <v>20</v>
      </c>
      <c r="G240">
        <v>22</v>
      </c>
      <c r="H240">
        <v>22</v>
      </c>
      <c r="I240">
        <v>22</v>
      </c>
      <c r="J240">
        <v>22</v>
      </c>
      <c r="K240">
        <v>22</v>
      </c>
      <c r="L240">
        <v>22</v>
      </c>
      <c r="M240">
        <v>22</v>
      </c>
      <c r="N240">
        <v>22</v>
      </c>
      <c r="O240">
        <v>22</v>
      </c>
      <c r="P240">
        <v>22</v>
      </c>
      <c r="Q240">
        <v>22</v>
      </c>
      <c r="R240">
        <v>22</v>
      </c>
      <c r="S240">
        <v>22</v>
      </c>
      <c r="T240">
        <v>22</v>
      </c>
      <c r="U240">
        <v>22</v>
      </c>
      <c r="V240">
        <v>22</v>
      </c>
      <c r="W240">
        <v>22</v>
      </c>
      <c r="X240">
        <v>22</v>
      </c>
      <c r="Y240">
        <v>22</v>
      </c>
      <c r="Z240">
        <v>22</v>
      </c>
      <c r="AA240">
        <v>25</v>
      </c>
      <c r="AB240">
        <v>25</v>
      </c>
      <c r="AC240">
        <v>25</v>
      </c>
      <c r="AD240">
        <v>25</v>
      </c>
      <c r="AE240">
        <v>25</v>
      </c>
      <c r="AF240">
        <v>25</v>
      </c>
      <c r="AG240">
        <v>25</v>
      </c>
      <c r="AH240">
        <v>25</v>
      </c>
      <c r="AI240">
        <v>25</v>
      </c>
      <c r="AJ240">
        <v>25</v>
      </c>
      <c r="AK240">
        <v>25</v>
      </c>
      <c r="AL240">
        <v>25</v>
      </c>
      <c r="AM240">
        <v>25</v>
      </c>
      <c r="AN240">
        <v>25</v>
      </c>
      <c r="AO240">
        <v>25</v>
      </c>
      <c r="AP240">
        <v>25</v>
      </c>
      <c r="AQ240">
        <v>25</v>
      </c>
      <c r="AR240">
        <v>25</v>
      </c>
      <c r="AS240">
        <v>25</v>
      </c>
      <c r="AT240">
        <v>25</v>
      </c>
      <c r="AU240">
        <v>23</v>
      </c>
      <c r="AV240">
        <v>23</v>
      </c>
      <c r="AW240">
        <v>23</v>
      </c>
      <c r="AX240">
        <v>23</v>
      </c>
      <c r="AY240">
        <v>23</v>
      </c>
      <c r="AZ240">
        <v>23</v>
      </c>
      <c r="BA240">
        <v>23</v>
      </c>
      <c r="BB240">
        <v>23</v>
      </c>
      <c r="BC240">
        <v>23</v>
      </c>
      <c r="BD240">
        <v>23</v>
      </c>
      <c r="BE240">
        <v>23</v>
      </c>
      <c r="BF240">
        <v>24</v>
      </c>
      <c r="BG240">
        <v>23</v>
      </c>
      <c r="BH240">
        <v>23</v>
      </c>
      <c r="BI240">
        <v>23</v>
      </c>
      <c r="BJ240">
        <v>23</v>
      </c>
      <c r="BK240">
        <v>23</v>
      </c>
      <c r="BL240">
        <v>23</v>
      </c>
      <c r="BM240">
        <v>23</v>
      </c>
      <c r="BN240">
        <v>23</v>
      </c>
      <c r="BO240">
        <v>24</v>
      </c>
      <c r="BP240">
        <v>24</v>
      </c>
      <c r="BQ240">
        <v>24</v>
      </c>
      <c r="BR240">
        <v>24</v>
      </c>
      <c r="BS240">
        <v>24</v>
      </c>
      <c r="BT240">
        <v>24</v>
      </c>
      <c r="BU240">
        <v>24</v>
      </c>
      <c r="BV240">
        <v>24</v>
      </c>
      <c r="BW240">
        <v>24</v>
      </c>
      <c r="BX240">
        <v>24</v>
      </c>
      <c r="BY240">
        <v>24</v>
      </c>
      <c r="BZ240">
        <v>23</v>
      </c>
      <c r="CA240">
        <v>24</v>
      </c>
      <c r="CB240">
        <v>24</v>
      </c>
      <c r="CC240">
        <v>24</v>
      </c>
      <c r="CD240">
        <v>24</v>
      </c>
      <c r="CE240">
        <v>24</v>
      </c>
      <c r="CF240">
        <v>24</v>
      </c>
      <c r="CG240">
        <v>24</v>
      </c>
      <c r="CH240">
        <v>24</v>
      </c>
      <c r="CI240">
        <v>17</v>
      </c>
      <c r="CJ240">
        <v>17</v>
      </c>
      <c r="CK240">
        <v>17</v>
      </c>
      <c r="CL240">
        <v>17</v>
      </c>
      <c r="CM240">
        <v>17</v>
      </c>
      <c r="CN240">
        <v>17</v>
      </c>
      <c r="CO240">
        <v>17</v>
      </c>
      <c r="CP240">
        <v>17</v>
      </c>
      <c r="CQ240">
        <v>17</v>
      </c>
      <c r="CR240">
        <v>17</v>
      </c>
      <c r="CS240">
        <v>17</v>
      </c>
      <c r="CT240">
        <v>17</v>
      </c>
      <c r="CU240">
        <v>17</v>
      </c>
      <c r="CV240">
        <v>17</v>
      </c>
      <c r="CW240">
        <v>17</v>
      </c>
      <c r="CX240">
        <v>17</v>
      </c>
      <c r="CY240">
        <v>17</v>
      </c>
      <c r="CZ240">
        <v>17</v>
      </c>
      <c r="DA240">
        <v>17</v>
      </c>
      <c r="DB240">
        <v>17</v>
      </c>
    </row>
    <row r="241" spans="1:106">
      <c r="A241">
        <v>233</v>
      </c>
      <c r="B241" t="s">
        <v>17</v>
      </c>
      <c r="C241" t="s">
        <v>9</v>
      </c>
      <c r="D241" t="s">
        <v>12</v>
      </c>
      <c r="E241" t="s">
        <v>19</v>
      </c>
      <c r="F241" t="s">
        <v>20</v>
      </c>
      <c r="G241">
        <v>22</v>
      </c>
      <c r="H241">
        <v>22</v>
      </c>
      <c r="I241">
        <v>22</v>
      </c>
      <c r="J241">
        <v>22</v>
      </c>
      <c r="K241">
        <v>22</v>
      </c>
      <c r="L241">
        <v>22</v>
      </c>
      <c r="M241">
        <v>22</v>
      </c>
      <c r="N241">
        <v>22</v>
      </c>
      <c r="O241">
        <v>22</v>
      </c>
      <c r="P241">
        <v>22</v>
      </c>
      <c r="Q241">
        <v>22</v>
      </c>
      <c r="R241">
        <v>22</v>
      </c>
      <c r="S241">
        <v>22</v>
      </c>
      <c r="T241">
        <v>22</v>
      </c>
      <c r="U241">
        <v>22</v>
      </c>
      <c r="V241">
        <v>22</v>
      </c>
      <c r="W241">
        <v>22</v>
      </c>
      <c r="X241">
        <v>22</v>
      </c>
      <c r="Y241">
        <v>22</v>
      </c>
      <c r="Z241">
        <v>22</v>
      </c>
      <c r="AA241">
        <v>25</v>
      </c>
      <c r="AB241">
        <v>25</v>
      </c>
      <c r="AC241">
        <v>25</v>
      </c>
      <c r="AD241">
        <v>25</v>
      </c>
      <c r="AE241">
        <v>25</v>
      </c>
      <c r="AF241">
        <v>25</v>
      </c>
      <c r="AG241">
        <v>25</v>
      </c>
      <c r="AH241">
        <v>25</v>
      </c>
      <c r="AI241">
        <v>25</v>
      </c>
      <c r="AJ241">
        <v>25</v>
      </c>
      <c r="AK241">
        <v>25</v>
      </c>
      <c r="AL241">
        <v>25</v>
      </c>
      <c r="AM241">
        <v>25</v>
      </c>
      <c r="AN241">
        <v>25</v>
      </c>
      <c r="AO241">
        <v>25</v>
      </c>
      <c r="AP241">
        <v>25</v>
      </c>
      <c r="AQ241">
        <v>25</v>
      </c>
      <c r="AR241">
        <v>25</v>
      </c>
      <c r="AS241">
        <v>25</v>
      </c>
      <c r="AT241">
        <v>25</v>
      </c>
      <c r="AU241">
        <v>23</v>
      </c>
      <c r="AV241">
        <v>23</v>
      </c>
      <c r="AW241">
        <v>23</v>
      </c>
      <c r="AX241">
        <v>23</v>
      </c>
      <c r="AY241">
        <v>23</v>
      </c>
      <c r="AZ241">
        <v>23</v>
      </c>
      <c r="BA241">
        <v>23</v>
      </c>
      <c r="BB241">
        <v>23</v>
      </c>
      <c r="BC241">
        <v>23</v>
      </c>
      <c r="BD241">
        <v>23</v>
      </c>
      <c r="BE241">
        <v>23</v>
      </c>
      <c r="BF241">
        <v>23</v>
      </c>
      <c r="BG241">
        <v>23</v>
      </c>
      <c r="BH241">
        <v>23</v>
      </c>
      <c r="BI241">
        <v>23</v>
      </c>
      <c r="BJ241">
        <v>23</v>
      </c>
      <c r="BK241">
        <v>23</v>
      </c>
      <c r="BL241">
        <v>23</v>
      </c>
      <c r="BM241">
        <v>23</v>
      </c>
      <c r="BN241">
        <v>23</v>
      </c>
      <c r="BO241">
        <v>24</v>
      </c>
      <c r="BP241">
        <v>24</v>
      </c>
      <c r="BQ241">
        <v>24</v>
      </c>
      <c r="BR241">
        <v>24</v>
      </c>
      <c r="BS241">
        <v>24</v>
      </c>
      <c r="BT241">
        <v>24</v>
      </c>
      <c r="BU241">
        <v>24</v>
      </c>
      <c r="BV241">
        <v>24</v>
      </c>
      <c r="BW241">
        <v>24</v>
      </c>
      <c r="BX241">
        <v>24</v>
      </c>
      <c r="BY241">
        <v>24</v>
      </c>
      <c r="BZ241">
        <v>24</v>
      </c>
      <c r="CA241">
        <v>24</v>
      </c>
      <c r="CB241">
        <v>24</v>
      </c>
      <c r="CC241">
        <v>24</v>
      </c>
      <c r="CD241">
        <v>24</v>
      </c>
      <c r="CE241">
        <v>24</v>
      </c>
      <c r="CF241">
        <v>24</v>
      </c>
      <c r="CG241">
        <v>24</v>
      </c>
      <c r="CH241">
        <v>24</v>
      </c>
      <c r="CI241">
        <v>17</v>
      </c>
      <c r="CJ241">
        <v>11</v>
      </c>
      <c r="CK241">
        <v>17</v>
      </c>
      <c r="CL241">
        <v>17</v>
      </c>
      <c r="CM241">
        <v>17</v>
      </c>
      <c r="CN241">
        <v>17</v>
      </c>
      <c r="CO241">
        <v>11</v>
      </c>
      <c r="CP241">
        <v>17</v>
      </c>
      <c r="CQ241">
        <v>17</v>
      </c>
      <c r="CR241">
        <v>17</v>
      </c>
      <c r="CS241">
        <v>11</v>
      </c>
      <c r="CT241">
        <v>17</v>
      </c>
      <c r="CU241">
        <v>17</v>
      </c>
      <c r="CV241">
        <v>17</v>
      </c>
      <c r="CW241">
        <v>17</v>
      </c>
      <c r="CX241">
        <v>17</v>
      </c>
      <c r="CY241">
        <v>17</v>
      </c>
      <c r="CZ241">
        <v>17</v>
      </c>
      <c r="DA241">
        <v>17</v>
      </c>
      <c r="DB241">
        <v>17</v>
      </c>
    </row>
    <row r="242" spans="1:106">
      <c r="A242">
        <v>234</v>
      </c>
      <c r="B242" t="s">
        <v>17</v>
      </c>
      <c r="C242" t="s">
        <v>9</v>
      </c>
      <c r="D242" t="s">
        <v>12</v>
      </c>
      <c r="E242" t="s">
        <v>19</v>
      </c>
      <c r="F242" t="s">
        <v>20</v>
      </c>
      <c r="G242">
        <v>22</v>
      </c>
      <c r="H242">
        <v>22</v>
      </c>
      <c r="I242">
        <v>22</v>
      </c>
      <c r="J242">
        <v>22</v>
      </c>
      <c r="K242">
        <v>22</v>
      </c>
      <c r="L242">
        <v>22</v>
      </c>
      <c r="M242">
        <v>22</v>
      </c>
      <c r="N242">
        <v>22</v>
      </c>
      <c r="O242">
        <v>22</v>
      </c>
      <c r="P242">
        <v>22</v>
      </c>
      <c r="Q242">
        <v>22</v>
      </c>
      <c r="R242">
        <v>22</v>
      </c>
      <c r="S242">
        <v>22</v>
      </c>
      <c r="T242">
        <v>22</v>
      </c>
      <c r="U242">
        <v>22</v>
      </c>
      <c r="V242">
        <v>22</v>
      </c>
      <c r="W242">
        <v>22</v>
      </c>
      <c r="X242">
        <v>22</v>
      </c>
      <c r="Y242">
        <v>22</v>
      </c>
      <c r="Z242">
        <v>22</v>
      </c>
      <c r="AA242">
        <v>25</v>
      </c>
      <c r="AB242">
        <v>25</v>
      </c>
      <c r="AC242">
        <v>25</v>
      </c>
      <c r="AD242">
        <v>25</v>
      </c>
      <c r="AE242">
        <v>25</v>
      </c>
      <c r="AF242">
        <v>25</v>
      </c>
      <c r="AG242">
        <v>25</v>
      </c>
      <c r="AH242">
        <v>25</v>
      </c>
      <c r="AI242">
        <v>25</v>
      </c>
      <c r="AJ242">
        <v>25</v>
      </c>
      <c r="AK242">
        <v>25</v>
      </c>
      <c r="AL242">
        <v>25</v>
      </c>
      <c r="AM242">
        <v>25</v>
      </c>
      <c r="AN242">
        <v>25</v>
      </c>
      <c r="AO242">
        <v>25</v>
      </c>
      <c r="AP242">
        <v>25</v>
      </c>
      <c r="AQ242">
        <v>25</v>
      </c>
      <c r="AR242">
        <v>25</v>
      </c>
      <c r="AS242">
        <v>25</v>
      </c>
      <c r="AT242">
        <v>25</v>
      </c>
      <c r="AU242">
        <v>24</v>
      </c>
      <c r="AV242">
        <v>23</v>
      </c>
      <c r="AW242">
        <v>23</v>
      </c>
      <c r="AX242">
        <v>23</v>
      </c>
      <c r="AY242">
        <v>23</v>
      </c>
      <c r="AZ242">
        <v>23</v>
      </c>
      <c r="BA242">
        <v>23</v>
      </c>
      <c r="BB242">
        <v>23</v>
      </c>
      <c r="BC242">
        <v>23</v>
      </c>
      <c r="BD242">
        <v>23</v>
      </c>
      <c r="BE242">
        <v>23</v>
      </c>
      <c r="BF242">
        <v>23</v>
      </c>
      <c r="BG242">
        <v>23</v>
      </c>
      <c r="BH242">
        <v>23</v>
      </c>
      <c r="BI242">
        <v>23</v>
      </c>
      <c r="BJ242">
        <v>23</v>
      </c>
      <c r="BK242">
        <v>23</v>
      </c>
      <c r="BL242">
        <v>23</v>
      </c>
      <c r="BM242">
        <v>23</v>
      </c>
      <c r="BN242">
        <v>23</v>
      </c>
      <c r="BO242">
        <v>23</v>
      </c>
      <c r="BP242">
        <v>24</v>
      </c>
      <c r="BQ242">
        <v>24</v>
      </c>
      <c r="BR242">
        <v>24</v>
      </c>
      <c r="BS242">
        <v>24</v>
      </c>
      <c r="BT242">
        <v>24</v>
      </c>
      <c r="BU242">
        <v>24</v>
      </c>
      <c r="BV242">
        <v>24</v>
      </c>
      <c r="BW242">
        <v>24</v>
      </c>
      <c r="BX242">
        <v>24</v>
      </c>
      <c r="BY242">
        <v>24</v>
      </c>
      <c r="BZ242">
        <v>24</v>
      </c>
      <c r="CA242">
        <v>24</v>
      </c>
      <c r="CB242">
        <v>24</v>
      </c>
      <c r="CC242">
        <v>24</v>
      </c>
      <c r="CD242">
        <v>24</v>
      </c>
      <c r="CE242">
        <v>24</v>
      </c>
      <c r="CF242">
        <v>24</v>
      </c>
      <c r="CG242">
        <v>24</v>
      </c>
      <c r="CH242">
        <v>24</v>
      </c>
      <c r="CI242">
        <v>17</v>
      </c>
      <c r="CJ242">
        <v>17</v>
      </c>
      <c r="CK242">
        <v>17</v>
      </c>
      <c r="CL242">
        <v>17</v>
      </c>
      <c r="CM242">
        <v>17</v>
      </c>
      <c r="CN242">
        <v>17</v>
      </c>
      <c r="CO242">
        <v>17</v>
      </c>
      <c r="CP242">
        <v>17</v>
      </c>
      <c r="CQ242">
        <v>17</v>
      </c>
      <c r="CR242">
        <v>17</v>
      </c>
      <c r="CS242">
        <v>17</v>
      </c>
      <c r="CT242">
        <v>17</v>
      </c>
      <c r="CU242">
        <v>17</v>
      </c>
      <c r="CV242">
        <v>17</v>
      </c>
      <c r="CW242">
        <v>17</v>
      </c>
      <c r="CX242">
        <v>17</v>
      </c>
      <c r="CY242">
        <v>17</v>
      </c>
      <c r="CZ242">
        <v>17</v>
      </c>
      <c r="DA242">
        <v>17</v>
      </c>
      <c r="DB242">
        <v>17</v>
      </c>
    </row>
    <row r="243" spans="1:106">
      <c r="A243">
        <v>235</v>
      </c>
      <c r="B243" t="s">
        <v>17</v>
      </c>
      <c r="C243" t="s">
        <v>9</v>
      </c>
      <c r="D243" t="s">
        <v>12</v>
      </c>
      <c r="E243" t="s">
        <v>19</v>
      </c>
      <c r="F243" t="s">
        <v>20</v>
      </c>
      <c r="G243">
        <v>22</v>
      </c>
      <c r="H243">
        <v>22</v>
      </c>
      <c r="I243">
        <v>22</v>
      </c>
      <c r="J243">
        <v>22</v>
      </c>
      <c r="K243">
        <v>22</v>
      </c>
      <c r="L243">
        <v>22</v>
      </c>
      <c r="M243">
        <v>22</v>
      </c>
      <c r="N243">
        <v>22</v>
      </c>
      <c r="O243">
        <v>22</v>
      </c>
      <c r="P243">
        <v>22</v>
      </c>
      <c r="Q243">
        <v>22</v>
      </c>
      <c r="R243">
        <v>22</v>
      </c>
      <c r="S243">
        <v>22</v>
      </c>
      <c r="T243">
        <v>22</v>
      </c>
      <c r="U243">
        <v>22</v>
      </c>
      <c r="V243">
        <v>22</v>
      </c>
      <c r="W243">
        <v>22</v>
      </c>
      <c r="X243">
        <v>22</v>
      </c>
      <c r="Y243">
        <v>22</v>
      </c>
      <c r="Z243">
        <v>22</v>
      </c>
      <c r="AA243">
        <v>25</v>
      </c>
      <c r="AB243">
        <v>25</v>
      </c>
      <c r="AC243">
        <v>25</v>
      </c>
      <c r="AD243">
        <v>25</v>
      </c>
      <c r="AE243">
        <v>25</v>
      </c>
      <c r="AF243">
        <v>25</v>
      </c>
      <c r="AG243">
        <v>25</v>
      </c>
      <c r="AH243">
        <v>25</v>
      </c>
      <c r="AI243">
        <v>25</v>
      </c>
      <c r="AJ243">
        <v>25</v>
      </c>
      <c r="AK243">
        <v>25</v>
      </c>
      <c r="AL243">
        <v>25</v>
      </c>
      <c r="AM243">
        <v>25</v>
      </c>
      <c r="AN243">
        <v>25</v>
      </c>
      <c r="AO243">
        <v>25</v>
      </c>
      <c r="AP243">
        <v>25</v>
      </c>
      <c r="AQ243">
        <v>25</v>
      </c>
      <c r="AR243">
        <v>25</v>
      </c>
      <c r="AS243">
        <v>25</v>
      </c>
      <c r="AT243">
        <v>25</v>
      </c>
      <c r="AU243">
        <v>23</v>
      </c>
      <c r="AV243">
        <v>23</v>
      </c>
      <c r="AW243">
        <v>23</v>
      </c>
      <c r="AX243">
        <v>23</v>
      </c>
      <c r="AY243">
        <v>23</v>
      </c>
      <c r="AZ243">
        <v>23</v>
      </c>
      <c r="BA243">
        <v>1</v>
      </c>
      <c r="BB243">
        <v>23</v>
      </c>
      <c r="BC243">
        <v>23</v>
      </c>
      <c r="BD243">
        <v>23</v>
      </c>
      <c r="BE243">
        <v>23</v>
      </c>
      <c r="BF243">
        <v>23</v>
      </c>
      <c r="BG243">
        <v>23</v>
      </c>
      <c r="BH243">
        <v>23</v>
      </c>
      <c r="BI243">
        <v>23</v>
      </c>
      <c r="BJ243">
        <v>23</v>
      </c>
      <c r="BK243">
        <v>23</v>
      </c>
      <c r="BL243">
        <v>23</v>
      </c>
      <c r="BM243">
        <v>23</v>
      </c>
      <c r="BN243">
        <v>23</v>
      </c>
      <c r="BO243">
        <v>24</v>
      </c>
      <c r="BP243">
        <v>24</v>
      </c>
      <c r="BQ243">
        <v>24</v>
      </c>
      <c r="BR243">
        <v>24</v>
      </c>
      <c r="BS243">
        <v>24</v>
      </c>
      <c r="BT243">
        <v>24</v>
      </c>
      <c r="BU243">
        <v>23</v>
      </c>
      <c r="BV243">
        <v>24</v>
      </c>
      <c r="BW243">
        <v>24</v>
      </c>
      <c r="BX243">
        <v>24</v>
      </c>
      <c r="BY243">
        <v>24</v>
      </c>
      <c r="BZ243">
        <v>24</v>
      </c>
      <c r="CA243">
        <v>24</v>
      </c>
      <c r="CB243">
        <v>24</v>
      </c>
      <c r="CC243">
        <v>24</v>
      </c>
      <c r="CD243">
        <v>24</v>
      </c>
      <c r="CE243">
        <v>24</v>
      </c>
      <c r="CF243">
        <v>24</v>
      </c>
      <c r="CG243">
        <v>24</v>
      </c>
      <c r="CH243">
        <v>24</v>
      </c>
      <c r="CI243">
        <v>17</v>
      </c>
      <c r="CJ243">
        <v>17</v>
      </c>
      <c r="CK243">
        <v>17</v>
      </c>
      <c r="CL243">
        <v>17</v>
      </c>
      <c r="CM243">
        <v>17</v>
      </c>
      <c r="CN243">
        <v>17</v>
      </c>
      <c r="CO243">
        <v>24</v>
      </c>
      <c r="CP243">
        <v>17</v>
      </c>
      <c r="CQ243">
        <v>1</v>
      </c>
      <c r="CR243">
        <v>17</v>
      </c>
      <c r="CS243">
        <v>17</v>
      </c>
      <c r="CT243">
        <v>17</v>
      </c>
      <c r="CU243">
        <v>17</v>
      </c>
      <c r="CV243">
        <v>17</v>
      </c>
      <c r="CW243">
        <v>17</v>
      </c>
      <c r="CX243">
        <v>17</v>
      </c>
      <c r="CY243">
        <v>17</v>
      </c>
      <c r="CZ243">
        <v>17</v>
      </c>
      <c r="DA243">
        <v>17</v>
      </c>
      <c r="DB243">
        <v>17</v>
      </c>
    </row>
    <row r="244" spans="1:106">
      <c r="A244">
        <v>236</v>
      </c>
      <c r="B244" t="s">
        <v>17</v>
      </c>
      <c r="C244" t="s">
        <v>9</v>
      </c>
      <c r="D244" t="s">
        <v>12</v>
      </c>
      <c r="E244" t="s">
        <v>19</v>
      </c>
      <c r="F244" t="s">
        <v>20</v>
      </c>
      <c r="G244">
        <v>11</v>
      </c>
      <c r="H244">
        <v>22</v>
      </c>
      <c r="I244">
        <v>22</v>
      </c>
      <c r="J244">
        <v>22</v>
      </c>
      <c r="K244">
        <v>22</v>
      </c>
      <c r="L244">
        <v>22</v>
      </c>
      <c r="M244">
        <v>22</v>
      </c>
      <c r="N244">
        <v>22</v>
      </c>
      <c r="O244">
        <v>22</v>
      </c>
      <c r="P244">
        <v>22</v>
      </c>
      <c r="Q244">
        <v>22</v>
      </c>
      <c r="R244">
        <v>22</v>
      </c>
      <c r="S244">
        <v>22</v>
      </c>
      <c r="T244">
        <v>22</v>
      </c>
      <c r="U244">
        <v>22</v>
      </c>
      <c r="V244">
        <v>22</v>
      </c>
      <c r="W244">
        <v>22</v>
      </c>
      <c r="X244">
        <v>22</v>
      </c>
      <c r="Y244">
        <v>22</v>
      </c>
      <c r="Z244">
        <v>22</v>
      </c>
      <c r="AA244">
        <v>22</v>
      </c>
      <c r="AB244">
        <v>25</v>
      </c>
      <c r="AC244">
        <v>25</v>
      </c>
      <c r="AD244">
        <v>25</v>
      </c>
      <c r="AE244">
        <v>11</v>
      </c>
      <c r="AF244">
        <v>25</v>
      </c>
      <c r="AG244">
        <v>25</v>
      </c>
      <c r="AH244">
        <v>25</v>
      </c>
      <c r="AI244">
        <v>25</v>
      </c>
      <c r="AJ244">
        <v>25</v>
      </c>
      <c r="AK244">
        <v>25</v>
      </c>
      <c r="AL244">
        <v>25</v>
      </c>
      <c r="AM244">
        <v>25</v>
      </c>
      <c r="AN244">
        <v>25</v>
      </c>
      <c r="AO244">
        <v>25</v>
      </c>
      <c r="AP244">
        <v>25</v>
      </c>
      <c r="AQ244">
        <v>25</v>
      </c>
      <c r="AR244">
        <v>1</v>
      </c>
      <c r="AS244">
        <v>25</v>
      </c>
      <c r="AT244">
        <v>25</v>
      </c>
      <c r="AU244">
        <v>25</v>
      </c>
      <c r="AV244">
        <v>23</v>
      </c>
      <c r="AW244">
        <v>23</v>
      </c>
      <c r="AX244">
        <v>23</v>
      </c>
      <c r="AY244">
        <v>25</v>
      </c>
      <c r="AZ244">
        <v>23</v>
      </c>
      <c r="BA244">
        <v>23</v>
      </c>
      <c r="BB244">
        <v>23</v>
      </c>
      <c r="BC244">
        <v>23</v>
      </c>
      <c r="BD244">
        <v>23</v>
      </c>
      <c r="BE244">
        <v>23</v>
      </c>
      <c r="BF244">
        <v>23</v>
      </c>
      <c r="BG244">
        <v>23</v>
      </c>
      <c r="BH244">
        <v>23</v>
      </c>
      <c r="BI244">
        <v>23</v>
      </c>
      <c r="BJ244">
        <v>1</v>
      </c>
      <c r="BK244">
        <v>23</v>
      </c>
      <c r="BL244">
        <v>25</v>
      </c>
      <c r="BM244">
        <v>23</v>
      </c>
      <c r="BN244">
        <v>23</v>
      </c>
      <c r="BO244">
        <v>23</v>
      </c>
      <c r="BP244">
        <v>24</v>
      </c>
      <c r="BQ244">
        <v>24</v>
      </c>
      <c r="BR244">
        <v>24</v>
      </c>
      <c r="BS244">
        <v>23</v>
      </c>
      <c r="BT244">
        <v>24</v>
      </c>
      <c r="BU244">
        <v>24</v>
      </c>
      <c r="BV244">
        <v>24</v>
      </c>
      <c r="BW244">
        <v>24</v>
      </c>
      <c r="BX244">
        <v>24</v>
      </c>
      <c r="BY244">
        <v>24</v>
      </c>
      <c r="BZ244">
        <v>24</v>
      </c>
      <c r="CA244">
        <v>24</v>
      </c>
      <c r="CB244">
        <v>24</v>
      </c>
      <c r="CC244">
        <v>24</v>
      </c>
      <c r="CD244">
        <v>11</v>
      </c>
      <c r="CE244">
        <v>24</v>
      </c>
      <c r="CF244">
        <v>11</v>
      </c>
      <c r="CG244">
        <v>24</v>
      </c>
      <c r="CH244">
        <v>1</v>
      </c>
      <c r="CI244">
        <v>24</v>
      </c>
      <c r="CJ244">
        <v>17</v>
      </c>
      <c r="CK244">
        <v>17</v>
      </c>
      <c r="CL244">
        <v>17</v>
      </c>
      <c r="CM244">
        <v>24</v>
      </c>
      <c r="CN244">
        <v>17</v>
      </c>
      <c r="CO244">
        <v>17</v>
      </c>
      <c r="CP244">
        <v>17</v>
      </c>
      <c r="CQ244">
        <v>17</v>
      </c>
      <c r="CR244">
        <v>17</v>
      </c>
      <c r="CS244">
        <v>17</v>
      </c>
      <c r="CT244">
        <v>17</v>
      </c>
      <c r="CU244">
        <v>17</v>
      </c>
      <c r="CV244">
        <v>17</v>
      </c>
      <c r="CW244">
        <v>17</v>
      </c>
      <c r="CX244">
        <v>23</v>
      </c>
      <c r="CY244">
        <v>17</v>
      </c>
      <c r="CZ244">
        <v>23</v>
      </c>
      <c r="DA244">
        <v>17</v>
      </c>
      <c r="DB244">
        <v>24</v>
      </c>
    </row>
    <row r="245" spans="1:106">
      <c r="A245">
        <v>237</v>
      </c>
      <c r="B245" t="s">
        <v>17</v>
      </c>
      <c r="C245" t="s">
        <v>9</v>
      </c>
      <c r="D245" t="s">
        <v>12</v>
      </c>
      <c r="E245" t="s">
        <v>19</v>
      </c>
      <c r="F245" t="s">
        <v>20</v>
      </c>
      <c r="G245">
        <v>22</v>
      </c>
      <c r="H245">
        <v>22</v>
      </c>
      <c r="I245">
        <v>22</v>
      </c>
      <c r="J245">
        <v>22</v>
      </c>
      <c r="K245">
        <v>22</v>
      </c>
      <c r="L245">
        <v>22</v>
      </c>
      <c r="M245">
        <v>22</v>
      </c>
      <c r="N245">
        <v>22</v>
      </c>
      <c r="O245">
        <v>22</v>
      </c>
      <c r="P245">
        <v>22</v>
      </c>
      <c r="Q245">
        <v>22</v>
      </c>
      <c r="R245">
        <v>22</v>
      </c>
      <c r="S245">
        <v>22</v>
      </c>
      <c r="T245">
        <v>22</v>
      </c>
      <c r="U245">
        <v>22</v>
      </c>
      <c r="V245">
        <v>22</v>
      </c>
      <c r="W245">
        <v>22</v>
      </c>
      <c r="X245">
        <v>22</v>
      </c>
      <c r="Y245">
        <v>22</v>
      </c>
      <c r="Z245">
        <v>22</v>
      </c>
      <c r="AA245">
        <v>25</v>
      </c>
      <c r="AB245">
        <v>25</v>
      </c>
      <c r="AC245">
        <v>25</v>
      </c>
      <c r="AD245">
        <v>26</v>
      </c>
      <c r="AE245">
        <v>25</v>
      </c>
      <c r="AF245">
        <v>25</v>
      </c>
      <c r="AG245">
        <v>25</v>
      </c>
      <c r="AH245">
        <v>25</v>
      </c>
      <c r="AI245">
        <v>25</v>
      </c>
      <c r="AJ245">
        <v>25</v>
      </c>
      <c r="AK245">
        <v>25</v>
      </c>
      <c r="AL245">
        <v>25</v>
      </c>
      <c r="AM245">
        <v>25</v>
      </c>
      <c r="AN245">
        <v>25</v>
      </c>
      <c r="AO245">
        <v>25</v>
      </c>
      <c r="AP245">
        <v>25</v>
      </c>
      <c r="AQ245">
        <v>25</v>
      </c>
      <c r="AR245">
        <v>25</v>
      </c>
      <c r="AS245">
        <v>25</v>
      </c>
      <c r="AT245">
        <v>25</v>
      </c>
      <c r="AU245">
        <v>26</v>
      </c>
      <c r="AV245">
        <v>24</v>
      </c>
      <c r="AW245">
        <v>23</v>
      </c>
      <c r="AX245">
        <v>25</v>
      </c>
      <c r="AY245">
        <v>26</v>
      </c>
      <c r="AZ245">
        <v>23</v>
      </c>
      <c r="BA245">
        <v>23</v>
      </c>
      <c r="BB245">
        <v>23</v>
      </c>
      <c r="BC245">
        <v>23</v>
      </c>
      <c r="BD245">
        <v>23</v>
      </c>
      <c r="BE245">
        <v>23</v>
      </c>
      <c r="BF245">
        <v>23</v>
      </c>
      <c r="BG245">
        <v>23</v>
      </c>
      <c r="BH245">
        <v>23</v>
      </c>
      <c r="BI245">
        <v>23</v>
      </c>
      <c r="BJ245">
        <v>23</v>
      </c>
      <c r="BK245">
        <v>23</v>
      </c>
      <c r="BL245">
        <v>23</v>
      </c>
      <c r="BM245">
        <v>24</v>
      </c>
      <c r="BN245">
        <v>23</v>
      </c>
      <c r="BO245">
        <v>24</v>
      </c>
      <c r="BP245">
        <v>26</v>
      </c>
      <c r="BQ245">
        <v>24</v>
      </c>
      <c r="BR245">
        <v>24</v>
      </c>
      <c r="BS245">
        <v>24</v>
      </c>
      <c r="BT245">
        <v>24</v>
      </c>
      <c r="BU245">
        <v>24</v>
      </c>
      <c r="BV245">
        <v>24</v>
      </c>
      <c r="BW245">
        <v>24</v>
      </c>
      <c r="BX245">
        <v>24</v>
      </c>
      <c r="BY245">
        <v>24</v>
      </c>
      <c r="BZ245">
        <v>24</v>
      </c>
      <c r="CA245">
        <v>24</v>
      </c>
      <c r="CB245">
        <v>24</v>
      </c>
      <c r="CC245">
        <v>24</v>
      </c>
      <c r="CD245">
        <v>24</v>
      </c>
      <c r="CE245">
        <v>24</v>
      </c>
      <c r="CF245">
        <v>24</v>
      </c>
      <c r="CG245">
        <v>23</v>
      </c>
      <c r="CH245">
        <v>24</v>
      </c>
      <c r="CI245">
        <v>23</v>
      </c>
      <c r="CJ245">
        <v>23</v>
      </c>
      <c r="CK245">
        <v>17</v>
      </c>
      <c r="CL245">
        <v>23</v>
      </c>
      <c r="CM245">
        <v>23</v>
      </c>
      <c r="CN245">
        <v>17</v>
      </c>
      <c r="CO245">
        <v>17</v>
      </c>
      <c r="CP245">
        <v>17</v>
      </c>
      <c r="CQ245">
        <v>17</v>
      </c>
      <c r="CR245">
        <v>17</v>
      </c>
      <c r="CS245">
        <v>17</v>
      </c>
      <c r="CT245">
        <v>17</v>
      </c>
      <c r="CU245">
        <v>17</v>
      </c>
      <c r="CV245">
        <v>17</v>
      </c>
      <c r="CW245">
        <v>17</v>
      </c>
      <c r="CX245">
        <v>17</v>
      </c>
      <c r="CY245">
        <v>17</v>
      </c>
      <c r="CZ245">
        <v>17</v>
      </c>
      <c r="DA245">
        <v>17</v>
      </c>
      <c r="DB245">
        <v>17</v>
      </c>
    </row>
    <row r="246" spans="1:106">
      <c r="A246">
        <v>238</v>
      </c>
      <c r="B246" t="s">
        <v>17</v>
      </c>
      <c r="C246" t="s">
        <v>9</v>
      </c>
      <c r="D246" t="s">
        <v>12</v>
      </c>
      <c r="E246" t="s">
        <v>19</v>
      </c>
      <c r="F246" t="s">
        <v>20</v>
      </c>
      <c r="G246">
        <v>22</v>
      </c>
      <c r="H246">
        <v>22</v>
      </c>
      <c r="I246">
        <v>22</v>
      </c>
      <c r="J246">
        <v>22</v>
      </c>
      <c r="K246">
        <v>22</v>
      </c>
      <c r="L246">
        <v>22</v>
      </c>
      <c r="M246">
        <v>22</v>
      </c>
      <c r="N246">
        <v>22</v>
      </c>
      <c r="O246">
        <v>22</v>
      </c>
      <c r="P246">
        <v>22</v>
      </c>
      <c r="Q246">
        <v>22</v>
      </c>
      <c r="R246">
        <v>22</v>
      </c>
      <c r="S246">
        <v>22</v>
      </c>
      <c r="T246">
        <v>22</v>
      </c>
      <c r="U246">
        <v>22</v>
      </c>
      <c r="V246">
        <v>22</v>
      </c>
      <c r="W246">
        <v>22</v>
      </c>
      <c r="X246">
        <v>11</v>
      </c>
      <c r="Y246">
        <v>22</v>
      </c>
      <c r="Z246">
        <v>22</v>
      </c>
      <c r="AA246">
        <v>25</v>
      </c>
      <c r="AB246">
        <v>25</v>
      </c>
      <c r="AC246">
        <v>25</v>
      </c>
      <c r="AD246">
        <v>25</v>
      </c>
      <c r="AE246">
        <v>25</v>
      </c>
      <c r="AF246">
        <v>25</v>
      </c>
      <c r="AG246">
        <v>25</v>
      </c>
      <c r="AH246">
        <v>25</v>
      </c>
      <c r="AI246">
        <v>25</v>
      </c>
      <c r="AJ246">
        <v>25</v>
      </c>
      <c r="AK246">
        <v>25</v>
      </c>
      <c r="AL246">
        <v>25</v>
      </c>
      <c r="AM246">
        <v>25</v>
      </c>
      <c r="AN246">
        <v>25</v>
      </c>
      <c r="AO246">
        <v>25</v>
      </c>
      <c r="AP246">
        <v>25</v>
      </c>
      <c r="AQ246">
        <v>25</v>
      </c>
      <c r="AR246">
        <v>22</v>
      </c>
      <c r="AS246">
        <v>25</v>
      </c>
      <c r="AT246">
        <v>25</v>
      </c>
      <c r="AU246">
        <v>23</v>
      </c>
      <c r="AV246">
        <v>23</v>
      </c>
      <c r="AW246">
        <v>23</v>
      </c>
      <c r="AX246">
        <v>23</v>
      </c>
      <c r="AY246">
        <v>23</v>
      </c>
      <c r="AZ246">
        <v>23</v>
      </c>
      <c r="BA246">
        <v>23</v>
      </c>
      <c r="BB246">
        <v>23</v>
      </c>
      <c r="BC246">
        <v>23</v>
      </c>
      <c r="BD246">
        <v>23</v>
      </c>
      <c r="BE246">
        <v>23</v>
      </c>
      <c r="BF246">
        <v>23</v>
      </c>
      <c r="BG246">
        <v>23</v>
      </c>
      <c r="BH246">
        <v>23</v>
      </c>
      <c r="BI246">
        <v>23</v>
      </c>
      <c r="BJ246">
        <v>23</v>
      </c>
      <c r="BK246">
        <v>23</v>
      </c>
      <c r="BL246">
        <v>25</v>
      </c>
      <c r="BM246">
        <v>23</v>
      </c>
      <c r="BN246">
        <v>23</v>
      </c>
      <c r="BO246">
        <v>24</v>
      </c>
      <c r="BP246">
        <v>24</v>
      </c>
      <c r="BQ246">
        <v>24</v>
      </c>
      <c r="BR246">
        <v>24</v>
      </c>
      <c r="BS246">
        <v>24</v>
      </c>
      <c r="BT246">
        <v>24</v>
      </c>
      <c r="BU246">
        <v>24</v>
      </c>
      <c r="BV246">
        <v>24</v>
      </c>
      <c r="BW246">
        <v>24</v>
      </c>
      <c r="BX246">
        <v>24</v>
      </c>
      <c r="BY246">
        <v>24</v>
      </c>
      <c r="BZ246">
        <v>24</v>
      </c>
      <c r="CA246">
        <v>24</v>
      </c>
      <c r="CB246">
        <v>24</v>
      </c>
      <c r="CC246">
        <v>24</v>
      </c>
      <c r="CD246">
        <v>24</v>
      </c>
      <c r="CE246">
        <v>24</v>
      </c>
      <c r="CF246">
        <v>23</v>
      </c>
      <c r="CG246">
        <v>24</v>
      </c>
      <c r="CH246">
        <v>24</v>
      </c>
      <c r="CI246">
        <v>17</v>
      </c>
      <c r="CJ246">
        <v>17</v>
      </c>
      <c r="CK246">
        <v>17</v>
      </c>
      <c r="CL246">
        <v>17</v>
      </c>
      <c r="CM246">
        <v>17</v>
      </c>
      <c r="CN246">
        <v>17</v>
      </c>
      <c r="CO246">
        <v>17</v>
      </c>
      <c r="CP246">
        <v>17</v>
      </c>
      <c r="CQ246">
        <v>17</v>
      </c>
      <c r="CR246">
        <v>17</v>
      </c>
      <c r="CS246">
        <v>17</v>
      </c>
      <c r="CT246">
        <v>17</v>
      </c>
      <c r="CU246">
        <v>17</v>
      </c>
      <c r="CV246">
        <v>17</v>
      </c>
      <c r="CW246">
        <v>17</v>
      </c>
      <c r="CX246">
        <v>11</v>
      </c>
      <c r="CY246">
        <v>17</v>
      </c>
      <c r="CZ246">
        <v>24</v>
      </c>
      <c r="DA246">
        <v>17</v>
      </c>
      <c r="DB246">
        <v>17</v>
      </c>
    </row>
    <row r="247" spans="1:106">
      <c r="A247">
        <v>239</v>
      </c>
      <c r="B247" t="s">
        <v>17</v>
      </c>
      <c r="C247" t="s">
        <v>9</v>
      </c>
      <c r="D247" t="s">
        <v>12</v>
      </c>
      <c r="E247" t="s">
        <v>19</v>
      </c>
      <c r="F247" t="s">
        <v>20</v>
      </c>
      <c r="G247">
        <v>22</v>
      </c>
      <c r="H247">
        <v>22</v>
      </c>
      <c r="I247">
        <v>22</v>
      </c>
      <c r="J247">
        <v>22</v>
      </c>
      <c r="K247">
        <v>22</v>
      </c>
      <c r="L247">
        <v>22</v>
      </c>
      <c r="M247">
        <v>22</v>
      </c>
      <c r="N247">
        <v>22</v>
      </c>
      <c r="O247">
        <v>22</v>
      </c>
      <c r="P247">
        <v>22</v>
      </c>
      <c r="Q247">
        <v>22</v>
      </c>
      <c r="R247">
        <v>22</v>
      </c>
      <c r="S247">
        <v>22</v>
      </c>
      <c r="T247">
        <v>22</v>
      </c>
      <c r="U247">
        <v>22</v>
      </c>
      <c r="V247">
        <v>22</v>
      </c>
      <c r="W247">
        <v>22</v>
      </c>
      <c r="X247">
        <v>22</v>
      </c>
      <c r="Y247">
        <v>22</v>
      </c>
      <c r="Z247">
        <v>22</v>
      </c>
      <c r="AA247">
        <v>25</v>
      </c>
      <c r="AB247">
        <v>25</v>
      </c>
      <c r="AC247">
        <v>25</v>
      </c>
      <c r="AD247">
        <v>25</v>
      </c>
      <c r="AE247">
        <v>25</v>
      </c>
      <c r="AF247">
        <v>25</v>
      </c>
      <c r="AG247">
        <v>25</v>
      </c>
      <c r="AH247">
        <v>25</v>
      </c>
      <c r="AI247">
        <v>25</v>
      </c>
      <c r="AJ247">
        <v>25</v>
      </c>
      <c r="AK247">
        <v>25</v>
      </c>
      <c r="AL247">
        <v>25</v>
      </c>
      <c r="AM247">
        <v>25</v>
      </c>
      <c r="AN247">
        <v>25</v>
      </c>
      <c r="AO247">
        <v>25</v>
      </c>
      <c r="AP247">
        <v>25</v>
      </c>
      <c r="AQ247">
        <v>25</v>
      </c>
      <c r="AR247">
        <v>25</v>
      </c>
      <c r="AS247">
        <v>25</v>
      </c>
      <c r="AT247">
        <v>25</v>
      </c>
      <c r="AU247">
        <v>23</v>
      </c>
      <c r="AV247">
        <v>24</v>
      </c>
      <c r="AW247">
        <v>23</v>
      </c>
      <c r="AX247">
        <v>23</v>
      </c>
      <c r="AY247">
        <v>23</v>
      </c>
      <c r="AZ247">
        <v>23</v>
      </c>
      <c r="BA247">
        <v>23</v>
      </c>
      <c r="BB247">
        <v>23</v>
      </c>
      <c r="BC247">
        <v>23</v>
      </c>
      <c r="BD247">
        <v>23</v>
      </c>
      <c r="BE247">
        <v>23</v>
      </c>
      <c r="BF247">
        <v>23</v>
      </c>
      <c r="BG247">
        <v>23</v>
      </c>
      <c r="BH247">
        <v>23</v>
      </c>
      <c r="BI247">
        <v>23</v>
      </c>
      <c r="BJ247">
        <v>23</v>
      </c>
      <c r="BK247">
        <v>23</v>
      </c>
      <c r="BL247">
        <v>23</v>
      </c>
      <c r="BM247">
        <v>23</v>
      </c>
      <c r="BN247">
        <v>23</v>
      </c>
      <c r="BO247">
        <v>24</v>
      </c>
      <c r="BP247">
        <v>23</v>
      </c>
      <c r="BQ247">
        <v>24</v>
      </c>
      <c r="BR247">
        <v>24</v>
      </c>
      <c r="BS247">
        <v>24</v>
      </c>
      <c r="BT247">
        <v>24</v>
      </c>
      <c r="BU247">
        <v>24</v>
      </c>
      <c r="BV247">
        <v>24</v>
      </c>
      <c r="BW247">
        <v>24</v>
      </c>
      <c r="BX247">
        <v>24</v>
      </c>
      <c r="BY247">
        <v>24</v>
      </c>
      <c r="BZ247">
        <v>24</v>
      </c>
      <c r="CA247">
        <v>24</v>
      </c>
      <c r="CB247">
        <v>24</v>
      </c>
      <c r="CC247">
        <v>24</v>
      </c>
      <c r="CD247">
        <v>24</v>
      </c>
      <c r="CE247">
        <v>24</v>
      </c>
      <c r="CF247">
        <v>24</v>
      </c>
      <c r="CG247">
        <v>24</v>
      </c>
      <c r="CH247">
        <v>24</v>
      </c>
      <c r="CI247">
        <v>17</v>
      </c>
      <c r="CJ247">
        <v>17</v>
      </c>
      <c r="CK247">
        <v>17</v>
      </c>
      <c r="CL247">
        <v>17</v>
      </c>
      <c r="CM247">
        <v>17</v>
      </c>
      <c r="CN247">
        <v>17</v>
      </c>
      <c r="CO247">
        <v>17</v>
      </c>
      <c r="CP247">
        <v>17</v>
      </c>
      <c r="CQ247">
        <v>17</v>
      </c>
      <c r="CR247">
        <v>17</v>
      </c>
      <c r="CS247">
        <v>17</v>
      </c>
      <c r="CT247">
        <v>17</v>
      </c>
      <c r="CU247">
        <v>17</v>
      </c>
      <c r="CV247">
        <v>17</v>
      </c>
      <c r="CW247">
        <v>17</v>
      </c>
      <c r="CX247">
        <v>17</v>
      </c>
      <c r="CY247">
        <v>17</v>
      </c>
      <c r="CZ247">
        <v>17</v>
      </c>
      <c r="DA247">
        <v>17</v>
      </c>
      <c r="DB247">
        <v>17</v>
      </c>
    </row>
    <row r="248" spans="1:106">
      <c r="A248">
        <v>240</v>
      </c>
      <c r="B248" t="s">
        <v>17</v>
      </c>
      <c r="C248" t="s">
        <v>9</v>
      </c>
      <c r="D248" t="s">
        <v>12</v>
      </c>
      <c r="E248" t="s">
        <v>19</v>
      </c>
      <c r="F248" t="s">
        <v>20</v>
      </c>
      <c r="G248">
        <v>22</v>
      </c>
      <c r="H248">
        <v>22</v>
      </c>
      <c r="I248">
        <v>22</v>
      </c>
      <c r="J248">
        <v>22</v>
      </c>
      <c r="K248">
        <v>22</v>
      </c>
      <c r="L248">
        <v>22</v>
      </c>
      <c r="M248">
        <v>22</v>
      </c>
      <c r="N248">
        <v>22</v>
      </c>
      <c r="O248">
        <v>22</v>
      </c>
      <c r="P248">
        <v>22</v>
      </c>
      <c r="Q248">
        <v>22</v>
      </c>
      <c r="R248">
        <v>25</v>
      </c>
      <c r="S248">
        <v>25</v>
      </c>
      <c r="T248">
        <v>25</v>
      </c>
      <c r="U248">
        <v>22</v>
      </c>
      <c r="V248">
        <v>22</v>
      </c>
      <c r="W248">
        <v>22</v>
      </c>
      <c r="X248">
        <v>22</v>
      </c>
      <c r="Y248">
        <v>22</v>
      </c>
      <c r="Z248">
        <v>22</v>
      </c>
      <c r="AA248">
        <v>25</v>
      </c>
      <c r="AB248">
        <v>25</v>
      </c>
      <c r="AC248">
        <v>25</v>
      </c>
      <c r="AD248">
        <v>25</v>
      </c>
      <c r="AE248">
        <v>25</v>
      </c>
      <c r="AF248">
        <v>25</v>
      </c>
      <c r="AG248">
        <v>25</v>
      </c>
      <c r="AH248">
        <v>25</v>
      </c>
      <c r="AI248">
        <v>25</v>
      </c>
      <c r="AJ248">
        <v>25</v>
      </c>
      <c r="AK248">
        <v>25</v>
      </c>
      <c r="AL248">
        <v>22</v>
      </c>
      <c r="AM248">
        <v>22</v>
      </c>
      <c r="AN248">
        <v>22</v>
      </c>
      <c r="AO248">
        <v>25</v>
      </c>
      <c r="AP248">
        <v>25</v>
      </c>
      <c r="AQ248">
        <v>25</v>
      </c>
      <c r="AR248">
        <v>25</v>
      </c>
      <c r="AS248">
        <v>25</v>
      </c>
      <c r="AT248">
        <v>25</v>
      </c>
      <c r="AU248">
        <v>23</v>
      </c>
      <c r="AV248">
        <v>23</v>
      </c>
      <c r="AW248">
        <v>23</v>
      </c>
      <c r="AX248">
        <v>23</v>
      </c>
      <c r="AY248">
        <v>23</v>
      </c>
      <c r="AZ248">
        <v>23</v>
      </c>
      <c r="BA248">
        <v>23</v>
      </c>
      <c r="BB248">
        <v>23</v>
      </c>
      <c r="BC248">
        <v>23</v>
      </c>
      <c r="BD248">
        <v>23</v>
      </c>
      <c r="BE248">
        <v>24</v>
      </c>
      <c r="BF248">
        <v>23</v>
      </c>
      <c r="BG248">
        <v>24</v>
      </c>
      <c r="BH248">
        <v>23</v>
      </c>
      <c r="BI248">
        <v>24</v>
      </c>
      <c r="BJ248">
        <v>23</v>
      </c>
      <c r="BK248">
        <v>23</v>
      </c>
      <c r="BL248">
        <v>23</v>
      </c>
      <c r="BM248">
        <v>23</v>
      </c>
      <c r="BN248">
        <v>23</v>
      </c>
      <c r="BO248">
        <v>24</v>
      </c>
      <c r="BP248">
        <v>24</v>
      </c>
      <c r="BQ248">
        <v>24</v>
      </c>
      <c r="BR248">
        <v>24</v>
      </c>
      <c r="BS248">
        <v>24</v>
      </c>
      <c r="BT248">
        <v>24</v>
      </c>
      <c r="BU248">
        <v>24</v>
      </c>
      <c r="BV248">
        <v>24</v>
      </c>
      <c r="BW248">
        <v>24</v>
      </c>
      <c r="BX248">
        <v>24</v>
      </c>
      <c r="BY248">
        <v>23</v>
      </c>
      <c r="BZ248">
        <v>24</v>
      </c>
      <c r="CA248">
        <v>23</v>
      </c>
      <c r="CB248">
        <v>24</v>
      </c>
      <c r="CC248">
        <v>23</v>
      </c>
      <c r="CD248">
        <v>24</v>
      </c>
      <c r="CE248">
        <v>24</v>
      </c>
      <c r="CF248">
        <v>24</v>
      </c>
      <c r="CG248">
        <v>24</v>
      </c>
      <c r="CH248">
        <v>24</v>
      </c>
      <c r="CI248">
        <v>17</v>
      </c>
      <c r="CJ248">
        <v>17</v>
      </c>
      <c r="CK248">
        <v>17</v>
      </c>
      <c r="CL248">
        <v>17</v>
      </c>
      <c r="CM248">
        <v>17</v>
      </c>
      <c r="CN248">
        <v>17</v>
      </c>
      <c r="CO248">
        <v>17</v>
      </c>
      <c r="CP248">
        <v>17</v>
      </c>
      <c r="CQ248">
        <v>17</v>
      </c>
      <c r="CR248">
        <v>17</v>
      </c>
      <c r="CS248">
        <v>17</v>
      </c>
      <c r="CT248">
        <v>17</v>
      </c>
      <c r="CU248">
        <v>17</v>
      </c>
      <c r="CV248">
        <v>17</v>
      </c>
      <c r="CW248">
        <v>17</v>
      </c>
      <c r="CX248">
        <v>17</v>
      </c>
      <c r="CY248">
        <v>17</v>
      </c>
      <c r="CZ248">
        <v>17</v>
      </c>
      <c r="DA248">
        <v>17</v>
      </c>
      <c r="DB248">
        <v>17</v>
      </c>
    </row>
    <row r="249" spans="1:106">
      <c r="A249">
        <v>241</v>
      </c>
      <c r="B249" t="s">
        <v>17</v>
      </c>
      <c r="C249" t="s">
        <v>9</v>
      </c>
      <c r="D249" t="s">
        <v>12</v>
      </c>
      <c r="E249" t="s">
        <v>19</v>
      </c>
      <c r="F249" t="s">
        <v>20</v>
      </c>
      <c r="G249">
        <v>22</v>
      </c>
      <c r="H249">
        <v>22</v>
      </c>
      <c r="I249">
        <v>22</v>
      </c>
      <c r="J249">
        <v>22</v>
      </c>
      <c r="K249">
        <v>22</v>
      </c>
      <c r="L249">
        <v>22</v>
      </c>
      <c r="M249">
        <v>22</v>
      </c>
      <c r="N249">
        <v>22</v>
      </c>
      <c r="O249">
        <v>22</v>
      </c>
      <c r="P249">
        <v>22</v>
      </c>
      <c r="Q249">
        <v>22</v>
      </c>
      <c r="R249">
        <v>22</v>
      </c>
      <c r="S249">
        <v>22</v>
      </c>
      <c r="T249">
        <v>22</v>
      </c>
      <c r="U249">
        <v>22</v>
      </c>
      <c r="V249">
        <v>1</v>
      </c>
      <c r="W249">
        <v>22</v>
      </c>
      <c r="X249">
        <v>22</v>
      </c>
      <c r="Y249">
        <v>22</v>
      </c>
      <c r="Z249">
        <v>1</v>
      </c>
      <c r="AA249">
        <v>25</v>
      </c>
      <c r="AB249">
        <v>25</v>
      </c>
      <c r="AC249">
        <v>25</v>
      </c>
      <c r="AD249">
        <v>25</v>
      </c>
      <c r="AE249">
        <v>25</v>
      </c>
      <c r="AF249">
        <v>25</v>
      </c>
      <c r="AG249">
        <v>25</v>
      </c>
      <c r="AH249">
        <v>25</v>
      </c>
      <c r="AI249">
        <v>25</v>
      </c>
      <c r="AJ249">
        <v>25</v>
      </c>
      <c r="AK249">
        <v>25</v>
      </c>
      <c r="AL249">
        <v>25</v>
      </c>
      <c r="AM249">
        <v>25</v>
      </c>
      <c r="AN249">
        <v>25</v>
      </c>
      <c r="AO249">
        <v>25</v>
      </c>
      <c r="AP249">
        <v>22</v>
      </c>
      <c r="AQ249">
        <v>25</v>
      </c>
      <c r="AR249">
        <v>1</v>
      </c>
      <c r="AS249">
        <v>25</v>
      </c>
      <c r="AT249">
        <v>22</v>
      </c>
      <c r="AU249">
        <v>23</v>
      </c>
      <c r="AV249">
        <v>23</v>
      </c>
      <c r="AW249">
        <v>23</v>
      </c>
      <c r="AX249">
        <v>23</v>
      </c>
      <c r="AY249">
        <v>23</v>
      </c>
      <c r="AZ249">
        <v>23</v>
      </c>
      <c r="BA249">
        <v>23</v>
      </c>
      <c r="BB249">
        <v>23</v>
      </c>
      <c r="BC249">
        <v>23</v>
      </c>
      <c r="BD249">
        <v>23</v>
      </c>
      <c r="BE249">
        <v>23</v>
      </c>
      <c r="BF249">
        <v>23</v>
      </c>
      <c r="BG249">
        <v>23</v>
      </c>
      <c r="BH249">
        <v>23</v>
      </c>
      <c r="BI249">
        <v>23</v>
      </c>
      <c r="BJ249">
        <v>25</v>
      </c>
      <c r="BK249">
        <v>23</v>
      </c>
      <c r="BL249">
        <v>25</v>
      </c>
      <c r="BM249">
        <v>23</v>
      </c>
      <c r="BN249">
        <v>25</v>
      </c>
      <c r="BO249">
        <v>24</v>
      </c>
      <c r="BP249">
        <v>24</v>
      </c>
      <c r="BQ249">
        <v>24</v>
      </c>
      <c r="BR249">
        <v>24</v>
      </c>
      <c r="BS249">
        <v>24</v>
      </c>
      <c r="BT249">
        <v>24</v>
      </c>
      <c r="BU249">
        <v>24</v>
      </c>
      <c r="BV249">
        <v>24</v>
      </c>
      <c r="BW249">
        <v>24</v>
      </c>
      <c r="BX249">
        <v>24</v>
      </c>
      <c r="BY249">
        <v>24</v>
      </c>
      <c r="BZ249">
        <v>24</v>
      </c>
      <c r="CA249">
        <v>24</v>
      </c>
      <c r="CB249">
        <v>24</v>
      </c>
      <c r="CC249">
        <v>24</v>
      </c>
      <c r="CD249">
        <v>26</v>
      </c>
      <c r="CE249">
        <v>24</v>
      </c>
      <c r="CF249">
        <v>26</v>
      </c>
      <c r="CG249">
        <v>24</v>
      </c>
      <c r="CH249">
        <v>23</v>
      </c>
      <c r="CI249">
        <v>17</v>
      </c>
      <c r="CJ249">
        <v>17</v>
      </c>
      <c r="CK249">
        <v>17</v>
      </c>
      <c r="CL249">
        <v>17</v>
      </c>
      <c r="CM249">
        <v>17</v>
      </c>
      <c r="CN249">
        <v>17</v>
      </c>
      <c r="CO249">
        <v>17</v>
      </c>
      <c r="CP249">
        <v>17</v>
      </c>
      <c r="CQ249">
        <v>17</v>
      </c>
      <c r="CR249">
        <v>17</v>
      </c>
      <c r="CS249">
        <v>17</v>
      </c>
      <c r="CT249">
        <v>17</v>
      </c>
      <c r="CU249">
        <v>17</v>
      </c>
      <c r="CV249">
        <v>17</v>
      </c>
      <c r="CW249">
        <v>17</v>
      </c>
      <c r="CX249">
        <v>24</v>
      </c>
      <c r="CY249">
        <v>17</v>
      </c>
      <c r="CZ249">
        <v>24</v>
      </c>
      <c r="DA249">
        <v>17</v>
      </c>
      <c r="DB249">
        <v>24</v>
      </c>
    </row>
    <row r="250" spans="1:106">
      <c r="A250">
        <v>242</v>
      </c>
      <c r="B250" t="s">
        <v>17</v>
      </c>
      <c r="C250" t="s">
        <v>9</v>
      </c>
      <c r="D250" t="s">
        <v>12</v>
      </c>
      <c r="E250" t="s">
        <v>19</v>
      </c>
      <c r="F250" t="s">
        <v>20</v>
      </c>
      <c r="G250">
        <v>22</v>
      </c>
      <c r="H250">
        <v>22</v>
      </c>
      <c r="I250">
        <v>22</v>
      </c>
      <c r="J250">
        <v>22</v>
      </c>
      <c r="K250">
        <v>22</v>
      </c>
      <c r="L250">
        <v>22</v>
      </c>
      <c r="M250">
        <v>22</v>
      </c>
      <c r="N250">
        <v>22</v>
      </c>
      <c r="O250">
        <v>22</v>
      </c>
      <c r="P250">
        <v>22</v>
      </c>
      <c r="Q250">
        <v>22</v>
      </c>
      <c r="R250">
        <v>22</v>
      </c>
      <c r="S250">
        <v>22</v>
      </c>
      <c r="T250">
        <v>22</v>
      </c>
      <c r="U250">
        <v>22</v>
      </c>
      <c r="V250">
        <v>22</v>
      </c>
      <c r="W250">
        <v>22</v>
      </c>
      <c r="X250">
        <v>22</v>
      </c>
      <c r="Y250">
        <v>22</v>
      </c>
      <c r="Z250">
        <v>22</v>
      </c>
      <c r="AA250">
        <v>25</v>
      </c>
      <c r="AB250">
        <v>25</v>
      </c>
      <c r="AC250">
        <v>25</v>
      </c>
      <c r="AD250">
        <v>25</v>
      </c>
      <c r="AE250">
        <v>25</v>
      </c>
      <c r="AF250">
        <v>25</v>
      </c>
      <c r="AG250">
        <v>25</v>
      </c>
      <c r="AH250">
        <v>25</v>
      </c>
      <c r="AI250">
        <v>25</v>
      </c>
      <c r="AJ250">
        <v>25</v>
      </c>
      <c r="AK250">
        <v>25</v>
      </c>
      <c r="AL250">
        <v>25</v>
      </c>
      <c r="AM250">
        <v>25</v>
      </c>
      <c r="AN250">
        <v>25</v>
      </c>
      <c r="AO250">
        <v>25</v>
      </c>
      <c r="AP250">
        <v>25</v>
      </c>
      <c r="AQ250">
        <v>25</v>
      </c>
      <c r="AR250">
        <v>25</v>
      </c>
      <c r="AS250">
        <v>25</v>
      </c>
      <c r="AT250">
        <v>25</v>
      </c>
      <c r="AU250">
        <v>11</v>
      </c>
      <c r="AV250">
        <v>23</v>
      </c>
      <c r="AW250">
        <v>11</v>
      </c>
      <c r="AX250">
        <v>23</v>
      </c>
      <c r="AY250">
        <v>23</v>
      </c>
      <c r="AZ250">
        <v>23</v>
      </c>
      <c r="BA250">
        <v>23</v>
      </c>
      <c r="BB250">
        <v>23</v>
      </c>
      <c r="BC250">
        <v>23</v>
      </c>
      <c r="BD250">
        <v>23</v>
      </c>
      <c r="BE250">
        <v>23</v>
      </c>
      <c r="BF250">
        <v>23</v>
      </c>
      <c r="BG250">
        <v>23</v>
      </c>
      <c r="BH250">
        <v>23</v>
      </c>
      <c r="BI250">
        <v>23</v>
      </c>
      <c r="BJ250">
        <v>23</v>
      </c>
      <c r="BK250">
        <v>23</v>
      </c>
      <c r="BL250">
        <v>23</v>
      </c>
      <c r="BM250">
        <v>23</v>
      </c>
      <c r="BN250">
        <v>23</v>
      </c>
      <c r="BO250">
        <v>23</v>
      </c>
      <c r="BP250">
        <v>24</v>
      </c>
      <c r="BQ250">
        <v>23</v>
      </c>
      <c r="BR250">
        <v>24</v>
      </c>
      <c r="BS250">
        <v>11</v>
      </c>
      <c r="BT250">
        <v>24</v>
      </c>
      <c r="BU250">
        <v>24</v>
      </c>
      <c r="BV250">
        <v>24</v>
      </c>
      <c r="BW250">
        <v>24</v>
      </c>
      <c r="BX250">
        <v>24</v>
      </c>
      <c r="BY250">
        <v>24</v>
      </c>
      <c r="BZ250">
        <v>24</v>
      </c>
      <c r="CA250">
        <v>24</v>
      </c>
      <c r="CB250">
        <v>24</v>
      </c>
      <c r="CC250">
        <v>24</v>
      </c>
      <c r="CD250">
        <v>24</v>
      </c>
      <c r="CE250">
        <v>24</v>
      </c>
      <c r="CF250">
        <v>24</v>
      </c>
      <c r="CG250">
        <v>24</v>
      </c>
      <c r="CH250">
        <v>24</v>
      </c>
      <c r="CI250">
        <v>24</v>
      </c>
      <c r="CJ250">
        <v>17</v>
      </c>
      <c r="CK250">
        <v>24</v>
      </c>
      <c r="CL250">
        <v>17</v>
      </c>
      <c r="CM250">
        <v>24</v>
      </c>
      <c r="CN250">
        <v>17</v>
      </c>
      <c r="CO250">
        <v>17</v>
      </c>
      <c r="CP250">
        <v>17</v>
      </c>
      <c r="CQ250">
        <v>1</v>
      </c>
      <c r="CR250">
        <v>17</v>
      </c>
      <c r="CS250">
        <v>17</v>
      </c>
      <c r="CT250">
        <v>17</v>
      </c>
      <c r="CU250">
        <v>17</v>
      </c>
      <c r="CV250">
        <v>17</v>
      </c>
      <c r="CW250">
        <v>17</v>
      </c>
      <c r="CX250">
        <v>17</v>
      </c>
      <c r="CY250">
        <v>17</v>
      </c>
      <c r="CZ250">
        <v>17</v>
      </c>
      <c r="DA250">
        <v>17</v>
      </c>
      <c r="DB250">
        <v>17</v>
      </c>
    </row>
    <row r="251" spans="1:106">
      <c r="A251">
        <v>243</v>
      </c>
      <c r="B251" t="s">
        <v>17</v>
      </c>
      <c r="C251" t="s">
        <v>9</v>
      </c>
      <c r="D251" t="s">
        <v>12</v>
      </c>
      <c r="E251" t="s">
        <v>19</v>
      </c>
      <c r="F251" t="s">
        <v>20</v>
      </c>
      <c r="G251">
        <v>22</v>
      </c>
      <c r="H251">
        <v>22</v>
      </c>
      <c r="I251">
        <v>22</v>
      </c>
      <c r="J251">
        <v>22</v>
      </c>
      <c r="K251">
        <v>22</v>
      </c>
      <c r="L251">
        <v>22</v>
      </c>
      <c r="M251">
        <v>22</v>
      </c>
      <c r="N251">
        <v>22</v>
      </c>
      <c r="O251">
        <v>22</v>
      </c>
      <c r="P251">
        <v>22</v>
      </c>
      <c r="Q251">
        <v>22</v>
      </c>
      <c r="R251">
        <v>22</v>
      </c>
      <c r="S251">
        <v>22</v>
      </c>
      <c r="T251">
        <v>22</v>
      </c>
      <c r="U251">
        <v>22</v>
      </c>
      <c r="V251">
        <v>22</v>
      </c>
      <c r="W251">
        <v>22</v>
      </c>
      <c r="X251">
        <v>22</v>
      </c>
      <c r="Y251">
        <v>22</v>
      </c>
      <c r="Z251">
        <v>22</v>
      </c>
      <c r="AA251">
        <v>25</v>
      </c>
      <c r="AB251">
        <v>25</v>
      </c>
      <c r="AC251">
        <v>25</v>
      </c>
      <c r="AD251">
        <v>25</v>
      </c>
      <c r="AE251">
        <v>25</v>
      </c>
      <c r="AF251">
        <v>25</v>
      </c>
      <c r="AG251">
        <v>25</v>
      </c>
      <c r="AH251">
        <v>25</v>
      </c>
      <c r="AI251">
        <v>24</v>
      </c>
      <c r="AJ251">
        <v>25</v>
      </c>
      <c r="AK251">
        <v>25</v>
      </c>
      <c r="AL251">
        <v>25</v>
      </c>
      <c r="AM251">
        <v>25</v>
      </c>
      <c r="AN251">
        <v>25</v>
      </c>
      <c r="AO251">
        <v>25</v>
      </c>
      <c r="AP251">
        <v>25</v>
      </c>
      <c r="AQ251">
        <v>25</v>
      </c>
      <c r="AR251">
        <v>25</v>
      </c>
      <c r="AS251">
        <v>25</v>
      </c>
      <c r="AT251">
        <v>25</v>
      </c>
      <c r="AU251">
        <v>24</v>
      </c>
      <c r="AV251">
        <v>24</v>
      </c>
      <c r="AW251">
        <v>23</v>
      </c>
      <c r="AX251">
        <v>24</v>
      </c>
      <c r="AY251">
        <v>24</v>
      </c>
      <c r="AZ251">
        <v>23</v>
      </c>
      <c r="BA251">
        <v>24</v>
      </c>
      <c r="BB251">
        <v>23</v>
      </c>
      <c r="BC251">
        <v>25</v>
      </c>
      <c r="BD251">
        <v>23</v>
      </c>
      <c r="BE251">
        <v>23</v>
      </c>
      <c r="BF251">
        <v>23</v>
      </c>
      <c r="BG251">
        <v>11</v>
      </c>
      <c r="BH251">
        <v>23</v>
      </c>
      <c r="BI251">
        <v>23</v>
      </c>
      <c r="BJ251">
        <v>23</v>
      </c>
      <c r="BK251">
        <v>23</v>
      </c>
      <c r="BL251">
        <v>23</v>
      </c>
      <c r="BM251">
        <v>23</v>
      </c>
      <c r="BN251">
        <v>23</v>
      </c>
      <c r="BO251">
        <v>23</v>
      </c>
      <c r="BP251">
        <v>23</v>
      </c>
      <c r="BQ251">
        <v>24</v>
      </c>
      <c r="BR251">
        <v>18</v>
      </c>
      <c r="BS251">
        <v>23</v>
      </c>
      <c r="BT251">
        <v>24</v>
      </c>
      <c r="BU251">
        <v>23</v>
      </c>
      <c r="BV251">
        <v>24</v>
      </c>
      <c r="BW251">
        <v>23</v>
      </c>
      <c r="BX251">
        <v>24</v>
      </c>
      <c r="BY251">
        <v>24</v>
      </c>
      <c r="BZ251">
        <v>24</v>
      </c>
      <c r="CA251">
        <v>23</v>
      </c>
      <c r="CB251">
        <v>24</v>
      </c>
      <c r="CC251">
        <v>24</v>
      </c>
      <c r="CD251">
        <v>24</v>
      </c>
      <c r="CE251">
        <v>24</v>
      </c>
      <c r="CF251">
        <v>24</v>
      </c>
      <c r="CG251">
        <v>24</v>
      </c>
      <c r="CH251">
        <v>24</v>
      </c>
      <c r="CI251">
        <v>17</v>
      </c>
      <c r="CJ251">
        <v>18</v>
      </c>
      <c r="CK251">
        <v>17</v>
      </c>
      <c r="CL251">
        <v>23</v>
      </c>
      <c r="CM251">
        <v>17</v>
      </c>
      <c r="CN251">
        <v>17</v>
      </c>
      <c r="CO251">
        <v>17</v>
      </c>
      <c r="CP251">
        <v>17</v>
      </c>
      <c r="CQ251">
        <v>17</v>
      </c>
      <c r="CR251">
        <v>17</v>
      </c>
      <c r="CS251">
        <v>17</v>
      </c>
      <c r="CT251">
        <v>17</v>
      </c>
      <c r="CU251">
        <v>24</v>
      </c>
      <c r="CV251">
        <v>17</v>
      </c>
      <c r="CW251">
        <v>17</v>
      </c>
      <c r="CX251">
        <v>17</v>
      </c>
      <c r="CY251">
        <v>17</v>
      </c>
      <c r="CZ251">
        <v>17</v>
      </c>
      <c r="DA251">
        <v>17</v>
      </c>
      <c r="DB251">
        <v>17</v>
      </c>
    </row>
    <row r="252" spans="1:106">
      <c r="A252">
        <v>244</v>
      </c>
      <c r="B252" t="s">
        <v>17</v>
      </c>
      <c r="C252" t="s">
        <v>9</v>
      </c>
      <c r="D252" t="s">
        <v>12</v>
      </c>
      <c r="E252" t="s">
        <v>19</v>
      </c>
      <c r="F252" t="s">
        <v>20</v>
      </c>
      <c r="G252">
        <v>22</v>
      </c>
      <c r="H252">
        <v>22</v>
      </c>
      <c r="I252">
        <v>22</v>
      </c>
      <c r="J252">
        <v>22</v>
      </c>
      <c r="K252">
        <v>22</v>
      </c>
      <c r="L252">
        <v>22</v>
      </c>
      <c r="M252">
        <v>22</v>
      </c>
      <c r="N252">
        <v>22</v>
      </c>
      <c r="O252">
        <v>22</v>
      </c>
      <c r="P252">
        <v>22</v>
      </c>
      <c r="Q252">
        <v>22</v>
      </c>
      <c r="R252">
        <v>18</v>
      </c>
      <c r="S252">
        <v>22</v>
      </c>
      <c r="T252">
        <v>18</v>
      </c>
      <c r="U252">
        <v>22</v>
      </c>
      <c r="V252">
        <v>22</v>
      </c>
      <c r="W252">
        <v>22</v>
      </c>
      <c r="X252">
        <v>22</v>
      </c>
      <c r="Y252">
        <v>22</v>
      </c>
      <c r="Z252">
        <v>22</v>
      </c>
      <c r="AA252">
        <v>25</v>
      </c>
      <c r="AB252">
        <v>25</v>
      </c>
      <c r="AC252">
        <v>25</v>
      </c>
      <c r="AD252">
        <v>25</v>
      </c>
      <c r="AE252">
        <v>25</v>
      </c>
      <c r="AF252">
        <v>25</v>
      </c>
      <c r="AG252">
        <v>25</v>
      </c>
      <c r="AH252">
        <v>25</v>
      </c>
      <c r="AI252">
        <v>25</v>
      </c>
      <c r="AJ252">
        <v>25</v>
      </c>
      <c r="AK252">
        <v>25</v>
      </c>
      <c r="AL252">
        <v>22</v>
      </c>
      <c r="AM252">
        <v>25</v>
      </c>
      <c r="AN252">
        <v>22</v>
      </c>
      <c r="AO252">
        <v>25</v>
      </c>
      <c r="AP252">
        <v>25</v>
      </c>
      <c r="AQ252">
        <v>25</v>
      </c>
      <c r="AR252">
        <v>25</v>
      </c>
      <c r="AS252">
        <v>25</v>
      </c>
      <c r="AT252">
        <v>25</v>
      </c>
      <c r="AU252">
        <v>23</v>
      </c>
      <c r="AV252">
        <v>23</v>
      </c>
      <c r="AW252">
        <v>23</v>
      </c>
      <c r="AX252">
        <v>23</v>
      </c>
      <c r="AY252">
        <v>23</v>
      </c>
      <c r="AZ252">
        <v>23</v>
      </c>
      <c r="BA252">
        <v>24</v>
      </c>
      <c r="BB252">
        <v>23</v>
      </c>
      <c r="BC252">
        <v>24</v>
      </c>
      <c r="BD252">
        <v>23</v>
      </c>
      <c r="BE252">
        <v>23</v>
      </c>
      <c r="BF252">
        <v>25</v>
      </c>
      <c r="BG252">
        <v>24</v>
      </c>
      <c r="BH252">
        <v>25</v>
      </c>
      <c r="BI252">
        <v>23</v>
      </c>
      <c r="BJ252">
        <v>23</v>
      </c>
      <c r="BK252">
        <v>23</v>
      </c>
      <c r="BL252">
        <v>24</v>
      </c>
      <c r="BM252">
        <v>23</v>
      </c>
      <c r="BN252">
        <v>23</v>
      </c>
      <c r="BO252">
        <v>24</v>
      </c>
      <c r="BP252">
        <v>24</v>
      </c>
      <c r="BQ252">
        <v>24</v>
      </c>
      <c r="BR252">
        <v>24</v>
      </c>
      <c r="BS252">
        <v>24</v>
      </c>
      <c r="BT252">
        <v>24</v>
      </c>
      <c r="BU252">
        <v>23</v>
      </c>
      <c r="BV252">
        <v>24</v>
      </c>
      <c r="BW252">
        <v>23</v>
      </c>
      <c r="BX252">
        <v>24</v>
      </c>
      <c r="BY252">
        <v>24</v>
      </c>
      <c r="BZ252">
        <v>20</v>
      </c>
      <c r="CA252">
        <v>23</v>
      </c>
      <c r="CB252">
        <v>20</v>
      </c>
      <c r="CC252">
        <v>24</v>
      </c>
      <c r="CD252">
        <v>24</v>
      </c>
      <c r="CE252">
        <v>24</v>
      </c>
      <c r="CF252">
        <v>23</v>
      </c>
      <c r="CG252">
        <v>24</v>
      </c>
      <c r="CH252">
        <v>24</v>
      </c>
      <c r="CI252">
        <v>17</v>
      </c>
      <c r="CJ252">
        <v>17</v>
      </c>
      <c r="CK252">
        <v>17</v>
      </c>
      <c r="CL252">
        <v>17</v>
      </c>
      <c r="CM252">
        <v>17</v>
      </c>
      <c r="CN252">
        <v>17</v>
      </c>
      <c r="CO252">
        <v>17</v>
      </c>
      <c r="CP252">
        <v>17</v>
      </c>
      <c r="CQ252">
        <v>17</v>
      </c>
      <c r="CR252">
        <v>17</v>
      </c>
      <c r="CS252">
        <v>17</v>
      </c>
      <c r="CT252">
        <v>24</v>
      </c>
      <c r="CU252">
        <v>17</v>
      </c>
      <c r="CV252">
        <v>24</v>
      </c>
      <c r="CW252">
        <v>17</v>
      </c>
      <c r="CX252">
        <v>17</v>
      </c>
      <c r="CY252">
        <v>17</v>
      </c>
      <c r="CZ252">
        <v>17</v>
      </c>
      <c r="DA252">
        <v>17</v>
      </c>
      <c r="DB252">
        <v>17</v>
      </c>
    </row>
    <row r="253" spans="1:106">
      <c r="A253">
        <v>245</v>
      </c>
      <c r="B253" t="s">
        <v>17</v>
      </c>
      <c r="C253" t="s">
        <v>9</v>
      </c>
      <c r="D253" t="s">
        <v>12</v>
      </c>
      <c r="E253" t="s">
        <v>19</v>
      </c>
      <c r="F253" t="s">
        <v>20</v>
      </c>
      <c r="G253">
        <v>22</v>
      </c>
      <c r="H253">
        <v>22</v>
      </c>
      <c r="I253">
        <v>22</v>
      </c>
      <c r="J253">
        <v>22</v>
      </c>
      <c r="K253">
        <v>22</v>
      </c>
      <c r="L253">
        <v>22</v>
      </c>
      <c r="M253">
        <v>22</v>
      </c>
      <c r="N253">
        <v>22</v>
      </c>
      <c r="O253">
        <v>22</v>
      </c>
      <c r="P253">
        <v>22</v>
      </c>
      <c r="Q253">
        <v>22</v>
      </c>
      <c r="R253">
        <v>22</v>
      </c>
      <c r="S253">
        <v>22</v>
      </c>
      <c r="T253">
        <v>22</v>
      </c>
      <c r="U253">
        <v>22</v>
      </c>
      <c r="V253">
        <v>22</v>
      </c>
      <c r="W253">
        <v>22</v>
      </c>
      <c r="X253">
        <v>22</v>
      </c>
      <c r="Y253">
        <v>22</v>
      </c>
      <c r="Z253">
        <v>22</v>
      </c>
      <c r="AA253">
        <v>25</v>
      </c>
      <c r="AB253">
        <v>25</v>
      </c>
      <c r="AC253">
        <v>25</v>
      </c>
      <c r="AD253">
        <v>25</v>
      </c>
      <c r="AE253">
        <v>25</v>
      </c>
      <c r="AF253">
        <v>25</v>
      </c>
      <c r="AG253">
        <v>25</v>
      </c>
      <c r="AH253">
        <v>25</v>
      </c>
      <c r="AI253">
        <v>25</v>
      </c>
      <c r="AJ253">
        <v>25</v>
      </c>
      <c r="AK253">
        <v>25</v>
      </c>
      <c r="AL253">
        <v>25</v>
      </c>
      <c r="AM253">
        <v>25</v>
      </c>
      <c r="AN253">
        <v>25</v>
      </c>
      <c r="AO253">
        <v>25</v>
      </c>
      <c r="AP253">
        <v>25</v>
      </c>
      <c r="AQ253">
        <v>25</v>
      </c>
      <c r="AR253">
        <v>25</v>
      </c>
      <c r="AS253">
        <v>25</v>
      </c>
      <c r="AT253">
        <v>25</v>
      </c>
      <c r="AU253">
        <v>23</v>
      </c>
      <c r="AV253">
        <v>23</v>
      </c>
      <c r="AW253">
        <v>23</v>
      </c>
      <c r="AX253">
        <v>23</v>
      </c>
      <c r="AY253">
        <v>23</v>
      </c>
      <c r="AZ253">
        <v>23</v>
      </c>
      <c r="BA253">
        <v>23</v>
      </c>
      <c r="BB253">
        <v>23</v>
      </c>
      <c r="BC253">
        <v>23</v>
      </c>
      <c r="BD253">
        <v>23</v>
      </c>
      <c r="BE253">
        <v>23</v>
      </c>
      <c r="BF253">
        <v>23</v>
      </c>
      <c r="BG253">
        <v>23</v>
      </c>
      <c r="BH253">
        <v>23</v>
      </c>
      <c r="BI253">
        <v>23</v>
      </c>
      <c r="BJ253">
        <v>23</v>
      </c>
      <c r="BK253">
        <v>23</v>
      </c>
      <c r="BL253">
        <v>23</v>
      </c>
      <c r="BM253">
        <v>23</v>
      </c>
      <c r="BN253">
        <v>23</v>
      </c>
      <c r="BO253">
        <v>24</v>
      </c>
      <c r="BP253">
        <v>24</v>
      </c>
      <c r="BQ253">
        <v>24</v>
      </c>
      <c r="BR253">
        <v>24</v>
      </c>
      <c r="BS253">
        <v>24</v>
      </c>
      <c r="BT253">
        <v>24</v>
      </c>
      <c r="BU253">
        <v>24</v>
      </c>
      <c r="BV253">
        <v>24</v>
      </c>
      <c r="BW253">
        <v>24</v>
      </c>
      <c r="BX253">
        <v>24</v>
      </c>
      <c r="BY253">
        <v>24</v>
      </c>
      <c r="BZ253">
        <v>24</v>
      </c>
      <c r="CA253">
        <v>24</v>
      </c>
      <c r="CB253">
        <v>24</v>
      </c>
      <c r="CC253">
        <v>24</v>
      </c>
      <c r="CD253">
        <v>24</v>
      </c>
      <c r="CE253">
        <v>24</v>
      </c>
      <c r="CF253">
        <v>24</v>
      </c>
      <c r="CG253">
        <v>24</v>
      </c>
      <c r="CH253">
        <v>24</v>
      </c>
      <c r="CI253">
        <v>17</v>
      </c>
      <c r="CJ253">
        <v>17</v>
      </c>
      <c r="CK253">
        <v>17</v>
      </c>
      <c r="CL253">
        <v>17</v>
      </c>
      <c r="CM253">
        <v>17</v>
      </c>
      <c r="CN253">
        <v>17</v>
      </c>
      <c r="CO253">
        <v>17</v>
      </c>
      <c r="CP253">
        <v>17</v>
      </c>
      <c r="CQ253">
        <v>17</v>
      </c>
      <c r="CR253">
        <v>17</v>
      </c>
      <c r="CS253">
        <v>17</v>
      </c>
      <c r="CT253">
        <v>17</v>
      </c>
      <c r="CU253">
        <v>17</v>
      </c>
      <c r="CV253">
        <v>17</v>
      </c>
      <c r="CW253">
        <v>17</v>
      </c>
      <c r="CX253">
        <v>17</v>
      </c>
      <c r="CY253">
        <v>17</v>
      </c>
      <c r="CZ253">
        <v>17</v>
      </c>
      <c r="DA253">
        <v>17</v>
      </c>
      <c r="DB253">
        <v>17</v>
      </c>
    </row>
    <row r="254" spans="1:106">
      <c r="A254">
        <v>246</v>
      </c>
      <c r="B254" t="s">
        <v>17</v>
      </c>
      <c r="C254" t="s">
        <v>9</v>
      </c>
      <c r="D254" t="s">
        <v>12</v>
      </c>
      <c r="E254" t="s">
        <v>19</v>
      </c>
      <c r="F254" t="s">
        <v>20</v>
      </c>
      <c r="G254">
        <v>22</v>
      </c>
      <c r="H254">
        <v>22</v>
      </c>
      <c r="I254">
        <v>22</v>
      </c>
      <c r="J254">
        <v>22</v>
      </c>
      <c r="K254">
        <v>22</v>
      </c>
      <c r="L254">
        <v>22</v>
      </c>
      <c r="M254">
        <v>22</v>
      </c>
      <c r="N254">
        <v>22</v>
      </c>
      <c r="O254">
        <v>22</v>
      </c>
      <c r="P254">
        <v>22</v>
      </c>
      <c r="Q254">
        <v>22</v>
      </c>
      <c r="R254">
        <v>24</v>
      </c>
      <c r="S254">
        <v>22</v>
      </c>
      <c r="T254">
        <v>22</v>
      </c>
      <c r="U254">
        <v>22</v>
      </c>
      <c r="V254">
        <v>22</v>
      </c>
      <c r="W254">
        <v>22</v>
      </c>
      <c r="X254">
        <v>22</v>
      </c>
      <c r="Y254">
        <v>22</v>
      </c>
      <c r="Z254">
        <v>22</v>
      </c>
      <c r="AA254">
        <v>25</v>
      </c>
      <c r="AB254">
        <v>25</v>
      </c>
      <c r="AC254">
        <v>25</v>
      </c>
      <c r="AD254">
        <v>25</v>
      </c>
      <c r="AE254">
        <v>25</v>
      </c>
      <c r="AF254">
        <v>25</v>
      </c>
      <c r="AG254">
        <v>25</v>
      </c>
      <c r="AH254">
        <v>25</v>
      </c>
      <c r="AI254">
        <v>25</v>
      </c>
      <c r="AJ254">
        <v>25</v>
      </c>
      <c r="AK254">
        <v>25</v>
      </c>
      <c r="AL254">
        <v>22</v>
      </c>
      <c r="AM254">
        <v>25</v>
      </c>
      <c r="AN254">
        <v>25</v>
      </c>
      <c r="AO254">
        <v>25</v>
      </c>
      <c r="AP254">
        <v>25</v>
      </c>
      <c r="AQ254">
        <v>25</v>
      </c>
      <c r="AR254">
        <v>25</v>
      </c>
      <c r="AS254">
        <v>25</v>
      </c>
      <c r="AT254">
        <v>25</v>
      </c>
      <c r="AU254">
        <v>23</v>
      </c>
      <c r="AV254">
        <v>23</v>
      </c>
      <c r="AW254">
        <v>23</v>
      </c>
      <c r="AX254">
        <v>23</v>
      </c>
      <c r="AY254">
        <v>23</v>
      </c>
      <c r="AZ254">
        <v>23</v>
      </c>
      <c r="BA254">
        <v>23</v>
      </c>
      <c r="BB254">
        <v>23</v>
      </c>
      <c r="BC254">
        <v>23</v>
      </c>
      <c r="BD254">
        <v>23</v>
      </c>
      <c r="BE254">
        <v>24</v>
      </c>
      <c r="BF254">
        <v>25</v>
      </c>
      <c r="BG254">
        <v>23</v>
      </c>
      <c r="BH254">
        <v>23</v>
      </c>
      <c r="BI254">
        <v>24</v>
      </c>
      <c r="BJ254">
        <v>23</v>
      </c>
      <c r="BK254">
        <v>23</v>
      </c>
      <c r="BL254">
        <v>23</v>
      </c>
      <c r="BM254">
        <v>11</v>
      </c>
      <c r="BN254">
        <v>23</v>
      </c>
      <c r="BO254">
        <v>24</v>
      </c>
      <c r="BP254">
        <v>24</v>
      </c>
      <c r="BQ254">
        <v>24</v>
      </c>
      <c r="BR254">
        <v>24</v>
      </c>
      <c r="BS254">
        <v>24</v>
      </c>
      <c r="BT254">
        <v>24</v>
      </c>
      <c r="BU254">
        <v>24</v>
      </c>
      <c r="BV254">
        <v>24</v>
      </c>
      <c r="BW254">
        <v>24</v>
      </c>
      <c r="BX254">
        <v>24</v>
      </c>
      <c r="BY254">
        <v>23</v>
      </c>
      <c r="BZ254">
        <v>23</v>
      </c>
      <c r="CA254">
        <v>24</v>
      </c>
      <c r="CB254">
        <v>24</v>
      </c>
      <c r="CC254">
        <v>23</v>
      </c>
      <c r="CD254">
        <v>24</v>
      </c>
      <c r="CE254">
        <v>24</v>
      </c>
      <c r="CF254">
        <v>24</v>
      </c>
      <c r="CG254">
        <v>23</v>
      </c>
      <c r="CH254">
        <v>24</v>
      </c>
      <c r="CI254">
        <v>17</v>
      </c>
      <c r="CJ254">
        <v>17</v>
      </c>
      <c r="CK254">
        <v>17</v>
      </c>
      <c r="CL254">
        <v>17</v>
      </c>
      <c r="CM254">
        <v>17</v>
      </c>
      <c r="CN254">
        <v>17</v>
      </c>
      <c r="CO254">
        <v>17</v>
      </c>
      <c r="CP254">
        <v>17</v>
      </c>
      <c r="CQ254">
        <v>17</v>
      </c>
      <c r="CR254">
        <v>17</v>
      </c>
      <c r="CS254">
        <v>17</v>
      </c>
      <c r="CT254">
        <v>17</v>
      </c>
      <c r="CU254">
        <v>17</v>
      </c>
      <c r="CV254">
        <v>17</v>
      </c>
      <c r="CW254">
        <v>17</v>
      </c>
      <c r="CX254">
        <v>17</v>
      </c>
      <c r="CY254">
        <v>17</v>
      </c>
      <c r="CZ254">
        <v>17</v>
      </c>
      <c r="DA254">
        <v>24</v>
      </c>
      <c r="DB254">
        <v>17</v>
      </c>
    </row>
    <row r="255" spans="1:106">
      <c r="A255">
        <v>247</v>
      </c>
      <c r="B255" t="s">
        <v>17</v>
      </c>
      <c r="C255" t="s">
        <v>9</v>
      </c>
      <c r="D255" t="s">
        <v>12</v>
      </c>
      <c r="E255" t="s">
        <v>19</v>
      </c>
      <c r="F255" t="s">
        <v>20</v>
      </c>
      <c r="G255">
        <v>22</v>
      </c>
      <c r="H255">
        <v>22</v>
      </c>
      <c r="I255">
        <v>22</v>
      </c>
      <c r="J255">
        <v>22</v>
      </c>
      <c r="K255">
        <v>22</v>
      </c>
      <c r="L255">
        <v>22</v>
      </c>
      <c r="M255">
        <v>22</v>
      </c>
      <c r="N255">
        <v>22</v>
      </c>
      <c r="O255">
        <v>22</v>
      </c>
      <c r="P255">
        <v>22</v>
      </c>
      <c r="Q255">
        <v>11</v>
      </c>
      <c r="R255">
        <v>22</v>
      </c>
      <c r="S255">
        <v>22</v>
      </c>
      <c r="T255">
        <v>22</v>
      </c>
      <c r="U255">
        <v>11</v>
      </c>
      <c r="V255">
        <v>22</v>
      </c>
      <c r="W255">
        <v>22</v>
      </c>
      <c r="X255">
        <v>22</v>
      </c>
      <c r="Y255">
        <v>22</v>
      </c>
      <c r="Z255">
        <v>22</v>
      </c>
      <c r="AA255">
        <v>25</v>
      </c>
      <c r="AB255">
        <v>25</v>
      </c>
      <c r="AC255">
        <v>25</v>
      </c>
      <c r="AD255">
        <v>25</v>
      </c>
      <c r="AE255">
        <v>25</v>
      </c>
      <c r="AF255">
        <v>25</v>
      </c>
      <c r="AG255">
        <v>25</v>
      </c>
      <c r="AH255">
        <v>25</v>
      </c>
      <c r="AI255">
        <v>25</v>
      </c>
      <c r="AJ255">
        <v>25</v>
      </c>
      <c r="AK255">
        <v>22</v>
      </c>
      <c r="AL255">
        <v>25</v>
      </c>
      <c r="AM255">
        <v>25</v>
      </c>
      <c r="AN255">
        <v>11</v>
      </c>
      <c r="AO255">
        <v>22</v>
      </c>
      <c r="AP255">
        <v>25</v>
      </c>
      <c r="AQ255">
        <v>25</v>
      </c>
      <c r="AR255">
        <v>1</v>
      </c>
      <c r="AS255">
        <v>25</v>
      </c>
      <c r="AT255">
        <v>25</v>
      </c>
      <c r="AU255">
        <v>23</v>
      </c>
      <c r="AV255">
        <v>23</v>
      </c>
      <c r="AW255">
        <v>23</v>
      </c>
      <c r="AX255">
        <v>23</v>
      </c>
      <c r="AY255">
        <v>23</v>
      </c>
      <c r="AZ255">
        <v>23</v>
      </c>
      <c r="BA255">
        <v>23</v>
      </c>
      <c r="BB255">
        <v>23</v>
      </c>
      <c r="BC255">
        <v>23</v>
      </c>
      <c r="BD255">
        <v>23</v>
      </c>
      <c r="BE255">
        <v>25</v>
      </c>
      <c r="BF255">
        <v>23</v>
      </c>
      <c r="BG255">
        <v>23</v>
      </c>
      <c r="BH255">
        <v>25</v>
      </c>
      <c r="BI255">
        <v>25</v>
      </c>
      <c r="BJ255">
        <v>23</v>
      </c>
      <c r="BK255">
        <v>23</v>
      </c>
      <c r="BL255">
        <v>24</v>
      </c>
      <c r="BM255">
        <v>23</v>
      </c>
      <c r="BN255">
        <v>23</v>
      </c>
      <c r="BO255">
        <v>24</v>
      </c>
      <c r="BP255">
        <v>24</v>
      </c>
      <c r="BQ255">
        <v>24</v>
      </c>
      <c r="BR255">
        <v>24</v>
      </c>
      <c r="BS255">
        <v>24</v>
      </c>
      <c r="BT255">
        <v>24</v>
      </c>
      <c r="BU255">
        <v>24</v>
      </c>
      <c r="BV255">
        <v>24</v>
      </c>
      <c r="BW255">
        <v>24</v>
      </c>
      <c r="BX255">
        <v>24</v>
      </c>
      <c r="BY255">
        <v>23</v>
      </c>
      <c r="BZ255">
        <v>24</v>
      </c>
      <c r="CA255">
        <v>24</v>
      </c>
      <c r="CB255">
        <v>23</v>
      </c>
      <c r="CC255">
        <v>23</v>
      </c>
      <c r="CD255">
        <v>24</v>
      </c>
      <c r="CE255">
        <v>24</v>
      </c>
      <c r="CF255">
        <v>25</v>
      </c>
      <c r="CG255">
        <v>24</v>
      </c>
      <c r="CH255">
        <v>24</v>
      </c>
      <c r="CI255">
        <v>17</v>
      </c>
      <c r="CJ255">
        <v>17</v>
      </c>
      <c r="CK255">
        <v>17</v>
      </c>
      <c r="CL255">
        <v>17</v>
      </c>
      <c r="CM255">
        <v>17</v>
      </c>
      <c r="CN255">
        <v>1</v>
      </c>
      <c r="CO255">
        <v>17</v>
      </c>
      <c r="CP255">
        <v>17</v>
      </c>
      <c r="CQ255">
        <v>1</v>
      </c>
      <c r="CR255">
        <v>17</v>
      </c>
      <c r="CS255">
        <v>24</v>
      </c>
      <c r="CT255">
        <v>1</v>
      </c>
      <c r="CU255">
        <v>17</v>
      </c>
      <c r="CV255">
        <v>24</v>
      </c>
      <c r="CW255">
        <v>24</v>
      </c>
      <c r="CX255">
        <v>17</v>
      </c>
      <c r="CY255">
        <v>17</v>
      </c>
      <c r="CZ255">
        <v>23</v>
      </c>
      <c r="DA255">
        <v>17</v>
      </c>
      <c r="DB255">
        <v>17</v>
      </c>
    </row>
    <row r="256" spans="1:106">
      <c r="A256">
        <v>248</v>
      </c>
      <c r="B256" t="s">
        <v>17</v>
      </c>
      <c r="C256" t="s">
        <v>9</v>
      </c>
      <c r="D256" t="s">
        <v>12</v>
      </c>
      <c r="E256" t="s">
        <v>19</v>
      </c>
      <c r="F256" t="s">
        <v>20</v>
      </c>
      <c r="G256">
        <v>22</v>
      </c>
      <c r="H256">
        <v>22</v>
      </c>
      <c r="I256">
        <v>22</v>
      </c>
      <c r="J256">
        <v>22</v>
      </c>
      <c r="K256">
        <v>22</v>
      </c>
      <c r="L256">
        <v>1</v>
      </c>
      <c r="M256">
        <v>1</v>
      </c>
      <c r="N256">
        <v>11</v>
      </c>
      <c r="O256">
        <v>1</v>
      </c>
      <c r="P256">
        <v>1</v>
      </c>
      <c r="Q256">
        <v>22</v>
      </c>
      <c r="R256">
        <v>22</v>
      </c>
      <c r="S256">
        <v>22</v>
      </c>
      <c r="T256">
        <v>22</v>
      </c>
      <c r="U256">
        <v>22</v>
      </c>
      <c r="V256">
        <v>22</v>
      </c>
      <c r="W256">
        <v>22</v>
      </c>
      <c r="X256">
        <v>22</v>
      </c>
      <c r="Y256">
        <v>22</v>
      </c>
      <c r="Z256">
        <v>22</v>
      </c>
      <c r="AA256">
        <v>25</v>
      </c>
      <c r="AB256">
        <v>25</v>
      </c>
      <c r="AC256">
        <v>25</v>
      </c>
      <c r="AD256">
        <v>25</v>
      </c>
      <c r="AE256">
        <v>25</v>
      </c>
      <c r="AF256">
        <v>11</v>
      </c>
      <c r="AG256">
        <v>22</v>
      </c>
      <c r="AH256">
        <v>1</v>
      </c>
      <c r="AI256">
        <v>22</v>
      </c>
      <c r="AJ256">
        <v>22</v>
      </c>
      <c r="AK256">
        <v>25</v>
      </c>
      <c r="AL256">
        <v>25</v>
      </c>
      <c r="AM256">
        <v>25</v>
      </c>
      <c r="AN256">
        <v>25</v>
      </c>
      <c r="AO256">
        <v>25</v>
      </c>
      <c r="AP256">
        <v>25</v>
      </c>
      <c r="AQ256">
        <v>25</v>
      </c>
      <c r="AR256">
        <v>25</v>
      </c>
      <c r="AS256">
        <v>25</v>
      </c>
      <c r="AT256">
        <v>25</v>
      </c>
      <c r="AU256">
        <v>23</v>
      </c>
      <c r="AV256">
        <v>24</v>
      </c>
      <c r="AW256">
        <v>23</v>
      </c>
      <c r="AX256">
        <v>23</v>
      </c>
      <c r="AY256">
        <v>23</v>
      </c>
      <c r="AZ256">
        <v>22</v>
      </c>
      <c r="BA256">
        <v>25</v>
      </c>
      <c r="BB256">
        <v>22</v>
      </c>
      <c r="BC256">
        <v>25</v>
      </c>
      <c r="BD256">
        <v>25</v>
      </c>
      <c r="BE256">
        <v>23</v>
      </c>
      <c r="BF256">
        <v>23</v>
      </c>
      <c r="BG256">
        <v>23</v>
      </c>
      <c r="BH256">
        <v>23</v>
      </c>
      <c r="BI256">
        <v>23</v>
      </c>
      <c r="BJ256">
        <v>23</v>
      </c>
      <c r="BK256">
        <v>23</v>
      </c>
      <c r="BL256">
        <v>23</v>
      </c>
      <c r="BM256">
        <v>23</v>
      </c>
      <c r="BN256">
        <v>23</v>
      </c>
      <c r="BO256">
        <v>24</v>
      </c>
      <c r="BP256">
        <v>23</v>
      </c>
      <c r="BQ256">
        <v>24</v>
      </c>
      <c r="BR256">
        <v>24</v>
      </c>
      <c r="BS256">
        <v>24</v>
      </c>
      <c r="BT256">
        <v>25</v>
      </c>
      <c r="BU256">
        <v>23</v>
      </c>
      <c r="BV256">
        <v>25</v>
      </c>
      <c r="BW256">
        <v>23</v>
      </c>
      <c r="BX256">
        <v>23</v>
      </c>
      <c r="BY256">
        <v>24</v>
      </c>
      <c r="BZ256">
        <v>24</v>
      </c>
      <c r="CA256">
        <v>24</v>
      </c>
      <c r="CB256">
        <v>24</v>
      </c>
      <c r="CC256">
        <v>24</v>
      </c>
      <c r="CD256">
        <v>24</v>
      </c>
      <c r="CE256">
        <v>24</v>
      </c>
      <c r="CF256">
        <v>24</v>
      </c>
      <c r="CG256">
        <v>24</v>
      </c>
      <c r="CH256">
        <v>24</v>
      </c>
      <c r="CI256">
        <v>17</v>
      </c>
      <c r="CJ256">
        <v>17</v>
      </c>
      <c r="CK256">
        <v>17</v>
      </c>
      <c r="CL256">
        <v>17</v>
      </c>
      <c r="CM256">
        <v>17</v>
      </c>
      <c r="CN256">
        <v>23</v>
      </c>
      <c r="CO256">
        <v>24</v>
      </c>
      <c r="CP256">
        <v>23</v>
      </c>
      <c r="CQ256">
        <v>11</v>
      </c>
      <c r="CR256">
        <v>24</v>
      </c>
      <c r="CS256">
        <v>17</v>
      </c>
      <c r="CT256">
        <v>17</v>
      </c>
      <c r="CU256">
        <v>17</v>
      </c>
      <c r="CV256">
        <v>17</v>
      </c>
      <c r="CW256">
        <v>17</v>
      </c>
      <c r="CX256">
        <v>17</v>
      </c>
      <c r="CY256">
        <v>18</v>
      </c>
      <c r="CZ256">
        <v>17</v>
      </c>
      <c r="DA256">
        <v>17</v>
      </c>
      <c r="DB256">
        <v>17</v>
      </c>
    </row>
    <row r="257" spans="1:106">
      <c r="A257">
        <v>249</v>
      </c>
      <c r="B257" t="s">
        <v>17</v>
      </c>
      <c r="C257" t="s">
        <v>9</v>
      </c>
      <c r="D257" t="s">
        <v>12</v>
      </c>
      <c r="E257" t="s">
        <v>19</v>
      </c>
      <c r="F257" t="s">
        <v>20</v>
      </c>
      <c r="G257">
        <v>22</v>
      </c>
      <c r="H257">
        <v>22</v>
      </c>
      <c r="I257">
        <v>22</v>
      </c>
      <c r="J257">
        <v>22</v>
      </c>
      <c r="K257">
        <v>22</v>
      </c>
      <c r="L257">
        <v>22</v>
      </c>
      <c r="M257">
        <v>22</v>
      </c>
      <c r="N257">
        <v>22</v>
      </c>
      <c r="O257">
        <v>22</v>
      </c>
      <c r="P257">
        <v>22</v>
      </c>
      <c r="Q257">
        <v>22</v>
      </c>
      <c r="R257">
        <v>22</v>
      </c>
      <c r="S257">
        <v>22</v>
      </c>
      <c r="T257">
        <v>22</v>
      </c>
      <c r="U257">
        <v>22</v>
      </c>
      <c r="V257">
        <v>22</v>
      </c>
      <c r="W257">
        <v>22</v>
      </c>
      <c r="X257">
        <v>22</v>
      </c>
      <c r="Y257">
        <v>22</v>
      </c>
      <c r="Z257">
        <v>22</v>
      </c>
      <c r="AA257">
        <v>25</v>
      </c>
      <c r="AB257">
        <v>25</v>
      </c>
      <c r="AC257">
        <v>25</v>
      </c>
      <c r="AD257">
        <v>25</v>
      </c>
      <c r="AE257">
        <v>25</v>
      </c>
      <c r="AF257">
        <v>25</v>
      </c>
      <c r="AG257">
        <v>25</v>
      </c>
      <c r="AH257">
        <v>25</v>
      </c>
      <c r="AI257">
        <v>25</v>
      </c>
      <c r="AJ257">
        <v>25</v>
      </c>
      <c r="AK257">
        <v>25</v>
      </c>
      <c r="AL257">
        <v>25</v>
      </c>
      <c r="AM257">
        <v>25</v>
      </c>
      <c r="AN257">
        <v>25</v>
      </c>
      <c r="AO257">
        <v>25</v>
      </c>
      <c r="AP257">
        <v>25</v>
      </c>
      <c r="AQ257">
        <v>25</v>
      </c>
      <c r="AR257">
        <v>25</v>
      </c>
      <c r="AS257">
        <v>25</v>
      </c>
      <c r="AT257">
        <v>25</v>
      </c>
      <c r="AU257">
        <v>23</v>
      </c>
      <c r="AV257">
        <v>23</v>
      </c>
      <c r="AW257">
        <v>23</v>
      </c>
      <c r="AX257">
        <v>23</v>
      </c>
      <c r="AY257">
        <v>23</v>
      </c>
      <c r="AZ257">
        <v>23</v>
      </c>
      <c r="BA257">
        <v>23</v>
      </c>
      <c r="BB257">
        <v>23</v>
      </c>
      <c r="BC257">
        <v>23</v>
      </c>
      <c r="BD257">
        <v>23</v>
      </c>
      <c r="BE257">
        <v>23</v>
      </c>
      <c r="BF257">
        <v>23</v>
      </c>
      <c r="BG257">
        <v>23</v>
      </c>
      <c r="BH257">
        <v>23</v>
      </c>
      <c r="BI257">
        <v>23</v>
      </c>
      <c r="BJ257">
        <v>23</v>
      </c>
      <c r="BK257">
        <v>23</v>
      </c>
      <c r="BL257">
        <v>23</v>
      </c>
      <c r="BM257">
        <v>23</v>
      </c>
      <c r="BN257">
        <v>23</v>
      </c>
      <c r="BO257">
        <v>24</v>
      </c>
      <c r="BP257">
        <v>24</v>
      </c>
      <c r="BQ257">
        <v>24</v>
      </c>
      <c r="BR257">
        <v>24</v>
      </c>
      <c r="BS257">
        <v>24</v>
      </c>
      <c r="BT257">
        <v>24</v>
      </c>
      <c r="BU257">
        <v>24</v>
      </c>
      <c r="BV257">
        <v>24</v>
      </c>
      <c r="BW257">
        <v>24</v>
      </c>
      <c r="BX257">
        <v>24</v>
      </c>
      <c r="BY257">
        <v>24</v>
      </c>
      <c r="BZ257">
        <v>24</v>
      </c>
      <c r="CA257">
        <v>24</v>
      </c>
      <c r="CB257">
        <v>24</v>
      </c>
      <c r="CC257">
        <v>24</v>
      </c>
      <c r="CD257">
        <v>24</v>
      </c>
      <c r="CE257">
        <v>24</v>
      </c>
      <c r="CF257">
        <v>24</v>
      </c>
      <c r="CG257">
        <v>24</v>
      </c>
      <c r="CH257">
        <v>24</v>
      </c>
      <c r="CI257">
        <v>17</v>
      </c>
      <c r="CJ257">
        <v>17</v>
      </c>
      <c r="CK257">
        <v>17</v>
      </c>
      <c r="CL257">
        <v>17</v>
      </c>
      <c r="CM257">
        <v>17</v>
      </c>
      <c r="CN257">
        <v>17</v>
      </c>
      <c r="CO257">
        <v>17</v>
      </c>
      <c r="CP257">
        <v>17</v>
      </c>
      <c r="CQ257">
        <v>17</v>
      </c>
      <c r="CR257">
        <v>17</v>
      </c>
      <c r="CS257">
        <v>17</v>
      </c>
      <c r="CT257">
        <v>17</v>
      </c>
      <c r="CU257">
        <v>17</v>
      </c>
      <c r="CV257">
        <v>17</v>
      </c>
      <c r="CW257">
        <v>17</v>
      </c>
      <c r="CX257">
        <v>17</v>
      </c>
      <c r="CY257">
        <v>17</v>
      </c>
      <c r="CZ257">
        <v>17</v>
      </c>
      <c r="DA257">
        <v>17</v>
      </c>
      <c r="DB257">
        <v>17</v>
      </c>
    </row>
    <row r="258" spans="1:106">
      <c r="A258">
        <v>250</v>
      </c>
      <c r="B258" t="s">
        <v>17</v>
      </c>
      <c r="C258" t="s">
        <v>9</v>
      </c>
      <c r="D258" t="s">
        <v>12</v>
      </c>
      <c r="E258" t="s">
        <v>19</v>
      </c>
      <c r="F258" t="s">
        <v>20</v>
      </c>
      <c r="G258">
        <v>22</v>
      </c>
      <c r="H258">
        <v>22</v>
      </c>
      <c r="I258">
        <v>22</v>
      </c>
      <c r="J258">
        <v>22</v>
      </c>
      <c r="K258">
        <v>22</v>
      </c>
      <c r="L258">
        <v>22</v>
      </c>
      <c r="M258">
        <v>22</v>
      </c>
      <c r="N258">
        <v>22</v>
      </c>
      <c r="O258">
        <v>22</v>
      </c>
      <c r="P258">
        <v>22</v>
      </c>
      <c r="Q258">
        <v>22</v>
      </c>
      <c r="R258">
        <v>22</v>
      </c>
      <c r="S258">
        <v>22</v>
      </c>
      <c r="T258">
        <v>22</v>
      </c>
      <c r="U258">
        <v>22</v>
      </c>
      <c r="V258">
        <v>22</v>
      </c>
      <c r="W258">
        <v>22</v>
      </c>
      <c r="X258">
        <v>22</v>
      </c>
      <c r="Y258">
        <v>22</v>
      </c>
      <c r="Z258">
        <v>22</v>
      </c>
      <c r="AA258">
        <v>25</v>
      </c>
      <c r="AB258">
        <v>25</v>
      </c>
      <c r="AC258">
        <v>25</v>
      </c>
      <c r="AD258">
        <v>25</v>
      </c>
      <c r="AE258">
        <v>25</v>
      </c>
      <c r="AF258">
        <v>25</v>
      </c>
      <c r="AG258">
        <v>25</v>
      </c>
      <c r="AH258">
        <v>25</v>
      </c>
      <c r="AI258">
        <v>25</v>
      </c>
      <c r="AJ258">
        <v>25</v>
      </c>
      <c r="AK258">
        <v>25</v>
      </c>
      <c r="AL258">
        <v>25</v>
      </c>
      <c r="AM258">
        <v>25</v>
      </c>
      <c r="AN258">
        <v>25</v>
      </c>
      <c r="AO258">
        <v>25</v>
      </c>
      <c r="AP258">
        <v>25</v>
      </c>
      <c r="AQ258">
        <v>25</v>
      </c>
      <c r="AR258">
        <v>25</v>
      </c>
      <c r="AS258">
        <v>25</v>
      </c>
      <c r="AT258">
        <v>25</v>
      </c>
      <c r="AU258">
        <v>23</v>
      </c>
      <c r="AV258">
        <v>23</v>
      </c>
      <c r="AW258">
        <v>23</v>
      </c>
      <c r="AX258">
        <v>23</v>
      </c>
      <c r="AY258">
        <v>23</v>
      </c>
      <c r="AZ258">
        <v>23</v>
      </c>
      <c r="BA258">
        <v>23</v>
      </c>
      <c r="BB258">
        <v>23</v>
      </c>
      <c r="BC258">
        <v>23</v>
      </c>
      <c r="BD258">
        <v>23</v>
      </c>
      <c r="BE258">
        <v>23</v>
      </c>
      <c r="BF258">
        <v>23</v>
      </c>
      <c r="BG258">
        <v>23</v>
      </c>
      <c r="BH258">
        <v>23</v>
      </c>
      <c r="BI258">
        <v>23</v>
      </c>
      <c r="BJ258">
        <v>23</v>
      </c>
      <c r="BK258">
        <v>23</v>
      </c>
      <c r="BL258">
        <v>23</v>
      </c>
      <c r="BM258">
        <v>23</v>
      </c>
      <c r="BN258">
        <v>23</v>
      </c>
      <c r="BO258">
        <v>24</v>
      </c>
      <c r="BP258">
        <v>24</v>
      </c>
      <c r="BQ258">
        <v>24</v>
      </c>
      <c r="BR258">
        <v>24</v>
      </c>
      <c r="BS258">
        <v>24</v>
      </c>
      <c r="BT258">
        <v>24</v>
      </c>
      <c r="BU258">
        <v>24</v>
      </c>
      <c r="BV258">
        <v>24</v>
      </c>
      <c r="BW258">
        <v>24</v>
      </c>
      <c r="BX258">
        <v>24</v>
      </c>
      <c r="BY258">
        <v>24</v>
      </c>
      <c r="BZ258">
        <v>24</v>
      </c>
      <c r="CA258">
        <v>24</v>
      </c>
      <c r="CB258">
        <v>24</v>
      </c>
      <c r="CC258">
        <v>24</v>
      </c>
      <c r="CD258">
        <v>24</v>
      </c>
      <c r="CE258">
        <v>24</v>
      </c>
      <c r="CF258">
        <v>24</v>
      </c>
      <c r="CG258">
        <v>24</v>
      </c>
      <c r="CH258">
        <v>24</v>
      </c>
      <c r="CI258">
        <v>17</v>
      </c>
      <c r="CJ258">
        <v>17</v>
      </c>
      <c r="CK258">
        <v>17</v>
      </c>
      <c r="CL258">
        <v>17</v>
      </c>
      <c r="CM258">
        <v>17</v>
      </c>
      <c r="CN258">
        <v>17</v>
      </c>
      <c r="CO258">
        <v>17</v>
      </c>
      <c r="CP258">
        <v>17</v>
      </c>
      <c r="CQ258">
        <v>17</v>
      </c>
      <c r="CR258">
        <v>17</v>
      </c>
      <c r="CS258">
        <v>17</v>
      </c>
      <c r="CT258">
        <v>17</v>
      </c>
      <c r="CU258">
        <v>17</v>
      </c>
      <c r="CV258">
        <v>17</v>
      </c>
      <c r="CW258">
        <v>17</v>
      </c>
      <c r="CX258">
        <v>17</v>
      </c>
      <c r="CY258">
        <v>17</v>
      </c>
      <c r="CZ258">
        <v>17</v>
      </c>
      <c r="DA258">
        <v>17</v>
      </c>
      <c r="DB258">
        <v>17</v>
      </c>
    </row>
    <row r="259" spans="1:106">
      <c r="A259">
        <v>251</v>
      </c>
      <c r="B259" t="s">
        <v>17</v>
      </c>
      <c r="C259" t="s">
        <v>9</v>
      </c>
      <c r="D259" t="s">
        <v>12</v>
      </c>
      <c r="E259" t="s">
        <v>19</v>
      </c>
      <c r="F259" t="s">
        <v>20</v>
      </c>
      <c r="G259">
        <v>22</v>
      </c>
      <c r="H259">
        <v>22</v>
      </c>
      <c r="I259">
        <v>22</v>
      </c>
      <c r="J259">
        <v>22</v>
      </c>
      <c r="K259">
        <v>22</v>
      </c>
      <c r="L259">
        <v>22</v>
      </c>
      <c r="M259">
        <v>22</v>
      </c>
      <c r="N259">
        <v>22</v>
      </c>
      <c r="O259">
        <v>22</v>
      </c>
      <c r="P259">
        <v>22</v>
      </c>
      <c r="Q259">
        <v>22</v>
      </c>
      <c r="R259">
        <v>22</v>
      </c>
      <c r="S259">
        <v>22</v>
      </c>
      <c r="T259">
        <v>22</v>
      </c>
      <c r="U259">
        <v>22</v>
      </c>
      <c r="V259">
        <v>22</v>
      </c>
      <c r="W259">
        <v>22</v>
      </c>
      <c r="X259">
        <v>22</v>
      </c>
      <c r="Y259">
        <v>22</v>
      </c>
      <c r="Z259">
        <v>22</v>
      </c>
      <c r="AA259">
        <v>25</v>
      </c>
      <c r="AB259">
        <v>25</v>
      </c>
      <c r="AC259">
        <v>25</v>
      </c>
      <c r="AD259">
        <v>25</v>
      </c>
      <c r="AE259">
        <v>25</v>
      </c>
      <c r="AF259">
        <v>25</v>
      </c>
      <c r="AG259">
        <v>25</v>
      </c>
      <c r="AH259">
        <v>25</v>
      </c>
      <c r="AI259">
        <v>25</v>
      </c>
      <c r="AJ259">
        <v>25</v>
      </c>
      <c r="AK259">
        <v>25</v>
      </c>
      <c r="AL259">
        <v>25</v>
      </c>
      <c r="AM259">
        <v>25</v>
      </c>
      <c r="AN259">
        <v>25</v>
      </c>
      <c r="AO259">
        <v>25</v>
      </c>
      <c r="AP259">
        <v>25</v>
      </c>
      <c r="AQ259">
        <v>25</v>
      </c>
      <c r="AR259">
        <v>25</v>
      </c>
      <c r="AS259">
        <v>25</v>
      </c>
      <c r="AT259">
        <v>25</v>
      </c>
      <c r="AU259">
        <v>23</v>
      </c>
      <c r="AV259">
        <v>23</v>
      </c>
      <c r="AW259">
        <v>23</v>
      </c>
      <c r="AX259">
        <v>23</v>
      </c>
      <c r="AY259">
        <v>23</v>
      </c>
      <c r="AZ259">
        <v>23</v>
      </c>
      <c r="BA259">
        <v>23</v>
      </c>
      <c r="BB259">
        <v>23</v>
      </c>
      <c r="BC259">
        <v>23</v>
      </c>
      <c r="BD259">
        <v>23</v>
      </c>
      <c r="BE259">
        <v>23</v>
      </c>
      <c r="BF259">
        <v>23</v>
      </c>
      <c r="BG259">
        <v>23</v>
      </c>
      <c r="BH259">
        <v>23</v>
      </c>
      <c r="BI259">
        <v>23</v>
      </c>
      <c r="BJ259">
        <v>23</v>
      </c>
      <c r="BK259">
        <v>23</v>
      </c>
      <c r="BL259">
        <v>23</v>
      </c>
      <c r="BM259">
        <v>23</v>
      </c>
      <c r="BN259">
        <v>23</v>
      </c>
      <c r="BO259">
        <v>24</v>
      </c>
      <c r="BP259">
        <v>24</v>
      </c>
      <c r="BQ259">
        <v>24</v>
      </c>
      <c r="BR259">
        <v>24</v>
      </c>
      <c r="BS259">
        <v>24</v>
      </c>
      <c r="BT259">
        <v>24</v>
      </c>
      <c r="BU259">
        <v>24</v>
      </c>
      <c r="BV259">
        <v>24</v>
      </c>
      <c r="BW259">
        <v>24</v>
      </c>
      <c r="BX259">
        <v>24</v>
      </c>
      <c r="BY259">
        <v>24</v>
      </c>
      <c r="BZ259">
        <v>24</v>
      </c>
      <c r="CA259">
        <v>24</v>
      </c>
      <c r="CB259">
        <v>24</v>
      </c>
      <c r="CC259">
        <v>24</v>
      </c>
      <c r="CD259">
        <v>24</v>
      </c>
      <c r="CE259">
        <v>24</v>
      </c>
      <c r="CF259">
        <v>24</v>
      </c>
      <c r="CG259">
        <v>24</v>
      </c>
      <c r="CH259">
        <v>24</v>
      </c>
      <c r="CI259">
        <v>17</v>
      </c>
      <c r="CJ259">
        <v>17</v>
      </c>
      <c r="CK259">
        <v>17</v>
      </c>
      <c r="CL259">
        <v>17</v>
      </c>
      <c r="CM259">
        <v>17</v>
      </c>
      <c r="CN259">
        <v>17</v>
      </c>
      <c r="CO259">
        <v>17</v>
      </c>
      <c r="CP259">
        <v>17</v>
      </c>
      <c r="CQ259">
        <v>17</v>
      </c>
      <c r="CR259">
        <v>17</v>
      </c>
      <c r="CS259">
        <v>17</v>
      </c>
      <c r="CT259">
        <v>17</v>
      </c>
      <c r="CU259">
        <v>17</v>
      </c>
      <c r="CV259">
        <v>17</v>
      </c>
      <c r="CW259">
        <v>17</v>
      </c>
      <c r="CX259">
        <v>17</v>
      </c>
      <c r="CY259">
        <v>17</v>
      </c>
      <c r="CZ259">
        <v>17</v>
      </c>
      <c r="DA259">
        <v>17</v>
      </c>
      <c r="DB259">
        <v>17</v>
      </c>
    </row>
    <row r="260" spans="1:106">
      <c r="A260">
        <v>252</v>
      </c>
      <c r="B260" t="s">
        <v>17</v>
      </c>
      <c r="C260" t="s">
        <v>9</v>
      </c>
      <c r="D260" t="s">
        <v>12</v>
      </c>
      <c r="E260" t="s">
        <v>19</v>
      </c>
      <c r="F260" t="s">
        <v>20</v>
      </c>
      <c r="G260">
        <v>22</v>
      </c>
      <c r="H260">
        <v>22</v>
      </c>
      <c r="I260">
        <v>22</v>
      </c>
      <c r="J260">
        <v>22</v>
      </c>
      <c r="K260">
        <v>22</v>
      </c>
      <c r="L260">
        <v>22</v>
      </c>
      <c r="M260">
        <v>22</v>
      </c>
      <c r="N260">
        <v>22</v>
      </c>
      <c r="O260">
        <v>22</v>
      </c>
      <c r="P260">
        <v>22</v>
      </c>
      <c r="Q260">
        <v>22</v>
      </c>
      <c r="R260">
        <v>22</v>
      </c>
      <c r="S260">
        <v>22</v>
      </c>
      <c r="T260">
        <v>22</v>
      </c>
      <c r="U260">
        <v>22</v>
      </c>
      <c r="V260">
        <v>22</v>
      </c>
      <c r="W260">
        <v>22</v>
      </c>
      <c r="X260">
        <v>22</v>
      </c>
      <c r="Y260">
        <v>22</v>
      </c>
      <c r="Z260">
        <v>22</v>
      </c>
      <c r="AA260">
        <v>25</v>
      </c>
      <c r="AB260">
        <v>25</v>
      </c>
      <c r="AC260">
        <v>25</v>
      </c>
      <c r="AD260">
        <v>25</v>
      </c>
      <c r="AE260">
        <v>25</v>
      </c>
      <c r="AF260">
        <v>25</v>
      </c>
      <c r="AG260">
        <v>25</v>
      </c>
      <c r="AH260">
        <v>11</v>
      </c>
      <c r="AI260">
        <v>25</v>
      </c>
      <c r="AJ260">
        <v>25</v>
      </c>
      <c r="AK260">
        <v>25</v>
      </c>
      <c r="AL260">
        <v>25</v>
      </c>
      <c r="AM260">
        <v>25</v>
      </c>
      <c r="AN260">
        <v>25</v>
      </c>
      <c r="AO260">
        <v>25</v>
      </c>
      <c r="AP260">
        <v>25</v>
      </c>
      <c r="AQ260">
        <v>25</v>
      </c>
      <c r="AR260">
        <v>25</v>
      </c>
      <c r="AS260">
        <v>25</v>
      </c>
      <c r="AT260">
        <v>25</v>
      </c>
      <c r="AU260">
        <v>23</v>
      </c>
      <c r="AV260">
        <v>23</v>
      </c>
      <c r="AW260">
        <v>23</v>
      </c>
      <c r="AX260">
        <v>23</v>
      </c>
      <c r="AY260">
        <v>23</v>
      </c>
      <c r="AZ260">
        <v>11</v>
      </c>
      <c r="BA260">
        <v>23</v>
      </c>
      <c r="BB260">
        <v>25</v>
      </c>
      <c r="BC260">
        <v>23</v>
      </c>
      <c r="BD260">
        <v>23</v>
      </c>
      <c r="BE260">
        <v>23</v>
      </c>
      <c r="BF260">
        <v>23</v>
      </c>
      <c r="BG260">
        <v>23</v>
      </c>
      <c r="BH260">
        <v>23</v>
      </c>
      <c r="BI260">
        <v>23</v>
      </c>
      <c r="BJ260">
        <v>23</v>
      </c>
      <c r="BK260">
        <v>23</v>
      </c>
      <c r="BL260">
        <v>23</v>
      </c>
      <c r="BM260">
        <v>23</v>
      </c>
      <c r="BN260">
        <v>23</v>
      </c>
      <c r="BO260">
        <v>24</v>
      </c>
      <c r="BP260">
        <v>24</v>
      </c>
      <c r="BQ260">
        <v>24</v>
      </c>
      <c r="BR260">
        <v>24</v>
      </c>
      <c r="BS260">
        <v>24</v>
      </c>
      <c r="BT260">
        <v>23</v>
      </c>
      <c r="BU260">
        <v>24</v>
      </c>
      <c r="BV260">
        <v>23</v>
      </c>
      <c r="BW260">
        <v>24</v>
      </c>
      <c r="BX260">
        <v>24</v>
      </c>
      <c r="BY260">
        <v>24</v>
      </c>
      <c r="BZ260">
        <v>24</v>
      </c>
      <c r="CA260">
        <v>24</v>
      </c>
      <c r="CB260">
        <v>24</v>
      </c>
      <c r="CC260">
        <v>24</v>
      </c>
      <c r="CD260">
        <v>24</v>
      </c>
      <c r="CE260">
        <v>24</v>
      </c>
      <c r="CF260">
        <v>24</v>
      </c>
      <c r="CG260">
        <v>24</v>
      </c>
      <c r="CH260">
        <v>24</v>
      </c>
      <c r="CI260">
        <v>17</v>
      </c>
      <c r="CJ260">
        <v>17</v>
      </c>
      <c r="CK260">
        <v>17</v>
      </c>
      <c r="CL260">
        <v>17</v>
      </c>
      <c r="CM260">
        <v>17</v>
      </c>
      <c r="CN260">
        <v>24</v>
      </c>
      <c r="CO260">
        <v>1</v>
      </c>
      <c r="CP260">
        <v>24</v>
      </c>
      <c r="CQ260">
        <v>1</v>
      </c>
      <c r="CR260">
        <v>17</v>
      </c>
      <c r="CS260">
        <v>17</v>
      </c>
      <c r="CT260">
        <v>17</v>
      </c>
      <c r="CU260">
        <v>17</v>
      </c>
      <c r="CV260">
        <v>17</v>
      </c>
      <c r="CW260">
        <v>17</v>
      </c>
      <c r="CX260">
        <v>17</v>
      </c>
      <c r="CY260">
        <v>17</v>
      </c>
      <c r="CZ260">
        <v>17</v>
      </c>
      <c r="DA260">
        <v>17</v>
      </c>
      <c r="DB260">
        <v>17</v>
      </c>
    </row>
    <row r="261" spans="1:106">
      <c r="A261">
        <v>253</v>
      </c>
      <c r="B261" t="s">
        <v>17</v>
      </c>
      <c r="C261" t="s">
        <v>9</v>
      </c>
      <c r="D261" t="s">
        <v>12</v>
      </c>
      <c r="E261" t="s">
        <v>19</v>
      </c>
      <c r="F261" t="s">
        <v>20</v>
      </c>
      <c r="G261">
        <v>22</v>
      </c>
      <c r="H261">
        <v>22</v>
      </c>
      <c r="I261">
        <v>11</v>
      </c>
      <c r="J261">
        <v>22</v>
      </c>
      <c r="K261">
        <v>22</v>
      </c>
      <c r="L261">
        <v>22</v>
      </c>
      <c r="M261">
        <v>22</v>
      </c>
      <c r="N261">
        <v>22</v>
      </c>
      <c r="O261">
        <v>22</v>
      </c>
      <c r="P261">
        <v>22</v>
      </c>
      <c r="Q261">
        <v>22</v>
      </c>
      <c r="R261">
        <v>22</v>
      </c>
      <c r="S261">
        <v>22</v>
      </c>
      <c r="T261">
        <v>22</v>
      </c>
      <c r="U261">
        <v>22</v>
      </c>
      <c r="V261">
        <v>22</v>
      </c>
      <c r="W261">
        <v>24</v>
      </c>
      <c r="X261">
        <v>22</v>
      </c>
      <c r="Y261">
        <v>22</v>
      </c>
      <c r="Z261">
        <v>22</v>
      </c>
      <c r="AA261">
        <v>25</v>
      </c>
      <c r="AB261">
        <v>25</v>
      </c>
      <c r="AC261">
        <v>22</v>
      </c>
      <c r="AD261">
        <v>25</v>
      </c>
      <c r="AE261">
        <v>25</v>
      </c>
      <c r="AF261">
        <v>25</v>
      </c>
      <c r="AG261">
        <v>1</v>
      </c>
      <c r="AH261">
        <v>25</v>
      </c>
      <c r="AI261">
        <v>25</v>
      </c>
      <c r="AJ261">
        <v>25</v>
      </c>
      <c r="AK261">
        <v>25</v>
      </c>
      <c r="AL261">
        <v>25</v>
      </c>
      <c r="AM261">
        <v>25</v>
      </c>
      <c r="AN261">
        <v>25</v>
      </c>
      <c r="AO261">
        <v>25</v>
      </c>
      <c r="AP261">
        <v>25</v>
      </c>
      <c r="AQ261">
        <v>22</v>
      </c>
      <c r="AR261">
        <v>25</v>
      </c>
      <c r="AS261">
        <v>25</v>
      </c>
      <c r="AT261">
        <v>25</v>
      </c>
      <c r="AU261">
        <v>23</v>
      </c>
      <c r="AV261">
        <v>23</v>
      </c>
      <c r="AW261">
        <v>25</v>
      </c>
      <c r="AX261">
        <v>23</v>
      </c>
      <c r="AY261">
        <v>23</v>
      </c>
      <c r="AZ261">
        <v>23</v>
      </c>
      <c r="BA261">
        <v>25</v>
      </c>
      <c r="BB261">
        <v>23</v>
      </c>
      <c r="BC261">
        <v>1</v>
      </c>
      <c r="BD261">
        <v>23</v>
      </c>
      <c r="BE261">
        <v>23</v>
      </c>
      <c r="BF261">
        <v>23</v>
      </c>
      <c r="BG261">
        <v>23</v>
      </c>
      <c r="BH261">
        <v>23</v>
      </c>
      <c r="BI261">
        <v>23</v>
      </c>
      <c r="BJ261">
        <v>23</v>
      </c>
      <c r="BK261">
        <v>23</v>
      </c>
      <c r="BL261">
        <v>23</v>
      </c>
      <c r="BM261">
        <v>23</v>
      </c>
      <c r="BN261">
        <v>23</v>
      </c>
      <c r="BO261">
        <v>24</v>
      </c>
      <c r="BP261">
        <v>24</v>
      </c>
      <c r="BQ261">
        <v>23</v>
      </c>
      <c r="BR261">
        <v>24</v>
      </c>
      <c r="BS261">
        <v>24</v>
      </c>
      <c r="BT261">
        <v>24</v>
      </c>
      <c r="BU261">
        <v>23</v>
      </c>
      <c r="BV261">
        <v>24</v>
      </c>
      <c r="BW261">
        <v>23</v>
      </c>
      <c r="BX261">
        <v>24</v>
      </c>
      <c r="BY261">
        <v>24</v>
      </c>
      <c r="BZ261">
        <v>24</v>
      </c>
      <c r="CA261">
        <v>24</v>
      </c>
      <c r="CB261">
        <v>24</v>
      </c>
      <c r="CC261">
        <v>24</v>
      </c>
      <c r="CD261">
        <v>24</v>
      </c>
      <c r="CE261">
        <v>17</v>
      </c>
      <c r="CF261">
        <v>24</v>
      </c>
      <c r="CG261">
        <v>24</v>
      </c>
      <c r="CH261">
        <v>24</v>
      </c>
      <c r="CI261">
        <v>17</v>
      </c>
      <c r="CJ261">
        <v>17</v>
      </c>
      <c r="CK261">
        <v>24</v>
      </c>
      <c r="CL261">
        <v>17</v>
      </c>
      <c r="CM261">
        <v>17</v>
      </c>
      <c r="CN261">
        <v>17</v>
      </c>
      <c r="CO261">
        <v>24</v>
      </c>
      <c r="CP261">
        <v>17</v>
      </c>
      <c r="CQ261">
        <v>24</v>
      </c>
      <c r="CR261">
        <v>17</v>
      </c>
      <c r="CS261">
        <v>17</v>
      </c>
      <c r="CT261">
        <v>17</v>
      </c>
      <c r="CU261">
        <v>17</v>
      </c>
      <c r="CV261">
        <v>17</v>
      </c>
      <c r="CW261">
        <v>17</v>
      </c>
      <c r="CX261">
        <v>17</v>
      </c>
      <c r="CY261">
        <v>25</v>
      </c>
      <c r="CZ261">
        <v>17</v>
      </c>
      <c r="DA261">
        <v>17</v>
      </c>
      <c r="DB261">
        <v>17</v>
      </c>
    </row>
    <row r="262" spans="1:106">
      <c r="A262">
        <v>254</v>
      </c>
      <c r="B262" t="s">
        <v>17</v>
      </c>
      <c r="C262" t="s">
        <v>9</v>
      </c>
      <c r="D262" t="s">
        <v>12</v>
      </c>
      <c r="E262" t="s">
        <v>19</v>
      </c>
      <c r="F262" t="s">
        <v>20</v>
      </c>
      <c r="G262">
        <v>22</v>
      </c>
      <c r="H262">
        <v>22</v>
      </c>
      <c r="I262">
        <v>22</v>
      </c>
      <c r="J262">
        <v>22</v>
      </c>
      <c r="K262">
        <v>22</v>
      </c>
      <c r="L262">
        <v>22</v>
      </c>
      <c r="M262">
        <v>22</v>
      </c>
      <c r="N262">
        <v>22</v>
      </c>
      <c r="O262">
        <v>22</v>
      </c>
      <c r="P262">
        <v>22</v>
      </c>
      <c r="Q262">
        <v>22</v>
      </c>
      <c r="R262">
        <v>22</v>
      </c>
      <c r="S262">
        <v>22</v>
      </c>
      <c r="T262">
        <v>22</v>
      </c>
      <c r="U262">
        <v>22</v>
      </c>
      <c r="V262">
        <v>11</v>
      </c>
      <c r="W262">
        <v>22</v>
      </c>
      <c r="X262">
        <v>11</v>
      </c>
      <c r="Y262">
        <v>22</v>
      </c>
      <c r="Z262">
        <v>1</v>
      </c>
      <c r="AA262">
        <v>25</v>
      </c>
      <c r="AB262">
        <v>25</v>
      </c>
      <c r="AC262">
        <v>25</v>
      </c>
      <c r="AD262">
        <v>25</v>
      </c>
      <c r="AE262">
        <v>25</v>
      </c>
      <c r="AF262">
        <v>25</v>
      </c>
      <c r="AG262">
        <v>25</v>
      </c>
      <c r="AH262">
        <v>25</v>
      </c>
      <c r="AI262">
        <v>25</v>
      </c>
      <c r="AJ262">
        <v>25</v>
      </c>
      <c r="AK262">
        <v>25</v>
      </c>
      <c r="AL262">
        <v>25</v>
      </c>
      <c r="AM262">
        <v>25</v>
      </c>
      <c r="AN262">
        <v>25</v>
      </c>
      <c r="AO262">
        <v>25</v>
      </c>
      <c r="AP262">
        <v>1</v>
      </c>
      <c r="AQ262">
        <v>25</v>
      </c>
      <c r="AR262">
        <v>1</v>
      </c>
      <c r="AS262">
        <v>25</v>
      </c>
      <c r="AT262">
        <v>22</v>
      </c>
      <c r="AU262">
        <v>23</v>
      </c>
      <c r="AV262">
        <v>23</v>
      </c>
      <c r="AW262">
        <v>23</v>
      </c>
      <c r="AX262">
        <v>23</v>
      </c>
      <c r="AY262">
        <v>23</v>
      </c>
      <c r="AZ262">
        <v>23</v>
      </c>
      <c r="BA262">
        <v>23</v>
      </c>
      <c r="BB262">
        <v>23</v>
      </c>
      <c r="BC262">
        <v>23</v>
      </c>
      <c r="BD262">
        <v>23</v>
      </c>
      <c r="BE262">
        <v>23</v>
      </c>
      <c r="BF262">
        <v>23</v>
      </c>
      <c r="BG262">
        <v>23</v>
      </c>
      <c r="BH262">
        <v>23</v>
      </c>
      <c r="BI262">
        <v>23</v>
      </c>
      <c r="BJ262">
        <v>22</v>
      </c>
      <c r="BK262">
        <v>23</v>
      </c>
      <c r="BL262">
        <v>22</v>
      </c>
      <c r="BM262">
        <v>1</v>
      </c>
      <c r="BN262">
        <v>25</v>
      </c>
      <c r="BO262">
        <v>24</v>
      </c>
      <c r="BP262">
        <v>24</v>
      </c>
      <c r="BQ262">
        <v>24</v>
      </c>
      <c r="BR262">
        <v>24</v>
      </c>
      <c r="BS262">
        <v>24</v>
      </c>
      <c r="BT262">
        <v>24</v>
      </c>
      <c r="BU262">
        <v>24</v>
      </c>
      <c r="BV262">
        <v>24</v>
      </c>
      <c r="BW262">
        <v>24</v>
      </c>
      <c r="BX262">
        <v>24</v>
      </c>
      <c r="BY262">
        <v>24</v>
      </c>
      <c r="BZ262">
        <v>24</v>
      </c>
      <c r="CA262">
        <v>24</v>
      </c>
      <c r="CB262">
        <v>24</v>
      </c>
      <c r="CC262">
        <v>24</v>
      </c>
      <c r="CD262">
        <v>25</v>
      </c>
      <c r="CE262">
        <v>24</v>
      </c>
      <c r="CF262">
        <v>25</v>
      </c>
      <c r="CG262">
        <v>23</v>
      </c>
      <c r="CH262">
        <v>23</v>
      </c>
      <c r="CI262">
        <v>17</v>
      </c>
      <c r="CJ262">
        <v>17</v>
      </c>
      <c r="CK262">
        <v>17</v>
      </c>
      <c r="CL262">
        <v>17</v>
      </c>
      <c r="CM262">
        <v>17</v>
      </c>
      <c r="CN262">
        <v>17</v>
      </c>
      <c r="CO262">
        <v>17</v>
      </c>
      <c r="CP262">
        <v>17</v>
      </c>
      <c r="CQ262">
        <v>17</v>
      </c>
      <c r="CR262">
        <v>17</v>
      </c>
      <c r="CS262">
        <v>17</v>
      </c>
      <c r="CT262">
        <v>17</v>
      </c>
      <c r="CU262">
        <v>17</v>
      </c>
      <c r="CV262">
        <v>17</v>
      </c>
      <c r="CW262">
        <v>17</v>
      </c>
      <c r="CX262">
        <v>23</v>
      </c>
      <c r="CY262">
        <v>17</v>
      </c>
      <c r="CZ262">
        <v>23</v>
      </c>
      <c r="DA262">
        <v>24</v>
      </c>
      <c r="DB262">
        <v>24</v>
      </c>
    </row>
    <row r="263" spans="1:106">
      <c r="A263">
        <v>255</v>
      </c>
      <c r="B263" t="s">
        <v>17</v>
      </c>
      <c r="C263" t="s">
        <v>9</v>
      </c>
      <c r="D263" t="s">
        <v>12</v>
      </c>
      <c r="E263" t="s">
        <v>19</v>
      </c>
      <c r="F263" t="s">
        <v>20</v>
      </c>
      <c r="G263">
        <v>22</v>
      </c>
      <c r="H263">
        <v>22</v>
      </c>
      <c r="I263">
        <v>22</v>
      </c>
      <c r="J263">
        <v>22</v>
      </c>
      <c r="K263">
        <v>22</v>
      </c>
      <c r="L263">
        <v>22</v>
      </c>
      <c r="M263">
        <v>22</v>
      </c>
      <c r="N263">
        <v>22</v>
      </c>
      <c r="O263">
        <v>22</v>
      </c>
      <c r="P263">
        <v>22</v>
      </c>
      <c r="Q263">
        <v>22</v>
      </c>
      <c r="R263">
        <v>22</v>
      </c>
      <c r="S263">
        <v>22</v>
      </c>
      <c r="T263">
        <v>22</v>
      </c>
      <c r="U263">
        <v>22</v>
      </c>
      <c r="V263">
        <v>22</v>
      </c>
      <c r="W263">
        <v>22</v>
      </c>
      <c r="X263">
        <v>22</v>
      </c>
      <c r="Y263">
        <v>22</v>
      </c>
      <c r="Z263">
        <v>22</v>
      </c>
      <c r="AA263">
        <v>25</v>
      </c>
      <c r="AB263">
        <v>25</v>
      </c>
      <c r="AC263">
        <v>25</v>
      </c>
      <c r="AD263">
        <v>25</v>
      </c>
      <c r="AE263">
        <v>25</v>
      </c>
      <c r="AF263">
        <v>25</v>
      </c>
      <c r="AG263">
        <v>25</v>
      </c>
      <c r="AH263">
        <v>25</v>
      </c>
      <c r="AI263">
        <v>25</v>
      </c>
      <c r="AJ263">
        <v>25</v>
      </c>
      <c r="AK263">
        <v>25</v>
      </c>
      <c r="AL263">
        <v>25</v>
      </c>
      <c r="AM263">
        <v>25</v>
      </c>
      <c r="AN263">
        <v>25</v>
      </c>
      <c r="AO263">
        <v>25</v>
      </c>
      <c r="AP263">
        <v>25</v>
      </c>
      <c r="AQ263">
        <v>25</v>
      </c>
      <c r="AR263">
        <v>25</v>
      </c>
      <c r="AS263">
        <v>25</v>
      </c>
      <c r="AT263">
        <v>25</v>
      </c>
      <c r="AU263">
        <v>23</v>
      </c>
      <c r="AV263">
        <v>24</v>
      </c>
      <c r="AW263">
        <v>23</v>
      </c>
      <c r="AX263">
        <v>23</v>
      </c>
      <c r="AY263">
        <v>23</v>
      </c>
      <c r="AZ263">
        <v>23</v>
      </c>
      <c r="BA263">
        <v>24</v>
      </c>
      <c r="BB263">
        <v>23</v>
      </c>
      <c r="BC263">
        <v>23</v>
      </c>
      <c r="BD263">
        <v>23</v>
      </c>
      <c r="BE263">
        <v>23</v>
      </c>
      <c r="BF263">
        <v>23</v>
      </c>
      <c r="BG263">
        <v>23</v>
      </c>
      <c r="BH263">
        <v>23</v>
      </c>
      <c r="BI263">
        <v>23</v>
      </c>
      <c r="BJ263">
        <v>23</v>
      </c>
      <c r="BK263">
        <v>23</v>
      </c>
      <c r="BL263">
        <v>23</v>
      </c>
      <c r="BM263">
        <v>23</v>
      </c>
      <c r="BN263">
        <v>23</v>
      </c>
      <c r="BO263">
        <v>24</v>
      </c>
      <c r="BP263">
        <v>23</v>
      </c>
      <c r="BQ263">
        <v>24</v>
      </c>
      <c r="BR263">
        <v>24</v>
      </c>
      <c r="BS263">
        <v>24</v>
      </c>
      <c r="BT263">
        <v>24</v>
      </c>
      <c r="BU263">
        <v>23</v>
      </c>
      <c r="BV263">
        <v>24</v>
      </c>
      <c r="BW263">
        <v>24</v>
      </c>
      <c r="BX263">
        <v>24</v>
      </c>
      <c r="BY263">
        <v>24</v>
      </c>
      <c r="BZ263">
        <v>24</v>
      </c>
      <c r="CA263">
        <v>24</v>
      </c>
      <c r="CB263">
        <v>24</v>
      </c>
      <c r="CC263">
        <v>24</v>
      </c>
      <c r="CD263">
        <v>24</v>
      </c>
      <c r="CE263">
        <v>24</v>
      </c>
      <c r="CF263">
        <v>24</v>
      </c>
      <c r="CG263">
        <v>24</v>
      </c>
      <c r="CH263">
        <v>24</v>
      </c>
      <c r="CI263">
        <v>17</v>
      </c>
      <c r="CJ263">
        <v>17</v>
      </c>
      <c r="CK263">
        <v>17</v>
      </c>
      <c r="CL263">
        <v>17</v>
      </c>
      <c r="CM263">
        <v>17</v>
      </c>
      <c r="CN263">
        <v>17</v>
      </c>
      <c r="CO263">
        <v>17</v>
      </c>
      <c r="CP263">
        <v>17</v>
      </c>
      <c r="CQ263">
        <v>17</v>
      </c>
      <c r="CR263">
        <v>17</v>
      </c>
      <c r="CS263">
        <v>17</v>
      </c>
      <c r="CT263">
        <v>17</v>
      </c>
      <c r="CU263">
        <v>17</v>
      </c>
      <c r="CV263">
        <v>17</v>
      </c>
      <c r="CW263">
        <v>17</v>
      </c>
      <c r="CX263">
        <v>17</v>
      </c>
      <c r="CY263">
        <v>17</v>
      </c>
      <c r="CZ263">
        <v>17</v>
      </c>
      <c r="DA263">
        <v>17</v>
      </c>
      <c r="DB263">
        <v>17</v>
      </c>
    </row>
    <row r="264" spans="1:106">
      <c r="A264">
        <v>256</v>
      </c>
      <c r="B264" t="s">
        <v>17</v>
      </c>
      <c r="C264" t="s">
        <v>9</v>
      </c>
      <c r="D264" t="s">
        <v>12</v>
      </c>
      <c r="E264" t="s">
        <v>19</v>
      </c>
      <c r="F264" t="s">
        <v>20</v>
      </c>
      <c r="G264">
        <v>22</v>
      </c>
      <c r="H264">
        <v>22</v>
      </c>
      <c r="I264">
        <v>22</v>
      </c>
      <c r="J264">
        <v>22</v>
      </c>
      <c r="K264">
        <v>22</v>
      </c>
      <c r="L264">
        <v>22</v>
      </c>
      <c r="M264">
        <v>22</v>
      </c>
      <c r="N264">
        <v>22</v>
      </c>
      <c r="O264">
        <v>22</v>
      </c>
      <c r="P264">
        <v>22</v>
      </c>
      <c r="Q264">
        <v>22</v>
      </c>
      <c r="R264">
        <v>22</v>
      </c>
      <c r="S264">
        <v>22</v>
      </c>
      <c r="T264">
        <v>22</v>
      </c>
      <c r="U264">
        <v>22</v>
      </c>
      <c r="V264">
        <v>22</v>
      </c>
      <c r="W264">
        <v>22</v>
      </c>
      <c r="X264">
        <v>22</v>
      </c>
      <c r="Y264">
        <v>22</v>
      </c>
      <c r="Z264">
        <v>22</v>
      </c>
      <c r="AA264">
        <v>25</v>
      </c>
      <c r="AB264">
        <v>25</v>
      </c>
      <c r="AC264">
        <v>25</v>
      </c>
      <c r="AD264">
        <v>25</v>
      </c>
      <c r="AE264">
        <v>25</v>
      </c>
      <c r="AF264">
        <v>25</v>
      </c>
      <c r="AG264">
        <v>25</v>
      </c>
      <c r="AH264">
        <v>25</v>
      </c>
      <c r="AI264">
        <v>25</v>
      </c>
      <c r="AJ264">
        <v>25</v>
      </c>
      <c r="AK264">
        <v>25</v>
      </c>
      <c r="AL264">
        <v>25</v>
      </c>
      <c r="AM264">
        <v>25</v>
      </c>
      <c r="AN264">
        <v>25</v>
      </c>
      <c r="AO264">
        <v>25</v>
      </c>
      <c r="AP264">
        <v>25</v>
      </c>
      <c r="AQ264">
        <v>25</v>
      </c>
      <c r="AR264">
        <v>25</v>
      </c>
      <c r="AS264">
        <v>25</v>
      </c>
      <c r="AT264">
        <v>25</v>
      </c>
      <c r="AU264">
        <v>23</v>
      </c>
      <c r="AV264">
        <v>23</v>
      </c>
      <c r="AW264">
        <v>23</v>
      </c>
      <c r="AX264">
        <v>23</v>
      </c>
      <c r="AY264">
        <v>23</v>
      </c>
      <c r="AZ264">
        <v>23</v>
      </c>
      <c r="BA264">
        <v>23</v>
      </c>
      <c r="BB264">
        <v>23</v>
      </c>
      <c r="BC264">
        <v>23</v>
      </c>
      <c r="BD264">
        <v>23</v>
      </c>
      <c r="BE264">
        <v>23</v>
      </c>
      <c r="BF264">
        <v>23</v>
      </c>
      <c r="BG264">
        <v>23</v>
      </c>
      <c r="BH264">
        <v>23</v>
      </c>
      <c r="BI264">
        <v>23</v>
      </c>
      <c r="BJ264">
        <v>23</v>
      </c>
      <c r="BK264">
        <v>23</v>
      </c>
      <c r="BL264">
        <v>23</v>
      </c>
      <c r="BM264">
        <v>23</v>
      </c>
      <c r="BN264">
        <v>23</v>
      </c>
      <c r="BO264">
        <v>24</v>
      </c>
      <c r="BP264">
        <v>24</v>
      </c>
      <c r="BQ264">
        <v>24</v>
      </c>
      <c r="BR264">
        <v>24</v>
      </c>
      <c r="BS264">
        <v>24</v>
      </c>
      <c r="BT264">
        <v>24</v>
      </c>
      <c r="BU264">
        <v>24</v>
      </c>
      <c r="BV264">
        <v>24</v>
      </c>
      <c r="BW264">
        <v>24</v>
      </c>
      <c r="BX264">
        <v>24</v>
      </c>
      <c r="BY264">
        <v>24</v>
      </c>
      <c r="BZ264">
        <v>24</v>
      </c>
      <c r="CA264">
        <v>24</v>
      </c>
      <c r="CB264">
        <v>24</v>
      </c>
      <c r="CC264">
        <v>24</v>
      </c>
      <c r="CD264">
        <v>24</v>
      </c>
      <c r="CE264">
        <v>24</v>
      </c>
      <c r="CF264">
        <v>24</v>
      </c>
      <c r="CG264">
        <v>24</v>
      </c>
      <c r="CH264">
        <v>24</v>
      </c>
      <c r="CI264">
        <v>17</v>
      </c>
      <c r="CJ264">
        <v>17</v>
      </c>
      <c r="CK264">
        <v>17</v>
      </c>
      <c r="CL264">
        <v>17</v>
      </c>
      <c r="CM264">
        <v>17</v>
      </c>
      <c r="CN264">
        <v>17</v>
      </c>
      <c r="CO264">
        <v>17</v>
      </c>
      <c r="CP264">
        <v>17</v>
      </c>
      <c r="CQ264">
        <v>17</v>
      </c>
      <c r="CR264">
        <v>17</v>
      </c>
      <c r="CS264">
        <v>17</v>
      </c>
      <c r="CT264">
        <v>17</v>
      </c>
      <c r="CU264">
        <v>17</v>
      </c>
      <c r="CV264">
        <v>17</v>
      </c>
      <c r="CW264">
        <v>17</v>
      </c>
      <c r="CX264">
        <v>17</v>
      </c>
      <c r="CY264">
        <v>17</v>
      </c>
      <c r="CZ264">
        <v>17</v>
      </c>
      <c r="DA264">
        <v>17</v>
      </c>
      <c r="DB264">
        <v>17</v>
      </c>
    </row>
    <row r="265" spans="1:106">
      <c r="A265">
        <v>257</v>
      </c>
      <c r="B265" t="s">
        <v>17</v>
      </c>
      <c r="C265" t="s">
        <v>9</v>
      </c>
      <c r="D265" t="s">
        <v>12</v>
      </c>
      <c r="E265" t="s">
        <v>19</v>
      </c>
      <c r="F265" t="s">
        <v>20</v>
      </c>
      <c r="G265">
        <v>22</v>
      </c>
      <c r="H265">
        <v>22</v>
      </c>
      <c r="I265">
        <v>22</v>
      </c>
      <c r="J265">
        <v>22</v>
      </c>
      <c r="K265">
        <v>22</v>
      </c>
      <c r="L265">
        <v>1</v>
      </c>
      <c r="M265">
        <v>1</v>
      </c>
      <c r="N265">
        <v>1</v>
      </c>
      <c r="O265">
        <v>1</v>
      </c>
      <c r="P265">
        <v>22</v>
      </c>
      <c r="Q265">
        <v>22</v>
      </c>
      <c r="R265">
        <v>22</v>
      </c>
      <c r="S265">
        <v>22</v>
      </c>
      <c r="T265">
        <v>22</v>
      </c>
      <c r="U265">
        <v>22</v>
      </c>
      <c r="V265">
        <v>22</v>
      </c>
      <c r="W265">
        <v>22</v>
      </c>
      <c r="X265">
        <v>22</v>
      </c>
      <c r="Y265">
        <v>22</v>
      </c>
      <c r="Z265">
        <v>22</v>
      </c>
      <c r="AA265">
        <v>24</v>
      </c>
      <c r="AB265">
        <v>25</v>
      </c>
      <c r="AC265">
        <v>25</v>
      </c>
      <c r="AD265">
        <v>25</v>
      </c>
      <c r="AE265">
        <v>24</v>
      </c>
      <c r="AF265">
        <v>22</v>
      </c>
      <c r="AG265">
        <v>22</v>
      </c>
      <c r="AH265">
        <v>22</v>
      </c>
      <c r="AI265">
        <v>22</v>
      </c>
      <c r="AJ265">
        <v>1</v>
      </c>
      <c r="AK265">
        <v>25</v>
      </c>
      <c r="AL265">
        <v>25</v>
      </c>
      <c r="AM265">
        <v>25</v>
      </c>
      <c r="AN265">
        <v>25</v>
      </c>
      <c r="AO265">
        <v>25</v>
      </c>
      <c r="AP265">
        <v>25</v>
      </c>
      <c r="AQ265">
        <v>25</v>
      </c>
      <c r="AR265">
        <v>25</v>
      </c>
      <c r="AS265">
        <v>25</v>
      </c>
      <c r="AT265">
        <v>25</v>
      </c>
      <c r="AU265">
        <v>25</v>
      </c>
      <c r="AV265">
        <v>23</v>
      </c>
      <c r="AW265">
        <v>24</v>
      </c>
      <c r="AX265">
        <v>23</v>
      </c>
      <c r="AY265">
        <v>25</v>
      </c>
      <c r="AZ265">
        <v>25</v>
      </c>
      <c r="BA265">
        <v>25</v>
      </c>
      <c r="BB265">
        <v>25</v>
      </c>
      <c r="BC265">
        <v>25</v>
      </c>
      <c r="BD265">
        <v>25</v>
      </c>
      <c r="BE265">
        <v>23</v>
      </c>
      <c r="BF265">
        <v>23</v>
      </c>
      <c r="BG265">
        <v>23</v>
      </c>
      <c r="BH265">
        <v>23</v>
      </c>
      <c r="BI265">
        <v>23</v>
      </c>
      <c r="BJ265">
        <v>23</v>
      </c>
      <c r="BK265">
        <v>23</v>
      </c>
      <c r="BL265">
        <v>23</v>
      </c>
      <c r="BM265">
        <v>23</v>
      </c>
      <c r="BN265">
        <v>23</v>
      </c>
      <c r="BO265">
        <v>23</v>
      </c>
      <c r="BP265">
        <v>24</v>
      </c>
      <c r="BQ265">
        <v>23</v>
      </c>
      <c r="BR265">
        <v>24</v>
      </c>
      <c r="BS265">
        <v>23</v>
      </c>
      <c r="BT265">
        <v>23</v>
      </c>
      <c r="BU265">
        <v>23</v>
      </c>
      <c r="BV265">
        <v>23</v>
      </c>
      <c r="BW265">
        <v>23</v>
      </c>
      <c r="BX265">
        <v>23</v>
      </c>
      <c r="BY265">
        <v>24</v>
      </c>
      <c r="BZ265">
        <v>24</v>
      </c>
      <c r="CA265">
        <v>24</v>
      </c>
      <c r="CB265">
        <v>24</v>
      </c>
      <c r="CC265">
        <v>24</v>
      </c>
      <c r="CD265">
        <v>24</v>
      </c>
      <c r="CE265">
        <v>24</v>
      </c>
      <c r="CF265">
        <v>24</v>
      </c>
      <c r="CG265">
        <v>24</v>
      </c>
      <c r="CH265">
        <v>24</v>
      </c>
      <c r="CI265">
        <v>17</v>
      </c>
      <c r="CJ265">
        <v>17</v>
      </c>
      <c r="CK265">
        <v>17</v>
      </c>
      <c r="CL265">
        <v>17</v>
      </c>
      <c r="CM265">
        <v>17</v>
      </c>
      <c r="CN265">
        <v>24</v>
      </c>
      <c r="CO265">
        <v>24</v>
      </c>
      <c r="CP265">
        <v>24</v>
      </c>
      <c r="CQ265">
        <v>24</v>
      </c>
      <c r="CR265">
        <v>24</v>
      </c>
      <c r="CS265">
        <v>17</v>
      </c>
      <c r="CT265">
        <v>17</v>
      </c>
      <c r="CU265">
        <v>17</v>
      </c>
      <c r="CV265">
        <v>17</v>
      </c>
      <c r="CW265">
        <v>17</v>
      </c>
      <c r="CX265">
        <v>17</v>
      </c>
      <c r="CY265">
        <v>17</v>
      </c>
      <c r="CZ265">
        <v>17</v>
      </c>
      <c r="DA265">
        <v>17</v>
      </c>
      <c r="DB265">
        <v>17</v>
      </c>
    </row>
    <row r="266" spans="1:106">
      <c r="A266">
        <v>258</v>
      </c>
      <c r="B266" t="s">
        <v>17</v>
      </c>
      <c r="C266" t="s">
        <v>9</v>
      </c>
      <c r="D266" t="s">
        <v>12</v>
      </c>
      <c r="E266" t="s">
        <v>19</v>
      </c>
      <c r="F266" t="s">
        <v>20</v>
      </c>
      <c r="G266">
        <v>22</v>
      </c>
      <c r="H266">
        <v>22</v>
      </c>
      <c r="I266">
        <v>22</v>
      </c>
      <c r="J266">
        <v>22</v>
      </c>
      <c r="K266">
        <v>22</v>
      </c>
      <c r="L266">
        <v>22</v>
      </c>
      <c r="M266">
        <v>22</v>
      </c>
      <c r="N266">
        <v>22</v>
      </c>
      <c r="O266">
        <v>22</v>
      </c>
      <c r="P266">
        <v>22</v>
      </c>
      <c r="Q266">
        <v>22</v>
      </c>
      <c r="R266">
        <v>22</v>
      </c>
      <c r="S266">
        <v>22</v>
      </c>
      <c r="T266">
        <v>22</v>
      </c>
      <c r="U266">
        <v>22</v>
      </c>
      <c r="V266">
        <v>22</v>
      </c>
      <c r="W266">
        <v>22</v>
      </c>
      <c r="X266">
        <v>22</v>
      </c>
      <c r="Y266">
        <v>22</v>
      </c>
      <c r="Z266">
        <v>22</v>
      </c>
      <c r="AA266">
        <v>25</v>
      </c>
      <c r="AB266">
        <v>25</v>
      </c>
      <c r="AC266">
        <v>25</v>
      </c>
      <c r="AD266">
        <v>25</v>
      </c>
      <c r="AE266">
        <v>25</v>
      </c>
      <c r="AF266">
        <v>25</v>
      </c>
      <c r="AG266">
        <v>25</v>
      </c>
      <c r="AH266">
        <v>25</v>
      </c>
      <c r="AI266">
        <v>25</v>
      </c>
      <c r="AJ266">
        <v>25</v>
      </c>
      <c r="AK266">
        <v>25</v>
      </c>
      <c r="AL266">
        <v>25</v>
      </c>
      <c r="AM266">
        <v>25</v>
      </c>
      <c r="AN266">
        <v>25</v>
      </c>
      <c r="AO266">
        <v>25</v>
      </c>
      <c r="AP266">
        <v>25</v>
      </c>
      <c r="AQ266">
        <v>25</v>
      </c>
      <c r="AR266">
        <v>25</v>
      </c>
      <c r="AS266">
        <v>25</v>
      </c>
      <c r="AT266">
        <v>25</v>
      </c>
      <c r="AU266">
        <v>23</v>
      </c>
      <c r="AV266">
        <v>23</v>
      </c>
      <c r="AW266">
        <v>23</v>
      </c>
      <c r="AX266">
        <v>23</v>
      </c>
      <c r="AY266">
        <v>23</v>
      </c>
      <c r="AZ266">
        <v>23</v>
      </c>
      <c r="BA266">
        <v>23</v>
      </c>
      <c r="BB266">
        <v>23</v>
      </c>
      <c r="BC266">
        <v>23</v>
      </c>
      <c r="BD266">
        <v>23</v>
      </c>
      <c r="BE266">
        <v>23</v>
      </c>
      <c r="BF266">
        <v>23</v>
      </c>
      <c r="BG266">
        <v>24</v>
      </c>
      <c r="BH266">
        <v>23</v>
      </c>
      <c r="BI266">
        <v>23</v>
      </c>
      <c r="BJ266">
        <v>23</v>
      </c>
      <c r="BK266">
        <v>23</v>
      </c>
      <c r="BL266">
        <v>1</v>
      </c>
      <c r="BM266">
        <v>23</v>
      </c>
      <c r="BN266">
        <v>24</v>
      </c>
      <c r="BO266">
        <v>24</v>
      </c>
      <c r="BP266">
        <v>24</v>
      </c>
      <c r="BQ266">
        <v>24</v>
      </c>
      <c r="BR266">
        <v>24</v>
      </c>
      <c r="BS266">
        <v>24</v>
      </c>
      <c r="BT266">
        <v>24</v>
      </c>
      <c r="BU266">
        <v>24</v>
      </c>
      <c r="BV266">
        <v>24</v>
      </c>
      <c r="BW266">
        <v>24</v>
      </c>
      <c r="BX266">
        <v>24</v>
      </c>
      <c r="BY266">
        <v>24</v>
      </c>
      <c r="BZ266">
        <v>24</v>
      </c>
      <c r="CA266">
        <v>23</v>
      </c>
      <c r="CB266">
        <v>24</v>
      </c>
      <c r="CC266">
        <v>24</v>
      </c>
      <c r="CD266">
        <v>24</v>
      </c>
      <c r="CE266">
        <v>24</v>
      </c>
      <c r="CF266">
        <v>23</v>
      </c>
      <c r="CG266">
        <v>24</v>
      </c>
      <c r="CH266">
        <v>23</v>
      </c>
      <c r="CI266">
        <v>17</v>
      </c>
      <c r="CJ266">
        <v>17</v>
      </c>
      <c r="CK266">
        <v>17</v>
      </c>
      <c r="CL266">
        <v>17</v>
      </c>
      <c r="CM266">
        <v>17</v>
      </c>
      <c r="CN266">
        <v>17</v>
      </c>
      <c r="CO266">
        <v>17</v>
      </c>
      <c r="CP266">
        <v>17</v>
      </c>
      <c r="CQ266">
        <v>17</v>
      </c>
      <c r="CR266">
        <v>17</v>
      </c>
      <c r="CS266">
        <v>17</v>
      </c>
      <c r="CT266">
        <v>17</v>
      </c>
      <c r="CU266">
        <v>17</v>
      </c>
      <c r="CV266">
        <v>17</v>
      </c>
      <c r="CW266">
        <v>17</v>
      </c>
      <c r="CX266">
        <v>17</v>
      </c>
      <c r="CY266">
        <v>17</v>
      </c>
      <c r="CZ266">
        <v>24</v>
      </c>
      <c r="DA266">
        <v>17</v>
      </c>
      <c r="DB266">
        <v>17</v>
      </c>
    </row>
    <row r="267" spans="1:106">
      <c r="A267">
        <v>259</v>
      </c>
      <c r="B267" t="s">
        <v>17</v>
      </c>
      <c r="C267" t="s">
        <v>9</v>
      </c>
      <c r="D267" t="s">
        <v>12</v>
      </c>
      <c r="E267" t="s">
        <v>19</v>
      </c>
      <c r="F267" t="s">
        <v>20</v>
      </c>
      <c r="G267">
        <v>22</v>
      </c>
      <c r="H267">
        <v>22</v>
      </c>
      <c r="I267">
        <v>22</v>
      </c>
      <c r="J267">
        <v>22</v>
      </c>
      <c r="K267">
        <v>22</v>
      </c>
      <c r="L267">
        <v>22</v>
      </c>
      <c r="M267">
        <v>22</v>
      </c>
      <c r="N267">
        <v>22</v>
      </c>
      <c r="O267">
        <v>22</v>
      </c>
      <c r="P267">
        <v>22</v>
      </c>
      <c r="Q267">
        <v>22</v>
      </c>
      <c r="R267">
        <v>22</v>
      </c>
      <c r="S267">
        <v>22</v>
      </c>
      <c r="T267">
        <v>22</v>
      </c>
      <c r="U267">
        <v>22</v>
      </c>
      <c r="V267">
        <v>22</v>
      </c>
      <c r="W267">
        <v>22</v>
      </c>
      <c r="X267">
        <v>22</v>
      </c>
      <c r="Y267">
        <v>22</v>
      </c>
      <c r="Z267">
        <v>22</v>
      </c>
      <c r="AA267">
        <v>25</v>
      </c>
      <c r="AB267">
        <v>25</v>
      </c>
      <c r="AC267">
        <v>25</v>
      </c>
      <c r="AD267">
        <v>25</v>
      </c>
      <c r="AE267">
        <v>25</v>
      </c>
      <c r="AF267">
        <v>25</v>
      </c>
      <c r="AG267">
        <v>25</v>
      </c>
      <c r="AH267">
        <v>25</v>
      </c>
      <c r="AI267">
        <v>25</v>
      </c>
      <c r="AJ267">
        <v>25</v>
      </c>
      <c r="AK267">
        <v>25</v>
      </c>
      <c r="AL267">
        <v>25</v>
      </c>
      <c r="AM267">
        <v>25</v>
      </c>
      <c r="AN267">
        <v>25</v>
      </c>
      <c r="AO267">
        <v>25</v>
      </c>
      <c r="AP267">
        <v>25</v>
      </c>
      <c r="AQ267">
        <v>11</v>
      </c>
      <c r="AR267">
        <v>25</v>
      </c>
      <c r="AS267">
        <v>25</v>
      </c>
      <c r="AT267">
        <v>25</v>
      </c>
      <c r="AU267">
        <v>23</v>
      </c>
      <c r="AV267">
        <v>23</v>
      </c>
      <c r="AW267">
        <v>23</v>
      </c>
      <c r="AX267">
        <v>23</v>
      </c>
      <c r="AY267">
        <v>23</v>
      </c>
      <c r="AZ267">
        <v>23</v>
      </c>
      <c r="BA267">
        <v>23</v>
      </c>
      <c r="BB267">
        <v>23</v>
      </c>
      <c r="BC267">
        <v>23</v>
      </c>
      <c r="BD267">
        <v>23</v>
      </c>
      <c r="BE267">
        <v>23</v>
      </c>
      <c r="BF267">
        <v>24</v>
      </c>
      <c r="BG267">
        <v>23</v>
      </c>
      <c r="BH267">
        <v>23</v>
      </c>
      <c r="BI267">
        <v>23</v>
      </c>
      <c r="BJ267">
        <v>23</v>
      </c>
      <c r="BK267">
        <v>25</v>
      </c>
      <c r="BL267">
        <v>23</v>
      </c>
      <c r="BM267">
        <v>23</v>
      </c>
      <c r="BN267">
        <v>23</v>
      </c>
      <c r="BO267">
        <v>24</v>
      </c>
      <c r="BP267">
        <v>24</v>
      </c>
      <c r="BQ267">
        <v>24</v>
      </c>
      <c r="BR267">
        <v>24</v>
      </c>
      <c r="BS267">
        <v>24</v>
      </c>
      <c r="BT267">
        <v>24</v>
      </c>
      <c r="BU267">
        <v>24</v>
      </c>
      <c r="BV267">
        <v>24</v>
      </c>
      <c r="BW267">
        <v>24</v>
      </c>
      <c r="BX267">
        <v>24</v>
      </c>
      <c r="BY267">
        <v>24</v>
      </c>
      <c r="BZ267">
        <v>23</v>
      </c>
      <c r="CA267">
        <v>11</v>
      </c>
      <c r="CB267">
        <v>24</v>
      </c>
      <c r="CC267">
        <v>24</v>
      </c>
      <c r="CD267">
        <v>24</v>
      </c>
      <c r="CE267">
        <v>23</v>
      </c>
      <c r="CF267">
        <v>24</v>
      </c>
      <c r="CG267">
        <v>11</v>
      </c>
      <c r="CH267">
        <v>24</v>
      </c>
      <c r="CI267">
        <v>17</v>
      </c>
      <c r="CJ267">
        <v>17</v>
      </c>
      <c r="CK267">
        <v>17</v>
      </c>
      <c r="CL267">
        <v>17</v>
      </c>
      <c r="CM267">
        <v>17</v>
      </c>
      <c r="CN267">
        <v>17</v>
      </c>
      <c r="CO267">
        <v>17</v>
      </c>
      <c r="CP267">
        <v>17</v>
      </c>
      <c r="CQ267">
        <v>17</v>
      </c>
      <c r="CR267">
        <v>17</v>
      </c>
      <c r="CS267">
        <v>17</v>
      </c>
      <c r="CT267">
        <v>17</v>
      </c>
      <c r="CU267">
        <v>24</v>
      </c>
      <c r="CV267">
        <v>17</v>
      </c>
      <c r="CW267">
        <v>17</v>
      </c>
      <c r="CX267">
        <v>17</v>
      </c>
      <c r="CY267">
        <v>1</v>
      </c>
      <c r="CZ267">
        <v>17</v>
      </c>
      <c r="DA267">
        <v>24</v>
      </c>
      <c r="DB267">
        <v>17</v>
      </c>
    </row>
    <row r="268" spans="1:106">
      <c r="A268">
        <v>260</v>
      </c>
      <c r="B268" t="s">
        <v>17</v>
      </c>
      <c r="C268" t="s">
        <v>9</v>
      </c>
      <c r="D268" t="s">
        <v>12</v>
      </c>
      <c r="E268" t="s">
        <v>19</v>
      </c>
      <c r="F268" t="s">
        <v>20</v>
      </c>
      <c r="G268">
        <v>22</v>
      </c>
      <c r="H268">
        <v>22</v>
      </c>
      <c r="I268">
        <v>22</v>
      </c>
      <c r="J268">
        <v>22</v>
      </c>
      <c r="K268">
        <v>22</v>
      </c>
      <c r="L268">
        <v>22</v>
      </c>
      <c r="M268">
        <v>22</v>
      </c>
      <c r="N268">
        <v>22</v>
      </c>
      <c r="O268">
        <v>22</v>
      </c>
      <c r="P268">
        <v>22</v>
      </c>
      <c r="Q268">
        <v>22</v>
      </c>
      <c r="R268">
        <v>22</v>
      </c>
      <c r="S268">
        <v>22</v>
      </c>
      <c r="T268">
        <v>22</v>
      </c>
      <c r="U268">
        <v>22</v>
      </c>
      <c r="V268">
        <v>22</v>
      </c>
      <c r="W268">
        <v>22</v>
      </c>
      <c r="X268">
        <v>22</v>
      </c>
      <c r="Y268">
        <v>22</v>
      </c>
      <c r="Z268">
        <v>22</v>
      </c>
      <c r="AA268">
        <v>25</v>
      </c>
      <c r="AB268">
        <v>25</v>
      </c>
      <c r="AC268">
        <v>25</v>
      </c>
      <c r="AD268">
        <v>25</v>
      </c>
      <c r="AE268">
        <v>25</v>
      </c>
      <c r="AF268">
        <v>25</v>
      </c>
      <c r="AG268">
        <v>25</v>
      </c>
      <c r="AH268">
        <v>25</v>
      </c>
      <c r="AI268">
        <v>25</v>
      </c>
      <c r="AJ268">
        <v>25</v>
      </c>
      <c r="AK268">
        <v>25</v>
      </c>
      <c r="AL268">
        <v>25</v>
      </c>
      <c r="AM268">
        <v>25</v>
      </c>
      <c r="AN268">
        <v>25</v>
      </c>
      <c r="AO268">
        <v>25</v>
      </c>
      <c r="AP268">
        <v>25</v>
      </c>
      <c r="AQ268">
        <v>25</v>
      </c>
      <c r="AR268">
        <v>25</v>
      </c>
      <c r="AS268">
        <v>25</v>
      </c>
      <c r="AT268">
        <v>25</v>
      </c>
      <c r="AU268">
        <v>23</v>
      </c>
      <c r="AV268">
        <v>24</v>
      </c>
      <c r="AW268">
        <v>23</v>
      </c>
      <c r="AX268">
        <v>24</v>
      </c>
      <c r="AY268">
        <v>23</v>
      </c>
      <c r="AZ268">
        <v>23</v>
      </c>
      <c r="BA268">
        <v>23</v>
      </c>
      <c r="BB268">
        <v>23</v>
      </c>
      <c r="BC268">
        <v>23</v>
      </c>
      <c r="BD268">
        <v>23</v>
      </c>
      <c r="BE268">
        <v>24</v>
      </c>
      <c r="BF268">
        <v>23</v>
      </c>
      <c r="BG268">
        <v>24</v>
      </c>
      <c r="BH268">
        <v>23</v>
      </c>
      <c r="BI268">
        <v>24</v>
      </c>
      <c r="BJ268">
        <v>23</v>
      </c>
      <c r="BK268">
        <v>24</v>
      </c>
      <c r="BL268">
        <v>23</v>
      </c>
      <c r="BM268">
        <v>23</v>
      </c>
      <c r="BN268">
        <v>23</v>
      </c>
      <c r="BO268">
        <v>24</v>
      </c>
      <c r="BP268">
        <v>23</v>
      </c>
      <c r="BQ268">
        <v>24</v>
      </c>
      <c r="BR268">
        <v>23</v>
      </c>
      <c r="BS268">
        <v>24</v>
      </c>
      <c r="BT268">
        <v>24</v>
      </c>
      <c r="BU268">
        <v>24</v>
      </c>
      <c r="BV268">
        <v>24</v>
      </c>
      <c r="BW268">
        <v>24</v>
      </c>
      <c r="BX268">
        <v>24</v>
      </c>
      <c r="BY268">
        <v>23</v>
      </c>
      <c r="BZ268">
        <v>24</v>
      </c>
      <c r="CA268">
        <v>23</v>
      </c>
      <c r="CB268">
        <v>24</v>
      </c>
      <c r="CC268">
        <v>23</v>
      </c>
      <c r="CD268">
        <v>24</v>
      </c>
      <c r="CE268">
        <v>23</v>
      </c>
      <c r="CF268">
        <v>24</v>
      </c>
      <c r="CG268">
        <v>24</v>
      </c>
      <c r="CH268">
        <v>24</v>
      </c>
      <c r="CI268">
        <v>17</v>
      </c>
      <c r="CJ268">
        <v>17</v>
      </c>
      <c r="CK268">
        <v>17</v>
      </c>
      <c r="CL268">
        <v>17</v>
      </c>
      <c r="CM268">
        <v>17</v>
      </c>
      <c r="CN268">
        <v>17</v>
      </c>
      <c r="CO268">
        <v>17</v>
      </c>
      <c r="CP268">
        <v>17</v>
      </c>
      <c r="CQ268">
        <v>17</v>
      </c>
      <c r="CR268">
        <v>17</v>
      </c>
      <c r="CS268">
        <v>17</v>
      </c>
      <c r="CT268">
        <v>17</v>
      </c>
      <c r="CU268">
        <v>17</v>
      </c>
      <c r="CV268">
        <v>17</v>
      </c>
      <c r="CW268">
        <v>17</v>
      </c>
      <c r="CX268">
        <v>17</v>
      </c>
      <c r="CY268">
        <v>20</v>
      </c>
      <c r="CZ268">
        <v>17</v>
      </c>
      <c r="DA268">
        <v>17</v>
      </c>
      <c r="DB268">
        <v>17</v>
      </c>
    </row>
    <row r="269" spans="1:106">
      <c r="A269">
        <v>261</v>
      </c>
      <c r="B269" t="s">
        <v>17</v>
      </c>
      <c r="C269" t="s">
        <v>9</v>
      </c>
      <c r="D269" t="s">
        <v>12</v>
      </c>
      <c r="E269" t="s">
        <v>19</v>
      </c>
      <c r="F269" t="s">
        <v>20</v>
      </c>
      <c r="G269">
        <v>22</v>
      </c>
      <c r="H269">
        <v>22</v>
      </c>
      <c r="I269">
        <v>22</v>
      </c>
      <c r="J269">
        <v>22</v>
      </c>
      <c r="K269">
        <v>22</v>
      </c>
      <c r="L269">
        <v>22</v>
      </c>
      <c r="M269">
        <v>22</v>
      </c>
      <c r="N269">
        <v>22</v>
      </c>
      <c r="O269">
        <v>22</v>
      </c>
      <c r="P269">
        <v>22</v>
      </c>
      <c r="Q269">
        <v>22</v>
      </c>
      <c r="R269">
        <v>22</v>
      </c>
      <c r="S269">
        <v>22</v>
      </c>
      <c r="T269">
        <v>22</v>
      </c>
      <c r="U269">
        <v>22</v>
      </c>
      <c r="V269">
        <v>22</v>
      </c>
      <c r="W269">
        <v>22</v>
      </c>
      <c r="X269">
        <v>22</v>
      </c>
      <c r="Y269">
        <v>22</v>
      </c>
      <c r="Z269">
        <v>22</v>
      </c>
      <c r="AA269">
        <v>25</v>
      </c>
      <c r="AB269">
        <v>25</v>
      </c>
      <c r="AC269">
        <v>25</v>
      </c>
      <c r="AD269">
        <v>25</v>
      </c>
      <c r="AE269">
        <v>25</v>
      </c>
      <c r="AF269">
        <v>25</v>
      </c>
      <c r="AG269">
        <v>25</v>
      </c>
      <c r="AH269">
        <v>25</v>
      </c>
      <c r="AI269">
        <v>25</v>
      </c>
      <c r="AJ269">
        <v>25</v>
      </c>
      <c r="AK269">
        <v>25</v>
      </c>
      <c r="AL269">
        <v>25</v>
      </c>
      <c r="AM269">
        <v>25</v>
      </c>
      <c r="AN269">
        <v>25</v>
      </c>
      <c r="AO269">
        <v>25</v>
      </c>
      <c r="AP269">
        <v>25</v>
      </c>
      <c r="AQ269">
        <v>25</v>
      </c>
      <c r="AR269">
        <v>25</v>
      </c>
      <c r="AS269">
        <v>25</v>
      </c>
      <c r="AT269">
        <v>25</v>
      </c>
      <c r="AU269">
        <v>23</v>
      </c>
      <c r="AV269">
        <v>24</v>
      </c>
      <c r="AW269">
        <v>23</v>
      </c>
      <c r="AX269">
        <v>23</v>
      </c>
      <c r="AY269">
        <v>23</v>
      </c>
      <c r="AZ269">
        <v>23</v>
      </c>
      <c r="BA269">
        <v>1</v>
      </c>
      <c r="BB269">
        <v>23</v>
      </c>
      <c r="BC269">
        <v>23</v>
      </c>
      <c r="BD269">
        <v>23</v>
      </c>
      <c r="BE269">
        <v>23</v>
      </c>
      <c r="BF269">
        <v>23</v>
      </c>
      <c r="BG269">
        <v>23</v>
      </c>
      <c r="BH269">
        <v>23</v>
      </c>
      <c r="BI269">
        <v>23</v>
      </c>
      <c r="BJ269">
        <v>23</v>
      </c>
      <c r="BK269">
        <v>23</v>
      </c>
      <c r="BL269">
        <v>23</v>
      </c>
      <c r="BM269">
        <v>23</v>
      </c>
      <c r="BN269">
        <v>23</v>
      </c>
      <c r="BO269">
        <v>24</v>
      </c>
      <c r="BP269">
        <v>23</v>
      </c>
      <c r="BQ269">
        <v>24</v>
      </c>
      <c r="BR269">
        <v>24</v>
      </c>
      <c r="BS269">
        <v>24</v>
      </c>
      <c r="BT269">
        <v>24</v>
      </c>
      <c r="BU269">
        <v>23</v>
      </c>
      <c r="BV269">
        <v>24</v>
      </c>
      <c r="BW269">
        <v>24</v>
      </c>
      <c r="BX269">
        <v>24</v>
      </c>
      <c r="BY269">
        <v>24</v>
      </c>
      <c r="BZ269">
        <v>24</v>
      </c>
      <c r="CA269">
        <v>24</v>
      </c>
      <c r="CB269">
        <v>24</v>
      </c>
      <c r="CC269">
        <v>24</v>
      </c>
      <c r="CD269">
        <v>24</v>
      </c>
      <c r="CE269">
        <v>24</v>
      </c>
      <c r="CF269">
        <v>24</v>
      </c>
      <c r="CG269">
        <v>24</v>
      </c>
      <c r="CH269">
        <v>24</v>
      </c>
      <c r="CI269">
        <v>17</v>
      </c>
      <c r="CJ269">
        <v>17</v>
      </c>
      <c r="CK269">
        <v>17</v>
      </c>
      <c r="CL269">
        <v>17</v>
      </c>
      <c r="CM269">
        <v>17</v>
      </c>
      <c r="CN269">
        <v>17</v>
      </c>
      <c r="CO269">
        <v>24</v>
      </c>
      <c r="CP269">
        <v>17</v>
      </c>
      <c r="CQ269">
        <v>17</v>
      </c>
      <c r="CR269">
        <v>17</v>
      </c>
      <c r="CS269">
        <v>17</v>
      </c>
      <c r="CT269">
        <v>17</v>
      </c>
      <c r="CU269">
        <v>17</v>
      </c>
      <c r="CV269">
        <v>17</v>
      </c>
      <c r="CW269">
        <v>17</v>
      </c>
      <c r="CX269">
        <v>17</v>
      </c>
      <c r="CY269">
        <v>17</v>
      </c>
      <c r="CZ269">
        <v>17</v>
      </c>
      <c r="DA269">
        <v>17</v>
      </c>
      <c r="DB269">
        <v>17</v>
      </c>
    </row>
    <row r="270" spans="1:106">
      <c r="A270">
        <v>262</v>
      </c>
      <c r="B270" t="s">
        <v>17</v>
      </c>
      <c r="C270" t="s">
        <v>9</v>
      </c>
      <c r="D270" t="s">
        <v>12</v>
      </c>
      <c r="E270" t="s">
        <v>19</v>
      </c>
      <c r="F270" t="s">
        <v>20</v>
      </c>
      <c r="G270">
        <v>22</v>
      </c>
      <c r="H270">
        <v>22</v>
      </c>
      <c r="I270">
        <v>22</v>
      </c>
      <c r="J270">
        <v>22</v>
      </c>
      <c r="K270">
        <v>22</v>
      </c>
      <c r="L270">
        <v>22</v>
      </c>
      <c r="M270">
        <v>22</v>
      </c>
      <c r="N270">
        <v>22</v>
      </c>
      <c r="O270">
        <v>1</v>
      </c>
      <c r="P270">
        <v>22</v>
      </c>
      <c r="Q270">
        <v>22</v>
      </c>
      <c r="R270">
        <v>22</v>
      </c>
      <c r="S270">
        <v>22</v>
      </c>
      <c r="T270">
        <v>22</v>
      </c>
      <c r="U270">
        <v>22</v>
      </c>
      <c r="V270">
        <v>22</v>
      </c>
      <c r="W270">
        <v>22</v>
      </c>
      <c r="X270">
        <v>22</v>
      </c>
      <c r="Y270">
        <v>22</v>
      </c>
      <c r="Z270">
        <v>22</v>
      </c>
      <c r="AA270">
        <v>25</v>
      </c>
      <c r="AB270">
        <v>25</v>
      </c>
      <c r="AC270">
        <v>11</v>
      </c>
      <c r="AD270">
        <v>25</v>
      </c>
      <c r="AE270">
        <v>25</v>
      </c>
      <c r="AF270">
        <v>25</v>
      </c>
      <c r="AG270">
        <v>1</v>
      </c>
      <c r="AH270">
        <v>25</v>
      </c>
      <c r="AI270">
        <v>22</v>
      </c>
      <c r="AJ270">
        <v>25</v>
      </c>
      <c r="AK270">
        <v>25</v>
      </c>
      <c r="AL270">
        <v>25</v>
      </c>
      <c r="AM270">
        <v>25</v>
      </c>
      <c r="AN270">
        <v>25</v>
      </c>
      <c r="AO270">
        <v>25</v>
      </c>
      <c r="AP270">
        <v>25</v>
      </c>
      <c r="AQ270">
        <v>25</v>
      </c>
      <c r="AR270">
        <v>25</v>
      </c>
      <c r="AS270">
        <v>25</v>
      </c>
      <c r="AT270">
        <v>25</v>
      </c>
      <c r="AU270">
        <v>23</v>
      </c>
      <c r="AV270">
        <v>23</v>
      </c>
      <c r="AW270">
        <v>25</v>
      </c>
      <c r="AX270">
        <v>23</v>
      </c>
      <c r="AY270">
        <v>23</v>
      </c>
      <c r="AZ270">
        <v>23</v>
      </c>
      <c r="BA270">
        <v>25</v>
      </c>
      <c r="BB270">
        <v>23</v>
      </c>
      <c r="BC270">
        <v>25</v>
      </c>
      <c r="BD270">
        <v>11</v>
      </c>
      <c r="BE270">
        <v>23</v>
      </c>
      <c r="BF270">
        <v>23</v>
      </c>
      <c r="BG270">
        <v>23</v>
      </c>
      <c r="BH270">
        <v>23</v>
      </c>
      <c r="BI270">
        <v>23</v>
      </c>
      <c r="BJ270">
        <v>23</v>
      </c>
      <c r="BK270">
        <v>23</v>
      </c>
      <c r="BL270">
        <v>23</v>
      </c>
      <c r="BM270">
        <v>23</v>
      </c>
      <c r="BN270">
        <v>23</v>
      </c>
      <c r="BO270">
        <v>24</v>
      </c>
      <c r="BP270">
        <v>24</v>
      </c>
      <c r="BQ270">
        <v>23</v>
      </c>
      <c r="BR270">
        <v>24</v>
      </c>
      <c r="BS270">
        <v>24</v>
      </c>
      <c r="BT270">
        <v>24</v>
      </c>
      <c r="BU270">
        <v>24</v>
      </c>
      <c r="BV270">
        <v>24</v>
      </c>
      <c r="BW270">
        <v>23</v>
      </c>
      <c r="BX270">
        <v>23</v>
      </c>
      <c r="BY270">
        <v>24</v>
      </c>
      <c r="BZ270">
        <v>24</v>
      </c>
      <c r="CA270">
        <v>24</v>
      </c>
      <c r="CB270">
        <v>24</v>
      </c>
      <c r="CC270">
        <v>24</v>
      </c>
      <c r="CD270">
        <v>24</v>
      </c>
      <c r="CE270">
        <v>24</v>
      </c>
      <c r="CF270">
        <v>24</v>
      </c>
      <c r="CG270">
        <v>24</v>
      </c>
      <c r="CH270">
        <v>24</v>
      </c>
      <c r="CI270">
        <v>17</v>
      </c>
      <c r="CJ270">
        <v>17</v>
      </c>
      <c r="CK270">
        <v>24</v>
      </c>
      <c r="CL270">
        <v>17</v>
      </c>
      <c r="CM270">
        <v>17</v>
      </c>
      <c r="CN270">
        <v>17</v>
      </c>
      <c r="CO270">
        <v>23</v>
      </c>
      <c r="CP270">
        <v>17</v>
      </c>
      <c r="CQ270">
        <v>24</v>
      </c>
      <c r="CR270">
        <v>24</v>
      </c>
      <c r="CS270">
        <v>17</v>
      </c>
      <c r="CT270">
        <v>17</v>
      </c>
      <c r="CU270">
        <v>17</v>
      </c>
      <c r="CV270">
        <v>17</v>
      </c>
      <c r="CW270">
        <v>17</v>
      </c>
      <c r="CX270">
        <v>17</v>
      </c>
      <c r="CY270">
        <v>17</v>
      </c>
      <c r="CZ270">
        <v>17</v>
      </c>
      <c r="DA270">
        <v>17</v>
      </c>
      <c r="DB270">
        <v>17</v>
      </c>
    </row>
    <row r="271" spans="1:106">
      <c r="A271">
        <v>263</v>
      </c>
      <c r="B271" t="s">
        <v>17</v>
      </c>
      <c r="C271" t="s">
        <v>9</v>
      </c>
      <c r="D271" t="s">
        <v>12</v>
      </c>
      <c r="E271" t="s">
        <v>19</v>
      </c>
      <c r="F271" t="s">
        <v>20</v>
      </c>
      <c r="G271">
        <v>22</v>
      </c>
      <c r="H271">
        <v>22</v>
      </c>
      <c r="I271">
        <v>22</v>
      </c>
      <c r="J271">
        <v>22</v>
      </c>
      <c r="K271">
        <v>22</v>
      </c>
      <c r="L271">
        <v>22</v>
      </c>
      <c r="M271">
        <v>22</v>
      </c>
      <c r="N271">
        <v>22</v>
      </c>
      <c r="O271">
        <v>22</v>
      </c>
      <c r="P271">
        <v>22</v>
      </c>
      <c r="Q271">
        <v>22</v>
      </c>
      <c r="R271">
        <v>22</v>
      </c>
      <c r="S271">
        <v>22</v>
      </c>
      <c r="T271">
        <v>22</v>
      </c>
      <c r="U271">
        <v>22</v>
      </c>
      <c r="V271">
        <v>22</v>
      </c>
      <c r="W271">
        <v>22</v>
      </c>
      <c r="X271">
        <v>22</v>
      </c>
      <c r="Y271">
        <v>22</v>
      </c>
      <c r="Z271">
        <v>22</v>
      </c>
      <c r="AA271">
        <v>25</v>
      </c>
      <c r="AB271">
        <v>25</v>
      </c>
      <c r="AC271">
        <v>24</v>
      </c>
      <c r="AD271">
        <v>25</v>
      </c>
      <c r="AE271">
        <v>25</v>
      </c>
      <c r="AF271">
        <v>25</v>
      </c>
      <c r="AG271">
        <v>25</v>
      </c>
      <c r="AH271">
        <v>25</v>
      </c>
      <c r="AI271">
        <v>25</v>
      </c>
      <c r="AJ271">
        <v>25</v>
      </c>
      <c r="AK271">
        <v>25</v>
      </c>
      <c r="AL271">
        <v>25</v>
      </c>
      <c r="AM271">
        <v>25</v>
      </c>
      <c r="AN271">
        <v>25</v>
      </c>
      <c r="AO271">
        <v>25</v>
      </c>
      <c r="AP271">
        <v>25</v>
      </c>
      <c r="AQ271">
        <v>25</v>
      </c>
      <c r="AR271">
        <v>25</v>
      </c>
      <c r="AS271">
        <v>25</v>
      </c>
      <c r="AT271">
        <v>25</v>
      </c>
      <c r="AU271">
        <v>23</v>
      </c>
      <c r="AV271">
        <v>23</v>
      </c>
      <c r="AW271">
        <v>25</v>
      </c>
      <c r="AX271">
        <v>23</v>
      </c>
      <c r="AY271">
        <v>23</v>
      </c>
      <c r="AZ271">
        <v>23</v>
      </c>
      <c r="BA271">
        <v>24</v>
      </c>
      <c r="BB271">
        <v>23</v>
      </c>
      <c r="BC271">
        <v>23</v>
      </c>
      <c r="BD271">
        <v>23</v>
      </c>
      <c r="BE271">
        <v>23</v>
      </c>
      <c r="BF271">
        <v>23</v>
      </c>
      <c r="BG271">
        <v>23</v>
      </c>
      <c r="BH271">
        <v>23</v>
      </c>
      <c r="BI271">
        <v>23</v>
      </c>
      <c r="BJ271">
        <v>23</v>
      </c>
      <c r="BK271">
        <v>23</v>
      </c>
      <c r="BL271">
        <v>23</v>
      </c>
      <c r="BM271">
        <v>23</v>
      </c>
      <c r="BN271">
        <v>23</v>
      </c>
      <c r="BO271">
        <v>24</v>
      </c>
      <c r="BP271">
        <v>24</v>
      </c>
      <c r="BQ271">
        <v>26</v>
      </c>
      <c r="BR271">
        <v>24</v>
      </c>
      <c r="BS271">
        <v>24</v>
      </c>
      <c r="BT271">
        <v>24</v>
      </c>
      <c r="BU271">
        <v>23</v>
      </c>
      <c r="BV271">
        <v>24</v>
      </c>
      <c r="BW271">
        <v>24</v>
      </c>
      <c r="BX271">
        <v>24</v>
      </c>
      <c r="BY271">
        <v>24</v>
      </c>
      <c r="BZ271">
        <v>24</v>
      </c>
      <c r="CA271">
        <v>24</v>
      </c>
      <c r="CB271">
        <v>24</v>
      </c>
      <c r="CC271">
        <v>24</v>
      </c>
      <c r="CD271">
        <v>24</v>
      </c>
      <c r="CE271">
        <v>24</v>
      </c>
      <c r="CF271">
        <v>24</v>
      </c>
      <c r="CG271">
        <v>24</v>
      </c>
      <c r="CH271">
        <v>24</v>
      </c>
      <c r="CI271">
        <v>17</v>
      </c>
      <c r="CJ271">
        <v>17</v>
      </c>
      <c r="CK271">
        <v>17</v>
      </c>
      <c r="CL271">
        <v>17</v>
      </c>
      <c r="CM271">
        <v>17</v>
      </c>
      <c r="CN271">
        <v>17</v>
      </c>
      <c r="CO271">
        <v>17</v>
      </c>
      <c r="CP271">
        <v>17</v>
      </c>
      <c r="CQ271">
        <v>17</v>
      </c>
      <c r="CR271">
        <v>17</v>
      </c>
      <c r="CS271">
        <v>17</v>
      </c>
      <c r="CT271">
        <v>17</v>
      </c>
      <c r="CU271">
        <v>17</v>
      </c>
      <c r="CV271">
        <v>17</v>
      </c>
      <c r="CW271">
        <v>17</v>
      </c>
      <c r="CX271">
        <v>17</v>
      </c>
      <c r="CY271">
        <v>17</v>
      </c>
      <c r="CZ271">
        <v>17</v>
      </c>
      <c r="DA271">
        <v>17</v>
      </c>
      <c r="DB271">
        <v>17</v>
      </c>
    </row>
    <row r="272" spans="1:106">
      <c r="A272">
        <v>264</v>
      </c>
      <c r="B272" t="s">
        <v>17</v>
      </c>
      <c r="C272" t="s">
        <v>9</v>
      </c>
      <c r="D272" t="s">
        <v>12</v>
      </c>
      <c r="E272" t="s">
        <v>19</v>
      </c>
      <c r="F272" t="s">
        <v>20</v>
      </c>
      <c r="G272">
        <v>22</v>
      </c>
      <c r="H272">
        <v>22</v>
      </c>
      <c r="I272">
        <v>22</v>
      </c>
      <c r="J272">
        <v>22</v>
      </c>
      <c r="K272">
        <v>22</v>
      </c>
      <c r="L272">
        <v>22</v>
      </c>
      <c r="M272">
        <v>22</v>
      </c>
      <c r="N272">
        <v>22</v>
      </c>
      <c r="O272">
        <v>22</v>
      </c>
      <c r="P272">
        <v>22</v>
      </c>
      <c r="Q272">
        <v>22</v>
      </c>
      <c r="R272">
        <v>22</v>
      </c>
      <c r="S272">
        <v>22</v>
      </c>
      <c r="T272">
        <v>22</v>
      </c>
      <c r="U272">
        <v>22</v>
      </c>
      <c r="V272">
        <v>22</v>
      </c>
      <c r="W272">
        <v>22</v>
      </c>
      <c r="X272">
        <v>22</v>
      </c>
      <c r="Y272">
        <v>22</v>
      </c>
      <c r="Z272">
        <v>22</v>
      </c>
      <c r="AA272">
        <v>25</v>
      </c>
      <c r="AB272">
        <v>25</v>
      </c>
      <c r="AC272">
        <v>25</v>
      </c>
      <c r="AD272">
        <v>25</v>
      </c>
      <c r="AE272">
        <v>25</v>
      </c>
      <c r="AF272">
        <v>25</v>
      </c>
      <c r="AG272">
        <v>25</v>
      </c>
      <c r="AH272">
        <v>25</v>
      </c>
      <c r="AI272">
        <v>25</v>
      </c>
      <c r="AJ272">
        <v>25</v>
      </c>
      <c r="AK272">
        <v>25</v>
      </c>
      <c r="AL272">
        <v>25</v>
      </c>
      <c r="AM272">
        <v>25</v>
      </c>
      <c r="AN272">
        <v>25</v>
      </c>
      <c r="AO272">
        <v>25</v>
      </c>
      <c r="AP272">
        <v>25</v>
      </c>
      <c r="AQ272">
        <v>25</v>
      </c>
      <c r="AR272">
        <v>25</v>
      </c>
      <c r="AS272">
        <v>25</v>
      </c>
      <c r="AT272">
        <v>25</v>
      </c>
      <c r="AU272">
        <v>23</v>
      </c>
      <c r="AV272">
        <v>23</v>
      </c>
      <c r="AW272">
        <v>23</v>
      </c>
      <c r="AX272">
        <v>23</v>
      </c>
      <c r="AY272">
        <v>23</v>
      </c>
      <c r="AZ272">
        <v>23</v>
      </c>
      <c r="BA272">
        <v>23</v>
      </c>
      <c r="BB272">
        <v>23</v>
      </c>
      <c r="BC272">
        <v>23</v>
      </c>
      <c r="BD272">
        <v>23</v>
      </c>
      <c r="BE272">
        <v>23</v>
      </c>
      <c r="BF272">
        <v>23</v>
      </c>
      <c r="BG272">
        <v>23</v>
      </c>
      <c r="BH272">
        <v>23</v>
      </c>
      <c r="BI272">
        <v>23</v>
      </c>
      <c r="BJ272">
        <v>23</v>
      </c>
      <c r="BK272">
        <v>23</v>
      </c>
      <c r="BL272">
        <v>23</v>
      </c>
      <c r="BM272">
        <v>23</v>
      </c>
      <c r="BN272">
        <v>23</v>
      </c>
      <c r="BO272">
        <v>24</v>
      </c>
      <c r="BP272">
        <v>24</v>
      </c>
      <c r="BQ272">
        <v>24</v>
      </c>
      <c r="BR272">
        <v>24</v>
      </c>
      <c r="BS272">
        <v>24</v>
      </c>
      <c r="BT272">
        <v>24</v>
      </c>
      <c r="BU272">
        <v>24</v>
      </c>
      <c r="BV272">
        <v>24</v>
      </c>
      <c r="BW272">
        <v>24</v>
      </c>
      <c r="BX272">
        <v>24</v>
      </c>
      <c r="BY272">
        <v>24</v>
      </c>
      <c r="BZ272">
        <v>24</v>
      </c>
      <c r="CA272">
        <v>24</v>
      </c>
      <c r="CB272">
        <v>24</v>
      </c>
      <c r="CC272">
        <v>24</v>
      </c>
      <c r="CD272">
        <v>24</v>
      </c>
      <c r="CE272">
        <v>11</v>
      </c>
      <c r="CF272">
        <v>24</v>
      </c>
      <c r="CG272">
        <v>24</v>
      </c>
      <c r="CH272">
        <v>24</v>
      </c>
      <c r="CI272">
        <v>17</v>
      </c>
      <c r="CJ272">
        <v>17</v>
      </c>
      <c r="CK272">
        <v>17</v>
      </c>
      <c r="CL272">
        <v>17</v>
      </c>
      <c r="CM272">
        <v>17</v>
      </c>
      <c r="CN272">
        <v>17</v>
      </c>
      <c r="CO272">
        <v>17</v>
      </c>
      <c r="CP272">
        <v>17</v>
      </c>
      <c r="CQ272">
        <v>17</v>
      </c>
      <c r="CR272">
        <v>17</v>
      </c>
      <c r="CS272">
        <v>17</v>
      </c>
      <c r="CT272">
        <v>17</v>
      </c>
      <c r="CU272">
        <v>17</v>
      </c>
      <c r="CV272">
        <v>17</v>
      </c>
      <c r="CW272">
        <v>17</v>
      </c>
      <c r="CX272">
        <v>17</v>
      </c>
      <c r="CY272">
        <v>24</v>
      </c>
      <c r="CZ272">
        <v>17</v>
      </c>
      <c r="DA272">
        <v>17</v>
      </c>
      <c r="DB272">
        <v>17</v>
      </c>
    </row>
    <row r="273" spans="1:106">
      <c r="A273">
        <v>265</v>
      </c>
      <c r="B273" t="s">
        <v>17</v>
      </c>
      <c r="C273" t="s">
        <v>9</v>
      </c>
      <c r="D273" t="s">
        <v>12</v>
      </c>
      <c r="E273" t="s">
        <v>19</v>
      </c>
      <c r="F273" t="s">
        <v>20</v>
      </c>
      <c r="G273">
        <v>22</v>
      </c>
      <c r="H273">
        <v>22</v>
      </c>
      <c r="I273">
        <v>22</v>
      </c>
      <c r="J273">
        <v>22</v>
      </c>
      <c r="K273">
        <v>22</v>
      </c>
      <c r="L273">
        <v>22</v>
      </c>
      <c r="M273">
        <v>24</v>
      </c>
      <c r="N273">
        <v>22</v>
      </c>
      <c r="O273">
        <v>22</v>
      </c>
      <c r="P273">
        <v>22</v>
      </c>
      <c r="Q273">
        <v>22</v>
      </c>
      <c r="R273">
        <v>22</v>
      </c>
      <c r="S273">
        <v>22</v>
      </c>
      <c r="T273">
        <v>22</v>
      </c>
      <c r="U273">
        <v>22</v>
      </c>
      <c r="V273">
        <v>22</v>
      </c>
      <c r="W273">
        <v>22</v>
      </c>
      <c r="X273">
        <v>22</v>
      </c>
      <c r="Y273">
        <v>22</v>
      </c>
      <c r="Z273">
        <v>22</v>
      </c>
      <c r="AA273">
        <v>25</v>
      </c>
      <c r="AB273">
        <v>25</v>
      </c>
      <c r="AC273">
        <v>25</v>
      </c>
      <c r="AD273">
        <v>25</v>
      </c>
      <c r="AE273">
        <v>25</v>
      </c>
      <c r="AF273">
        <v>25</v>
      </c>
      <c r="AG273">
        <v>23</v>
      </c>
      <c r="AH273">
        <v>24</v>
      </c>
      <c r="AI273">
        <v>24</v>
      </c>
      <c r="AJ273">
        <v>25</v>
      </c>
      <c r="AK273">
        <v>25</v>
      </c>
      <c r="AL273">
        <v>25</v>
      </c>
      <c r="AM273">
        <v>25</v>
      </c>
      <c r="AN273">
        <v>25</v>
      </c>
      <c r="AO273">
        <v>25</v>
      </c>
      <c r="AP273">
        <v>25</v>
      </c>
      <c r="AQ273">
        <v>25</v>
      </c>
      <c r="AR273">
        <v>25</v>
      </c>
      <c r="AS273">
        <v>25</v>
      </c>
      <c r="AT273">
        <v>25</v>
      </c>
      <c r="AU273">
        <v>23</v>
      </c>
      <c r="AV273">
        <v>24</v>
      </c>
      <c r="AW273">
        <v>23</v>
      </c>
      <c r="AX273">
        <v>23</v>
      </c>
      <c r="AY273">
        <v>23</v>
      </c>
      <c r="AZ273">
        <v>24</v>
      </c>
      <c r="BA273">
        <v>17</v>
      </c>
      <c r="BB273">
        <v>25</v>
      </c>
      <c r="BC273">
        <v>25</v>
      </c>
      <c r="BD273">
        <v>23</v>
      </c>
      <c r="BE273">
        <v>23</v>
      </c>
      <c r="BF273">
        <v>23</v>
      </c>
      <c r="BG273">
        <v>23</v>
      </c>
      <c r="BH273">
        <v>23</v>
      </c>
      <c r="BI273">
        <v>23</v>
      </c>
      <c r="BJ273">
        <v>23</v>
      </c>
      <c r="BK273">
        <v>23</v>
      </c>
      <c r="BL273">
        <v>23</v>
      </c>
      <c r="BM273">
        <v>23</v>
      </c>
      <c r="BN273">
        <v>23</v>
      </c>
      <c r="BO273">
        <v>24</v>
      </c>
      <c r="BP273">
        <v>23</v>
      </c>
      <c r="BQ273">
        <v>24</v>
      </c>
      <c r="BR273">
        <v>24</v>
      </c>
      <c r="BS273">
        <v>24</v>
      </c>
      <c r="BT273">
        <v>23</v>
      </c>
      <c r="BU273">
        <v>22</v>
      </c>
      <c r="BV273">
        <v>23</v>
      </c>
      <c r="BW273">
        <v>23</v>
      </c>
      <c r="BX273">
        <v>24</v>
      </c>
      <c r="BY273">
        <v>24</v>
      </c>
      <c r="BZ273">
        <v>24</v>
      </c>
      <c r="CA273">
        <v>24</v>
      </c>
      <c r="CB273">
        <v>24</v>
      </c>
      <c r="CC273">
        <v>24</v>
      </c>
      <c r="CD273">
        <v>24</v>
      </c>
      <c r="CE273">
        <v>24</v>
      </c>
      <c r="CF273">
        <v>24</v>
      </c>
      <c r="CG273">
        <v>24</v>
      </c>
      <c r="CH273">
        <v>24</v>
      </c>
      <c r="CI273">
        <v>17</v>
      </c>
      <c r="CJ273">
        <v>17</v>
      </c>
      <c r="CK273">
        <v>17</v>
      </c>
      <c r="CL273">
        <v>17</v>
      </c>
      <c r="CM273">
        <v>17</v>
      </c>
      <c r="CN273">
        <v>17</v>
      </c>
      <c r="CO273">
        <v>19</v>
      </c>
      <c r="CP273">
        <v>17</v>
      </c>
      <c r="CQ273">
        <v>17</v>
      </c>
      <c r="CR273">
        <v>17</v>
      </c>
      <c r="CS273">
        <v>17</v>
      </c>
      <c r="CT273">
        <v>17</v>
      </c>
      <c r="CU273">
        <v>17</v>
      </c>
      <c r="CV273">
        <v>17</v>
      </c>
      <c r="CW273">
        <v>17</v>
      </c>
      <c r="CX273">
        <v>17</v>
      </c>
      <c r="CY273">
        <v>17</v>
      </c>
      <c r="CZ273">
        <v>17</v>
      </c>
      <c r="DA273">
        <v>17</v>
      </c>
      <c r="DB273">
        <v>17</v>
      </c>
    </row>
    <row r="274" spans="1:106">
      <c r="A274">
        <v>266</v>
      </c>
      <c r="B274" t="s">
        <v>17</v>
      </c>
      <c r="C274" t="s">
        <v>9</v>
      </c>
      <c r="D274" t="s">
        <v>12</v>
      </c>
      <c r="E274" t="s">
        <v>19</v>
      </c>
      <c r="F274" t="s">
        <v>20</v>
      </c>
      <c r="G274">
        <v>22</v>
      </c>
      <c r="H274">
        <v>22</v>
      </c>
      <c r="I274">
        <v>22</v>
      </c>
      <c r="J274">
        <v>22</v>
      </c>
      <c r="K274">
        <v>22</v>
      </c>
      <c r="L274">
        <v>22</v>
      </c>
      <c r="M274">
        <v>22</v>
      </c>
      <c r="N274">
        <v>22</v>
      </c>
      <c r="O274">
        <v>22</v>
      </c>
      <c r="P274">
        <v>22</v>
      </c>
      <c r="Q274">
        <v>22</v>
      </c>
      <c r="R274">
        <v>22</v>
      </c>
      <c r="S274">
        <v>22</v>
      </c>
      <c r="T274">
        <v>22</v>
      </c>
      <c r="U274">
        <v>22</v>
      </c>
      <c r="V274">
        <v>22</v>
      </c>
      <c r="W274">
        <v>22</v>
      </c>
      <c r="X274">
        <v>1</v>
      </c>
      <c r="Y274">
        <v>22</v>
      </c>
      <c r="Z274">
        <v>22</v>
      </c>
      <c r="AA274">
        <v>25</v>
      </c>
      <c r="AB274">
        <v>25</v>
      </c>
      <c r="AC274">
        <v>25</v>
      </c>
      <c r="AD274">
        <v>25</v>
      </c>
      <c r="AE274">
        <v>25</v>
      </c>
      <c r="AF274">
        <v>25</v>
      </c>
      <c r="AG274">
        <v>25</v>
      </c>
      <c r="AH274">
        <v>25</v>
      </c>
      <c r="AI274">
        <v>25</v>
      </c>
      <c r="AJ274">
        <v>25</v>
      </c>
      <c r="AK274">
        <v>25</v>
      </c>
      <c r="AL274">
        <v>25</v>
      </c>
      <c r="AM274">
        <v>25</v>
      </c>
      <c r="AN274">
        <v>25</v>
      </c>
      <c r="AO274">
        <v>25</v>
      </c>
      <c r="AP274">
        <v>1</v>
      </c>
      <c r="AQ274">
        <v>25</v>
      </c>
      <c r="AR274">
        <v>22</v>
      </c>
      <c r="AS274">
        <v>25</v>
      </c>
      <c r="AT274">
        <v>25</v>
      </c>
      <c r="AU274">
        <v>23</v>
      </c>
      <c r="AV274">
        <v>23</v>
      </c>
      <c r="AW274">
        <v>23</v>
      </c>
      <c r="AX274">
        <v>23</v>
      </c>
      <c r="AY274">
        <v>23</v>
      </c>
      <c r="AZ274">
        <v>23</v>
      </c>
      <c r="BA274">
        <v>24</v>
      </c>
      <c r="BB274">
        <v>23</v>
      </c>
      <c r="BC274">
        <v>23</v>
      </c>
      <c r="BD274">
        <v>23</v>
      </c>
      <c r="BE274">
        <v>23</v>
      </c>
      <c r="BF274">
        <v>23</v>
      </c>
      <c r="BG274">
        <v>11</v>
      </c>
      <c r="BH274">
        <v>23</v>
      </c>
      <c r="BI274">
        <v>23</v>
      </c>
      <c r="BJ274">
        <v>25</v>
      </c>
      <c r="BK274">
        <v>23</v>
      </c>
      <c r="BL274">
        <v>25</v>
      </c>
      <c r="BM274">
        <v>23</v>
      </c>
      <c r="BN274">
        <v>23</v>
      </c>
      <c r="BO274">
        <v>24</v>
      </c>
      <c r="BP274">
        <v>24</v>
      </c>
      <c r="BQ274">
        <v>24</v>
      </c>
      <c r="BR274">
        <v>24</v>
      </c>
      <c r="BS274">
        <v>24</v>
      </c>
      <c r="BT274">
        <v>24</v>
      </c>
      <c r="BU274">
        <v>23</v>
      </c>
      <c r="BV274">
        <v>24</v>
      </c>
      <c r="BW274">
        <v>24</v>
      </c>
      <c r="BX274">
        <v>24</v>
      </c>
      <c r="BY274">
        <v>24</v>
      </c>
      <c r="BZ274">
        <v>24</v>
      </c>
      <c r="CA274">
        <v>23</v>
      </c>
      <c r="CB274">
        <v>24</v>
      </c>
      <c r="CC274">
        <v>24</v>
      </c>
      <c r="CD274">
        <v>23</v>
      </c>
      <c r="CE274">
        <v>24</v>
      </c>
      <c r="CF274">
        <v>23</v>
      </c>
      <c r="CG274">
        <v>24</v>
      </c>
      <c r="CH274">
        <v>24</v>
      </c>
      <c r="CI274">
        <v>17</v>
      </c>
      <c r="CJ274">
        <v>17</v>
      </c>
      <c r="CK274">
        <v>17</v>
      </c>
      <c r="CL274">
        <v>17</v>
      </c>
      <c r="CM274">
        <v>17</v>
      </c>
      <c r="CN274">
        <v>17</v>
      </c>
      <c r="CO274">
        <v>17</v>
      </c>
      <c r="CP274">
        <v>17</v>
      </c>
      <c r="CQ274">
        <v>17</v>
      </c>
      <c r="CR274">
        <v>17</v>
      </c>
      <c r="CS274">
        <v>17</v>
      </c>
      <c r="CT274">
        <v>17</v>
      </c>
      <c r="CU274">
        <v>24</v>
      </c>
      <c r="CV274">
        <v>17</v>
      </c>
      <c r="CW274">
        <v>17</v>
      </c>
      <c r="CX274">
        <v>24</v>
      </c>
      <c r="CY274">
        <v>17</v>
      </c>
      <c r="CZ274">
        <v>24</v>
      </c>
      <c r="DA274">
        <v>17</v>
      </c>
      <c r="DB274">
        <v>17</v>
      </c>
    </row>
    <row r="275" spans="1:106">
      <c r="A275">
        <v>267</v>
      </c>
      <c r="B275" t="s">
        <v>17</v>
      </c>
      <c r="C275" t="s">
        <v>9</v>
      </c>
      <c r="D275" t="s">
        <v>12</v>
      </c>
      <c r="E275" t="s">
        <v>19</v>
      </c>
      <c r="F275" t="s">
        <v>20</v>
      </c>
      <c r="G275">
        <v>22</v>
      </c>
      <c r="H275">
        <v>22</v>
      </c>
      <c r="I275">
        <v>22</v>
      </c>
      <c r="J275">
        <v>22</v>
      </c>
      <c r="K275">
        <v>22</v>
      </c>
      <c r="L275">
        <v>22</v>
      </c>
      <c r="M275">
        <v>11</v>
      </c>
      <c r="N275">
        <v>22</v>
      </c>
      <c r="O275">
        <v>22</v>
      </c>
      <c r="P275">
        <v>22</v>
      </c>
      <c r="Q275">
        <v>22</v>
      </c>
      <c r="R275">
        <v>22</v>
      </c>
      <c r="S275">
        <v>22</v>
      </c>
      <c r="T275">
        <v>22</v>
      </c>
      <c r="U275">
        <v>22</v>
      </c>
      <c r="V275">
        <v>22</v>
      </c>
      <c r="W275">
        <v>22</v>
      </c>
      <c r="X275">
        <v>22</v>
      </c>
      <c r="Y275">
        <v>22</v>
      </c>
      <c r="Z275">
        <v>22</v>
      </c>
      <c r="AA275">
        <v>25</v>
      </c>
      <c r="AB275">
        <v>25</v>
      </c>
      <c r="AC275">
        <v>25</v>
      </c>
      <c r="AD275">
        <v>25</v>
      </c>
      <c r="AE275">
        <v>25</v>
      </c>
      <c r="AF275">
        <v>25</v>
      </c>
      <c r="AG275">
        <v>22</v>
      </c>
      <c r="AH275">
        <v>25</v>
      </c>
      <c r="AI275">
        <v>25</v>
      </c>
      <c r="AJ275">
        <v>25</v>
      </c>
      <c r="AK275">
        <v>25</v>
      </c>
      <c r="AL275">
        <v>25</v>
      </c>
      <c r="AM275">
        <v>25</v>
      </c>
      <c r="AN275">
        <v>25</v>
      </c>
      <c r="AO275">
        <v>25</v>
      </c>
      <c r="AP275">
        <v>25</v>
      </c>
      <c r="AQ275">
        <v>25</v>
      </c>
      <c r="AR275">
        <v>25</v>
      </c>
      <c r="AS275">
        <v>25</v>
      </c>
      <c r="AT275">
        <v>25</v>
      </c>
      <c r="AU275">
        <v>23</v>
      </c>
      <c r="AV275">
        <v>11</v>
      </c>
      <c r="AW275">
        <v>23</v>
      </c>
      <c r="AX275">
        <v>11</v>
      </c>
      <c r="AY275">
        <v>23</v>
      </c>
      <c r="AZ275">
        <v>23</v>
      </c>
      <c r="BA275">
        <v>25</v>
      </c>
      <c r="BB275">
        <v>23</v>
      </c>
      <c r="BC275">
        <v>23</v>
      </c>
      <c r="BD275">
        <v>23</v>
      </c>
      <c r="BE275">
        <v>23</v>
      </c>
      <c r="BF275">
        <v>23</v>
      </c>
      <c r="BG275">
        <v>23</v>
      </c>
      <c r="BH275">
        <v>23</v>
      </c>
      <c r="BI275">
        <v>23</v>
      </c>
      <c r="BJ275">
        <v>23</v>
      </c>
      <c r="BK275">
        <v>23</v>
      </c>
      <c r="BL275">
        <v>23</v>
      </c>
      <c r="BM275">
        <v>23</v>
      </c>
      <c r="BN275">
        <v>23</v>
      </c>
      <c r="BO275">
        <v>24</v>
      </c>
      <c r="BP275">
        <v>23</v>
      </c>
      <c r="BQ275">
        <v>24</v>
      </c>
      <c r="BR275">
        <v>23</v>
      </c>
      <c r="BS275">
        <v>24</v>
      </c>
      <c r="BT275">
        <v>24</v>
      </c>
      <c r="BU275">
        <v>23</v>
      </c>
      <c r="BV275">
        <v>24</v>
      </c>
      <c r="BW275">
        <v>24</v>
      </c>
      <c r="BX275">
        <v>24</v>
      </c>
      <c r="BY275">
        <v>24</v>
      </c>
      <c r="BZ275">
        <v>24</v>
      </c>
      <c r="CA275">
        <v>24</v>
      </c>
      <c r="CB275">
        <v>24</v>
      </c>
      <c r="CC275">
        <v>24</v>
      </c>
      <c r="CD275">
        <v>24</v>
      </c>
      <c r="CE275">
        <v>24</v>
      </c>
      <c r="CF275">
        <v>24</v>
      </c>
      <c r="CG275">
        <v>24</v>
      </c>
      <c r="CH275">
        <v>24</v>
      </c>
      <c r="CI275">
        <v>17</v>
      </c>
      <c r="CJ275">
        <v>24</v>
      </c>
      <c r="CK275">
        <v>17</v>
      </c>
      <c r="CL275">
        <v>24</v>
      </c>
      <c r="CM275">
        <v>17</v>
      </c>
      <c r="CN275">
        <v>17</v>
      </c>
      <c r="CO275">
        <v>24</v>
      </c>
      <c r="CP275">
        <v>17</v>
      </c>
      <c r="CQ275">
        <v>17</v>
      </c>
      <c r="CR275">
        <v>17</v>
      </c>
      <c r="CS275">
        <v>17</v>
      </c>
      <c r="CT275">
        <v>17</v>
      </c>
      <c r="CU275">
        <v>17</v>
      </c>
      <c r="CV275">
        <v>17</v>
      </c>
      <c r="CW275">
        <v>17</v>
      </c>
      <c r="CX275">
        <v>17</v>
      </c>
      <c r="CY275">
        <v>17</v>
      </c>
      <c r="CZ275">
        <v>17</v>
      </c>
      <c r="DA275">
        <v>17</v>
      </c>
      <c r="DB275">
        <v>17</v>
      </c>
    </row>
    <row r="276" spans="1:106">
      <c r="A276">
        <v>268</v>
      </c>
      <c r="B276" t="s">
        <v>17</v>
      </c>
      <c r="C276" t="s">
        <v>9</v>
      </c>
      <c r="D276" t="s">
        <v>12</v>
      </c>
      <c r="E276" t="s">
        <v>19</v>
      </c>
      <c r="F276" t="s">
        <v>20</v>
      </c>
      <c r="G276">
        <v>22</v>
      </c>
      <c r="H276">
        <v>22</v>
      </c>
      <c r="I276">
        <v>22</v>
      </c>
      <c r="J276">
        <v>22</v>
      </c>
      <c r="K276">
        <v>22</v>
      </c>
      <c r="L276">
        <v>22</v>
      </c>
      <c r="M276">
        <v>22</v>
      </c>
      <c r="N276">
        <v>22</v>
      </c>
      <c r="O276">
        <v>22</v>
      </c>
      <c r="P276">
        <v>22</v>
      </c>
      <c r="Q276">
        <v>22</v>
      </c>
      <c r="R276">
        <v>22</v>
      </c>
      <c r="S276">
        <v>22</v>
      </c>
      <c r="T276">
        <v>22</v>
      </c>
      <c r="U276">
        <v>22</v>
      </c>
      <c r="V276">
        <v>22</v>
      </c>
      <c r="W276">
        <v>22</v>
      </c>
      <c r="X276">
        <v>22</v>
      </c>
      <c r="Y276">
        <v>22</v>
      </c>
      <c r="Z276">
        <v>22</v>
      </c>
      <c r="AA276">
        <v>25</v>
      </c>
      <c r="AB276">
        <v>25</v>
      </c>
      <c r="AC276">
        <v>25</v>
      </c>
      <c r="AD276">
        <v>25</v>
      </c>
      <c r="AE276">
        <v>25</v>
      </c>
      <c r="AF276">
        <v>25</v>
      </c>
      <c r="AG276">
        <v>25</v>
      </c>
      <c r="AH276">
        <v>25</v>
      </c>
      <c r="AI276">
        <v>25</v>
      </c>
      <c r="AJ276">
        <v>25</v>
      </c>
      <c r="AK276">
        <v>25</v>
      </c>
      <c r="AL276">
        <v>25</v>
      </c>
      <c r="AM276">
        <v>25</v>
      </c>
      <c r="AN276">
        <v>25</v>
      </c>
      <c r="AO276">
        <v>25</v>
      </c>
      <c r="AP276">
        <v>25</v>
      </c>
      <c r="AQ276">
        <v>25</v>
      </c>
      <c r="AR276">
        <v>25</v>
      </c>
      <c r="AS276">
        <v>25</v>
      </c>
      <c r="AT276">
        <v>25</v>
      </c>
      <c r="AU276">
        <v>23</v>
      </c>
      <c r="AV276">
        <v>23</v>
      </c>
      <c r="AW276">
        <v>23</v>
      </c>
      <c r="AX276">
        <v>23</v>
      </c>
      <c r="AY276">
        <v>23</v>
      </c>
      <c r="AZ276">
        <v>23</v>
      </c>
      <c r="BA276">
        <v>23</v>
      </c>
      <c r="BB276">
        <v>23</v>
      </c>
      <c r="BC276">
        <v>23</v>
      </c>
      <c r="BD276">
        <v>23</v>
      </c>
      <c r="BE276">
        <v>23</v>
      </c>
      <c r="BF276">
        <v>24</v>
      </c>
      <c r="BG276">
        <v>23</v>
      </c>
      <c r="BH276">
        <v>24</v>
      </c>
      <c r="BI276">
        <v>23</v>
      </c>
      <c r="BJ276">
        <v>23</v>
      </c>
      <c r="BK276">
        <v>23</v>
      </c>
      <c r="BL276">
        <v>23</v>
      </c>
      <c r="BM276">
        <v>23</v>
      </c>
      <c r="BN276">
        <v>23</v>
      </c>
      <c r="BO276">
        <v>24</v>
      </c>
      <c r="BP276">
        <v>24</v>
      </c>
      <c r="BQ276">
        <v>24</v>
      </c>
      <c r="BR276">
        <v>24</v>
      </c>
      <c r="BS276">
        <v>24</v>
      </c>
      <c r="BT276">
        <v>24</v>
      </c>
      <c r="BU276">
        <v>24</v>
      </c>
      <c r="BV276">
        <v>24</v>
      </c>
      <c r="BW276">
        <v>24</v>
      </c>
      <c r="BX276">
        <v>24</v>
      </c>
      <c r="BY276">
        <v>24</v>
      </c>
      <c r="BZ276">
        <v>23</v>
      </c>
      <c r="CA276">
        <v>24</v>
      </c>
      <c r="CB276">
        <v>23</v>
      </c>
      <c r="CC276">
        <v>24</v>
      </c>
      <c r="CD276">
        <v>24</v>
      </c>
      <c r="CE276">
        <v>24</v>
      </c>
      <c r="CF276">
        <v>24</v>
      </c>
      <c r="CG276">
        <v>24</v>
      </c>
      <c r="CH276">
        <v>24</v>
      </c>
      <c r="CI276">
        <v>17</v>
      </c>
      <c r="CJ276">
        <v>17</v>
      </c>
      <c r="CK276">
        <v>17</v>
      </c>
      <c r="CL276">
        <v>17</v>
      </c>
      <c r="CM276">
        <v>17</v>
      </c>
      <c r="CN276">
        <v>17</v>
      </c>
      <c r="CO276">
        <v>17</v>
      </c>
      <c r="CP276">
        <v>17</v>
      </c>
      <c r="CQ276">
        <v>17</v>
      </c>
      <c r="CR276">
        <v>17</v>
      </c>
      <c r="CS276">
        <v>17</v>
      </c>
      <c r="CT276">
        <v>18</v>
      </c>
      <c r="CU276">
        <v>17</v>
      </c>
      <c r="CV276">
        <v>17</v>
      </c>
      <c r="CW276">
        <v>17</v>
      </c>
      <c r="CX276">
        <v>17</v>
      </c>
      <c r="CY276">
        <v>17</v>
      </c>
      <c r="CZ276">
        <v>17</v>
      </c>
      <c r="DA276">
        <v>17</v>
      </c>
      <c r="DB276">
        <v>17</v>
      </c>
    </row>
    <row r="277" spans="1:106">
      <c r="A277">
        <v>269</v>
      </c>
      <c r="B277" t="s">
        <v>17</v>
      </c>
      <c r="C277" t="s">
        <v>9</v>
      </c>
      <c r="D277" t="s">
        <v>12</v>
      </c>
      <c r="E277" t="s">
        <v>19</v>
      </c>
      <c r="F277" t="s">
        <v>20</v>
      </c>
      <c r="G277">
        <v>22</v>
      </c>
      <c r="H277">
        <v>22</v>
      </c>
      <c r="I277">
        <v>22</v>
      </c>
      <c r="J277">
        <v>22</v>
      </c>
      <c r="K277">
        <v>22</v>
      </c>
      <c r="L277">
        <v>22</v>
      </c>
      <c r="M277">
        <v>22</v>
      </c>
      <c r="N277">
        <v>22</v>
      </c>
      <c r="O277">
        <v>22</v>
      </c>
      <c r="P277">
        <v>22</v>
      </c>
      <c r="Q277">
        <v>22</v>
      </c>
      <c r="R277">
        <v>22</v>
      </c>
      <c r="S277">
        <v>22</v>
      </c>
      <c r="T277">
        <v>22</v>
      </c>
      <c r="U277">
        <v>22</v>
      </c>
      <c r="V277">
        <v>22</v>
      </c>
      <c r="W277">
        <v>22</v>
      </c>
      <c r="X277">
        <v>22</v>
      </c>
      <c r="Y277">
        <v>22</v>
      </c>
      <c r="Z277">
        <v>22</v>
      </c>
      <c r="AA277">
        <v>25</v>
      </c>
      <c r="AB277">
        <v>25</v>
      </c>
      <c r="AC277">
        <v>25</v>
      </c>
      <c r="AD277">
        <v>25</v>
      </c>
      <c r="AE277">
        <v>25</v>
      </c>
      <c r="AF277">
        <v>25</v>
      </c>
      <c r="AG277">
        <v>25</v>
      </c>
      <c r="AH277">
        <v>25</v>
      </c>
      <c r="AI277">
        <v>25</v>
      </c>
      <c r="AJ277">
        <v>25</v>
      </c>
      <c r="AK277">
        <v>25</v>
      </c>
      <c r="AL277">
        <v>25</v>
      </c>
      <c r="AM277">
        <v>25</v>
      </c>
      <c r="AN277">
        <v>25</v>
      </c>
      <c r="AO277">
        <v>25</v>
      </c>
      <c r="AP277">
        <v>25</v>
      </c>
      <c r="AQ277">
        <v>25</v>
      </c>
      <c r="AR277">
        <v>25</v>
      </c>
      <c r="AS277">
        <v>25</v>
      </c>
      <c r="AT277">
        <v>25</v>
      </c>
      <c r="AU277">
        <v>23</v>
      </c>
      <c r="AV277">
        <v>23</v>
      </c>
      <c r="AW277">
        <v>23</v>
      </c>
      <c r="AX277">
        <v>23</v>
      </c>
      <c r="AY277">
        <v>23</v>
      </c>
      <c r="AZ277">
        <v>23</v>
      </c>
      <c r="BA277">
        <v>23</v>
      </c>
      <c r="BB277">
        <v>23</v>
      </c>
      <c r="BC277">
        <v>23</v>
      </c>
      <c r="BD277">
        <v>23</v>
      </c>
      <c r="BE277">
        <v>24</v>
      </c>
      <c r="BF277">
        <v>23</v>
      </c>
      <c r="BG277">
        <v>24</v>
      </c>
      <c r="BH277">
        <v>23</v>
      </c>
      <c r="BI277">
        <v>23</v>
      </c>
      <c r="BJ277">
        <v>23</v>
      </c>
      <c r="BK277">
        <v>23</v>
      </c>
      <c r="BL277">
        <v>23</v>
      </c>
      <c r="BM277">
        <v>23</v>
      </c>
      <c r="BN277">
        <v>23</v>
      </c>
      <c r="BO277">
        <v>24</v>
      </c>
      <c r="BP277">
        <v>24</v>
      </c>
      <c r="BQ277">
        <v>24</v>
      </c>
      <c r="BR277">
        <v>24</v>
      </c>
      <c r="BS277">
        <v>24</v>
      </c>
      <c r="BT277">
        <v>24</v>
      </c>
      <c r="BU277">
        <v>24</v>
      </c>
      <c r="BV277">
        <v>24</v>
      </c>
      <c r="BW277">
        <v>24</v>
      </c>
      <c r="BX277">
        <v>24</v>
      </c>
      <c r="BY277">
        <v>23</v>
      </c>
      <c r="BZ277">
        <v>24</v>
      </c>
      <c r="CA277">
        <v>23</v>
      </c>
      <c r="CB277">
        <v>24</v>
      </c>
      <c r="CC277">
        <v>24</v>
      </c>
      <c r="CD277">
        <v>24</v>
      </c>
      <c r="CE277">
        <v>24</v>
      </c>
      <c r="CF277">
        <v>24</v>
      </c>
      <c r="CG277">
        <v>24</v>
      </c>
      <c r="CH277">
        <v>24</v>
      </c>
      <c r="CI277">
        <v>17</v>
      </c>
      <c r="CJ277">
        <v>17</v>
      </c>
      <c r="CK277">
        <v>17</v>
      </c>
      <c r="CL277">
        <v>17</v>
      </c>
      <c r="CM277">
        <v>17</v>
      </c>
      <c r="CN277">
        <v>17</v>
      </c>
      <c r="CO277">
        <v>17</v>
      </c>
      <c r="CP277">
        <v>17</v>
      </c>
      <c r="CQ277">
        <v>17</v>
      </c>
      <c r="CR277">
        <v>17</v>
      </c>
      <c r="CS277">
        <v>17</v>
      </c>
      <c r="CT277">
        <v>17</v>
      </c>
      <c r="CU277">
        <v>17</v>
      </c>
      <c r="CV277">
        <v>17</v>
      </c>
      <c r="CW277">
        <v>17</v>
      </c>
      <c r="CX277">
        <v>17</v>
      </c>
      <c r="CY277">
        <v>17</v>
      </c>
      <c r="CZ277">
        <v>17</v>
      </c>
      <c r="DA277">
        <v>17</v>
      </c>
      <c r="DB277">
        <v>17</v>
      </c>
    </row>
    <row r="278" spans="1:106">
      <c r="A278">
        <v>270</v>
      </c>
      <c r="B278" t="s">
        <v>17</v>
      </c>
      <c r="C278" t="s">
        <v>9</v>
      </c>
      <c r="D278" t="s">
        <v>12</v>
      </c>
      <c r="E278" t="s">
        <v>19</v>
      </c>
      <c r="F278" t="s">
        <v>20</v>
      </c>
      <c r="G278">
        <v>22</v>
      </c>
      <c r="H278">
        <v>22</v>
      </c>
      <c r="I278">
        <v>22</v>
      </c>
      <c r="J278">
        <v>22</v>
      </c>
      <c r="K278">
        <v>22</v>
      </c>
      <c r="L278">
        <v>22</v>
      </c>
      <c r="M278">
        <v>11</v>
      </c>
      <c r="N278">
        <v>22</v>
      </c>
      <c r="O278">
        <v>22</v>
      </c>
      <c r="P278">
        <v>22</v>
      </c>
      <c r="Q278">
        <v>1</v>
      </c>
      <c r="R278">
        <v>1</v>
      </c>
      <c r="S278">
        <v>1</v>
      </c>
      <c r="T278">
        <v>1</v>
      </c>
      <c r="U278">
        <v>1</v>
      </c>
      <c r="V278">
        <v>22</v>
      </c>
      <c r="W278">
        <v>22</v>
      </c>
      <c r="X278">
        <v>22</v>
      </c>
      <c r="Y278">
        <v>22</v>
      </c>
      <c r="Z278">
        <v>22</v>
      </c>
      <c r="AA278">
        <v>25</v>
      </c>
      <c r="AB278">
        <v>25</v>
      </c>
      <c r="AC278">
        <v>25</v>
      </c>
      <c r="AD278">
        <v>11</v>
      </c>
      <c r="AE278">
        <v>25</v>
      </c>
      <c r="AF278">
        <v>25</v>
      </c>
      <c r="AG278">
        <v>22</v>
      </c>
      <c r="AH278">
        <v>25</v>
      </c>
      <c r="AI278">
        <v>25</v>
      </c>
      <c r="AJ278">
        <v>25</v>
      </c>
      <c r="AK278">
        <v>22</v>
      </c>
      <c r="AL278">
        <v>22</v>
      </c>
      <c r="AM278">
        <v>22</v>
      </c>
      <c r="AN278">
        <v>22</v>
      </c>
      <c r="AO278">
        <v>11</v>
      </c>
      <c r="AP278">
        <v>25</v>
      </c>
      <c r="AQ278">
        <v>25</v>
      </c>
      <c r="AR278">
        <v>25</v>
      </c>
      <c r="AS278">
        <v>11</v>
      </c>
      <c r="AT278">
        <v>25</v>
      </c>
      <c r="AU278">
        <v>23</v>
      </c>
      <c r="AV278">
        <v>23</v>
      </c>
      <c r="AW278">
        <v>23</v>
      </c>
      <c r="AX278">
        <v>25</v>
      </c>
      <c r="AY278">
        <v>23</v>
      </c>
      <c r="AZ278">
        <v>23</v>
      </c>
      <c r="BA278">
        <v>1</v>
      </c>
      <c r="BB278">
        <v>23</v>
      </c>
      <c r="BC278">
        <v>23</v>
      </c>
      <c r="BD278">
        <v>23</v>
      </c>
      <c r="BE278">
        <v>25</v>
      </c>
      <c r="BF278">
        <v>25</v>
      </c>
      <c r="BG278">
        <v>25</v>
      </c>
      <c r="BH278">
        <v>25</v>
      </c>
      <c r="BI278">
        <v>22</v>
      </c>
      <c r="BJ278">
        <v>23</v>
      </c>
      <c r="BK278">
        <v>23</v>
      </c>
      <c r="BL278">
        <v>23</v>
      </c>
      <c r="BM278">
        <v>25</v>
      </c>
      <c r="BN278">
        <v>23</v>
      </c>
      <c r="BO278">
        <v>24</v>
      </c>
      <c r="BP278">
        <v>11</v>
      </c>
      <c r="BQ278">
        <v>24</v>
      </c>
      <c r="BR278">
        <v>23</v>
      </c>
      <c r="BS278">
        <v>24</v>
      </c>
      <c r="BT278">
        <v>24</v>
      </c>
      <c r="BU278">
        <v>25</v>
      </c>
      <c r="BV278">
        <v>24</v>
      </c>
      <c r="BW278">
        <v>24</v>
      </c>
      <c r="BX278">
        <v>24</v>
      </c>
      <c r="BY278">
        <v>23</v>
      </c>
      <c r="BZ278">
        <v>24</v>
      </c>
      <c r="CA278">
        <v>24</v>
      </c>
      <c r="CB278">
        <v>23</v>
      </c>
      <c r="CC278">
        <v>25</v>
      </c>
      <c r="CD278">
        <v>24</v>
      </c>
      <c r="CE278">
        <v>24</v>
      </c>
      <c r="CF278">
        <v>24</v>
      </c>
      <c r="CG278">
        <v>23</v>
      </c>
      <c r="CH278">
        <v>24</v>
      </c>
      <c r="CI278">
        <v>17</v>
      </c>
      <c r="CJ278">
        <v>24</v>
      </c>
      <c r="CK278">
        <v>17</v>
      </c>
      <c r="CL278">
        <v>24</v>
      </c>
      <c r="CM278">
        <v>17</v>
      </c>
      <c r="CN278">
        <v>17</v>
      </c>
      <c r="CO278">
        <v>23</v>
      </c>
      <c r="CP278">
        <v>17</v>
      </c>
      <c r="CQ278">
        <v>17</v>
      </c>
      <c r="CR278">
        <v>17</v>
      </c>
      <c r="CS278">
        <v>24</v>
      </c>
      <c r="CT278">
        <v>23</v>
      </c>
      <c r="CU278">
        <v>23</v>
      </c>
      <c r="CV278">
        <v>24</v>
      </c>
      <c r="CW278">
        <v>23</v>
      </c>
      <c r="CX278">
        <v>17</v>
      </c>
      <c r="CY278">
        <v>1</v>
      </c>
      <c r="CZ278">
        <v>17</v>
      </c>
      <c r="DA278">
        <v>1</v>
      </c>
      <c r="DB278">
        <v>17</v>
      </c>
    </row>
    <row r="279" spans="1:106">
      <c r="A279">
        <v>271</v>
      </c>
      <c r="B279" t="s">
        <v>17</v>
      </c>
      <c r="C279" t="s">
        <v>9</v>
      </c>
      <c r="D279" t="s">
        <v>12</v>
      </c>
      <c r="E279" t="s">
        <v>19</v>
      </c>
      <c r="F279" t="s">
        <v>20</v>
      </c>
      <c r="G279">
        <v>22</v>
      </c>
      <c r="H279">
        <v>22</v>
      </c>
      <c r="I279">
        <v>22</v>
      </c>
      <c r="J279">
        <v>22</v>
      </c>
      <c r="K279">
        <v>22</v>
      </c>
      <c r="L279">
        <v>22</v>
      </c>
      <c r="M279">
        <v>22</v>
      </c>
      <c r="N279">
        <v>22</v>
      </c>
      <c r="O279">
        <v>22</v>
      </c>
      <c r="P279">
        <v>22</v>
      </c>
      <c r="Q279">
        <v>22</v>
      </c>
      <c r="R279">
        <v>22</v>
      </c>
      <c r="S279">
        <v>22</v>
      </c>
      <c r="T279">
        <v>22</v>
      </c>
      <c r="U279">
        <v>22</v>
      </c>
      <c r="V279">
        <v>22</v>
      </c>
      <c r="W279">
        <v>22</v>
      </c>
      <c r="X279">
        <v>22</v>
      </c>
      <c r="Y279">
        <v>22</v>
      </c>
      <c r="Z279">
        <v>22</v>
      </c>
      <c r="AA279">
        <v>25</v>
      </c>
      <c r="AB279">
        <v>25</v>
      </c>
      <c r="AC279">
        <v>25</v>
      </c>
      <c r="AD279">
        <v>25</v>
      </c>
      <c r="AE279">
        <v>25</v>
      </c>
      <c r="AF279">
        <v>25</v>
      </c>
      <c r="AG279">
        <v>25</v>
      </c>
      <c r="AH279">
        <v>25</v>
      </c>
      <c r="AI279">
        <v>25</v>
      </c>
      <c r="AJ279">
        <v>25</v>
      </c>
      <c r="AK279">
        <v>25</v>
      </c>
      <c r="AL279">
        <v>25</v>
      </c>
      <c r="AM279">
        <v>25</v>
      </c>
      <c r="AN279">
        <v>25</v>
      </c>
      <c r="AO279">
        <v>25</v>
      </c>
      <c r="AP279">
        <v>25</v>
      </c>
      <c r="AQ279">
        <v>25</v>
      </c>
      <c r="AR279">
        <v>25</v>
      </c>
      <c r="AS279">
        <v>25</v>
      </c>
      <c r="AT279">
        <v>25</v>
      </c>
      <c r="AU279">
        <v>23</v>
      </c>
      <c r="AV279">
        <v>23</v>
      </c>
      <c r="AW279">
        <v>23</v>
      </c>
      <c r="AX279">
        <v>23</v>
      </c>
      <c r="AY279">
        <v>23</v>
      </c>
      <c r="AZ279">
        <v>23</v>
      </c>
      <c r="BA279">
        <v>23</v>
      </c>
      <c r="BB279">
        <v>23</v>
      </c>
      <c r="BC279">
        <v>23</v>
      </c>
      <c r="BD279">
        <v>23</v>
      </c>
      <c r="BE279">
        <v>23</v>
      </c>
      <c r="BF279">
        <v>23</v>
      </c>
      <c r="BG279">
        <v>23</v>
      </c>
      <c r="BH279">
        <v>23</v>
      </c>
      <c r="BI279">
        <v>23</v>
      </c>
      <c r="BJ279">
        <v>23</v>
      </c>
      <c r="BK279">
        <v>23</v>
      </c>
      <c r="BL279">
        <v>23</v>
      </c>
      <c r="BM279">
        <v>23</v>
      </c>
      <c r="BN279">
        <v>23</v>
      </c>
      <c r="BO279">
        <v>24</v>
      </c>
      <c r="BP279">
        <v>24</v>
      </c>
      <c r="BQ279">
        <v>24</v>
      </c>
      <c r="BR279">
        <v>24</v>
      </c>
      <c r="BS279">
        <v>24</v>
      </c>
      <c r="BT279">
        <v>24</v>
      </c>
      <c r="BU279">
        <v>24</v>
      </c>
      <c r="BV279">
        <v>24</v>
      </c>
      <c r="BW279">
        <v>24</v>
      </c>
      <c r="BX279">
        <v>24</v>
      </c>
      <c r="BY279">
        <v>24</v>
      </c>
      <c r="BZ279">
        <v>24</v>
      </c>
      <c r="CA279">
        <v>24</v>
      </c>
      <c r="CB279">
        <v>24</v>
      </c>
      <c r="CC279">
        <v>24</v>
      </c>
      <c r="CD279">
        <v>24</v>
      </c>
      <c r="CE279">
        <v>24</v>
      </c>
      <c r="CF279">
        <v>24</v>
      </c>
      <c r="CG279">
        <v>24</v>
      </c>
      <c r="CH279">
        <v>24</v>
      </c>
      <c r="CI279">
        <v>17</v>
      </c>
      <c r="CJ279">
        <v>17</v>
      </c>
      <c r="CK279">
        <v>17</v>
      </c>
      <c r="CL279">
        <v>17</v>
      </c>
      <c r="CM279">
        <v>17</v>
      </c>
      <c r="CN279">
        <v>17</v>
      </c>
      <c r="CO279">
        <v>17</v>
      </c>
      <c r="CP279">
        <v>17</v>
      </c>
      <c r="CQ279">
        <v>17</v>
      </c>
      <c r="CR279">
        <v>17</v>
      </c>
      <c r="CS279">
        <v>17</v>
      </c>
      <c r="CT279">
        <v>17</v>
      </c>
      <c r="CU279">
        <v>17</v>
      </c>
      <c r="CV279">
        <v>17</v>
      </c>
      <c r="CW279">
        <v>17</v>
      </c>
      <c r="CX279">
        <v>17</v>
      </c>
      <c r="CY279">
        <v>17</v>
      </c>
      <c r="CZ279">
        <v>17</v>
      </c>
      <c r="DA279">
        <v>17</v>
      </c>
      <c r="DB279">
        <v>17</v>
      </c>
    </row>
    <row r="280" spans="1:106">
      <c r="A280">
        <v>272</v>
      </c>
      <c r="B280" t="s">
        <v>17</v>
      </c>
      <c r="C280" t="s">
        <v>9</v>
      </c>
      <c r="D280" t="s">
        <v>12</v>
      </c>
      <c r="E280" t="s">
        <v>19</v>
      </c>
      <c r="F280" t="s">
        <v>20</v>
      </c>
      <c r="G280">
        <v>22</v>
      </c>
      <c r="H280">
        <v>22</v>
      </c>
      <c r="I280">
        <v>22</v>
      </c>
      <c r="J280">
        <v>22</v>
      </c>
      <c r="K280">
        <v>22</v>
      </c>
      <c r="L280">
        <v>22</v>
      </c>
      <c r="M280">
        <v>22</v>
      </c>
      <c r="N280">
        <v>22</v>
      </c>
      <c r="O280">
        <v>22</v>
      </c>
      <c r="P280">
        <v>22</v>
      </c>
      <c r="Q280">
        <v>22</v>
      </c>
      <c r="R280">
        <v>22</v>
      </c>
      <c r="S280">
        <v>22</v>
      </c>
      <c r="T280">
        <v>22</v>
      </c>
      <c r="U280">
        <v>22</v>
      </c>
      <c r="V280">
        <v>22</v>
      </c>
      <c r="W280">
        <v>22</v>
      </c>
      <c r="X280">
        <v>22</v>
      </c>
      <c r="Y280">
        <v>22</v>
      </c>
      <c r="Z280">
        <v>22</v>
      </c>
      <c r="AA280">
        <v>25</v>
      </c>
      <c r="AB280">
        <v>24</v>
      </c>
      <c r="AC280">
        <v>25</v>
      </c>
      <c r="AD280">
        <v>25</v>
      </c>
      <c r="AE280">
        <v>25</v>
      </c>
      <c r="AF280">
        <v>25</v>
      </c>
      <c r="AG280">
        <v>25</v>
      </c>
      <c r="AH280">
        <v>25</v>
      </c>
      <c r="AI280">
        <v>25</v>
      </c>
      <c r="AJ280">
        <v>25</v>
      </c>
      <c r="AK280">
        <v>25</v>
      </c>
      <c r="AL280">
        <v>25</v>
      </c>
      <c r="AM280">
        <v>25</v>
      </c>
      <c r="AN280">
        <v>25</v>
      </c>
      <c r="AO280">
        <v>25</v>
      </c>
      <c r="AP280">
        <v>25</v>
      </c>
      <c r="AQ280">
        <v>25</v>
      </c>
      <c r="AR280">
        <v>25</v>
      </c>
      <c r="AS280">
        <v>25</v>
      </c>
      <c r="AT280">
        <v>25</v>
      </c>
      <c r="AU280">
        <v>23</v>
      </c>
      <c r="AV280">
        <v>25</v>
      </c>
      <c r="AW280">
        <v>11</v>
      </c>
      <c r="AX280">
        <v>23</v>
      </c>
      <c r="AY280">
        <v>23</v>
      </c>
      <c r="AZ280">
        <v>23</v>
      </c>
      <c r="BA280">
        <v>24</v>
      </c>
      <c r="BB280">
        <v>23</v>
      </c>
      <c r="BC280">
        <v>23</v>
      </c>
      <c r="BD280">
        <v>23</v>
      </c>
      <c r="BE280">
        <v>23</v>
      </c>
      <c r="BF280">
        <v>23</v>
      </c>
      <c r="BG280">
        <v>23</v>
      </c>
      <c r="BH280">
        <v>23</v>
      </c>
      <c r="BI280">
        <v>23</v>
      </c>
      <c r="BJ280">
        <v>23</v>
      </c>
      <c r="BK280">
        <v>24</v>
      </c>
      <c r="BL280">
        <v>23</v>
      </c>
      <c r="BM280">
        <v>23</v>
      </c>
      <c r="BN280">
        <v>23</v>
      </c>
      <c r="BO280">
        <v>24</v>
      </c>
      <c r="BP280">
        <v>23</v>
      </c>
      <c r="BQ280">
        <v>23</v>
      </c>
      <c r="BR280">
        <v>24</v>
      </c>
      <c r="BS280">
        <v>24</v>
      </c>
      <c r="BT280">
        <v>24</v>
      </c>
      <c r="BU280">
        <v>23</v>
      </c>
      <c r="BV280">
        <v>24</v>
      </c>
      <c r="BW280">
        <v>24</v>
      </c>
      <c r="BX280">
        <v>24</v>
      </c>
      <c r="BY280">
        <v>24</v>
      </c>
      <c r="BZ280">
        <v>24</v>
      </c>
      <c r="CA280">
        <v>24</v>
      </c>
      <c r="CB280">
        <v>24</v>
      </c>
      <c r="CC280">
        <v>24</v>
      </c>
      <c r="CD280">
        <v>24</v>
      </c>
      <c r="CE280">
        <v>23</v>
      </c>
      <c r="CF280">
        <v>24</v>
      </c>
      <c r="CG280">
        <v>24</v>
      </c>
      <c r="CH280">
        <v>24</v>
      </c>
      <c r="CI280">
        <v>17</v>
      </c>
      <c r="CJ280">
        <v>17</v>
      </c>
      <c r="CK280">
        <v>24</v>
      </c>
      <c r="CL280">
        <v>17</v>
      </c>
      <c r="CM280">
        <v>17</v>
      </c>
      <c r="CN280">
        <v>17</v>
      </c>
      <c r="CO280">
        <v>17</v>
      </c>
      <c r="CP280">
        <v>17</v>
      </c>
      <c r="CQ280">
        <v>17</v>
      </c>
      <c r="CR280">
        <v>17</v>
      </c>
      <c r="CS280">
        <v>17</v>
      </c>
      <c r="CT280">
        <v>11</v>
      </c>
      <c r="CU280">
        <v>17</v>
      </c>
      <c r="CV280">
        <v>11</v>
      </c>
      <c r="CW280">
        <v>17</v>
      </c>
      <c r="CX280">
        <v>17</v>
      </c>
      <c r="CY280">
        <v>17</v>
      </c>
      <c r="CZ280">
        <v>17</v>
      </c>
      <c r="DA280">
        <v>17</v>
      </c>
      <c r="DB280">
        <v>17</v>
      </c>
    </row>
    <row r="281" spans="1:106">
      <c r="A281">
        <v>273</v>
      </c>
      <c r="B281" t="s">
        <v>17</v>
      </c>
      <c r="C281" t="s">
        <v>9</v>
      </c>
      <c r="D281" t="s">
        <v>12</v>
      </c>
      <c r="E281" t="s">
        <v>19</v>
      </c>
      <c r="F281" t="s">
        <v>20</v>
      </c>
      <c r="G281">
        <v>22</v>
      </c>
      <c r="H281">
        <v>22</v>
      </c>
      <c r="I281">
        <v>22</v>
      </c>
      <c r="J281">
        <v>22</v>
      </c>
      <c r="K281">
        <v>22</v>
      </c>
      <c r="L281">
        <v>22</v>
      </c>
      <c r="M281">
        <v>22</v>
      </c>
      <c r="N281">
        <v>22</v>
      </c>
      <c r="O281">
        <v>22</v>
      </c>
      <c r="P281">
        <v>22</v>
      </c>
      <c r="Q281">
        <v>22</v>
      </c>
      <c r="R281">
        <v>22</v>
      </c>
      <c r="S281">
        <v>22</v>
      </c>
      <c r="T281">
        <v>22</v>
      </c>
      <c r="U281">
        <v>22</v>
      </c>
      <c r="V281">
        <v>22</v>
      </c>
      <c r="W281">
        <v>22</v>
      </c>
      <c r="X281">
        <v>22</v>
      </c>
      <c r="Y281">
        <v>22</v>
      </c>
      <c r="Z281">
        <v>22</v>
      </c>
      <c r="AA281">
        <v>25</v>
      </c>
      <c r="AB281">
        <v>25</v>
      </c>
      <c r="AC281">
        <v>25</v>
      </c>
      <c r="AD281">
        <v>25</v>
      </c>
      <c r="AE281">
        <v>25</v>
      </c>
      <c r="AF281">
        <v>25</v>
      </c>
      <c r="AG281">
        <v>25</v>
      </c>
      <c r="AH281">
        <v>25</v>
      </c>
      <c r="AI281">
        <v>25</v>
      </c>
      <c r="AJ281">
        <v>25</v>
      </c>
      <c r="AK281">
        <v>25</v>
      </c>
      <c r="AL281">
        <v>25</v>
      </c>
      <c r="AM281">
        <v>25</v>
      </c>
      <c r="AN281">
        <v>25</v>
      </c>
      <c r="AO281">
        <v>25</v>
      </c>
      <c r="AP281">
        <v>25</v>
      </c>
      <c r="AQ281">
        <v>25</v>
      </c>
      <c r="AR281">
        <v>25</v>
      </c>
      <c r="AS281">
        <v>25</v>
      </c>
      <c r="AT281">
        <v>25</v>
      </c>
      <c r="AU281">
        <v>23</v>
      </c>
      <c r="AV281">
        <v>23</v>
      </c>
      <c r="AW281">
        <v>23</v>
      </c>
      <c r="AX281">
        <v>23</v>
      </c>
      <c r="AY281">
        <v>23</v>
      </c>
      <c r="AZ281">
        <v>23</v>
      </c>
      <c r="BA281">
        <v>24</v>
      </c>
      <c r="BB281">
        <v>23</v>
      </c>
      <c r="BC281">
        <v>23</v>
      </c>
      <c r="BD281">
        <v>23</v>
      </c>
      <c r="BE281">
        <v>23</v>
      </c>
      <c r="BF281">
        <v>24</v>
      </c>
      <c r="BG281">
        <v>23</v>
      </c>
      <c r="BH281">
        <v>23</v>
      </c>
      <c r="BI281">
        <v>23</v>
      </c>
      <c r="BJ281">
        <v>23</v>
      </c>
      <c r="BK281">
        <v>23</v>
      </c>
      <c r="BL281">
        <v>23</v>
      </c>
      <c r="BM281">
        <v>23</v>
      </c>
      <c r="BN281">
        <v>23</v>
      </c>
      <c r="BO281">
        <v>24</v>
      </c>
      <c r="BP281">
        <v>24</v>
      </c>
      <c r="BQ281">
        <v>24</v>
      </c>
      <c r="BR281">
        <v>24</v>
      </c>
      <c r="BS281">
        <v>24</v>
      </c>
      <c r="BT281">
        <v>24</v>
      </c>
      <c r="BU281">
        <v>23</v>
      </c>
      <c r="BV281">
        <v>24</v>
      </c>
      <c r="BW281">
        <v>24</v>
      </c>
      <c r="BX281">
        <v>24</v>
      </c>
      <c r="BY281">
        <v>24</v>
      </c>
      <c r="BZ281">
        <v>23</v>
      </c>
      <c r="CA281">
        <v>24</v>
      </c>
      <c r="CB281">
        <v>24</v>
      </c>
      <c r="CC281">
        <v>24</v>
      </c>
      <c r="CD281">
        <v>24</v>
      </c>
      <c r="CE281">
        <v>24</v>
      </c>
      <c r="CF281">
        <v>24</v>
      </c>
      <c r="CG281">
        <v>24</v>
      </c>
      <c r="CH281">
        <v>24</v>
      </c>
      <c r="CI281">
        <v>17</v>
      </c>
      <c r="CJ281">
        <v>17</v>
      </c>
      <c r="CK281">
        <v>17</v>
      </c>
      <c r="CL281">
        <v>17</v>
      </c>
      <c r="CM281">
        <v>17</v>
      </c>
      <c r="CN281">
        <v>17</v>
      </c>
      <c r="CO281">
        <v>17</v>
      </c>
      <c r="CP281">
        <v>17</v>
      </c>
      <c r="CQ281">
        <v>17</v>
      </c>
      <c r="CR281">
        <v>17</v>
      </c>
      <c r="CS281">
        <v>17</v>
      </c>
      <c r="CT281">
        <v>17</v>
      </c>
      <c r="CU281">
        <v>17</v>
      </c>
      <c r="CV281">
        <v>17</v>
      </c>
      <c r="CW281">
        <v>17</v>
      </c>
      <c r="CX281">
        <v>17</v>
      </c>
      <c r="CY281">
        <v>17</v>
      </c>
      <c r="CZ281">
        <v>17</v>
      </c>
      <c r="DA281">
        <v>17</v>
      </c>
      <c r="DB281">
        <v>17</v>
      </c>
    </row>
    <row r="282" spans="1:106">
      <c r="A282">
        <v>274</v>
      </c>
      <c r="B282" t="s">
        <v>17</v>
      </c>
      <c r="C282" t="s">
        <v>9</v>
      </c>
      <c r="D282" t="s">
        <v>12</v>
      </c>
      <c r="E282" t="s">
        <v>19</v>
      </c>
      <c r="F282" t="s">
        <v>20</v>
      </c>
      <c r="G282">
        <v>22</v>
      </c>
      <c r="H282">
        <v>22</v>
      </c>
      <c r="I282">
        <v>22</v>
      </c>
      <c r="J282">
        <v>22</v>
      </c>
      <c r="K282">
        <v>22</v>
      </c>
      <c r="L282">
        <v>22</v>
      </c>
      <c r="M282">
        <v>22</v>
      </c>
      <c r="N282">
        <v>22</v>
      </c>
      <c r="O282">
        <v>22</v>
      </c>
      <c r="P282">
        <v>22</v>
      </c>
      <c r="Q282">
        <v>22</v>
      </c>
      <c r="R282">
        <v>22</v>
      </c>
      <c r="S282">
        <v>22</v>
      </c>
      <c r="T282">
        <v>22</v>
      </c>
      <c r="U282">
        <v>22</v>
      </c>
      <c r="V282">
        <v>22</v>
      </c>
      <c r="W282">
        <v>22</v>
      </c>
      <c r="X282">
        <v>22</v>
      </c>
      <c r="Y282">
        <v>22</v>
      </c>
      <c r="Z282">
        <v>22</v>
      </c>
      <c r="AA282">
        <v>25</v>
      </c>
      <c r="AB282">
        <v>25</v>
      </c>
      <c r="AC282">
        <v>25</v>
      </c>
      <c r="AD282">
        <v>25</v>
      </c>
      <c r="AE282">
        <v>25</v>
      </c>
      <c r="AF282">
        <v>25</v>
      </c>
      <c r="AG282">
        <v>25</v>
      </c>
      <c r="AH282">
        <v>25</v>
      </c>
      <c r="AI282">
        <v>25</v>
      </c>
      <c r="AJ282">
        <v>25</v>
      </c>
      <c r="AK282">
        <v>25</v>
      </c>
      <c r="AL282">
        <v>25</v>
      </c>
      <c r="AM282">
        <v>25</v>
      </c>
      <c r="AN282">
        <v>25</v>
      </c>
      <c r="AO282">
        <v>25</v>
      </c>
      <c r="AP282">
        <v>25</v>
      </c>
      <c r="AQ282">
        <v>25</v>
      </c>
      <c r="AR282">
        <v>25</v>
      </c>
      <c r="AS282">
        <v>25</v>
      </c>
      <c r="AT282">
        <v>25</v>
      </c>
      <c r="AU282">
        <v>23</v>
      </c>
      <c r="AV282">
        <v>23</v>
      </c>
      <c r="AW282">
        <v>23</v>
      </c>
      <c r="AX282">
        <v>23</v>
      </c>
      <c r="AY282">
        <v>23</v>
      </c>
      <c r="AZ282">
        <v>23</v>
      </c>
      <c r="BA282">
        <v>23</v>
      </c>
      <c r="BB282">
        <v>23</v>
      </c>
      <c r="BC282">
        <v>23</v>
      </c>
      <c r="BD282">
        <v>23</v>
      </c>
      <c r="BE282">
        <v>23</v>
      </c>
      <c r="BF282">
        <v>23</v>
      </c>
      <c r="BG282">
        <v>23</v>
      </c>
      <c r="BH282">
        <v>23</v>
      </c>
      <c r="BI282">
        <v>23</v>
      </c>
      <c r="BJ282">
        <v>23</v>
      </c>
      <c r="BK282">
        <v>23</v>
      </c>
      <c r="BL282">
        <v>23</v>
      </c>
      <c r="BM282">
        <v>23</v>
      </c>
      <c r="BN282">
        <v>23</v>
      </c>
      <c r="BO282">
        <v>24</v>
      </c>
      <c r="BP282">
        <v>24</v>
      </c>
      <c r="BQ282">
        <v>24</v>
      </c>
      <c r="BR282">
        <v>24</v>
      </c>
      <c r="BS282">
        <v>24</v>
      </c>
      <c r="BT282">
        <v>24</v>
      </c>
      <c r="BU282">
        <v>24</v>
      </c>
      <c r="BV282">
        <v>24</v>
      </c>
      <c r="BW282">
        <v>24</v>
      </c>
      <c r="BX282">
        <v>24</v>
      </c>
      <c r="BY282">
        <v>24</v>
      </c>
      <c r="BZ282">
        <v>24</v>
      </c>
      <c r="CA282">
        <v>24</v>
      </c>
      <c r="CB282">
        <v>24</v>
      </c>
      <c r="CC282">
        <v>24</v>
      </c>
      <c r="CD282">
        <v>24</v>
      </c>
      <c r="CE282">
        <v>24</v>
      </c>
      <c r="CF282">
        <v>24</v>
      </c>
      <c r="CG282">
        <v>24</v>
      </c>
      <c r="CH282">
        <v>24</v>
      </c>
      <c r="CI282">
        <v>17</v>
      </c>
      <c r="CJ282">
        <v>17</v>
      </c>
      <c r="CK282">
        <v>17</v>
      </c>
      <c r="CL282">
        <v>17</v>
      </c>
      <c r="CM282">
        <v>17</v>
      </c>
      <c r="CN282">
        <v>17</v>
      </c>
      <c r="CO282">
        <v>17</v>
      </c>
      <c r="CP282">
        <v>17</v>
      </c>
      <c r="CQ282">
        <v>17</v>
      </c>
      <c r="CR282">
        <v>17</v>
      </c>
      <c r="CS282">
        <v>11</v>
      </c>
      <c r="CT282">
        <v>17</v>
      </c>
      <c r="CU282">
        <v>17</v>
      </c>
      <c r="CV282">
        <v>17</v>
      </c>
      <c r="CW282">
        <v>17</v>
      </c>
      <c r="CX282">
        <v>17</v>
      </c>
      <c r="CY282">
        <v>17</v>
      </c>
      <c r="CZ282">
        <v>17</v>
      </c>
      <c r="DA282">
        <v>17</v>
      </c>
      <c r="DB282">
        <v>17</v>
      </c>
    </row>
    <row r="283" spans="1:106">
      <c r="A283">
        <v>275</v>
      </c>
      <c r="B283" t="s">
        <v>17</v>
      </c>
      <c r="C283" t="s">
        <v>9</v>
      </c>
      <c r="D283" t="s">
        <v>12</v>
      </c>
      <c r="E283" t="s">
        <v>19</v>
      </c>
      <c r="F283" t="s">
        <v>20</v>
      </c>
      <c r="G283">
        <v>22</v>
      </c>
      <c r="H283">
        <v>22</v>
      </c>
      <c r="I283">
        <v>22</v>
      </c>
      <c r="J283">
        <v>22</v>
      </c>
      <c r="K283">
        <v>22</v>
      </c>
      <c r="L283">
        <v>22</v>
      </c>
      <c r="M283">
        <v>22</v>
      </c>
      <c r="N283">
        <v>22</v>
      </c>
      <c r="O283">
        <v>22</v>
      </c>
      <c r="P283">
        <v>22</v>
      </c>
      <c r="Q283">
        <v>22</v>
      </c>
      <c r="R283">
        <v>22</v>
      </c>
      <c r="S283">
        <v>22</v>
      </c>
      <c r="T283">
        <v>22</v>
      </c>
      <c r="U283">
        <v>22</v>
      </c>
      <c r="V283">
        <v>22</v>
      </c>
      <c r="W283">
        <v>22</v>
      </c>
      <c r="X283">
        <v>22</v>
      </c>
      <c r="Y283">
        <v>22</v>
      </c>
      <c r="Z283">
        <v>22</v>
      </c>
      <c r="AA283">
        <v>25</v>
      </c>
      <c r="AB283">
        <v>25</v>
      </c>
      <c r="AC283">
        <v>25</v>
      </c>
      <c r="AD283">
        <v>25</v>
      </c>
      <c r="AE283">
        <v>25</v>
      </c>
      <c r="AF283">
        <v>25</v>
      </c>
      <c r="AG283">
        <v>25</v>
      </c>
      <c r="AH283">
        <v>25</v>
      </c>
      <c r="AI283">
        <v>25</v>
      </c>
      <c r="AJ283">
        <v>25</v>
      </c>
      <c r="AK283">
        <v>25</v>
      </c>
      <c r="AL283">
        <v>25</v>
      </c>
      <c r="AM283">
        <v>25</v>
      </c>
      <c r="AN283">
        <v>25</v>
      </c>
      <c r="AO283">
        <v>25</v>
      </c>
      <c r="AP283">
        <v>25</v>
      </c>
      <c r="AQ283">
        <v>25</v>
      </c>
      <c r="AR283">
        <v>25</v>
      </c>
      <c r="AS283">
        <v>25</v>
      </c>
      <c r="AT283">
        <v>25</v>
      </c>
      <c r="AU283">
        <v>23</v>
      </c>
      <c r="AV283">
        <v>23</v>
      </c>
      <c r="AW283">
        <v>23</v>
      </c>
      <c r="AX283">
        <v>23</v>
      </c>
      <c r="AY283">
        <v>23</v>
      </c>
      <c r="AZ283">
        <v>24</v>
      </c>
      <c r="BA283">
        <v>23</v>
      </c>
      <c r="BB283">
        <v>23</v>
      </c>
      <c r="BC283">
        <v>23</v>
      </c>
      <c r="BD283">
        <v>24</v>
      </c>
      <c r="BE283">
        <v>23</v>
      </c>
      <c r="BF283">
        <v>23</v>
      </c>
      <c r="BG283">
        <v>23</v>
      </c>
      <c r="BH283">
        <v>23</v>
      </c>
      <c r="BI283">
        <v>23</v>
      </c>
      <c r="BJ283">
        <v>23</v>
      </c>
      <c r="BK283">
        <v>23</v>
      </c>
      <c r="BL283">
        <v>23</v>
      </c>
      <c r="BM283">
        <v>23</v>
      </c>
      <c r="BN283">
        <v>23</v>
      </c>
      <c r="BO283">
        <v>24</v>
      </c>
      <c r="BP283">
        <v>24</v>
      </c>
      <c r="BQ283">
        <v>24</v>
      </c>
      <c r="BR283">
        <v>24</v>
      </c>
      <c r="BS283">
        <v>24</v>
      </c>
      <c r="BT283">
        <v>23</v>
      </c>
      <c r="BU283">
        <v>24</v>
      </c>
      <c r="BV283">
        <v>24</v>
      </c>
      <c r="BW283">
        <v>24</v>
      </c>
      <c r="BX283">
        <v>23</v>
      </c>
      <c r="BY283">
        <v>24</v>
      </c>
      <c r="BZ283">
        <v>24</v>
      </c>
      <c r="CA283">
        <v>24</v>
      </c>
      <c r="CB283">
        <v>24</v>
      </c>
      <c r="CC283">
        <v>24</v>
      </c>
      <c r="CD283">
        <v>24</v>
      </c>
      <c r="CE283">
        <v>24</v>
      </c>
      <c r="CF283">
        <v>24</v>
      </c>
      <c r="CG283">
        <v>24</v>
      </c>
      <c r="CH283">
        <v>24</v>
      </c>
      <c r="CI283">
        <v>17</v>
      </c>
      <c r="CJ283">
        <v>17</v>
      </c>
      <c r="CK283">
        <v>11</v>
      </c>
      <c r="CL283">
        <v>17</v>
      </c>
      <c r="CM283">
        <v>17</v>
      </c>
      <c r="CN283">
        <v>17</v>
      </c>
      <c r="CO283">
        <v>17</v>
      </c>
      <c r="CP283">
        <v>17</v>
      </c>
      <c r="CQ283">
        <v>17</v>
      </c>
      <c r="CR283">
        <v>17</v>
      </c>
      <c r="CS283">
        <v>17</v>
      </c>
      <c r="CT283">
        <v>17</v>
      </c>
      <c r="CU283">
        <v>17</v>
      </c>
      <c r="CV283">
        <v>17</v>
      </c>
      <c r="CW283">
        <v>17</v>
      </c>
      <c r="CX283">
        <v>17</v>
      </c>
      <c r="CY283">
        <v>17</v>
      </c>
      <c r="CZ283">
        <v>17</v>
      </c>
      <c r="DA283">
        <v>17</v>
      </c>
      <c r="DB283">
        <v>17</v>
      </c>
    </row>
    <row r="284" spans="1:106">
      <c r="A284">
        <v>276</v>
      </c>
      <c r="B284" t="s">
        <v>17</v>
      </c>
      <c r="C284" t="s">
        <v>9</v>
      </c>
      <c r="D284" t="s">
        <v>12</v>
      </c>
      <c r="E284" t="s">
        <v>19</v>
      </c>
      <c r="F284" t="s">
        <v>20</v>
      </c>
      <c r="G284">
        <v>22</v>
      </c>
      <c r="H284">
        <v>22</v>
      </c>
      <c r="I284">
        <v>22</v>
      </c>
      <c r="J284">
        <v>22</v>
      </c>
      <c r="K284">
        <v>22</v>
      </c>
      <c r="L284">
        <v>22</v>
      </c>
      <c r="M284">
        <v>22</v>
      </c>
      <c r="N284">
        <v>22</v>
      </c>
      <c r="O284">
        <v>22</v>
      </c>
      <c r="P284">
        <v>22</v>
      </c>
      <c r="Q284">
        <v>22</v>
      </c>
      <c r="R284">
        <v>22</v>
      </c>
      <c r="S284">
        <v>22</v>
      </c>
      <c r="T284">
        <v>22</v>
      </c>
      <c r="U284">
        <v>22</v>
      </c>
      <c r="V284">
        <v>11</v>
      </c>
      <c r="W284">
        <v>22</v>
      </c>
      <c r="X284">
        <v>1</v>
      </c>
      <c r="Y284">
        <v>11</v>
      </c>
      <c r="Z284">
        <v>22</v>
      </c>
      <c r="AA284">
        <v>25</v>
      </c>
      <c r="AB284">
        <v>25</v>
      </c>
      <c r="AC284">
        <v>25</v>
      </c>
      <c r="AD284">
        <v>25</v>
      </c>
      <c r="AE284">
        <v>25</v>
      </c>
      <c r="AF284">
        <v>25</v>
      </c>
      <c r="AG284">
        <v>25</v>
      </c>
      <c r="AH284">
        <v>25</v>
      </c>
      <c r="AI284">
        <v>25</v>
      </c>
      <c r="AJ284">
        <v>25</v>
      </c>
      <c r="AK284">
        <v>25</v>
      </c>
      <c r="AL284">
        <v>25</v>
      </c>
      <c r="AM284">
        <v>25</v>
      </c>
      <c r="AN284">
        <v>25</v>
      </c>
      <c r="AO284">
        <v>25</v>
      </c>
      <c r="AP284">
        <v>22</v>
      </c>
      <c r="AQ284">
        <v>25</v>
      </c>
      <c r="AR284">
        <v>22</v>
      </c>
      <c r="AS284">
        <v>22</v>
      </c>
      <c r="AT284">
        <v>25</v>
      </c>
      <c r="AU284">
        <v>23</v>
      </c>
      <c r="AV284">
        <v>23</v>
      </c>
      <c r="AW284">
        <v>23</v>
      </c>
      <c r="AX284">
        <v>23</v>
      </c>
      <c r="AY284">
        <v>23</v>
      </c>
      <c r="AZ284">
        <v>23</v>
      </c>
      <c r="BA284">
        <v>23</v>
      </c>
      <c r="BB284">
        <v>23</v>
      </c>
      <c r="BC284">
        <v>23</v>
      </c>
      <c r="BD284">
        <v>23</v>
      </c>
      <c r="BE284">
        <v>23</v>
      </c>
      <c r="BF284">
        <v>23</v>
      </c>
      <c r="BG284">
        <v>23</v>
      </c>
      <c r="BH284">
        <v>23</v>
      </c>
      <c r="BI284">
        <v>23</v>
      </c>
      <c r="BJ284">
        <v>1</v>
      </c>
      <c r="BK284">
        <v>23</v>
      </c>
      <c r="BL284">
        <v>11</v>
      </c>
      <c r="BM284">
        <v>25</v>
      </c>
      <c r="BN284">
        <v>11</v>
      </c>
      <c r="BO284">
        <v>24</v>
      </c>
      <c r="BP284">
        <v>24</v>
      </c>
      <c r="BQ284">
        <v>24</v>
      </c>
      <c r="BR284">
        <v>24</v>
      </c>
      <c r="BS284">
        <v>24</v>
      </c>
      <c r="BT284">
        <v>24</v>
      </c>
      <c r="BU284">
        <v>24</v>
      </c>
      <c r="BV284">
        <v>11</v>
      </c>
      <c r="BW284">
        <v>24</v>
      </c>
      <c r="BX284">
        <v>24</v>
      </c>
      <c r="BY284">
        <v>24</v>
      </c>
      <c r="BZ284">
        <v>24</v>
      </c>
      <c r="CA284">
        <v>24</v>
      </c>
      <c r="CB284">
        <v>24</v>
      </c>
      <c r="CC284">
        <v>24</v>
      </c>
      <c r="CD284">
        <v>25</v>
      </c>
      <c r="CE284">
        <v>24</v>
      </c>
      <c r="CF284">
        <v>25</v>
      </c>
      <c r="CG284">
        <v>1</v>
      </c>
      <c r="CH284">
        <v>23</v>
      </c>
      <c r="CI284">
        <v>17</v>
      </c>
      <c r="CJ284">
        <v>17</v>
      </c>
      <c r="CK284">
        <v>17</v>
      </c>
      <c r="CL284">
        <v>17</v>
      </c>
      <c r="CM284">
        <v>17</v>
      </c>
      <c r="CN284">
        <v>17</v>
      </c>
      <c r="CO284">
        <v>17</v>
      </c>
      <c r="CP284">
        <v>24</v>
      </c>
      <c r="CQ284">
        <v>17</v>
      </c>
      <c r="CR284">
        <v>17</v>
      </c>
      <c r="CS284">
        <v>17</v>
      </c>
      <c r="CT284">
        <v>17</v>
      </c>
      <c r="CU284">
        <v>17</v>
      </c>
      <c r="CV284">
        <v>17</v>
      </c>
      <c r="CW284">
        <v>17</v>
      </c>
      <c r="CX284">
        <v>23</v>
      </c>
      <c r="CY284">
        <v>17</v>
      </c>
      <c r="CZ284">
        <v>23</v>
      </c>
      <c r="DA284">
        <v>23</v>
      </c>
      <c r="DB284">
        <v>1</v>
      </c>
    </row>
    <row r="285" spans="1:106">
      <c r="A285">
        <v>277</v>
      </c>
      <c r="B285" t="s">
        <v>17</v>
      </c>
      <c r="C285" t="s">
        <v>9</v>
      </c>
      <c r="D285" t="s">
        <v>12</v>
      </c>
      <c r="E285" t="s">
        <v>19</v>
      </c>
      <c r="F285" t="s">
        <v>20</v>
      </c>
      <c r="G285">
        <v>22</v>
      </c>
      <c r="H285">
        <v>22</v>
      </c>
      <c r="I285">
        <v>22</v>
      </c>
      <c r="J285">
        <v>22</v>
      </c>
      <c r="K285">
        <v>22</v>
      </c>
      <c r="L285">
        <v>22</v>
      </c>
      <c r="M285">
        <v>22</v>
      </c>
      <c r="N285">
        <v>22</v>
      </c>
      <c r="O285">
        <v>22</v>
      </c>
      <c r="P285">
        <v>22</v>
      </c>
      <c r="Q285">
        <v>22</v>
      </c>
      <c r="R285">
        <v>22</v>
      </c>
      <c r="S285">
        <v>22</v>
      </c>
      <c r="T285">
        <v>22</v>
      </c>
      <c r="U285">
        <v>22</v>
      </c>
      <c r="V285">
        <v>22</v>
      </c>
      <c r="W285">
        <v>22</v>
      </c>
      <c r="X285">
        <v>22</v>
      </c>
      <c r="Y285">
        <v>22</v>
      </c>
      <c r="Z285">
        <v>22</v>
      </c>
      <c r="AA285">
        <v>25</v>
      </c>
      <c r="AB285">
        <v>25</v>
      </c>
      <c r="AC285">
        <v>25</v>
      </c>
      <c r="AD285">
        <v>25</v>
      </c>
      <c r="AE285">
        <v>25</v>
      </c>
      <c r="AF285">
        <v>25</v>
      </c>
      <c r="AG285">
        <v>25</v>
      </c>
      <c r="AH285">
        <v>25</v>
      </c>
      <c r="AI285">
        <v>25</v>
      </c>
      <c r="AJ285">
        <v>25</v>
      </c>
      <c r="AK285">
        <v>25</v>
      </c>
      <c r="AL285">
        <v>25</v>
      </c>
      <c r="AM285">
        <v>25</v>
      </c>
      <c r="AN285">
        <v>25</v>
      </c>
      <c r="AO285">
        <v>25</v>
      </c>
      <c r="AP285">
        <v>25</v>
      </c>
      <c r="AQ285">
        <v>25</v>
      </c>
      <c r="AR285">
        <v>25</v>
      </c>
      <c r="AS285">
        <v>25</v>
      </c>
      <c r="AT285">
        <v>25</v>
      </c>
      <c r="AU285">
        <v>23</v>
      </c>
      <c r="AV285">
        <v>23</v>
      </c>
      <c r="AW285">
        <v>23</v>
      </c>
      <c r="AX285">
        <v>23</v>
      </c>
      <c r="AY285">
        <v>23</v>
      </c>
      <c r="AZ285">
        <v>23</v>
      </c>
      <c r="BA285">
        <v>23</v>
      </c>
      <c r="BB285">
        <v>23</v>
      </c>
      <c r="BC285">
        <v>23</v>
      </c>
      <c r="BD285">
        <v>23</v>
      </c>
      <c r="BE285">
        <v>23</v>
      </c>
      <c r="BF285">
        <v>23</v>
      </c>
      <c r="BG285">
        <v>23</v>
      </c>
      <c r="BH285">
        <v>23</v>
      </c>
      <c r="BI285">
        <v>23</v>
      </c>
      <c r="BJ285">
        <v>23</v>
      </c>
      <c r="BK285">
        <v>23</v>
      </c>
      <c r="BL285">
        <v>23</v>
      </c>
      <c r="BM285">
        <v>23</v>
      </c>
      <c r="BN285">
        <v>23</v>
      </c>
      <c r="BO285">
        <v>24</v>
      </c>
      <c r="BP285">
        <v>24</v>
      </c>
      <c r="BQ285">
        <v>24</v>
      </c>
      <c r="BR285">
        <v>24</v>
      </c>
      <c r="BS285">
        <v>24</v>
      </c>
      <c r="BT285">
        <v>24</v>
      </c>
      <c r="BU285">
        <v>24</v>
      </c>
      <c r="BV285">
        <v>24</v>
      </c>
      <c r="BW285">
        <v>24</v>
      </c>
      <c r="BX285">
        <v>24</v>
      </c>
      <c r="BY285">
        <v>24</v>
      </c>
      <c r="BZ285">
        <v>24</v>
      </c>
      <c r="CA285">
        <v>24</v>
      </c>
      <c r="CB285">
        <v>24</v>
      </c>
      <c r="CC285">
        <v>24</v>
      </c>
      <c r="CD285">
        <v>24</v>
      </c>
      <c r="CE285">
        <v>24</v>
      </c>
      <c r="CF285">
        <v>24</v>
      </c>
      <c r="CG285">
        <v>24</v>
      </c>
      <c r="CH285">
        <v>24</v>
      </c>
      <c r="CI285">
        <v>17</v>
      </c>
      <c r="CJ285">
        <v>17</v>
      </c>
      <c r="CK285">
        <v>17</v>
      </c>
      <c r="CL285">
        <v>17</v>
      </c>
      <c r="CM285">
        <v>17</v>
      </c>
      <c r="CN285">
        <v>17</v>
      </c>
      <c r="CO285">
        <v>17</v>
      </c>
      <c r="CP285">
        <v>17</v>
      </c>
      <c r="CQ285">
        <v>17</v>
      </c>
      <c r="CR285">
        <v>17</v>
      </c>
      <c r="CS285">
        <v>17</v>
      </c>
      <c r="CT285">
        <v>17</v>
      </c>
      <c r="CU285">
        <v>17</v>
      </c>
      <c r="CV285">
        <v>17</v>
      </c>
      <c r="CW285">
        <v>17</v>
      </c>
      <c r="CX285">
        <v>17</v>
      </c>
      <c r="CY285">
        <v>17</v>
      </c>
      <c r="CZ285">
        <v>17</v>
      </c>
      <c r="DA285">
        <v>17</v>
      </c>
      <c r="DB285">
        <v>17</v>
      </c>
    </row>
    <row r="286" spans="1:106">
      <c r="A286">
        <v>278</v>
      </c>
      <c r="B286" t="s">
        <v>17</v>
      </c>
      <c r="C286" t="s">
        <v>9</v>
      </c>
      <c r="D286" t="s">
        <v>12</v>
      </c>
      <c r="E286" t="s">
        <v>19</v>
      </c>
      <c r="F286" t="s">
        <v>20</v>
      </c>
      <c r="G286">
        <v>22</v>
      </c>
      <c r="H286">
        <v>22</v>
      </c>
      <c r="I286">
        <v>22</v>
      </c>
      <c r="J286">
        <v>22</v>
      </c>
      <c r="K286">
        <v>22</v>
      </c>
      <c r="L286">
        <v>22</v>
      </c>
      <c r="M286">
        <v>22</v>
      </c>
      <c r="N286">
        <v>22</v>
      </c>
      <c r="O286">
        <v>22</v>
      </c>
      <c r="P286">
        <v>22</v>
      </c>
      <c r="Q286">
        <v>22</v>
      </c>
      <c r="R286">
        <v>22</v>
      </c>
      <c r="S286">
        <v>22</v>
      </c>
      <c r="T286">
        <v>22</v>
      </c>
      <c r="U286">
        <v>22</v>
      </c>
      <c r="V286">
        <v>22</v>
      </c>
      <c r="W286">
        <v>22</v>
      </c>
      <c r="X286">
        <v>22</v>
      </c>
      <c r="Y286">
        <v>22</v>
      </c>
      <c r="Z286">
        <v>22</v>
      </c>
      <c r="AA286">
        <v>25</v>
      </c>
      <c r="AB286">
        <v>25</v>
      </c>
      <c r="AC286">
        <v>25</v>
      </c>
      <c r="AD286">
        <v>25</v>
      </c>
      <c r="AE286">
        <v>25</v>
      </c>
      <c r="AF286">
        <v>25</v>
      </c>
      <c r="AG286">
        <v>25</v>
      </c>
      <c r="AH286">
        <v>25</v>
      </c>
      <c r="AI286">
        <v>25</v>
      </c>
      <c r="AJ286">
        <v>25</v>
      </c>
      <c r="AK286">
        <v>25</v>
      </c>
      <c r="AL286">
        <v>25</v>
      </c>
      <c r="AM286">
        <v>25</v>
      </c>
      <c r="AN286">
        <v>25</v>
      </c>
      <c r="AO286">
        <v>25</v>
      </c>
      <c r="AP286">
        <v>25</v>
      </c>
      <c r="AQ286">
        <v>25</v>
      </c>
      <c r="AR286">
        <v>25</v>
      </c>
      <c r="AS286">
        <v>25</v>
      </c>
      <c r="AT286">
        <v>25</v>
      </c>
      <c r="AU286">
        <v>23</v>
      </c>
      <c r="AV286">
        <v>23</v>
      </c>
      <c r="AW286">
        <v>23</v>
      </c>
      <c r="AX286">
        <v>23</v>
      </c>
      <c r="AY286">
        <v>23</v>
      </c>
      <c r="AZ286">
        <v>23</v>
      </c>
      <c r="BA286">
        <v>23</v>
      </c>
      <c r="BB286">
        <v>23</v>
      </c>
      <c r="BC286">
        <v>23</v>
      </c>
      <c r="BD286">
        <v>23</v>
      </c>
      <c r="BE286">
        <v>23</v>
      </c>
      <c r="BF286">
        <v>23</v>
      </c>
      <c r="BG286">
        <v>23</v>
      </c>
      <c r="BH286">
        <v>23</v>
      </c>
      <c r="BI286">
        <v>23</v>
      </c>
      <c r="BJ286">
        <v>23</v>
      </c>
      <c r="BK286">
        <v>23</v>
      </c>
      <c r="BL286">
        <v>23</v>
      </c>
      <c r="BM286">
        <v>23</v>
      </c>
      <c r="BN286">
        <v>23</v>
      </c>
      <c r="BO286">
        <v>24</v>
      </c>
      <c r="BP286">
        <v>24</v>
      </c>
      <c r="BQ286">
        <v>24</v>
      </c>
      <c r="BR286">
        <v>24</v>
      </c>
      <c r="BS286">
        <v>24</v>
      </c>
      <c r="BT286">
        <v>24</v>
      </c>
      <c r="BU286">
        <v>24</v>
      </c>
      <c r="BV286">
        <v>24</v>
      </c>
      <c r="BW286">
        <v>24</v>
      </c>
      <c r="BX286">
        <v>24</v>
      </c>
      <c r="BY286">
        <v>24</v>
      </c>
      <c r="BZ286">
        <v>24</v>
      </c>
      <c r="CA286">
        <v>24</v>
      </c>
      <c r="CB286">
        <v>24</v>
      </c>
      <c r="CC286">
        <v>24</v>
      </c>
      <c r="CD286">
        <v>24</v>
      </c>
      <c r="CE286">
        <v>24</v>
      </c>
      <c r="CF286">
        <v>24</v>
      </c>
      <c r="CG286">
        <v>24</v>
      </c>
      <c r="CH286">
        <v>24</v>
      </c>
      <c r="CI286">
        <v>17</v>
      </c>
      <c r="CJ286">
        <v>17</v>
      </c>
      <c r="CK286">
        <v>17</v>
      </c>
      <c r="CL286">
        <v>17</v>
      </c>
      <c r="CM286">
        <v>17</v>
      </c>
      <c r="CN286">
        <v>17</v>
      </c>
      <c r="CO286">
        <v>17</v>
      </c>
      <c r="CP286">
        <v>17</v>
      </c>
      <c r="CQ286">
        <v>17</v>
      </c>
      <c r="CR286">
        <v>17</v>
      </c>
      <c r="CS286">
        <v>17</v>
      </c>
      <c r="CT286">
        <v>17</v>
      </c>
      <c r="CU286">
        <v>17</v>
      </c>
      <c r="CV286">
        <v>17</v>
      </c>
      <c r="CW286">
        <v>17</v>
      </c>
      <c r="CX286">
        <v>17</v>
      </c>
      <c r="CY286">
        <v>17</v>
      </c>
      <c r="CZ286">
        <v>17</v>
      </c>
      <c r="DA286">
        <v>17</v>
      </c>
      <c r="DB286">
        <v>17</v>
      </c>
    </row>
    <row r="287" spans="1:106">
      <c r="A287">
        <v>279</v>
      </c>
      <c r="B287" t="s">
        <v>17</v>
      </c>
      <c r="C287" t="s">
        <v>9</v>
      </c>
      <c r="D287" t="s">
        <v>12</v>
      </c>
      <c r="E287" t="s">
        <v>19</v>
      </c>
      <c r="F287" t="s">
        <v>20</v>
      </c>
      <c r="G287">
        <v>22</v>
      </c>
      <c r="H287">
        <v>22</v>
      </c>
      <c r="I287">
        <v>22</v>
      </c>
      <c r="J287">
        <v>22</v>
      </c>
      <c r="K287">
        <v>22</v>
      </c>
      <c r="L287">
        <v>22</v>
      </c>
      <c r="M287">
        <v>22</v>
      </c>
      <c r="N287">
        <v>22</v>
      </c>
      <c r="O287">
        <v>22</v>
      </c>
      <c r="P287">
        <v>22</v>
      </c>
      <c r="Q287">
        <v>22</v>
      </c>
      <c r="R287">
        <v>22</v>
      </c>
      <c r="S287">
        <v>22</v>
      </c>
      <c r="T287">
        <v>22</v>
      </c>
      <c r="U287">
        <v>22</v>
      </c>
      <c r="V287">
        <v>22</v>
      </c>
      <c r="W287">
        <v>22</v>
      </c>
      <c r="X287">
        <v>22</v>
      </c>
      <c r="Y287">
        <v>22</v>
      </c>
      <c r="Z287">
        <v>22</v>
      </c>
      <c r="AA287">
        <v>25</v>
      </c>
      <c r="AB287">
        <v>25</v>
      </c>
      <c r="AC287">
        <v>25</v>
      </c>
      <c r="AD287">
        <v>25</v>
      </c>
      <c r="AE287">
        <v>25</v>
      </c>
      <c r="AF287">
        <v>25</v>
      </c>
      <c r="AG287">
        <v>25</v>
      </c>
      <c r="AH287">
        <v>25</v>
      </c>
      <c r="AI287">
        <v>25</v>
      </c>
      <c r="AJ287">
        <v>25</v>
      </c>
      <c r="AK287">
        <v>25</v>
      </c>
      <c r="AL287">
        <v>25</v>
      </c>
      <c r="AM287">
        <v>25</v>
      </c>
      <c r="AN287">
        <v>25</v>
      </c>
      <c r="AO287">
        <v>25</v>
      </c>
      <c r="AP287">
        <v>25</v>
      </c>
      <c r="AQ287">
        <v>25</v>
      </c>
      <c r="AR287">
        <v>25</v>
      </c>
      <c r="AS287">
        <v>25</v>
      </c>
      <c r="AT287">
        <v>25</v>
      </c>
      <c r="AU287">
        <v>23</v>
      </c>
      <c r="AV287">
        <v>23</v>
      </c>
      <c r="AW287">
        <v>23</v>
      </c>
      <c r="AX287">
        <v>24</v>
      </c>
      <c r="AY287">
        <v>23</v>
      </c>
      <c r="AZ287">
        <v>23</v>
      </c>
      <c r="BA287">
        <v>24</v>
      </c>
      <c r="BB287">
        <v>23</v>
      </c>
      <c r="BC287">
        <v>24</v>
      </c>
      <c r="BD287">
        <v>23</v>
      </c>
      <c r="BE287">
        <v>23</v>
      </c>
      <c r="BF287">
        <v>23</v>
      </c>
      <c r="BG287">
        <v>23</v>
      </c>
      <c r="BH287">
        <v>23</v>
      </c>
      <c r="BI287">
        <v>23</v>
      </c>
      <c r="BJ287">
        <v>23</v>
      </c>
      <c r="BK287">
        <v>23</v>
      </c>
      <c r="BL287">
        <v>23</v>
      </c>
      <c r="BM287">
        <v>23</v>
      </c>
      <c r="BN287">
        <v>23</v>
      </c>
      <c r="BO287">
        <v>24</v>
      </c>
      <c r="BP287">
        <v>24</v>
      </c>
      <c r="BQ287">
        <v>24</v>
      </c>
      <c r="BR287">
        <v>23</v>
      </c>
      <c r="BS287">
        <v>24</v>
      </c>
      <c r="BT287">
        <v>24</v>
      </c>
      <c r="BU287">
        <v>23</v>
      </c>
      <c r="BV287">
        <v>24</v>
      </c>
      <c r="BW287">
        <v>23</v>
      </c>
      <c r="BX287">
        <v>24</v>
      </c>
      <c r="BY287">
        <v>24</v>
      </c>
      <c r="BZ287">
        <v>24</v>
      </c>
      <c r="CA287">
        <v>24</v>
      </c>
      <c r="CB287">
        <v>24</v>
      </c>
      <c r="CC287">
        <v>24</v>
      </c>
      <c r="CD287">
        <v>24</v>
      </c>
      <c r="CE287">
        <v>24</v>
      </c>
      <c r="CF287">
        <v>24</v>
      </c>
      <c r="CG287">
        <v>24</v>
      </c>
      <c r="CH287">
        <v>24</v>
      </c>
      <c r="CI287">
        <v>17</v>
      </c>
      <c r="CJ287">
        <v>17</v>
      </c>
      <c r="CK287">
        <v>17</v>
      </c>
      <c r="CL287">
        <v>17</v>
      </c>
      <c r="CM287">
        <v>17</v>
      </c>
      <c r="CN287">
        <v>17</v>
      </c>
      <c r="CO287">
        <v>17</v>
      </c>
      <c r="CP287">
        <v>17</v>
      </c>
      <c r="CQ287">
        <v>17</v>
      </c>
      <c r="CR287">
        <v>17</v>
      </c>
      <c r="CS287">
        <v>17</v>
      </c>
      <c r="CT287">
        <v>1</v>
      </c>
      <c r="CU287">
        <v>17</v>
      </c>
      <c r="CV287">
        <v>17</v>
      </c>
      <c r="CW287">
        <v>17</v>
      </c>
      <c r="CX287">
        <v>17</v>
      </c>
      <c r="CY287">
        <v>17</v>
      </c>
      <c r="CZ287">
        <v>17</v>
      </c>
      <c r="DA287">
        <v>17</v>
      </c>
      <c r="DB287">
        <v>17</v>
      </c>
    </row>
    <row r="288" spans="1:106">
      <c r="A288">
        <v>280</v>
      </c>
      <c r="B288" t="s">
        <v>17</v>
      </c>
      <c r="C288" t="s">
        <v>9</v>
      </c>
      <c r="D288" t="s">
        <v>12</v>
      </c>
      <c r="E288" t="s">
        <v>19</v>
      </c>
      <c r="F288" t="s">
        <v>20</v>
      </c>
      <c r="G288">
        <v>22</v>
      </c>
      <c r="H288">
        <v>22</v>
      </c>
      <c r="I288">
        <v>22</v>
      </c>
      <c r="J288">
        <v>22</v>
      </c>
      <c r="K288">
        <v>22</v>
      </c>
      <c r="L288">
        <v>22</v>
      </c>
      <c r="M288">
        <v>22</v>
      </c>
      <c r="N288">
        <v>22</v>
      </c>
      <c r="O288">
        <v>22</v>
      </c>
      <c r="P288">
        <v>22</v>
      </c>
      <c r="Q288">
        <v>22</v>
      </c>
      <c r="R288">
        <v>22</v>
      </c>
      <c r="S288">
        <v>22</v>
      </c>
      <c r="T288">
        <v>22</v>
      </c>
      <c r="U288">
        <v>22</v>
      </c>
      <c r="V288">
        <v>22</v>
      </c>
      <c r="W288">
        <v>22</v>
      </c>
      <c r="X288">
        <v>22</v>
      </c>
      <c r="Y288">
        <v>22</v>
      </c>
      <c r="Z288">
        <v>22</v>
      </c>
      <c r="AA288">
        <v>25</v>
      </c>
      <c r="AB288">
        <v>25</v>
      </c>
      <c r="AC288">
        <v>25</v>
      </c>
      <c r="AD288">
        <v>25</v>
      </c>
      <c r="AE288">
        <v>25</v>
      </c>
      <c r="AF288">
        <v>25</v>
      </c>
      <c r="AG288">
        <v>1</v>
      </c>
      <c r="AH288">
        <v>25</v>
      </c>
      <c r="AI288">
        <v>25</v>
      </c>
      <c r="AJ288">
        <v>25</v>
      </c>
      <c r="AK288">
        <v>25</v>
      </c>
      <c r="AL288">
        <v>25</v>
      </c>
      <c r="AM288">
        <v>25</v>
      </c>
      <c r="AN288">
        <v>25</v>
      </c>
      <c r="AO288">
        <v>25</v>
      </c>
      <c r="AP288">
        <v>25</v>
      </c>
      <c r="AQ288">
        <v>25</v>
      </c>
      <c r="AR288">
        <v>25</v>
      </c>
      <c r="AS288">
        <v>25</v>
      </c>
      <c r="AT288">
        <v>25</v>
      </c>
      <c r="AU288">
        <v>23</v>
      </c>
      <c r="AV288">
        <v>23</v>
      </c>
      <c r="AW288">
        <v>23</v>
      </c>
      <c r="AX288">
        <v>23</v>
      </c>
      <c r="AY288">
        <v>23</v>
      </c>
      <c r="AZ288">
        <v>23</v>
      </c>
      <c r="BA288">
        <v>11</v>
      </c>
      <c r="BB288">
        <v>23</v>
      </c>
      <c r="BC288">
        <v>1</v>
      </c>
      <c r="BD288">
        <v>23</v>
      </c>
      <c r="BE288">
        <v>23</v>
      </c>
      <c r="BF288">
        <v>23</v>
      </c>
      <c r="BG288">
        <v>23</v>
      </c>
      <c r="BH288">
        <v>23</v>
      </c>
      <c r="BI288">
        <v>23</v>
      </c>
      <c r="BJ288">
        <v>23</v>
      </c>
      <c r="BK288">
        <v>23</v>
      </c>
      <c r="BL288">
        <v>23</v>
      </c>
      <c r="BM288">
        <v>23</v>
      </c>
      <c r="BN288">
        <v>23</v>
      </c>
      <c r="BO288">
        <v>24</v>
      </c>
      <c r="BP288">
        <v>24</v>
      </c>
      <c r="BQ288">
        <v>24</v>
      </c>
      <c r="BR288">
        <v>24</v>
      </c>
      <c r="BS288">
        <v>24</v>
      </c>
      <c r="BT288">
        <v>24</v>
      </c>
      <c r="BU288">
        <v>25</v>
      </c>
      <c r="BV288">
        <v>24</v>
      </c>
      <c r="BW288">
        <v>23</v>
      </c>
      <c r="BX288">
        <v>24</v>
      </c>
      <c r="BY288">
        <v>24</v>
      </c>
      <c r="BZ288">
        <v>24</v>
      </c>
      <c r="CA288">
        <v>24</v>
      </c>
      <c r="CB288">
        <v>24</v>
      </c>
      <c r="CC288">
        <v>24</v>
      </c>
      <c r="CD288">
        <v>24</v>
      </c>
      <c r="CE288">
        <v>24</v>
      </c>
      <c r="CF288">
        <v>24</v>
      </c>
      <c r="CG288">
        <v>24</v>
      </c>
      <c r="CH288">
        <v>24</v>
      </c>
      <c r="CI288">
        <v>17</v>
      </c>
      <c r="CJ288">
        <v>17</v>
      </c>
      <c r="CK288">
        <v>17</v>
      </c>
      <c r="CL288">
        <v>17</v>
      </c>
      <c r="CM288">
        <v>17</v>
      </c>
      <c r="CN288">
        <v>17</v>
      </c>
      <c r="CO288">
        <v>23</v>
      </c>
      <c r="CP288">
        <v>17</v>
      </c>
      <c r="CQ288">
        <v>24</v>
      </c>
      <c r="CR288">
        <v>17</v>
      </c>
      <c r="CS288">
        <v>17</v>
      </c>
      <c r="CT288">
        <v>17</v>
      </c>
      <c r="CU288">
        <v>17</v>
      </c>
      <c r="CV288">
        <v>17</v>
      </c>
      <c r="CW288">
        <v>17</v>
      </c>
      <c r="CX288">
        <v>17</v>
      </c>
      <c r="CY288">
        <v>1</v>
      </c>
      <c r="CZ288">
        <v>17</v>
      </c>
      <c r="DA288">
        <v>1</v>
      </c>
      <c r="DB288">
        <v>17</v>
      </c>
    </row>
    <row r="289" spans="1:106">
      <c r="A289">
        <v>281</v>
      </c>
      <c r="B289" t="s">
        <v>17</v>
      </c>
      <c r="C289" t="s">
        <v>9</v>
      </c>
      <c r="D289" t="s">
        <v>12</v>
      </c>
      <c r="E289" t="s">
        <v>19</v>
      </c>
      <c r="F289" t="s">
        <v>20</v>
      </c>
      <c r="G289">
        <v>22</v>
      </c>
      <c r="H289">
        <v>22</v>
      </c>
      <c r="I289">
        <v>22</v>
      </c>
      <c r="J289">
        <v>22</v>
      </c>
      <c r="K289">
        <v>22</v>
      </c>
      <c r="L289">
        <v>22</v>
      </c>
      <c r="M289">
        <v>22</v>
      </c>
      <c r="N289">
        <v>22</v>
      </c>
      <c r="O289">
        <v>22</v>
      </c>
      <c r="P289">
        <v>22</v>
      </c>
      <c r="Q289">
        <v>22</v>
      </c>
      <c r="R289">
        <v>22</v>
      </c>
      <c r="S289">
        <v>22</v>
      </c>
      <c r="T289">
        <v>22</v>
      </c>
      <c r="U289">
        <v>22</v>
      </c>
      <c r="V289">
        <v>22</v>
      </c>
      <c r="W289">
        <v>22</v>
      </c>
      <c r="X289">
        <v>22</v>
      </c>
      <c r="Y289">
        <v>22</v>
      </c>
      <c r="Z289">
        <v>22</v>
      </c>
      <c r="AA289">
        <v>25</v>
      </c>
      <c r="AB289">
        <v>25</v>
      </c>
      <c r="AC289">
        <v>25</v>
      </c>
      <c r="AD289">
        <v>25</v>
      </c>
      <c r="AE289">
        <v>25</v>
      </c>
      <c r="AF289">
        <v>25</v>
      </c>
      <c r="AG289">
        <v>25</v>
      </c>
      <c r="AH289">
        <v>25</v>
      </c>
      <c r="AI289">
        <v>25</v>
      </c>
      <c r="AJ289">
        <v>25</v>
      </c>
      <c r="AK289">
        <v>25</v>
      </c>
      <c r="AL289">
        <v>25</v>
      </c>
      <c r="AM289">
        <v>25</v>
      </c>
      <c r="AN289">
        <v>25</v>
      </c>
      <c r="AO289">
        <v>25</v>
      </c>
      <c r="AP289">
        <v>25</v>
      </c>
      <c r="AQ289">
        <v>25</v>
      </c>
      <c r="AR289">
        <v>25</v>
      </c>
      <c r="AS289">
        <v>25</v>
      </c>
      <c r="AT289">
        <v>25</v>
      </c>
      <c r="AU289">
        <v>23</v>
      </c>
      <c r="AV289">
        <v>23</v>
      </c>
      <c r="AW289">
        <v>23</v>
      </c>
      <c r="AX289">
        <v>23</v>
      </c>
      <c r="AY289">
        <v>23</v>
      </c>
      <c r="AZ289">
        <v>23</v>
      </c>
      <c r="BA289">
        <v>23</v>
      </c>
      <c r="BB289">
        <v>23</v>
      </c>
      <c r="BC289">
        <v>23</v>
      </c>
      <c r="BD289">
        <v>23</v>
      </c>
      <c r="BE289">
        <v>23</v>
      </c>
      <c r="BF289">
        <v>23</v>
      </c>
      <c r="BG289">
        <v>23</v>
      </c>
      <c r="BH289">
        <v>23</v>
      </c>
      <c r="BI289">
        <v>24</v>
      </c>
      <c r="BJ289">
        <v>23</v>
      </c>
      <c r="BK289">
        <v>23</v>
      </c>
      <c r="BL289">
        <v>23</v>
      </c>
      <c r="BM289">
        <v>23</v>
      </c>
      <c r="BN289">
        <v>23</v>
      </c>
      <c r="BO289">
        <v>24</v>
      </c>
      <c r="BP289">
        <v>24</v>
      </c>
      <c r="BQ289">
        <v>24</v>
      </c>
      <c r="BR289">
        <v>24</v>
      </c>
      <c r="BS289">
        <v>24</v>
      </c>
      <c r="BT289">
        <v>24</v>
      </c>
      <c r="BU289">
        <v>24</v>
      </c>
      <c r="BV289">
        <v>24</v>
      </c>
      <c r="BW289">
        <v>24</v>
      </c>
      <c r="BX289">
        <v>24</v>
      </c>
      <c r="BY289">
        <v>24</v>
      </c>
      <c r="BZ289">
        <v>24</v>
      </c>
      <c r="CA289">
        <v>24</v>
      </c>
      <c r="CB289">
        <v>24</v>
      </c>
      <c r="CC289">
        <v>23</v>
      </c>
      <c r="CD289">
        <v>24</v>
      </c>
      <c r="CE289">
        <v>24</v>
      </c>
      <c r="CF289">
        <v>24</v>
      </c>
      <c r="CG289">
        <v>24</v>
      </c>
      <c r="CH289">
        <v>24</v>
      </c>
      <c r="CI289">
        <v>17</v>
      </c>
      <c r="CJ289">
        <v>17</v>
      </c>
      <c r="CK289">
        <v>17</v>
      </c>
      <c r="CL289">
        <v>17</v>
      </c>
      <c r="CM289">
        <v>17</v>
      </c>
      <c r="CN289">
        <v>17</v>
      </c>
      <c r="CO289">
        <v>17</v>
      </c>
      <c r="CP289">
        <v>17</v>
      </c>
      <c r="CQ289">
        <v>17</v>
      </c>
      <c r="CR289">
        <v>17</v>
      </c>
      <c r="CS289">
        <v>17</v>
      </c>
      <c r="CT289">
        <v>17</v>
      </c>
      <c r="CU289">
        <v>17</v>
      </c>
      <c r="CV289">
        <v>17</v>
      </c>
      <c r="CW289">
        <v>17</v>
      </c>
      <c r="CX289">
        <v>17</v>
      </c>
      <c r="CY289">
        <v>17</v>
      </c>
      <c r="CZ289">
        <v>17</v>
      </c>
      <c r="DA289">
        <v>17</v>
      </c>
      <c r="DB289">
        <v>17</v>
      </c>
    </row>
    <row r="290" spans="1:106">
      <c r="A290">
        <v>282</v>
      </c>
      <c r="B290" t="s">
        <v>17</v>
      </c>
      <c r="C290" t="s">
        <v>9</v>
      </c>
      <c r="D290" t="s">
        <v>12</v>
      </c>
      <c r="E290" t="s">
        <v>19</v>
      </c>
      <c r="F290" t="s">
        <v>20</v>
      </c>
      <c r="G290">
        <v>22</v>
      </c>
      <c r="H290">
        <v>22</v>
      </c>
      <c r="I290">
        <v>22</v>
      </c>
      <c r="J290">
        <v>22</v>
      </c>
      <c r="K290">
        <v>22</v>
      </c>
      <c r="L290">
        <v>22</v>
      </c>
      <c r="M290">
        <v>22</v>
      </c>
      <c r="N290">
        <v>22</v>
      </c>
      <c r="O290">
        <v>22</v>
      </c>
      <c r="P290">
        <v>22</v>
      </c>
      <c r="Q290">
        <v>22</v>
      </c>
      <c r="R290">
        <v>22</v>
      </c>
      <c r="S290">
        <v>22</v>
      </c>
      <c r="T290">
        <v>22</v>
      </c>
      <c r="U290">
        <v>22</v>
      </c>
      <c r="V290">
        <v>22</v>
      </c>
      <c r="W290">
        <v>22</v>
      </c>
      <c r="X290">
        <v>22</v>
      </c>
      <c r="Y290">
        <v>22</v>
      </c>
      <c r="Z290">
        <v>22</v>
      </c>
      <c r="AA290">
        <v>25</v>
      </c>
      <c r="AB290">
        <v>25</v>
      </c>
      <c r="AC290">
        <v>25</v>
      </c>
      <c r="AD290">
        <v>25</v>
      </c>
      <c r="AE290">
        <v>25</v>
      </c>
      <c r="AF290">
        <v>25</v>
      </c>
      <c r="AG290">
        <v>25</v>
      </c>
      <c r="AH290">
        <v>25</v>
      </c>
      <c r="AI290">
        <v>25</v>
      </c>
      <c r="AJ290">
        <v>25</v>
      </c>
      <c r="AK290">
        <v>25</v>
      </c>
      <c r="AL290">
        <v>25</v>
      </c>
      <c r="AM290">
        <v>25</v>
      </c>
      <c r="AN290">
        <v>25</v>
      </c>
      <c r="AO290">
        <v>25</v>
      </c>
      <c r="AP290">
        <v>25</v>
      </c>
      <c r="AQ290">
        <v>25</v>
      </c>
      <c r="AR290">
        <v>25</v>
      </c>
      <c r="AS290">
        <v>25</v>
      </c>
      <c r="AT290">
        <v>25</v>
      </c>
      <c r="AU290">
        <v>23</v>
      </c>
      <c r="AV290">
        <v>23</v>
      </c>
      <c r="AW290">
        <v>23</v>
      </c>
      <c r="AX290">
        <v>23</v>
      </c>
      <c r="AY290">
        <v>23</v>
      </c>
      <c r="AZ290">
        <v>23</v>
      </c>
      <c r="BA290">
        <v>23</v>
      </c>
      <c r="BB290">
        <v>23</v>
      </c>
      <c r="BC290">
        <v>23</v>
      </c>
      <c r="BD290">
        <v>23</v>
      </c>
      <c r="BE290">
        <v>23</v>
      </c>
      <c r="BF290">
        <v>23</v>
      </c>
      <c r="BG290">
        <v>23</v>
      </c>
      <c r="BH290">
        <v>1</v>
      </c>
      <c r="BI290">
        <v>23</v>
      </c>
      <c r="BJ290">
        <v>23</v>
      </c>
      <c r="BK290">
        <v>23</v>
      </c>
      <c r="BL290">
        <v>23</v>
      </c>
      <c r="BM290">
        <v>23</v>
      </c>
      <c r="BN290">
        <v>23</v>
      </c>
      <c r="BO290">
        <v>24</v>
      </c>
      <c r="BP290">
        <v>24</v>
      </c>
      <c r="BQ290">
        <v>24</v>
      </c>
      <c r="BR290">
        <v>24</v>
      </c>
      <c r="BS290">
        <v>24</v>
      </c>
      <c r="BT290">
        <v>24</v>
      </c>
      <c r="BU290">
        <v>24</v>
      </c>
      <c r="BV290">
        <v>24</v>
      </c>
      <c r="BW290">
        <v>24</v>
      </c>
      <c r="BX290">
        <v>24</v>
      </c>
      <c r="BY290">
        <v>24</v>
      </c>
      <c r="BZ290">
        <v>1</v>
      </c>
      <c r="CA290">
        <v>24</v>
      </c>
      <c r="CB290">
        <v>23</v>
      </c>
      <c r="CC290">
        <v>24</v>
      </c>
      <c r="CD290">
        <v>24</v>
      </c>
      <c r="CE290">
        <v>24</v>
      </c>
      <c r="CF290">
        <v>24</v>
      </c>
      <c r="CG290">
        <v>24</v>
      </c>
      <c r="CH290">
        <v>24</v>
      </c>
      <c r="CI290">
        <v>17</v>
      </c>
      <c r="CJ290">
        <v>17</v>
      </c>
      <c r="CK290">
        <v>17</v>
      </c>
      <c r="CL290">
        <v>17</v>
      </c>
      <c r="CM290">
        <v>17</v>
      </c>
      <c r="CN290">
        <v>17</v>
      </c>
      <c r="CO290">
        <v>17</v>
      </c>
      <c r="CP290">
        <v>17</v>
      </c>
      <c r="CQ290">
        <v>17</v>
      </c>
      <c r="CR290">
        <v>17</v>
      </c>
      <c r="CS290">
        <v>17</v>
      </c>
      <c r="CT290">
        <v>24</v>
      </c>
      <c r="CU290">
        <v>17</v>
      </c>
      <c r="CV290">
        <v>24</v>
      </c>
      <c r="CW290">
        <v>17</v>
      </c>
      <c r="CX290">
        <v>17</v>
      </c>
      <c r="CY290">
        <v>17</v>
      </c>
      <c r="CZ290">
        <v>17</v>
      </c>
      <c r="DA290">
        <v>17</v>
      </c>
      <c r="DB290">
        <v>17</v>
      </c>
    </row>
    <row r="291" spans="1:106">
      <c r="A291">
        <v>283</v>
      </c>
      <c r="B291" t="s">
        <v>17</v>
      </c>
      <c r="C291" t="s">
        <v>9</v>
      </c>
      <c r="D291" t="s">
        <v>12</v>
      </c>
      <c r="E291" t="s">
        <v>19</v>
      </c>
      <c r="F291" t="s">
        <v>20</v>
      </c>
      <c r="G291">
        <v>22</v>
      </c>
      <c r="H291">
        <v>22</v>
      </c>
      <c r="I291">
        <v>22</v>
      </c>
      <c r="J291">
        <v>22</v>
      </c>
      <c r="K291">
        <v>22</v>
      </c>
      <c r="L291">
        <v>22</v>
      </c>
      <c r="M291">
        <v>22</v>
      </c>
      <c r="N291">
        <v>22</v>
      </c>
      <c r="O291">
        <v>22</v>
      </c>
      <c r="P291">
        <v>22</v>
      </c>
      <c r="Q291">
        <v>22</v>
      </c>
      <c r="R291">
        <v>22</v>
      </c>
      <c r="S291">
        <v>22</v>
      </c>
      <c r="T291">
        <v>22</v>
      </c>
      <c r="U291">
        <v>22</v>
      </c>
      <c r="V291">
        <v>22</v>
      </c>
      <c r="W291">
        <v>22</v>
      </c>
      <c r="X291">
        <v>22</v>
      </c>
      <c r="Y291">
        <v>22</v>
      </c>
      <c r="Z291">
        <v>22</v>
      </c>
      <c r="AA291">
        <v>25</v>
      </c>
      <c r="AB291">
        <v>25</v>
      </c>
      <c r="AC291">
        <v>25</v>
      </c>
      <c r="AD291">
        <v>25</v>
      </c>
      <c r="AE291">
        <v>25</v>
      </c>
      <c r="AF291">
        <v>25</v>
      </c>
      <c r="AG291">
        <v>25</v>
      </c>
      <c r="AH291">
        <v>25</v>
      </c>
      <c r="AI291">
        <v>25</v>
      </c>
      <c r="AJ291">
        <v>25</v>
      </c>
      <c r="AK291">
        <v>25</v>
      </c>
      <c r="AL291">
        <v>25</v>
      </c>
      <c r="AM291">
        <v>25</v>
      </c>
      <c r="AN291">
        <v>25</v>
      </c>
      <c r="AO291">
        <v>25</v>
      </c>
      <c r="AP291">
        <v>25</v>
      </c>
      <c r="AQ291">
        <v>25</v>
      </c>
      <c r="AR291">
        <v>25</v>
      </c>
      <c r="AS291">
        <v>25</v>
      </c>
      <c r="AT291">
        <v>25</v>
      </c>
      <c r="AU291">
        <v>23</v>
      </c>
      <c r="AV291">
        <v>23</v>
      </c>
      <c r="AW291">
        <v>23</v>
      </c>
      <c r="AX291">
        <v>23</v>
      </c>
      <c r="AY291">
        <v>23</v>
      </c>
      <c r="AZ291">
        <v>23</v>
      </c>
      <c r="BA291">
        <v>23</v>
      </c>
      <c r="BB291">
        <v>23</v>
      </c>
      <c r="BC291">
        <v>23</v>
      </c>
      <c r="BD291">
        <v>23</v>
      </c>
      <c r="BE291">
        <v>23</v>
      </c>
      <c r="BF291">
        <v>24</v>
      </c>
      <c r="BG291">
        <v>23</v>
      </c>
      <c r="BH291">
        <v>24</v>
      </c>
      <c r="BI291">
        <v>24</v>
      </c>
      <c r="BJ291">
        <v>23</v>
      </c>
      <c r="BK291">
        <v>23</v>
      </c>
      <c r="BL291">
        <v>23</v>
      </c>
      <c r="BM291">
        <v>23</v>
      </c>
      <c r="BN291">
        <v>23</v>
      </c>
      <c r="BO291">
        <v>24</v>
      </c>
      <c r="BP291">
        <v>24</v>
      </c>
      <c r="BQ291">
        <v>24</v>
      </c>
      <c r="BR291">
        <v>24</v>
      </c>
      <c r="BS291">
        <v>24</v>
      </c>
      <c r="BT291">
        <v>24</v>
      </c>
      <c r="BU291">
        <v>24</v>
      </c>
      <c r="BV291">
        <v>24</v>
      </c>
      <c r="BW291">
        <v>24</v>
      </c>
      <c r="BX291">
        <v>24</v>
      </c>
      <c r="BY291">
        <v>24</v>
      </c>
      <c r="BZ291">
        <v>23</v>
      </c>
      <c r="CA291">
        <v>24</v>
      </c>
      <c r="CB291">
        <v>23</v>
      </c>
      <c r="CC291">
        <v>23</v>
      </c>
      <c r="CD291">
        <v>24</v>
      </c>
      <c r="CE291">
        <v>24</v>
      </c>
      <c r="CF291">
        <v>24</v>
      </c>
      <c r="CG291">
        <v>24</v>
      </c>
      <c r="CH291">
        <v>24</v>
      </c>
      <c r="CI291">
        <v>17</v>
      </c>
      <c r="CJ291">
        <v>17</v>
      </c>
      <c r="CK291">
        <v>17</v>
      </c>
      <c r="CL291">
        <v>17</v>
      </c>
      <c r="CM291">
        <v>17</v>
      </c>
      <c r="CN291">
        <v>17</v>
      </c>
      <c r="CO291">
        <v>17</v>
      </c>
      <c r="CP291">
        <v>17</v>
      </c>
      <c r="CQ291">
        <v>17</v>
      </c>
      <c r="CR291">
        <v>17</v>
      </c>
      <c r="CS291">
        <v>17</v>
      </c>
      <c r="CT291">
        <v>17</v>
      </c>
      <c r="CU291">
        <v>17</v>
      </c>
      <c r="CV291">
        <v>17</v>
      </c>
      <c r="CW291">
        <v>17</v>
      </c>
      <c r="CX291">
        <v>17</v>
      </c>
      <c r="CY291">
        <v>17</v>
      </c>
      <c r="CZ291">
        <v>17</v>
      </c>
      <c r="DA291">
        <v>17</v>
      </c>
      <c r="DB291">
        <v>17</v>
      </c>
    </row>
    <row r="292" spans="1:106">
      <c r="A292">
        <v>284</v>
      </c>
      <c r="B292" t="s">
        <v>17</v>
      </c>
      <c r="C292" t="s">
        <v>9</v>
      </c>
      <c r="D292" t="s">
        <v>12</v>
      </c>
      <c r="E292" t="s">
        <v>19</v>
      </c>
      <c r="F292" t="s">
        <v>20</v>
      </c>
      <c r="G292">
        <v>22</v>
      </c>
      <c r="H292">
        <v>18</v>
      </c>
      <c r="I292">
        <v>22</v>
      </c>
      <c r="J292">
        <v>22</v>
      </c>
      <c r="K292">
        <v>22</v>
      </c>
      <c r="L292">
        <v>22</v>
      </c>
      <c r="M292">
        <v>22</v>
      </c>
      <c r="N292">
        <v>22</v>
      </c>
      <c r="O292">
        <v>22</v>
      </c>
      <c r="P292">
        <v>22</v>
      </c>
      <c r="Q292">
        <v>22</v>
      </c>
      <c r="R292">
        <v>22</v>
      </c>
      <c r="S292">
        <v>22</v>
      </c>
      <c r="T292">
        <v>22</v>
      </c>
      <c r="U292">
        <v>22</v>
      </c>
      <c r="V292">
        <v>22</v>
      </c>
      <c r="W292">
        <v>22</v>
      </c>
      <c r="X292">
        <v>22</v>
      </c>
      <c r="Y292">
        <v>22</v>
      </c>
      <c r="Z292">
        <v>22</v>
      </c>
      <c r="AA292">
        <v>25</v>
      </c>
      <c r="AB292">
        <v>22</v>
      </c>
      <c r="AC292">
        <v>25</v>
      </c>
      <c r="AD292">
        <v>25</v>
      </c>
      <c r="AE292">
        <v>25</v>
      </c>
      <c r="AF292">
        <v>25</v>
      </c>
      <c r="AG292">
        <v>25</v>
      </c>
      <c r="AH292">
        <v>25</v>
      </c>
      <c r="AI292">
        <v>25</v>
      </c>
      <c r="AJ292">
        <v>25</v>
      </c>
      <c r="AK292">
        <v>25</v>
      </c>
      <c r="AL292">
        <v>25</v>
      </c>
      <c r="AM292">
        <v>25</v>
      </c>
      <c r="AN292">
        <v>25</v>
      </c>
      <c r="AO292">
        <v>25</v>
      </c>
      <c r="AP292">
        <v>25</v>
      </c>
      <c r="AQ292">
        <v>25</v>
      </c>
      <c r="AR292">
        <v>25</v>
      </c>
      <c r="AS292">
        <v>25</v>
      </c>
      <c r="AT292">
        <v>25</v>
      </c>
      <c r="AU292">
        <v>23</v>
      </c>
      <c r="AV292">
        <v>25</v>
      </c>
      <c r="AW292">
        <v>23</v>
      </c>
      <c r="AX292">
        <v>23</v>
      </c>
      <c r="AY292">
        <v>23</v>
      </c>
      <c r="AZ292">
        <v>23</v>
      </c>
      <c r="BA292">
        <v>23</v>
      </c>
      <c r="BB292">
        <v>23</v>
      </c>
      <c r="BC292">
        <v>23</v>
      </c>
      <c r="BD292">
        <v>23</v>
      </c>
      <c r="BE292">
        <v>23</v>
      </c>
      <c r="BF292">
        <v>23</v>
      </c>
      <c r="BG292">
        <v>23</v>
      </c>
      <c r="BH292">
        <v>23</v>
      </c>
      <c r="BI292">
        <v>23</v>
      </c>
      <c r="BJ292">
        <v>23</v>
      </c>
      <c r="BK292">
        <v>23</v>
      </c>
      <c r="BL292">
        <v>23</v>
      </c>
      <c r="BM292">
        <v>23</v>
      </c>
      <c r="BN292">
        <v>23</v>
      </c>
      <c r="BO292">
        <v>24</v>
      </c>
      <c r="BP292">
        <v>20</v>
      </c>
      <c r="BQ292">
        <v>24</v>
      </c>
      <c r="BR292">
        <v>24</v>
      </c>
      <c r="BS292">
        <v>24</v>
      </c>
      <c r="BT292">
        <v>24</v>
      </c>
      <c r="BU292">
        <v>24</v>
      </c>
      <c r="BV292">
        <v>24</v>
      </c>
      <c r="BW292">
        <v>24</v>
      </c>
      <c r="BX292">
        <v>24</v>
      </c>
      <c r="BY292">
        <v>24</v>
      </c>
      <c r="BZ292">
        <v>24</v>
      </c>
      <c r="CA292">
        <v>24</v>
      </c>
      <c r="CB292">
        <v>24</v>
      </c>
      <c r="CC292">
        <v>24</v>
      </c>
      <c r="CD292">
        <v>24</v>
      </c>
      <c r="CE292">
        <v>24</v>
      </c>
      <c r="CF292">
        <v>24</v>
      </c>
      <c r="CG292">
        <v>24</v>
      </c>
      <c r="CH292">
        <v>24</v>
      </c>
      <c r="CI292">
        <v>17</v>
      </c>
      <c r="CJ292">
        <v>23</v>
      </c>
      <c r="CK292">
        <v>17</v>
      </c>
      <c r="CL292">
        <v>18</v>
      </c>
      <c r="CM292">
        <v>17</v>
      </c>
      <c r="CN292">
        <v>17</v>
      </c>
      <c r="CO292">
        <v>17</v>
      </c>
      <c r="CP292">
        <v>17</v>
      </c>
      <c r="CQ292">
        <v>17</v>
      </c>
      <c r="CR292">
        <v>17</v>
      </c>
      <c r="CS292">
        <v>17</v>
      </c>
      <c r="CT292">
        <v>17</v>
      </c>
      <c r="CU292">
        <v>17</v>
      </c>
      <c r="CV292">
        <v>17</v>
      </c>
      <c r="CW292">
        <v>17</v>
      </c>
      <c r="CX292">
        <v>17</v>
      </c>
      <c r="CY292">
        <v>17</v>
      </c>
      <c r="CZ292">
        <v>17</v>
      </c>
      <c r="DA292">
        <v>17</v>
      </c>
      <c r="DB292">
        <v>17</v>
      </c>
    </row>
    <row r="293" spans="1:106">
      <c r="A293">
        <v>285</v>
      </c>
      <c r="B293" t="s">
        <v>17</v>
      </c>
      <c r="C293" t="s">
        <v>9</v>
      </c>
      <c r="D293" t="s">
        <v>12</v>
      </c>
      <c r="E293" t="s">
        <v>19</v>
      </c>
      <c r="F293" t="s">
        <v>20</v>
      </c>
      <c r="G293">
        <v>22</v>
      </c>
      <c r="H293">
        <v>22</v>
      </c>
      <c r="I293">
        <v>22</v>
      </c>
      <c r="J293">
        <v>22</v>
      </c>
      <c r="K293">
        <v>22</v>
      </c>
      <c r="L293">
        <v>22</v>
      </c>
      <c r="M293">
        <v>22</v>
      </c>
      <c r="N293">
        <v>22</v>
      </c>
      <c r="O293">
        <v>22</v>
      </c>
      <c r="P293">
        <v>22</v>
      </c>
      <c r="Q293">
        <v>22</v>
      </c>
      <c r="R293">
        <v>22</v>
      </c>
      <c r="S293">
        <v>22</v>
      </c>
      <c r="T293">
        <v>22</v>
      </c>
      <c r="U293">
        <v>22</v>
      </c>
      <c r="V293">
        <v>22</v>
      </c>
      <c r="W293">
        <v>22</v>
      </c>
      <c r="X293">
        <v>22</v>
      </c>
      <c r="Y293">
        <v>22</v>
      </c>
      <c r="Z293">
        <v>22</v>
      </c>
      <c r="AA293">
        <v>25</v>
      </c>
      <c r="AB293">
        <v>25</v>
      </c>
      <c r="AC293">
        <v>25</v>
      </c>
      <c r="AD293">
        <v>25</v>
      </c>
      <c r="AE293">
        <v>25</v>
      </c>
      <c r="AF293">
        <v>25</v>
      </c>
      <c r="AG293">
        <v>25</v>
      </c>
      <c r="AH293">
        <v>25</v>
      </c>
      <c r="AI293">
        <v>25</v>
      </c>
      <c r="AJ293">
        <v>25</v>
      </c>
      <c r="AK293">
        <v>25</v>
      </c>
      <c r="AL293">
        <v>25</v>
      </c>
      <c r="AM293">
        <v>25</v>
      </c>
      <c r="AN293">
        <v>25</v>
      </c>
      <c r="AO293">
        <v>25</v>
      </c>
      <c r="AP293">
        <v>25</v>
      </c>
      <c r="AQ293">
        <v>25</v>
      </c>
      <c r="AR293">
        <v>25</v>
      </c>
      <c r="AS293">
        <v>25</v>
      </c>
      <c r="AT293">
        <v>25</v>
      </c>
      <c r="AU293">
        <v>23</v>
      </c>
      <c r="AV293">
        <v>23</v>
      </c>
      <c r="AW293">
        <v>23</v>
      </c>
      <c r="AX293">
        <v>23</v>
      </c>
      <c r="AY293">
        <v>23</v>
      </c>
      <c r="AZ293">
        <v>23</v>
      </c>
      <c r="BA293">
        <v>24</v>
      </c>
      <c r="BB293">
        <v>23</v>
      </c>
      <c r="BC293">
        <v>23</v>
      </c>
      <c r="BD293">
        <v>23</v>
      </c>
      <c r="BE293">
        <v>23</v>
      </c>
      <c r="BF293">
        <v>23</v>
      </c>
      <c r="BG293">
        <v>23</v>
      </c>
      <c r="BH293">
        <v>23</v>
      </c>
      <c r="BI293">
        <v>23</v>
      </c>
      <c r="BJ293">
        <v>23</v>
      </c>
      <c r="BK293">
        <v>23</v>
      </c>
      <c r="BL293">
        <v>23</v>
      </c>
      <c r="BM293">
        <v>23</v>
      </c>
      <c r="BN293">
        <v>23</v>
      </c>
      <c r="BO293">
        <v>24</v>
      </c>
      <c r="BP293">
        <v>24</v>
      </c>
      <c r="BQ293">
        <v>24</v>
      </c>
      <c r="BR293">
        <v>24</v>
      </c>
      <c r="BS293">
        <v>24</v>
      </c>
      <c r="BT293">
        <v>24</v>
      </c>
      <c r="BU293">
        <v>23</v>
      </c>
      <c r="BV293">
        <v>24</v>
      </c>
      <c r="BW293">
        <v>24</v>
      </c>
      <c r="BX293">
        <v>24</v>
      </c>
      <c r="BY293">
        <v>24</v>
      </c>
      <c r="BZ293">
        <v>24</v>
      </c>
      <c r="CA293">
        <v>24</v>
      </c>
      <c r="CB293">
        <v>24</v>
      </c>
      <c r="CC293">
        <v>24</v>
      </c>
      <c r="CD293">
        <v>24</v>
      </c>
      <c r="CE293">
        <v>24</v>
      </c>
      <c r="CF293">
        <v>24</v>
      </c>
      <c r="CG293">
        <v>24</v>
      </c>
      <c r="CH293">
        <v>24</v>
      </c>
      <c r="CI293">
        <v>17</v>
      </c>
      <c r="CJ293">
        <v>17</v>
      </c>
      <c r="CK293">
        <v>17</v>
      </c>
      <c r="CL293">
        <v>17</v>
      </c>
      <c r="CM293">
        <v>17</v>
      </c>
      <c r="CN293">
        <v>17</v>
      </c>
      <c r="CO293">
        <v>17</v>
      </c>
      <c r="CP293">
        <v>17</v>
      </c>
      <c r="CQ293">
        <v>17</v>
      </c>
      <c r="CR293">
        <v>17</v>
      </c>
      <c r="CS293">
        <v>17</v>
      </c>
      <c r="CT293">
        <v>17</v>
      </c>
      <c r="CU293">
        <v>17</v>
      </c>
      <c r="CV293">
        <v>17</v>
      </c>
      <c r="CW293">
        <v>17</v>
      </c>
      <c r="CX293">
        <v>17</v>
      </c>
      <c r="CY293">
        <v>17</v>
      </c>
      <c r="CZ293">
        <v>17</v>
      </c>
      <c r="DA293">
        <v>17</v>
      </c>
      <c r="DB293">
        <v>17</v>
      </c>
    </row>
    <row r="294" spans="1:106">
      <c r="A294">
        <v>286</v>
      </c>
      <c r="B294" t="s">
        <v>17</v>
      </c>
      <c r="C294" t="s">
        <v>9</v>
      </c>
      <c r="D294" t="s">
        <v>12</v>
      </c>
      <c r="E294" t="s">
        <v>19</v>
      </c>
      <c r="F294" t="s">
        <v>20</v>
      </c>
      <c r="G294">
        <v>22</v>
      </c>
      <c r="H294">
        <v>22</v>
      </c>
      <c r="I294">
        <v>22</v>
      </c>
      <c r="J294">
        <v>22</v>
      </c>
      <c r="K294">
        <v>22</v>
      </c>
      <c r="L294">
        <v>22</v>
      </c>
      <c r="M294">
        <v>22</v>
      </c>
      <c r="N294">
        <v>22</v>
      </c>
      <c r="O294">
        <v>22</v>
      </c>
      <c r="P294">
        <v>22</v>
      </c>
      <c r="Q294">
        <v>22</v>
      </c>
      <c r="R294">
        <v>22</v>
      </c>
      <c r="S294">
        <v>22</v>
      </c>
      <c r="T294">
        <v>22</v>
      </c>
      <c r="U294">
        <v>22</v>
      </c>
      <c r="V294">
        <v>22</v>
      </c>
      <c r="W294">
        <v>1</v>
      </c>
      <c r="X294">
        <v>22</v>
      </c>
      <c r="Y294">
        <v>1</v>
      </c>
      <c r="Z294">
        <v>22</v>
      </c>
      <c r="AA294">
        <v>25</v>
      </c>
      <c r="AB294">
        <v>25</v>
      </c>
      <c r="AC294">
        <v>25</v>
      </c>
      <c r="AD294">
        <v>25</v>
      </c>
      <c r="AE294">
        <v>25</v>
      </c>
      <c r="AF294">
        <v>25</v>
      </c>
      <c r="AG294">
        <v>25</v>
      </c>
      <c r="AH294">
        <v>25</v>
      </c>
      <c r="AI294">
        <v>25</v>
      </c>
      <c r="AJ294">
        <v>25</v>
      </c>
      <c r="AK294">
        <v>25</v>
      </c>
      <c r="AL294">
        <v>25</v>
      </c>
      <c r="AM294">
        <v>25</v>
      </c>
      <c r="AN294">
        <v>25</v>
      </c>
      <c r="AO294">
        <v>25</v>
      </c>
      <c r="AP294">
        <v>11</v>
      </c>
      <c r="AQ294">
        <v>22</v>
      </c>
      <c r="AR294">
        <v>11</v>
      </c>
      <c r="AS294">
        <v>22</v>
      </c>
      <c r="AT294">
        <v>25</v>
      </c>
      <c r="AU294">
        <v>23</v>
      </c>
      <c r="AV294">
        <v>23</v>
      </c>
      <c r="AW294">
        <v>23</v>
      </c>
      <c r="AX294">
        <v>23</v>
      </c>
      <c r="AY294">
        <v>23</v>
      </c>
      <c r="AZ294">
        <v>23</v>
      </c>
      <c r="BA294">
        <v>23</v>
      </c>
      <c r="BB294">
        <v>23</v>
      </c>
      <c r="BC294">
        <v>23</v>
      </c>
      <c r="BD294">
        <v>23</v>
      </c>
      <c r="BE294">
        <v>23</v>
      </c>
      <c r="BF294">
        <v>23</v>
      </c>
      <c r="BG294">
        <v>23</v>
      </c>
      <c r="BH294">
        <v>23</v>
      </c>
      <c r="BI294">
        <v>23</v>
      </c>
      <c r="BJ294">
        <v>25</v>
      </c>
      <c r="BK294">
        <v>11</v>
      </c>
      <c r="BL294">
        <v>25</v>
      </c>
      <c r="BM294">
        <v>25</v>
      </c>
      <c r="BN294">
        <v>23</v>
      </c>
      <c r="BO294">
        <v>24</v>
      </c>
      <c r="BP294">
        <v>24</v>
      </c>
      <c r="BQ294">
        <v>24</v>
      </c>
      <c r="BR294">
        <v>24</v>
      </c>
      <c r="BS294">
        <v>24</v>
      </c>
      <c r="BT294">
        <v>24</v>
      </c>
      <c r="BU294">
        <v>24</v>
      </c>
      <c r="BV294">
        <v>24</v>
      </c>
      <c r="BW294">
        <v>24</v>
      </c>
      <c r="BX294">
        <v>24</v>
      </c>
      <c r="BY294">
        <v>24</v>
      </c>
      <c r="BZ294">
        <v>24</v>
      </c>
      <c r="CA294">
        <v>24</v>
      </c>
      <c r="CB294">
        <v>24</v>
      </c>
      <c r="CC294">
        <v>11</v>
      </c>
      <c r="CD294">
        <v>23</v>
      </c>
      <c r="CE294">
        <v>25</v>
      </c>
      <c r="CF294">
        <v>23</v>
      </c>
      <c r="CG294">
        <v>23</v>
      </c>
      <c r="CH294">
        <v>24</v>
      </c>
      <c r="CI294">
        <v>17</v>
      </c>
      <c r="CJ294">
        <v>17</v>
      </c>
      <c r="CK294">
        <v>17</v>
      </c>
      <c r="CL294">
        <v>17</v>
      </c>
      <c r="CM294">
        <v>17</v>
      </c>
      <c r="CN294">
        <v>17</v>
      </c>
      <c r="CO294">
        <v>17</v>
      </c>
      <c r="CP294">
        <v>17</v>
      </c>
      <c r="CQ294">
        <v>17</v>
      </c>
      <c r="CR294">
        <v>17</v>
      </c>
      <c r="CS294">
        <v>11</v>
      </c>
      <c r="CT294">
        <v>17</v>
      </c>
      <c r="CU294">
        <v>17</v>
      </c>
      <c r="CV294">
        <v>17</v>
      </c>
      <c r="CW294">
        <v>24</v>
      </c>
      <c r="CX294">
        <v>24</v>
      </c>
      <c r="CY294">
        <v>23</v>
      </c>
      <c r="CZ294">
        <v>1</v>
      </c>
      <c r="DA294">
        <v>24</v>
      </c>
      <c r="DB294">
        <v>17</v>
      </c>
    </row>
    <row r="295" spans="1:106">
      <c r="A295">
        <v>287</v>
      </c>
      <c r="B295" t="s">
        <v>17</v>
      </c>
      <c r="C295" t="s">
        <v>9</v>
      </c>
      <c r="D295" t="s">
        <v>12</v>
      </c>
      <c r="E295" t="s">
        <v>19</v>
      </c>
      <c r="F295" t="s">
        <v>20</v>
      </c>
      <c r="G295">
        <v>22</v>
      </c>
      <c r="H295">
        <v>22</v>
      </c>
      <c r="I295">
        <v>22</v>
      </c>
      <c r="J295">
        <v>22</v>
      </c>
      <c r="K295">
        <v>22</v>
      </c>
      <c r="L295">
        <v>22</v>
      </c>
      <c r="M295">
        <v>22</v>
      </c>
      <c r="N295">
        <v>22</v>
      </c>
      <c r="O295">
        <v>22</v>
      </c>
      <c r="P295">
        <v>22</v>
      </c>
      <c r="Q295">
        <v>22</v>
      </c>
      <c r="R295">
        <v>22</v>
      </c>
      <c r="S295">
        <v>22</v>
      </c>
      <c r="T295">
        <v>11</v>
      </c>
      <c r="U295">
        <v>22</v>
      </c>
      <c r="V295">
        <v>22</v>
      </c>
      <c r="W295">
        <v>22</v>
      </c>
      <c r="X295">
        <v>22</v>
      </c>
      <c r="Y295">
        <v>25</v>
      </c>
      <c r="Z295">
        <v>22</v>
      </c>
      <c r="AA295">
        <v>25</v>
      </c>
      <c r="AB295">
        <v>25</v>
      </c>
      <c r="AC295">
        <v>25</v>
      </c>
      <c r="AD295">
        <v>25</v>
      </c>
      <c r="AE295">
        <v>25</v>
      </c>
      <c r="AF295">
        <v>25</v>
      </c>
      <c r="AG295">
        <v>25</v>
      </c>
      <c r="AH295">
        <v>25</v>
      </c>
      <c r="AI295">
        <v>25</v>
      </c>
      <c r="AJ295">
        <v>25</v>
      </c>
      <c r="AK295">
        <v>25</v>
      </c>
      <c r="AL295">
        <v>11</v>
      </c>
      <c r="AM295">
        <v>25</v>
      </c>
      <c r="AN295">
        <v>22</v>
      </c>
      <c r="AO295">
        <v>25</v>
      </c>
      <c r="AP295">
        <v>25</v>
      </c>
      <c r="AQ295">
        <v>25</v>
      </c>
      <c r="AR295">
        <v>25</v>
      </c>
      <c r="AS295">
        <v>23</v>
      </c>
      <c r="AT295">
        <v>25</v>
      </c>
      <c r="AU295">
        <v>23</v>
      </c>
      <c r="AV295">
        <v>23</v>
      </c>
      <c r="AW295">
        <v>23</v>
      </c>
      <c r="AX295">
        <v>23</v>
      </c>
      <c r="AY295">
        <v>23</v>
      </c>
      <c r="AZ295">
        <v>23</v>
      </c>
      <c r="BA295">
        <v>23</v>
      </c>
      <c r="BB295">
        <v>23</v>
      </c>
      <c r="BC295">
        <v>23</v>
      </c>
      <c r="BD295">
        <v>23</v>
      </c>
      <c r="BE295">
        <v>23</v>
      </c>
      <c r="BF295">
        <v>25</v>
      </c>
      <c r="BG295">
        <v>23</v>
      </c>
      <c r="BH295">
        <v>25</v>
      </c>
      <c r="BI295">
        <v>23</v>
      </c>
      <c r="BJ295">
        <v>23</v>
      </c>
      <c r="BK295">
        <v>23</v>
      </c>
      <c r="BL295">
        <v>23</v>
      </c>
      <c r="BM295">
        <v>24</v>
      </c>
      <c r="BN295">
        <v>23</v>
      </c>
      <c r="BO295">
        <v>24</v>
      </c>
      <c r="BP295">
        <v>24</v>
      </c>
      <c r="BQ295">
        <v>24</v>
      </c>
      <c r="BR295">
        <v>24</v>
      </c>
      <c r="BS295">
        <v>24</v>
      </c>
      <c r="BT295">
        <v>24</v>
      </c>
      <c r="BU295">
        <v>24</v>
      </c>
      <c r="BV295">
        <v>24</v>
      </c>
      <c r="BW295">
        <v>24</v>
      </c>
      <c r="BX295">
        <v>24</v>
      </c>
      <c r="BY295">
        <v>24</v>
      </c>
      <c r="BZ295">
        <v>23</v>
      </c>
      <c r="CA295">
        <v>24</v>
      </c>
      <c r="CB295">
        <v>23</v>
      </c>
      <c r="CC295">
        <v>24</v>
      </c>
      <c r="CD295">
        <v>24</v>
      </c>
      <c r="CE295">
        <v>24</v>
      </c>
      <c r="CF295">
        <v>24</v>
      </c>
      <c r="CG295">
        <v>22</v>
      </c>
      <c r="CH295">
        <v>24</v>
      </c>
      <c r="CI295">
        <v>17</v>
      </c>
      <c r="CJ295">
        <v>17</v>
      </c>
      <c r="CK295">
        <v>17</v>
      </c>
      <c r="CL295">
        <v>17</v>
      </c>
      <c r="CM295">
        <v>17</v>
      </c>
      <c r="CN295">
        <v>17</v>
      </c>
      <c r="CO295">
        <v>17</v>
      </c>
      <c r="CP295">
        <v>17</v>
      </c>
      <c r="CQ295">
        <v>17</v>
      </c>
      <c r="CR295">
        <v>17</v>
      </c>
      <c r="CS295">
        <v>17</v>
      </c>
      <c r="CT295">
        <v>24</v>
      </c>
      <c r="CU295">
        <v>17</v>
      </c>
      <c r="CV295">
        <v>24</v>
      </c>
      <c r="CW295">
        <v>17</v>
      </c>
      <c r="CX295">
        <v>17</v>
      </c>
      <c r="CY295">
        <v>17</v>
      </c>
      <c r="CZ295">
        <v>17</v>
      </c>
      <c r="DA295">
        <v>17</v>
      </c>
      <c r="DB295">
        <v>17</v>
      </c>
    </row>
    <row r="296" spans="1:106">
      <c r="A296">
        <v>288</v>
      </c>
      <c r="B296" t="s">
        <v>17</v>
      </c>
      <c r="C296" t="s">
        <v>9</v>
      </c>
      <c r="D296" t="s">
        <v>12</v>
      </c>
      <c r="E296" t="s">
        <v>19</v>
      </c>
      <c r="F296" t="s">
        <v>20</v>
      </c>
      <c r="G296">
        <v>22</v>
      </c>
      <c r="H296">
        <v>22</v>
      </c>
      <c r="I296">
        <v>22</v>
      </c>
      <c r="J296">
        <v>22</v>
      </c>
      <c r="K296">
        <v>22</v>
      </c>
      <c r="L296">
        <v>22</v>
      </c>
      <c r="M296">
        <v>22</v>
      </c>
      <c r="N296">
        <v>22</v>
      </c>
      <c r="O296">
        <v>22</v>
      </c>
      <c r="P296">
        <v>22</v>
      </c>
      <c r="Q296">
        <v>22</v>
      </c>
      <c r="R296">
        <v>22</v>
      </c>
      <c r="S296">
        <v>22</v>
      </c>
      <c r="T296">
        <v>22</v>
      </c>
      <c r="U296">
        <v>22</v>
      </c>
      <c r="V296">
        <v>22</v>
      </c>
      <c r="W296">
        <v>22</v>
      </c>
      <c r="X296">
        <v>22</v>
      </c>
      <c r="Y296">
        <v>22</v>
      </c>
      <c r="Z296">
        <v>22</v>
      </c>
      <c r="AA296">
        <v>25</v>
      </c>
      <c r="AB296">
        <v>25</v>
      </c>
      <c r="AC296">
        <v>25</v>
      </c>
      <c r="AD296">
        <v>25</v>
      </c>
      <c r="AE296">
        <v>25</v>
      </c>
      <c r="AF296">
        <v>25</v>
      </c>
      <c r="AG296">
        <v>25</v>
      </c>
      <c r="AH296">
        <v>25</v>
      </c>
      <c r="AI296">
        <v>25</v>
      </c>
      <c r="AJ296">
        <v>25</v>
      </c>
      <c r="AK296">
        <v>25</v>
      </c>
      <c r="AL296">
        <v>25</v>
      </c>
      <c r="AM296">
        <v>25</v>
      </c>
      <c r="AN296">
        <v>25</v>
      </c>
      <c r="AO296">
        <v>25</v>
      </c>
      <c r="AP296">
        <v>25</v>
      </c>
      <c r="AQ296">
        <v>25</v>
      </c>
      <c r="AR296">
        <v>25</v>
      </c>
      <c r="AS296">
        <v>25</v>
      </c>
      <c r="AT296">
        <v>25</v>
      </c>
      <c r="AU296">
        <v>23</v>
      </c>
      <c r="AV296">
        <v>23</v>
      </c>
      <c r="AW296">
        <v>23</v>
      </c>
      <c r="AX296">
        <v>23</v>
      </c>
      <c r="AY296">
        <v>23</v>
      </c>
      <c r="AZ296">
        <v>23</v>
      </c>
      <c r="BA296">
        <v>23</v>
      </c>
      <c r="BB296">
        <v>23</v>
      </c>
      <c r="BC296">
        <v>23</v>
      </c>
      <c r="BD296">
        <v>23</v>
      </c>
      <c r="BE296">
        <v>23</v>
      </c>
      <c r="BF296">
        <v>23</v>
      </c>
      <c r="BG296">
        <v>23</v>
      </c>
      <c r="BH296">
        <v>23</v>
      </c>
      <c r="BI296">
        <v>23</v>
      </c>
      <c r="BJ296">
        <v>23</v>
      </c>
      <c r="BK296">
        <v>23</v>
      </c>
      <c r="BL296">
        <v>23</v>
      </c>
      <c r="BM296">
        <v>23</v>
      </c>
      <c r="BN296">
        <v>23</v>
      </c>
      <c r="BO296">
        <v>24</v>
      </c>
      <c r="BP296">
        <v>24</v>
      </c>
      <c r="BQ296">
        <v>24</v>
      </c>
      <c r="BR296">
        <v>24</v>
      </c>
      <c r="BS296">
        <v>24</v>
      </c>
      <c r="BT296">
        <v>24</v>
      </c>
      <c r="BU296">
        <v>24</v>
      </c>
      <c r="BV296">
        <v>24</v>
      </c>
      <c r="BW296">
        <v>24</v>
      </c>
      <c r="BX296">
        <v>24</v>
      </c>
      <c r="BY296">
        <v>24</v>
      </c>
      <c r="BZ296">
        <v>24</v>
      </c>
      <c r="CA296">
        <v>24</v>
      </c>
      <c r="CB296">
        <v>24</v>
      </c>
      <c r="CC296">
        <v>24</v>
      </c>
      <c r="CD296">
        <v>24</v>
      </c>
      <c r="CE296">
        <v>24</v>
      </c>
      <c r="CF296">
        <v>24</v>
      </c>
      <c r="CG296">
        <v>24</v>
      </c>
      <c r="CH296">
        <v>24</v>
      </c>
      <c r="CI296">
        <v>17</v>
      </c>
      <c r="CJ296">
        <v>17</v>
      </c>
      <c r="CK296">
        <v>17</v>
      </c>
      <c r="CL296">
        <v>17</v>
      </c>
      <c r="CM296">
        <v>17</v>
      </c>
      <c r="CN296">
        <v>17</v>
      </c>
      <c r="CO296">
        <v>17</v>
      </c>
      <c r="CP296">
        <v>17</v>
      </c>
      <c r="CQ296">
        <v>17</v>
      </c>
      <c r="CR296">
        <v>17</v>
      </c>
      <c r="CS296">
        <v>17</v>
      </c>
      <c r="CT296">
        <v>17</v>
      </c>
      <c r="CU296">
        <v>17</v>
      </c>
      <c r="CV296">
        <v>17</v>
      </c>
      <c r="CW296">
        <v>17</v>
      </c>
      <c r="CX296">
        <v>17</v>
      </c>
      <c r="CY296">
        <v>17</v>
      </c>
      <c r="CZ296">
        <v>17</v>
      </c>
      <c r="DA296">
        <v>17</v>
      </c>
      <c r="DB296">
        <v>17</v>
      </c>
    </row>
    <row r="297" spans="1:106">
      <c r="A297">
        <v>289</v>
      </c>
      <c r="B297" t="s">
        <v>17</v>
      </c>
      <c r="C297" t="s">
        <v>9</v>
      </c>
      <c r="D297" t="s">
        <v>12</v>
      </c>
      <c r="E297" t="s">
        <v>19</v>
      </c>
      <c r="F297" t="s">
        <v>20</v>
      </c>
      <c r="G297">
        <v>22</v>
      </c>
      <c r="H297">
        <v>22</v>
      </c>
      <c r="I297">
        <v>22</v>
      </c>
      <c r="J297">
        <v>22</v>
      </c>
      <c r="K297">
        <v>22</v>
      </c>
      <c r="L297">
        <v>22</v>
      </c>
      <c r="M297">
        <v>22</v>
      </c>
      <c r="N297">
        <v>22</v>
      </c>
      <c r="O297">
        <v>22</v>
      </c>
      <c r="P297">
        <v>22</v>
      </c>
      <c r="Q297">
        <v>22</v>
      </c>
      <c r="R297">
        <v>22</v>
      </c>
      <c r="S297">
        <v>22</v>
      </c>
      <c r="T297">
        <v>22</v>
      </c>
      <c r="U297">
        <v>22</v>
      </c>
      <c r="V297">
        <v>22</v>
      </c>
      <c r="W297">
        <v>22</v>
      </c>
      <c r="X297">
        <v>22</v>
      </c>
      <c r="Y297">
        <v>22</v>
      </c>
      <c r="Z297">
        <v>22</v>
      </c>
      <c r="AA297">
        <v>25</v>
      </c>
      <c r="AB297">
        <v>25</v>
      </c>
      <c r="AC297">
        <v>25</v>
      </c>
      <c r="AD297">
        <v>25</v>
      </c>
      <c r="AE297">
        <v>25</v>
      </c>
      <c r="AF297">
        <v>11</v>
      </c>
      <c r="AG297">
        <v>25</v>
      </c>
      <c r="AH297">
        <v>25</v>
      </c>
      <c r="AI297">
        <v>25</v>
      </c>
      <c r="AJ297">
        <v>25</v>
      </c>
      <c r="AK297">
        <v>25</v>
      </c>
      <c r="AL297">
        <v>25</v>
      </c>
      <c r="AM297">
        <v>25</v>
      </c>
      <c r="AN297">
        <v>25</v>
      </c>
      <c r="AO297">
        <v>25</v>
      </c>
      <c r="AP297">
        <v>25</v>
      </c>
      <c r="AQ297">
        <v>25</v>
      </c>
      <c r="AR297">
        <v>25</v>
      </c>
      <c r="AS297">
        <v>25</v>
      </c>
      <c r="AT297">
        <v>25</v>
      </c>
      <c r="AU297">
        <v>23</v>
      </c>
      <c r="AV297">
        <v>23</v>
      </c>
      <c r="AW297">
        <v>23</v>
      </c>
      <c r="AX297">
        <v>23</v>
      </c>
      <c r="AY297">
        <v>23</v>
      </c>
      <c r="AZ297">
        <v>25</v>
      </c>
      <c r="BA297">
        <v>24</v>
      </c>
      <c r="BB297">
        <v>11</v>
      </c>
      <c r="BC297">
        <v>23</v>
      </c>
      <c r="BD297">
        <v>23</v>
      </c>
      <c r="BE297">
        <v>23</v>
      </c>
      <c r="BF297">
        <v>23</v>
      </c>
      <c r="BG297">
        <v>23</v>
      </c>
      <c r="BH297">
        <v>23</v>
      </c>
      <c r="BI297">
        <v>23</v>
      </c>
      <c r="BJ297">
        <v>23</v>
      </c>
      <c r="BK297">
        <v>24</v>
      </c>
      <c r="BL297">
        <v>23</v>
      </c>
      <c r="BM297">
        <v>24</v>
      </c>
      <c r="BN297">
        <v>23</v>
      </c>
      <c r="BO297">
        <v>24</v>
      </c>
      <c r="BP297">
        <v>24</v>
      </c>
      <c r="BQ297">
        <v>24</v>
      </c>
      <c r="BR297">
        <v>24</v>
      </c>
      <c r="BS297">
        <v>24</v>
      </c>
      <c r="BT297">
        <v>23</v>
      </c>
      <c r="BU297">
        <v>23</v>
      </c>
      <c r="BV297">
        <v>23</v>
      </c>
      <c r="BW297">
        <v>24</v>
      </c>
      <c r="BX297">
        <v>24</v>
      </c>
      <c r="BY297">
        <v>24</v>
      </c>
      <c r="BZ297">
        <v>24</v>
      </c>
      <c r="CA297">
        <v>24</v>
      </c>
      <c r="CB297">
        <v>24</v>
      </c>
      <c r="CC297">
        <v>24</v>
      </c>
      <c r="CD297">
        <v>24</v>
      </c>
      <c r="CE297">
        <v>23</v>
      </c>
      <c r="CF297">
        <v>24</v>
      </c>
      <c r="CG297">
        <v>23</v>
      </c>
      <c r="CH297">
        <v>24</v>
      </c>
      <c r="CI297">
        <v>17</v>
      </c>
      <c r="CJ297">
        <v>17</v>
      </c>
      <c r="CK297">
        <v>17</v>
      </c>
      <c r="CL297">
        <v>17</v>
      </c>
      <c r="CM297">
        <v>17</v>
      </c>
      <c r="CN297">
        <v>24</v>
      </c>
      <c r="CO297">
        <v>17</v>
      </c>
      <c r="CP297">
        <v>24</v>
      </c>
      <c r="CQ297">
        <v>1</v>
      </c>
      <c r="CR297">
        <v>17</v>
      </c>
      <c r="CS297">
        <v>17</v>
      </c>
      <c r="CT297">
        <v>17</v>
      </c>
      <c r="CU297">
        <v>17</v>
      </c>
      <c r="CV297">
        <v>17</v>
      </c>
      <c r="CW297">
        <v>17</v>
      </c>
      <c r="CX297">
        <v>17</v>
      </c>
      <c r="CY297">
        <v>17</v>
      </c>
      <c r="CZ297">
        <v>17</v>
      </c>
      <c r="DA297">
        <v>17</v>
      </c>
      <c r="DB297">
        <v>17</v>
      </c>
    </row>
    <row r="298" spans="1:106">
      <c r="A298">
        <v>290</v>
      </c>
      <c r="B298" t="s">
        <v>17</v>
      </c>
      <c r="C298" t="s">
        <v>9</v>
      </c>
      <c r="D298" t="s">
        <v>12</v>
      </c>
      <c r="E298" t="s">
        <v>19</v>
      </c>
      <c r="F298" t="s">
        <v>20</v>
      </c>
      <c r="G298">
        <v>22</v>
      </c>
      <c r="H298">
        <v>22</v>
      </c>
      <c r="I298">
        <v>22</v>
      </c>
      <c r="J298">
        <v>22</v>
      </c>
      <c r="K298">
        <v>22</v>
      </c>
      <c r="L298">
        <v>22</v>
      </c>
      <c r="M298">
        <v>22</v>
      </c>
      <c r="N298">
        <v>22</v>
      </c>
      <c r="O298">
        <v>22</v>
      </c>
      <c r="P298">
        <v>22</v>
      </c>
      <c r="Q298">
        <v>22</v>
      </c>
      <c r="R298">
        <v>22</v>
      </c>
      <c r="S298">
        <v>22</v>
      </c>
      <c r="T298">
        <v>22</v>
      </c>
      <c r="U298">
        <v>22</v>
      </c>
      <c r="V298">
        <v>22</v>
      </c>
      <c r="W298">
        <v>22</v>
      </c>
      <c r="X298">
        <v>22</v>
      </c>
      <c r="Y298">
        <v>22</v>
      </c>
      <c r="Z298">
        <v>22</v>
      </c>
      <c r="AA298">
        <v>25</v>
      </c>
      <c r="AB298">
        <v>25</v>
      </c>
      <c r="AC298">
        <v>25</v>
      </c>
      <c r="AD298">
        <v>25</v>
      </c>
      <c r="AE298">
        <v>25</v>
      </c>
      <c r="AF298">
        <v>25</v>
      </c>
      <c r="AG298">
        <v>25</v>
      </c>
      <c r="AH298">
        <v>25</v>
      </c>
      <c r="AI298">
        <v>25</v>
      </c>
      <c r="AJ298">
        <v>25</v>
      </c>
      <c r="AK298">
        <v>25</v>
      </c>
      <c r="AL298">
        <v>25</v>
      </c>
      <c r="AM298">
        <v>25</v>
      </c>
      <c r="AN298">
        <v>25</v>
      </c>
      <c r="AO298">
        <v>25</v>
      </c>
      <c r="AP298">
        <v>25</v>
      </c>
      <c r="AQ298">
        <v>25</v>
      </c>
      <c r="AR298">
        <v>25</v>
      </c>
      <c r="AS298">
        <v>25</v>
      </c>
      <c r="AT298">
        <v>25</v>
      </c>
      <c r="AU298">
        <v>23</v>
      </c>
      <c r="AV298">
        <v>24</v>
      </c>
      <c r="AW298">
        <v>23</v>
      </c>
      <c r="AX298">
        <v>23</v>
      </c>
      <c r="AY298">
        <v>23</v>
      </c>
      <c r="AZ298">
        <v>23</v>
      </c>
      <c r="BA298">
        <v>23</v>
      </c>
      <c r="BB298">
        <v>23</v>
      </c>
      <c r="BC298">
        <v>23</v>
      </c>
      <c r="BD298">
        <v>23</v>
      </c>
      <c r="BE298">
        <v>23</v>
      </c>
      <c r="BF298">
        <v>23</v>
      </c>
      <c r="BG298">
        <v>23</v>
      </c>
      <c r="BH298">
        <v>23</v>
      </c>
      <c r="BI298">
        <v>24</v>
      </c>
      <c r="BJ298">
        <v>23</v>
      </c>
      <c r="BK298">
        <v>23</v>
      </c>
      <c r="BL298">
        <v>23</v>
      </c>
      <c r="BM298">
        <v>23</v>
      </c>
      <c r="BN298">
        <v>23</v>
      </c>
      <c r="BO298">
        <v>24</v>
      </c>
      <c r="BP298">
        <v>26</v>
      </c>
      <c r="BQ298">
        <v>24</v>
      </c>
      <c r="BR298">
        <v>24</v>
      </c>
      <c r="BS298">
        <v>24</v>
      </c>
      <c r="BT298">
        <v>24</v>
      </c>
      <c r="BU298">
        <v>24</v>
      </c>
      <c r="BV298">
        <v>24</v>
      </c>
      <c r="BW298">
        <v>24</v>
      </c>
      <c r="BX298">
        <v>24</v>
      </c>
      <c r="BY298">
        <v>24</v>
      </c>
      <c r="BZ298">
        <v>24</v>
      </c>
      <c r="CA298">
        <v>24</v>
      </c>
      <c r="CB298">
        <v>24</v>
      </c>
      <c r="CC298">
        <v>23</v>
      </c>
      <c r="CD298">
        <v>24</v>
      </c>
      <c r="CE298">
        <v>24</v>
      </c>
      <c r="CF298">
        <v>24</v>
      </c>
      <c r="CG298">
        <v>24</v>
      </c>
      <c r="CH298">
        <v>24</v>
      </c>
      <c r="CI298">
        <v>17</v>
      </c>
      <c r="CJ298">
        <v>23</v>
      </c>
      <c r="CK298">
        <v>17</v>
      </c>
      <c r="CL298">
        <v>17</v>
      </c>
      <c r="CM298">
        <v>17</v>
      </c>
      <c r="CN298">
        <v>17</v>
      </c>
      <c r="CO298">
        <v>17</v>
      </c>
      <c r="CP298">
        <v>17</v>
      </c>
      <c r="CQ298">
        <v>17</v>
      </c>
      <c r="CR298">
        <v>17</v>
      </c>
      <c r="CS298">
        <v>17</v>
      </c>
      <c r="CT298">
        <v>17</v>
      </c>
      <c r="CU298">
        <v>17</v>
      </c>
      <c r="CV298">
        <v>17</v>
      </c>
      <c r="CW298">
        <v>17</v>
      </c>
      <c r="CX298">
        <v>17</v>
      </c>
      <c r="CY298">
        <v>17</v>
      </c>
      <c r="CZ298">
        <v>17</v>
      </c>
      <c r="DA298">
        <v>17</v>
      </c>
      <c r="DB298">
        <v>17</v>
      </c>
    </row>
    <row r="299" spans="1:106">
      <c r="A299">
        <v>291</v>
      </c>
      <c r="B299" t="s">
        <v>17</v>
      </c>
      <c r="C299" t="s">
        <v>9</v>
      </c>
      <c r="D299" t="s">
        <v>12</v>
      </c>
      <c r="E299" t="s">
        <v>19</v>
      </c>
      <c r="F299" t="s">
        <v>20</v>
      </c>
      <c r="G299">
        <v>22</v>
      </c>
      <c r="H299">
        <v>22</v>
      </c>
      <c r="I299">
        <v>22</v>
      </c>
      <c r="J299">
        <v>22</v>
      </c>
      <c r="K299">
        <v>22</v>
      </c>
      <c r="L299">
        <v>22</v>
      </c>
      <c r="M299">
        <v>11</v>
      </c>
      <c r="N299">
        <v>22</v>
      </c>
      <c r="O299">
        <v>1</v>
      </c>
      <c r="P299">
        <v>22</v>
      </c>
      <c r="Q299">
        <v>22</v>
      </c>
      <c r="R299">
        <v>22</v>
      </c>
      <c r="S299">
        <v>22</v>
      </c>
      <c r="T299">
        <v>22</v>
      </c>
      <c r="U299">
        <v>22</v>
      </c>
      <c r="V299">
        <v>22</v>
      </c>
      <c r="W299">
        <v>11</v>
      </c>
      <c r="X299">
        <v>22</v>
      </c>
      <c r="Y299">
        <v>22</v>
      </c>
      <c r="Z299">
        <v>22</v>
      </c>
      <c r="AA299">
        <v>25</v>
      </c>
      <c r="AB299">
        <v>25</v>
      </c>
      <c r="AC299">
        <v>25</v>
      </c>
      <c r="AD299">
        <v>25</v>
      </c>
      <c r="AE299">
        <v>25</v>
      </c>
      <c r="AF299">
        <v>25</v>
      </c>
      <c r="AG299">
        <v>1</v>
      </c>
      <c r="AH299">
        <v>1</v>
      </c>
      <c r="AI299">
        <v>22</v>
      </c>
      <c r="AJ299">
        <v>25</v>
      </c>
      <c r="AK299">
        <v>25</v>
      </c>
      <c r="AL299">
        <v>25</v>
      </c>
      <c r="AM299">
        <v>25</v>
      </c>
      <c r="AN299">
        <v>25</v>
      </c>
      <c r="AO299">
        <v>25</v>
      </c>
      <c r="AP299">
        <v>25</v>
      </c>
      <c r="AQ299">
        <v>22</v>
      </c>
      <c r="AR299">
        <v>25</v>
      </c>
      <c r="AS299">
        <v>25</v>
      </c>
      <c r="AT299">
        <v>25</v>
      </c>
      <c r="AU299">
        <v>23</v>
      </c>
      <c r="AV299">
        <v>24</v>
      </c>
      <c r="AW299">
        <v>23</v>
      </c>
      <c r="AX299">
        <v>24</v>
      </c>
      <c r="AY299">
        <v>23</v>
      </c>
      <c r="AZ299">
        <v>23</v>
      </c>
      <c r="BA299">
        <v>22</v>
      </c>
      <c r="BB299">
        <v>25</v>
      </c>
      <c r="BC299">
        <v>25</v>
      </c>
      <c r="BD299">
        <v>23</v>
      </c>
      <c r="BE299">
        <v>23</v>
      </c>
      <c r="BF299">
        <v>23</v>
      </c>
      <c r="BG299">
        <v>23</v>
      </c>
      <c r="BH299">
        <v>23</v>
      </c>
      <c r="BI299">
        <v>23</v>
      </c>
      <c r="BJ299">
        <v>23</v>
      </c>
      <c r="BK299">
        <v>25</v>
      </c>
      <c r="BL299">
        <v>23</v>
      </c>
      <c r="BM299">
        <v>23</v>
      </c>
      <c r="BN299">
        <v>23</v>
      </c>
      <c r="BO299">
        <v>24</v>
      </c>
      <c r="BP299">
        <v>23</v>
      </c>
      <c r="BQ299">
        <v>24</v>
      </c>
      <c r="BR299">
        <v>23</v>
      </c>
      <c r="BS299">
        <v>24</v>
      </c>
      <c r="BT299">
        <v>24</v>
      </c>
      <c r="BU299">
        <v>25</v>
      </c>
      <c r="BV299">
        <v>23</v>
      </c>
      <c r="BW299">
        <v>23</v>
      </c>
      <c r="BX299">
        <v>24</v>
      </c>
      <c r="BY299">
        <v>24</v>
      </c>
      <c r="BZ299">
        <v>24</v>
      </c>
      <c r="CA299">
        <v>24</v>
      </c>
      <c r="CB299">
        <v>24</v>
      </c>
      <c r="CC299">
        <v>24</v>
      </c>
      <c r="CD299">
        <v>24</v>
      </c>
      <c r="CE299">
        <v>1</v>
      </c>
      <c r="CF299">
        <v>24</v>
      </c>
      <c r="CG299">
        <v>24</v>
      </c>
      <c r="CH299">
        <v>24</v>
      </c>
      <c r="CI299">
        <v>17</v>
      </c>
      <c r="CJ299">
        <v>17</v>
      </c>
      <c r="CK299">
        <v>17</v>
      </c>
      <c r="CL299">
        <v>17</v>
      </c>
      <c r="CM299">
        <v>17</v>
      </c>
      <c r="CN299">
        <v>1</v>
      </c>
      <c r="CO299">
        <v>23</v>
      </c>
      <c r="CP299">
        <v>24</v>
      </c>
      <c r="CQ299">
        <v>24</v>
      </c>
      <c r="CR299">
        <v>17</v>
      </c>
      <c r="CS299">
        <v>17</v>
      </c>
      <c r="CT299">
        <v>17</v>
      </c>
      <c r="CU299">
        <v>17</v>
      </c>
      <c r="CV299">
        <v>17</v>
      </c>
      <c r="CW299">
        <v>17</v>
      </c>
      <c r="CX299">
        <v>17</v>
      </c>
      <c r="CY299">
        <v>23</v>
      </c>
      <c r="CZ299">
        <v>17</v>
      </c>
      <c r="DA299">
        <v>17</v>
      </c>
      <c r="DB299">
        <v>17</v>
      </c>
    </row>
    <row r="300" spans="1:106">
      <c r="A300">
        <v>292</v>
      </c>
      <c r="B300" t="s">
        <v>17</v>
      </c>
      <c r="C300" t="s">
        <v>9</v>
      </c>
      <c r="D300" t="s">
        <v>12</v>
      </c>
      <c r="E300" t="s">
        <v>19</v>
      </c>
      <c r="F300" t="s">
        <v>20</v>
      </c>
      <c r="G300">
        <v>22</v>
      </c>
      <c r="H300">
        <v>22</v>
      </c>
      <c r="I300">
        <v>22</v>
      </c>
      <c r="J300">
        <v>22</v>
      </c>
      <c r="K300">
        <v>22</v>
      </c>
      <c r="L300">
        <v>22</v>
      </c>
      <c r="M300">
        <v>22</v>
      </c>
      <c r="N300">
        <v>22</v>
      </c>
      <c r="O300">
        <v>22</v>
      </c>
      <c r="P300">
        <v>22</v>
      </c>
      <c r="Q300">
        <v>22</v>
      </c>
      <c r="R300">
        <v>22</v>
      </c>
      <c r="S300">
        <v>22</v>
      </c>
      <c r="T300">
        <v>22</v>
      </c>
      <c r="U300">
        <v>22</v>
      </c>
      <c r="V300">
        <v>22</v>
      </c>
      <c r="W300">
        <v>22</v>
      </c>
      <c r="X300">
        <v>22</v>
      </c>
      <c r="Y300">
        <v>22</v>
      </c>
      <c r="Z300">
        <v>22</v>
      </c>
      <c r="AA300">
        <v>25</v>
      </c>
      <c r="AB300">
        <v>25</v>
      </c>
      <c r="AC300">
        <v>25</v>
      </c>
      <c r="AD300">
        <v>25</v>
      </c>
      <c r="AE300">
        <v>25</v>
      </c>
      <c r="AF300">
        <v>25</v>
      </c>
      <c r="AG300">
        <v>25</v>
      </c>
      <c r="AH300">
        <v>25</v>
      </c>
      <c r="AI300">
        <v>25</v>
      </c>
      <c r="AJ300">
        <v>25</v>
      </c>
      <c r="AK300">
        <v>25</v>
      </c>
      <c r="AL300">
        <v>25</v>
      </c>
      <c r="AM300">
        <v>25</v>
      </c>
      <c r="AN300">
        <v>25</v>
      </c>
      <c r="AO300">
        <v>25</v>
      </c>
      <c r="AP300">
        <v>25</v>
      </c>
      <c r="AQ300">
        <v>25</v>
      </c>
      <c r="AR300">
        <v>25</v>
      </c>
      <c r="AS300">
        <v>25</v>
      </c>
      <c r="AT300">
        <v>25</v>
      </c>
      <c r="AU300">
        <v>23</v>
      </c>
      <c r="AV300">
        <v>23</v>
      </c>
      <c r="AW300">
        <v>23</v>
      </c>
      <c r="AX300">
        <v>23</v>
      </c>
      <c r="AY300">
        <v>23</v>
      </c>
      <c r="AZ300">
        <v>23</v>
      </c>
      <c r="BA300">
        <v>24</v>
      </c>
      <c r="BB300">
        <v>23</v>
      </c>
      <c r="BC300">
        <v>23</v>
      </c>
      <c r="BD300">
        <v>23</v>
      </c>
      <c r="BE300">
        <v>23</v>
      </c>
      <c r="BF300">
        <v>23</v>
      </c>
      <c r="BG300">
        <v>23</v>
      </c>
      <c r="BH300">
        <v>23</v>
      </c>
      <c r="BI300">
        <v>23</v>
      </c>
      <c r="BJ300">
        <v>23</v>
      </c>
      <c r="BK300">
        <v>23</v>
      </c>
      <c r="BL300">
        <v>23</v>
      </c>
      <c r="BM300">
        <v>23</v>
      </c>
      <c r="BN300">
        <v>23</v>
      </c>
      <c r="BO300">
        <v>24</v>
      </c>
      <c r="BP300">
        <v>24</v>
      </c>
      <c r="BQ300">
        <v>24</v>
      </c>
      <c r="BR300">
        <v>24</v>
      </c>
      <c r="BS300">
        <v>24</v>
      </c>
      <c r="BT300">
        <v>24</v>
      </c>
      <c r="BU300">
        <v>23</v>
      </c>
      <c r="BV300">
        <v>24</v>
      </c>
      <c r="BW300">
        <v>24</v>
      </c>
      <c r="BX300">
        <v>24</v>
      </c>
      <c r="BY300">
        <v>24</v>
      </c>
      <c r="BZ300">
        <v>24</v>
      </c>
      <c r="CA300">
        <v>24</v>
      </c>
      <c r="CB300">
        <v>24</v>
      </c>
      <c r="CC300">
        <v>24</v>
      </c>
      <c r="CD300">
        <v>24</v>
      </c>
      <c r="CE300">
        <v>24</v>
      </c>
      <c r="CF300">
        <v>24</v>
      </c>
      <c r="CG300">
        <v>24</v>
      </c>
      <c r="CH300">
        <v>24</v>
      </c>
      <c r="CI300">
        <v>17</v>
      </c>
      <c r="CJ300">
        <v>17</v>
      </c>
      <c r="CK300">
        <v>17</v>
      </c>
      <c r="CL300">
        <v>17</v>
      </c>
      <c r="CM300">
        <v>17</v>
      </c>
      <c r="CN300">
        <v>17</v>
      </c>
      <c r="CO300">
        <v>17</v>
      </c>
      <c r="CP300">
        <v>17</v>
      </c>
      <c r="CQ300">
        <v>17</v>
      </c>
      <c r="CR300">
        <v>17</v>
      </c>
      <c r="CS300">
        <v>17</v>
      </c>
      <c r="CT300">
        <v>17</v>
      </c>
      <c r="CU300">
        <v>17</v>
      </c>
      <c r="CV300">
        <v>17</v>
      </c>
      <c r="CW300">
        <v>17</v>
      </c>
      <c r="CX300">
        <v>17</v>
      </c>
      <c r="CY300">
        <v>17</v>
      </c>
      <c r="CZ300">
        <v>17</v>
      </c>
      <c r="DA300">
        <v>17</v>
      </c>
      <c r="DB300">
        <v>17</v>
      </c>
    </row>
    <row r="301" spans="1:106">
      <c r="A301">
        <v>293</v>
      </c>
      <c r="B301" t="s">
        <v>17</v>
      </c>
      <c r="C301" t="s">
        <v>9</v>
      </c>
      <c r="D301" t="s">
        <v>12</v>
      </c>
      <c r="E301" t="s">
        <v>19</v>
      </c>
      <c r="F301" t="s">
        <v>20</v>
      </c>
      <c r="G301">
        <v>22</v>
      </c>
      <c r="H301">
        <v>22</v>
      </c>
      <c r="I301">
        <v>22</v>
      </c>
      <c r="J301">
        <v>22</v>
      </c>
      <c r="K301">
        <v>22</v>
      </c>
      <c r="L301">
        <v>22</v>
      </c>
      <c r="M301">
        <v>22</v>
      </c>
      <c r="N301">
        <v>22</v>
      </c>
      <c r="O301">
        <v>22</v>
      </c>
      <c r="P301">
        <v>22</v>
      </c>
      <c r="Q301">
        <v>22</v>
      </c>
      <c r="R301">
        <v>22</v>
      </c>
      <c r="S301">
        <v>22</v>
      </c>
      <c r="T301">
        <v>22</v>
      </c>
      <c r="U301">
        <v>22</v>
      </c>
      <c r="V301">
        <v>22</v>
      </c>
      <c r="W301">
        <v>22</v>
      </c>
      <c r="X301">
        <v>22</v>
      </c>
      <c r="Y301">
        <v>22</v>
      </c>
      <c r="Z301">
        <v>22</v>
      </c>
      <c r="AA301">
        <v>24</v>
      </c>
      <c r="AB301">
        <v>24</v>
      </c>
      <c r="AC301">
        <v>25</v>
      </c>
      <c r="AD301">
        <v>25</v>
      </c>
      <c r="AE301">
        <v>24</v>
      </c>
      <c r="AF301">
        <v>25</v>
      </c>
      <c r="AG301">
        <v>25</v>
      </c>
      <c r="AH301">
        <v>25</v>
      </c>
      <c r="AI301">
        <v>25</v>
      </c>
      <c r="AJ301">
        <v>25</v>
      </c>
      <c r="AK301">
        <v>25</v>
      </c>
      <c r="AL301">
        <v>25</v>
      </c>
      <c r="AM301">
        <v>25</v>
      </c>
      <c r="AN301">
        <v>25</v>
      </c>
      <c r="AO301">
        <v>25</v>
      </c>
      <c r="AP301">
        <v>25</v>
      </c>
      <c r="AQ301">
        <v>25</v>
      </c>
      <c r="AR301">
        <v>25</v>
      </c>
      <c r="AS301">
        <v>25</v>
      </c>
      <c r="AT301">
        <v>25</v>
      </c>
      <c r="AU301">
        <v>25</v>
      </c>
      <c r="AV301">
        <v>25</v>
      </c>
      <c r="AW301">
        <v>24</v>
      </c>
      <c r="AX301">
        <v>24</v>
      </c>
      <c r="AY301">
        <v>25</v>
      </c>
      <c r="AZ301">
        <v>23</v>
      </c>
      <c r="BA301">
        <v>23</v>
      </c>
      <c r="BB301">
        <v>23</v>
      </c>
      <c r="BC301">
        <v>23</v>
      </c>
      <c r="BD301">
        <v>23</v>
      </c>
      <c r="BE301">
        <v>23</v>
      </c>
      <c r="BF301">
        <v>24</v>
      </c>
      <c r="BG301">
        <v>23</v>
      </c>
      <c r="BH301">
        <v>24</v>
      </c>
      <c r="BI301">
        <v>23</v>
      </c>
      <c r="BJ301">
        <v>23</v>
      </c>
      <c r="BK301">
        <v>23</v>
      </c>
      <c r="BL301">
        <v>23</v>
      </c>
      <c r="BM301">
        <v>23</v>
      </c>
      <c r="BN301">
        <v>23</v>
      </c>
      <c r="BO301">
        <v>23</v>
      </c>
      <c r="BP301">
        <v>23</v>
      </c>
      <c r="BQ301">
        <v>23</v>
      </c>
      <c r="BR301">
        <v>23</v>
      </c>
      <c r="BS301">
        <v>23</v>
      </c>
      <c r="BT301">
        <v>24</v>
      </c>
      <c r="BU301">
        <v>24</v>
      </c>
      <c r="BV301">
        <v>24</v>
      </c>
      <c r="BW301">
        <v>24</v>
      </c>
      <c r="BX301">
        <v>24</v>
      </c>
      <c r="BY301">
        <v>24</v>
      </c>
      <c r="BZ301">
        <v>23</v>
      </c>
      <c r="CA301">
        <v>24</v>
      </c>
      <c r="CB301">
        <v>23</v>
      </c>
      <c r="CC301">
        <v>24</v>
      </c>
      <c r="CD301">
        <v>24</v>
      </c>
      <c r="CE301">
        <v>24</v>
      </c>
      <c r="CF301">
        <v>24</v>
      </c>
      <c r="CG301">
        <v>24</v>
      </c>
      <c r="CH301">
        <v>24</v>
      </c>
      <c r="CI301">
        <v>17</v>
      </c>
      <c r="CJ301">
        <v>17</v>
      </c>
      <c r="CK301">
        <v>26</v>
      </c>
      <c r="CL301">
        <v>17</v>
      </c>
      <c r="CM301">
        <v>17</v>
      </c>
      <c r="CN301">
        <v>17</v>
      </c>
      <c r="CO301">
        <v>17</v>
      </c>
      <c r="CP301">
        <v>17</v>
      </c>
      <c r="CQ301">
        <v>17</v>
      </c>
      <c r="CR301">
        <v>17</v>
      </c>
      <c r="CS301">
        <v>17</v>
      </c>
      <c r="CT301">
        <v>17</v>
      </c>
      <c r="CU301">
        <v>17</v>
      </c>
      <c r="CV301">
        <v>17</v>
      </c>
      <c r="CW301">
        <v>17</v>
      </c>
      <c r="CX301">
        <v>17</v>
      </c>
      <c r="CY301">
        <v>17</v>
      </c>
      <c r="CZ301">
        <v>17</v>
      </c>
      <c r="DA301">
        <v>17</v>
      </c>
      <c r="DB301">
        <v>17</v>
      </c>
    </row>
    <row r="302" spans="1:106">
      <c r="A302">
        <v>294</v>
      </c>
      <c r="B302" t="s">
        <v>17</v>
      </c>
      <c r="C302" t="s">
        <v>9</v>
      </c>
      <c r="D302" t="s">
        <v>12</v>
      </c>
      <c r="E302" t="s">
        <v>19</v>
      </c>
      <c r="F302" t="s">
        <v>20</v>
      </c>
      <c r="G302">
        <v>22</v>
      </c>
      <c r="H302">
        <v>22</v>
      </c>
      <c r="I302">
        <v>22</v>
      </c>
      <c r="J302">
        <v>22</v>
      </c>
      <c r="K302">
        <v>22</v>
      </c>
      <c r="L302">
        <v>22</v>
      </c>
      <c r="M302">
        <v>22</v>
      </c>
      <c r="N302">
        <v>22</v>
      </c>
      <c r="O302">
        <v>22</v>
      </c>
      <c r="P302">
        <v>22</v>
      </c>
      <c r="Q302">
        <v>22</v>
      </c>
      <c r="R302">
        <v>22</v>
      </c>
      <c r="S302">
        <v>22</v>
      </c>
      <c r="T302">
        <v>22</v>
      </c>
      <c r="U302">
        <v>22</v>
      </c>
      <c r="V302">
        <v>22</v>
      </c>
      <c r="W302">
        <v>22</v>
      </c>
      <c r="X302">
        <v>22</v>
      </c>
      <c r="Y302">
        <v>22</v>
      </c>
      <c r="Z302">
        <v>22</v>
      </c>
      <c r="AA302">
        <v>25</v>
      </c>
      <c r="AB302">
        <v>25</v>
      </c>
      <c r="AC302">
        <v>25</v>
      </c>
      <c r="AD302">
        <v>25</v>
      </c>
      <c r="AE302">
        <v>25</v>
      </c>
      <c r="AF302">
        <v>25</v>
      </c>
      <c r="AG302">
        <v>25</v>
      </c>
      <c r="AH302">
        <v>25</v>
      </c>
      <c r="AI302">
        <v>25</v>
      </c>
      <c r="AJ302">
        <v>25</v>
      </c>
      <c r="AK302">
        <v>25</v>
      </c>
      <c r="AL302">
        <v>25</v>
      </c>
      <c r="AM302">
        <v>25</v>
      </c>
      <c r="AN302">
        <v>25</v>
      </c>
      <c r="AO302">
        <v>25</v>
      </c>
      <c r="AP302">
        <v>25</v>
      </c>
      <c r="AQ302">
        <v>25</v>
      </c>
      <c r="AR302">
        <v>25</v>
      </c>
      <c r="AS302">
        <v>25</v>
      </c>
      <c r="AT302">
        <v>25</v>
      </c>
      <c r="AU302">
        <v>23</v>
      </c>
      <c r="AV302">
        <v>23</v>
      </c>
      <c r="AW302">
        <v>23</v>
      </c>
      <c r="AX302">
        <v>23</v>
      </c>
      <c r="AY302">
        <v>23</v>
      </c>
      <c r="AZ302">
        <v>23</v>
      </c>
      <c r="BA302">
        <v>23</v>
      </c>
      <c r="BB302">
        <v>23</v>
      </c>
      <c r="BC302">
        <v>23</v>
      </c>
      <c r="BD302">
        <v>23</v>
      </c>
      <c r="BE302">
        <v>23</v>
      </c>
      <c r="BF302">
        <v>23</v>
      </c>
      <c r="BG302">
        <v>23</v>
      </c>
      <c r="BH302">
        <v>23</v>
      </c>
      <c r="BI302">
        <v>23</v>
      </c>
      <c r="BJ302">
        <v>23</v>
      </c>
      <c r="BK302">
        <v>23</v>
      </c>
      <c r="BL302">
        <v>23</v>
      </c>
      <c r="BM302">
        <v>11</v>
      </c>
      <c r="BN302">
        <v>23</v>
      </c>
      <c r="BO302">
        <v>24</v>
      </c>
      <c r="BP302">
        <v>24</v>
      </c>
      <c r="BQ302">
        <v>24</v>
      </c>
      <c r="BR302">
        <v>24</v>
      </c>
      <c r="BS302">
        <v>24</v>
      </c>
      <c r="BT302">
        <v>24</v>
      </c>
      <c r="BU302">
        <v>24</v>
      </c>
      <c r="BV302">
        <v>24</v>
      </c>
      <c r="BW302">
        <v>24</v>
      </c>
      <c r="BX302">
        <v>24</v>
      </c>
      <c r="BY302">
        <v>24</v>
      </c>
      <c r="BZ302">
        <v>24</v>
      </c>
      <c r="CA302">
        <v>24</v>
      </c>
      <c r="CB302">
        <v>24</v>
      </c>
      <c r="CC302">
        <v>24</v>
      </c>
      <c r="CD302">
        <v>24</v>
      </c>
      <c r="CE302">
        <v>24</v>
      </c>
      <c r="CF302">
        <v>24</v>
      </c>
      <c r="CG302">
        <v>23</v>
      </c>
      <c r="CH302">
        <v>24</v>
      </c>
      <c r="CI302">
        <v>17</v>
      </c>
      <c r="CJ302">
        <v>17</v>
      </c>
      <c r="CK302">
        <v>17</v>
      </c>
      <c r="CL302">
        <v>17</v>
      </c>
      <c r="CM302">
        <v>17</v>
      </c>
      <c r="CN302">
        <v>17</v>
      </c>
      <c r="CO302">
        <v>17</v>
      </c>
      <c r="CP302">
        <v>17</v>
      </c>
      <c r="CQ302">
        <v>17</v>
      </c>
      <c r="CR302">
        <v>17</v>
      </c>
      <c r="CS302">
        <v>17</v>
      </c>
      <c r="CT302">
        <v>17</v>
      </c>
      <c r="CU302">
        <v>17</v>
      </c>
      <c r="CV302">
        <v>17</v>
      </c>
      <c r="CW302">
        <v>17</v>
      </c>
      <c r="CX302">
        <v>17</v>
      </c>
      <c r="CY302">
        <v>17</v>
      </c>
      <c r="CZ302">
        <v>17</v>
      </c>
      <c r="DA302">
        <v>24</v>
      </c>
      <c r="DB302">
        <v>17</v>
      </c>
    </row>
    <row r="303" spans="1:106">
      <c r="A303">
        <v>295</v>
      </c>
      <c r="B303" t="s">
        <v>17</v>
      </c>
      <c r="C303" t="s">
        <v>9</v>
      </c>
      <c r="D303" t="s">
        <v>12</v>
      </c>
      <c r="E303" t="s">
        <v>19</v>
      </c>
      <c r="F303" t="s">
        <v>20</v>
      </c>
      <c r="G303">
        <v>22</v>
      </c>
      <c r="H303">
        <v>22</v>
      </c>
      <c r="I303">
        <v>22</v>
      </c>
      <c r="J303">
        <v>11</v>
      </c>
      <c r="K303">
        <v>22</v>
      </c>
      <c r="L303">
        <v>22</v>
      </c>
      <c r="M303">
        <v>1</v>
      </c>
      <c r="N303">
        <v>22</v>
      </c>
      <c r="O303">
        <v>1</v>
      </c>
      <c r="P303">
        <v>22</v>
      </c>
      <c r="Q303">
        <v>22</v>
      </c>
      <c r="R303">
        <v>22</v>
      </c>
      <c r="S303">
        <v>22</v>
      </c>
      <c r="T303">
        <v>22</v>
      </c>
      <c r="U303">
        <v>22</v>
      </c>
      <c r="V303">
        <v>22</v>
      </c>
      <c r="W303">
        <v>22</v>
      </c>
      <c r="X303">
        <v>22</v>
      </c>
      <c r="Y303">
        <v>22</v>
      </c>
      <c r="Z303">
        <v>22</v>
      </c>
      <c r="AA303">
        <v>25</v>
      </c>
      <c r="AB303">
        <v>11</v>
      </c>
      <c r="AC303">
        <v>25</v>
      </c>
      <c r="AD303">
        <v>22</v>
      </c>
      <c r="AE303">
        <v>25</v>
      </c>
      <c r="AF303">
        <v>25</v>
      </c>
      <c r="AG303">
        <v>22</v>
      </c>
      <c r="AH303">
        <v>25</v>
      </c>
      <c r="AI303">
        <v>22</v>
      </c>
      <c r="AJ303">
        <v>25</v>
      </c>
      <c r="AK303">
        <v>25</v>
      </c>
      <c r="AL303">
        <v>25</v>
      </c>
      <c r="AM303">
        <v>25</v>
      </c>
      <c r="AN303">
        <v>25</v>
      </c>
      <c r="AO303">
        <v>25</v>
      </c>
      <c r="AP303">
        <v>25</v>
      </c>
      <c r="AQ303">
        <v>25</v>
      </c>
      <c r="AR303">
        <v>25</v>
      </c>
      <c r="AS303">
        <v>25</v>
      </c>
      <c r="AT303">
        <v>25</v>
      </c>
      <c r="AU303">
        <v>23</v>
      </c>
      <c r="AV303">
        <v>25</v>
      </c>
      <c r="AW303">
        <v>23</v>
      </c>
      <c r="AX303">
        <v>25</v>
      </c>
      <c r="AY303">
        <v>23</v>
      </c>
      <c r="AZ303">
        <v>23</v>
      </c>
      <c r="BA303">
        <v>25</v>
      </c>
      <c r="BB303">
        <v>24</v>
      </c>
      <c r="BC303">
        <v>25</v>
      </c>
      <c r="BD303">
        <v>23</v>
      </c>
      <c r="BE303">
        <v>23</v>
      </c>
      <c r="BF303">
        <v>23</v>
      </c>
      <c r="BG303">
        <v>23</v>
      </c>
      <c r="BH303">
        <v>23</v>
      </c>
      <c r="BI303">
        <v>23</v>
      </c>
      <c r="BJ303">
        <v>23</v>
      </c>
      <c r="BK303">
        <v>23</v>
      </c>
      <c r="BL303">
        <v>23</v>
      </c>
      <c r="BM303">
        <v>23</v>
      </c>
      <c r="BN303">
        <v>23</v>
      </c>
      <c r="BO303">
        <v>24</v>
      </c>
      <c r="BP303">
        <v>23</v>
      </c>
      <c r="BQ303">
        <v>24</v>
      </c>
      <c r="BR303">
        <v>23</v>
      </c>
      <c r="BS303">
        <v>24</v>
      </c>
      <c r="BT303">
        <v>24</v>
      </c>
      <c r="BU303">
        <v>23</v>
      </c>
      <c r="BV303">
        <v>23</v>
      </c>
      <c r="BW303">
        <v>23</v>
      </c>
      <c r="BX303">
        <v>24</v>
      </c>
      <c r="BY303">
        <v>24</v>
      </c>
      <c r="BZ303">
        <v>24</v>
      </c>
      <c r="CA303">
        <v>24</v>
      </c>
      <c r="CB303">
        <v>24</v>
      </c>
      <c r="CC303">
        <v>24</v>
      </c>
      <c r="CD303">
        <v>24</v>
      </c>
      <c r="CE303">
        <v>24</v>
      </c>
      <c r="CF303">
        <v>24</v>
      </c>
      <c r="CG303">
        <v>24</v>
      </c>
      <c r="CH303">
        <v>24</v>
      </c>
      <c r="CI303">
        <v>17</v>
      </c>
      <c r="CJ303">
        <v>24</v>
      </c>
      <c r="CK303">
        <v>17</v>
      </c>
      <c r="CL303">
        <v>24</v>
      </c>
      <c r="CM303">
        <v>17</v>
      </c>
      <c r="CN303">
        <v>17</v>
      </c>
      <c r="CO303">
        <v>24</v>
      </c>
      <c r="CP303">
        <v>17</v>
      </c>
      <c r="CQ303">
        <v>24</v>
      </c>
      <c r="CR303">
        <v>17</v>
      </c>
      <c r="CS303">
        <v>17</v>
      </c>
      <c r="CT303">
        <v>17</v>
      </c>
      <c r="CU303">
        <v>17</v>
      </c>
      <c r="CV303">
        <v>17</v>
      </c>
      <c r="CW303">
        <v>17</v>
      </c>
      <c r="CX303">
        <v>17</v>
      </c>
      <c r="CY303">
        <v>17</v>
      </c>
      <c r="CZ303">
        <v>17</v>
      </c>
      <c r="DA303">
        <v>17</v>
      </c>
      <c r="DB303">
        <v>17</v>
      </c>
    </row>
    <row r="304" spans="1:106">
      <c r="A304">
        <v>296</v>
      </c>
      <c r="B304" t="s">
        <v>17</v>
      </c>
      <c r="C304" t="s">
        <v>9</v>
      </c>
      <c r="D304" t="s">
        <v>12</v>
      </c>
      <c r="E304" t="s">
        <v>19</v>
      </c>
      <c r="F304" t="s">
        <v>20</v>
      </c>
      <c r="G304">
        <v>22</v>
      </c>
      <c r="H304">
        <v>22</v>
      </c>
      <c r="I304">
        <v>22</v>
      </c>
      <c r="J304">
        <v>22</v>
      </c>
      <c r="K304">
        <v>22</v>
      </c>
      <c r="L304">
        <v>22</v>
      </c>
      <c r="M304">
        <v>22</v>
      </c>
      <c r="N304">
        <v>22</v>
      </c>
      <c r="O304">
        <v>22</v>
      </c>
      <c r="P304">
        <v>22</v>
      </c>
      <c r="Q304">
        <v>22</v>
      </c>
      <c r="R304">
        <v>22</v>
      </c>
      <c r="S304">
        <v>22</v>
      </c>
      <c r="T304">
        <v>22</v>
      </c>
      <c r="U304">
        <v>22</v>
      </c>
      <c r="V304">
        <v>22</v>
      </c>
      <c r="W304">
        <v>22</v>
      </c>
      <c r="X304">
        <v>22</v>
      </c>
      <c r="Y304">
        <v>22</v>
      </c>
      <c r="Z304">
        <v>22</v>
      </c>
      <c r="AA304">
        <v>25</v>
      </c>
      <c r="AB304">
        <v>25</v>
      </c>
      <c r="AC304">
        <v>11</v>
      </c>
      <c r="AD304">
        <v>25</v>
      </c>
      <c r="AE304">
        <v>25</v>
      </c>
      <c r="AF304">
        <v>25</v>
      </c>
      <c r="AG304">
        <v>25</v>
      </c>
      <c r="AH304">
        <v>25</v>
      </c>
      <c r="AI304">
        <v>25</v>
      </c>
      <c r="AJ304">
        <v>25</v>
      </c>
      <c r="AK304">
        <v>25</v>
      </c>
      <c r="AL304">
        <v>25</v>
      </c>
      <c r="AM304">
        <v>25</v>
      </c>
      <c r="AN304">
        <v>25</v>
      </c>
      <c r="AO304">
        <v>25</v>
      </c>
      <c r="AP304">
        <v>25</v>
      </c>
      <c r="AQ304">
        <v>25</v>
      </c>
      <c r="AR304">
        <v>25</v>
      </c>
      <c r="AS304">
        <v>25</v>
      </c>
      <c r="AT304">
        <v>25</v>
      </c>
      <c r="AU304">
        <v>23</v>
      </c>
      <c r="AV304">
        <v>23</v>
      </c>
      <c r="AW304">
        <v>25</v>
      </c>
      <c r="AX304">
        <v>11</v>
      </c>
      <c r="AY304">
        <v>11</v>
      </c>
      <c r="AZ304">
        <v>23</v>
      </c>
      <c r="BA304">
        <v>1</v>
      </c>
      <c r="BB304">
        <v>23</v>
      </c>
      <c r="BC304">
        <v>1</v>
      </c>
      <c r="BD304">
        <v>23</v>
      </c>
      <c r="BE304">
        <v>23</v>
      </c>
      <c r="BF304">
        <v>23</v>
      </c>
      <c r="BG304">
        <v>23</v>
      </c>
      <c r="BH304">
        <v>23</v>
      </c>
      <c r="BI304">
        <v>23</v>
      </c>
      <c r="BJ304">
        <v>23</v>
      </c>
      <c r="BK304">
        <v>23</v>
      </c>
      <c r="BL304">
        <v>23</v>
      </c>
      <c r="BM304">
        <v>23</v>
      </c>
      <c r="BN304">
        <v>23</v>
      </c>
      <c r="BO304">
        <v>24</v>
      </c>
      <c r="BP304">
        <v>24</v>
      </c>
      <c r="BQ304">
        <v>23</v>
      </c>
      <c r="BR304">
        <v>23</v>
      </c>
      <c r="BS304">
        <v>23</v>
      </c>
      <c r="BT304">
        <v>24</v>
      </c>
      <c r="BU304">
        <v>23</v>
      </c>
      <c r="BV304">
        <v>24</v>
      </c>
      <c r="BW304">
        <v>23</v>
      </c>
      <c r="BX304">
        <v>24</v>
      </c>
      <c r="BY304">
        <v>24</v>
      </c>
      <c r="BZ304">
        <v>24</v>
      </c>
      <c r="CA304">
        <v>24</v>
      </c>
      <c r="CB304">
        <v>24</v>
      </c>
      <c r="CC304">
        <v>24</v>
      </c>
      <c r="CD304">
        <v>24</v>
      </c>
      <c r="CE304">
        <v>24</v>
      </c>
      <c r="CF304">
        <v>24</v>
      </c>
      <c r="CG304">
        <v>24</v>
      </c>
      <c r="CH304">
        <v>24</v>
      </c>
      <c r="CI304">
        <v>17</v>
      </c>
      <c r="CJ304">
        <v>17</v>
      </c>
      <c r="CK304">
        <v>24</v>
      </c>
      <c r="CL304">
        <v>24</v>
      </c>
      <c r="CM304">
        <v>24</v>
      </c>
      <c r="CN304">
        <v>17</v>
      </c>
      <c r="CO304">
        <v>24</v>
      </c>
      <c r="CP304">
        <v>17</v>
      </c>
      <c r="CQ304">
        <v>24</v>
      </c>
      <c r="CR304">
        <v>17</v>
      </c>
      <c r="CS304">
        <v>17</v>
      </c>
      <c r="CT304">
        <v>17</v>
      </c>
      <c r="CU304">
        <v>17</v>
      </c>
      <c r="CV304">
        <v>17</v>
      </c>
      <c r="CW304">
        <v>17</v>
      </c>
      <c r="CX304">
        <v>1</v>
      </c>
      <c r="CY304">
        <v>17</v>
      </c>
      <c r="CZ304">
        <v>1</v>
      </c>
      <c r="DA304">
        <v>17</v>
      </c>
      <c r="DB304">
        <v>17</v>
      </c>
    </row>
    <row r="305" spans="1:106">
      <c r="A305">
        <v>297</v>
      </c>
      <c r="B305" t="s">
        <v>17</v>
      </c>
      <c r="C305" t="s">
        <v>9</v>
      </c>
      <c r="D305" t="s">
        <v>12</v>
      </c>
      <c r="E305" t="s">
        <v>19</v>
      </c>
      <c r="F305" t="s">
        <v>20</v>
      </c>
      <c r="G305">
        <v>22</v>
      </c>
      <c r="H305">
        <v>22</v>
      </c>
      <c r="I305">
        <v>22</v>
      </c>
      <c r="J305">
        <v>22</v>
      </c>
      <c r="K305">
        <v>22</v>
      </c>
      <c r="L305">
        <v>22</v>
      </c>
      <c r="M305">
        <v>22</v>
      </c>
      <c r="N305">
        <v>22</v>
      </c>
      <c r="O305">
        <v>22</v>
      </c>
      <c r="P305">
        <v>22</v>
      </c>
      <c r="Q305">
        <v>22</v>
      </c>
      <c r="R305">
        <v>22</v>
      </c>
      <c r="S305">
        <v>22</v>
      </c>
      <c r="T305">
        <v>22</v>
      </c>
      <c r="U305">
        <v>22</v>
      </c>
      <c r="V305">
        <v>22</v>
      </c>
      <c r="W305">
        <v>22</v>
      </c>
      <c r="X305">
        <v>22</v>
      </c>
      <c r="Y305">
        <v>22</v>
      </c>
      <c r="Z305">
        <v>22</v>
      </c>
      <c r="AA305">
        <v>25</v>
      </c>
      <c r="AB305">
        <v>25</v>
      </c>
      <c r="AC305">
        <v>25</v>
      </c>
      <c r="AD305">
        <v>25</v>
      </c>
      <c r="AE305">
        <v>25</v>
      </c>
      <c r="AF305">
        <v>25</v>
      </c>
      <c r="AG305">
        <v>25</v>
      </c>
      <c r="AH305">
        <v>25</v>
      </c>
      <c r="AI305">
        <v>25</v>
      </c>
      <c r="AJ305">
        <v>25</v>
      </c>
      <c r="AK305">
        <v>25</v>
      </c>
      <c r="AL305">
        <v>25</v>
      </c>
      <c r="AM305">
        <v>25</v>
      </c>
      <c r="AN305">
        <v>25</v>
      </c>
      <c r="AO305">
        <v>25</v>
      </c>
      <c r="AP305">
        <v>25</v>
      </c>
      <c r="AQ305">
        <v>25</v>
      </c>
      <c r="AR305">
        <v>25</v>
      </c>
      <c r="AS305">
        <v>25</v>
      </c>
      <c r="AT305">
        <v>25</v>
      </c>
      <c r="AU305">
        <v>23</v>
      </c>
      <c r="AV305">
        <v>23</v>
      </c>
      <c r="AW305">
        <v>23</v>
      </c>
      <c r="AX305">
        <v>23</v>
      </c>
      <c r="AY305">
        <v>23</v>
      </c>
      <c r="AZ305">
        <v>23</v>
      </c>
      <c r="BA305">
        <v>23</v>
      </c>
      <c r="BB305">
        <v>23</v>
      </c>
      <c r="BC305">
        <v>23</v>
      </c>
      <c r="BD305">
        <v>23</v>
      </c>
      <c r="BE305">
        <v>23</v>
      </c>
      <c r="BF305">
        <v>23</v>
      </c>
      <c r="BG305">
        <v>23</v>
      </c>
      <c r="BH305">
        <v>23</v>
      </c>
      <c r="BI305">
        <v>23</v>
      </c>
      <c r="BJ305">
        <v>23</v>
      </c>
      <c r="BK305">
        <v>23</v>
      </c>
      <c r="BL305">
        <v>23</v>
      </c>
      <c r="BM305">
        <v>23</v>
      </c>
      <c r="BN305">
        <v>23</v>
      </c>
      <c r="BO305">
        <v>24</v>
      </c>
      <c r="BP305">
        <v>24</v>
      </c>
      <c r="BQ305">
        <v>24</v>
      </c>
      <c r="BR305">
        <v>24</v>
      </c>
      <c r="BS305">
        <v>24</v>
      </c>
      <c r="BT305">
        <v>24</v>
      </c>
      <c r="BU305">
        <v>24</v>
      </c>
      <c r="BV305">
        <v>24</v>
      </c>
      <c r="BW305">
        <v>24</v>
      </c>
      <c r="BX305">
        <v>24</v>
      </c>
      <c r="BY305">
        <v>24</v>
      </c>
      <c r="BZ305">
        <v>24</v>
      </c>
      <c r="CA305">
        <v>24</v>
      </c>
      <c r="CB305">
        <v>24</v>
      </c>
      <c r="CC305">
        <v>24</v>
      </c>
      <c r="CD305">
        <v>24</v>
      </c>
      <c r="CE305">
        <v>24</v>
      </c>
      <c r="CF305">
        <v>24</v>
      </c>
      <c r="CG305">
        <v>24</v>
      </c>
      <c r="CH305">
        <v>24</v>
      </c>
      <c r="CI305">
        <v>17</v>
      </c>
      <c r="CJ305">
        <v>17</v>
      </c>
      <c r="CK305">
        <v>17</v>
      </c>
      <c r="CL305">
        <v>17</v>
      </c>
      <c r="CM305">
        <v>17</v>
      </c>
      <c r="CN305">
        <v>17</v>
      </c>
      <c r="CO305">
        <v>17</v>
      </c>
      <c r="CP305">
        <v>17</v>
      </c>
      <c r="CQ305">
        <v>17</v>
      </c>
      <c r="CR305">
        <v>17</v>
      </c>
      <c r="CS305">
        <v>17</v>
      </c>
      <c r="CT305">
        <v>17</v>
      </c>
      <c r="CU305">
        <v>17</v>
      </c>
      <c r="CV305">
        <v>17</v>
      </c>
      <c r="CW305">
        <v>17</v>
      </c>
      <c r="CX305">
        <v>17</v>
      </c>
      <c r="CY305">
        <v>17</v>
      </c>
      <c r="CZ305">
        <v>17</v>
      </c>
      <c r="DA305">
        <v>17</v>
      </c>
      <c r="DB305">
        <v>17</v>
      </c>
    </row>
    <row r="306" spans="1:106">
      <c r="A306">
        <v>298</v>
      </c>
      <c r="B306" t="s">
        <v>17</v>
      </c>
      <c r="C306" t="s">
        <v>9</v>
      </c>
      <c r="D306" t="s">
        <v>12</v>
      </c>
      <c r="E306" t="s">
        <v>19</v>
      </c>
      <c r="F306" t="s">
        <v>20</v>
      </c>
      <c r="G306">
        <v>22</v>
      </c>
      <c r="H306">
        <v>22</v>
      </c>
      <c r="I306">
        <v>22</v>
      </c>
      <c r="J306">
        <v>22</v>
      </c>
      <c r="K306">
        <v>22</v>
      </c>
      <c r="L306">
        <v>22</v>
      </c>
      <c r="M306">
        <v>22</v>
      </c>
      <c r="N306">
        <v>22</v>
      </c>
      <c r="O306">
        <v>22</v>
      </c>
      <c r="P306">
        <v>22</v>
      </c>
      <c r="Q306">
        <v>22</v>
      </c>
      <c r="R306">
        <v>22</v>
      </c>
      <c r="S306">
        <v>22</v>
      </c>
      <c r="T306">
        <v>22</v>
      </c>
      <c r="U306">
        <v>22</v>
      </c>
      <c r="V306">
        <v>22</v>
      </c>
      <c r="W306">
        <v>22</v>
      </c>
      <c r="X306">
        <v>22</v>
      </c>
      <c r="Y306">
        <v>22</v>
      </c>
      <c r="Z306">
        <v>22</v>
      </c>
      <c r="AA306">
        <v>25</v>
      </c>
      <c r="AB306">
        <v>25</v>
      </c>
      <c r="AC306">
        <v>25</v>
      </c>
      <c r="AD306">
        <v>25</v>
      </c>
      <c r="AE306">
        <v>25</v>
      </c>
      <c r="AF306">
        <v>25</v>
      </c>
      <c r="AG306">
        <v>25</v>
      </c>
      <c r="AH306">
        <v>25</v>
      </c>
      <c r="AI306">
        <v>25</v>
      </c>
      <c r="AJ306">
        <v>25</v>
      </c>
      <c r="AK306">
        <v>25</v>
      </c>
      <c r="AL306">
        <v>25</v>
      </c>
      <c r="AM306">
        <v>25</v>
      </c>
      <c r="AN306">
        <v>25</v>
      </c>
      <c r="AO306">
        <v>25</v>
      </c>
      <c r="AP306">
        <v>25</v>
      </c>
      <c r="AQ306">
        <v>25</v>
      </c>
      <c r="AR306">
        <v>25</v>
      </c>
      <c r="AS306">
        <v>25</v>
      </c>
      <c r="AT306">
        <v>25</v>
      </c>
      <c r="AU306">
        <v>23</v>
      </c>
      <c r="AV306">
        <v>23</v>
      </c>
      <c r="AW306">
        <v>23</v>
      </c>
      <c r="AX306">
        <v>23</v>
      </c>
      <c r="AY306">
        <v>23</v>
      </c>
      <c r="AZ306">
        <v>1</v>
      </c>
      <c r="BA306">
        <v>23</v>
      </c>
      <c r="BB306">
        <v>1</v>
      </c>
      <c r="BC306">
        <v>23</v>
      </c>
      <c r="BD306">
        <v>23</v>
      </c>
      <c r="BE306">
        <v>23</v>
      </c>
      <c r="BF306">
        <v>23</v>
      </c>
      <c r="BG306">
        <v>23</v>
      </c>
      <c r="BH306">
        <v>23</v>
      </c>
      <c r="BI306">
        <v>23</v>
      </c>
      <c r="BJ306">
        <v>23</v>
      </c>
      <c r="BK306">
        <v>23</v>
      </c>
      <c r="BL306">
        <v>23</v>
      </c>
      <c r="BM306">
        <v>23</v>
      </c>
      <c r="BN306">
        <v>23</v>
      </c>
      <c r="BO306">
        <v>24</v>
      </c>
      <c r="BP306">
        <v>24</v>
      </c>
      <c r="BQ306">
        <v>24</v>
      </c>
      <c r="BR306">
        <v>24</v>
      </c>
      <c r="BS306">
        <v>24</v>
      </c>
      <c r="BT306">
        <v>23</v>
      </c>
      <c r="BU306">
        <v>24</v>
      </c>
      <c r="BV306">
        <v>23</v>
      </c>
      <c r="BW306">
        <v>24</v>
      </c>
      <c r="BX306">
        <v>24</v>
      </c>
      <c r="BY306">
        <v>24</v>
      </c>
      <c r="BZ306">
        <v>24</v>
      </c>
      <c r="CA306">
        <v>24</v>
      </c>
      <c r="CB306">
        <v>24</v>
      </c>
      <c r="CC306">
        <v>24</v>
      </c>
      <c r="CD306">
        <v>24</v>
      </c>
      <c r="CE306">
        <v>24</v>
      </c>
      <c r="CF306">
        <v>24</v>
      </c>
      <c r="CG306">
        <v>24</v>
      </c>
      <c r="CH306">
        <v>24</v>
      </c>
      <c r="CI306">
        <v>17</v>
      </c>
      <c r="CJ306">
        <v>17</v>
      </c>
      <c r="CK306">
        <v>17</v>
      </c>
      <c r="CL306">
        <v>17</v>
      </c>
      <c r="CM306">
        <v>17</v>
      </c>
      <c r="CN306">
        <v>24</v>
      </c>
      <c r="CO306">
        <v>17</v>
      </c>
      <c r="CP306">
        <v>24</v>
      </c>
      <c r="CQ306">
        <v>17</v>
      </c>
      <c r="CR306">
        <v>1</v>
      </c>
      <c r="CS306">
        <v>17</v>
      </c>
      <c r="CT306">
        <v>17</v>
      </c>
      <c r="CU306">
        <v>17</v>
      </c>
      <c r="CV306">
        <v>17</v>
      </c>
      <c r="CW306">
        <v>17</v>
      </c>
      <c r="CX306">
        <v>17</v>
      </c>
      <c r="CY306">
        <v>17</v>
      </c>
      <c r="CZ306">
        <v>11</v>
      </c>
      <c r="DA306">
        <v>1</v>
      </c>
      <c r="DB306">
        <v>17</v>
      </c>
    </row>
    <row r="307" spans="1:106">
      <c r="A307">
        <v>299</v>
      </c>
      <c r="B307" t="s">
        <v>17</v>
      </c>
      <c r="C307" t="s">
        <v>9</v>
      </c>
      <c r="D307" t="s">
        <v>12</v>
      </c>
      <c r="E307" t="s">
        <v>19</v>
      </c>
      <c r="F307" t="s">
        <v>20</v>
      </c>
      <c r="G307">
        <v>22</v>
      </c>
      <c r="H307">
        <v>22</v>
      </c>
      <c r="I307">
        <v>22</v>
      </c>
      <c r="J307">
        <v>22</v>
      </c>
      <c r="K307">
        <v>22</v>
      </c>
      <c r="L307">
        <v>22</v>
      </c>
      <c r="M307">
        <v>22</v>
      </c>
      <c r="N307">
        <v>22</v>
      </c>
      <c r="O307">
        <v>22</v>
      </c>
      <c r="P307">
        <v>22</v>
      </c>
      <c r="Q307">
        <v>22</v>
      </c>
      <c r="R307">
        <v>22</v>
      </c>
      <c r="S307">
        <v>22</v>
      </c>
      <c r="T307">
        <v>22</v>
      </c>
      <c r="U307">
        <v>22</v>
      </c>
      <c r="V307">
        <v>22</v>
      </c>
      <c r="W307">
        <v>22</v>
      </c>
      <c r="X307">
        <v>22</v>
      </c>
      <c r="Y307">
        <v>22</v>
      </c>
      <c r="Z307">
        <v>22</v>
      </c>
      <c r="AA307">
        <v>25</v>
      </c>
      <c r="AB307">
        <v>25</v>
      </c>
      <c r="AC307">
        <v>25</v>
      </c>
      <c r="AD307">
        <v>25</v>
      </c>
      <c r="AE307">
        <v>25</v>
      </c>
      <c r="AF307">
        <v>25</v>
      </c>
      <c r="AG307">
        <v>25</v>
      </c>
      <c r="AH307">
        <v>25</v>
      </c>
      <c r="AI307">
        <v>25</v>
      </c>
      <c r="AJ307">
        <v>25</v>
      </c>
      <c r="AK307">
        <v>25</v>
      </c>
      <c r="AL307">
        <v>25</v>
      </c>
      <c r="AM307">
        <v>25</v>
      </c>
      <c r="AN307">
        <v>25</v>
      </c>
      <c r="AO307">
        <v>25</v>
      </c>
      <c r="AP307">
        <v>25</v>
      </c>
      <c r="AQ307">
        <v>25</v>
      </c>
      <c r="AR307">
        <v>25</v>
      </c>
      <c r="AS307">
        <v>25</v>
      </c>
      <c r="AT307">
        <v>25</v>
      </c>
      <c r="AU307">
        <v>23</v>
      </c>
      <c r="AV307">
        <v>23</v>
      </c>
      <c r="AW307">
        <v>23</v>
      </c>
      <c r="AX307">
        <v>23</v>
      </c>
      <c r="AY307">
        <v>23</v>
      </c>
      <c r="AZ307">
        <v>23</v>
      </c>
      <c r="BA307">
        <v>23</v>
      </c>
      <c r="BB307">
        <v>23</v>
      </c>
      <c r="BC307">
        <v>23</v>
      </c>
      <c r="BD307">
        <v>23</v>
      </c>
      <c r="BE307">
        <v>23</v>
      </c>
      <c r="BF307">
        <v>23</v>
      </c>
      <c r="BG307">
        <v>23</v>
      </c>
      <c r="BH307">
        <v>24</v>
      </c>
      <c r="BI307">
        <v>23</v>
      </c>
      <c r="BJ307">
        <v>23</v>
      </c>
      <c r="BK307">
        <v>23</v>
      </c>
      <c r="BL307">
        <v>23</v>
      </c>
      <c r="BM307">
        <v>23</v>
      </c>
      <c r="BN307">
        <v>23</v>
      </c>
      <c r="BO307">
        <v>24</v>
      </c>
      <c r="BP307">
        <v>24</v>
      </c>
      <c r="BQ307">
        <v>24</v>
      </c>
      <c r="BR307">
        <v>24</v>
      </c>
      <c r="BS307">
        <v>24</v>
      </c>
      <c r="BT307">
        <v>24</v>
      </c>
      <c r="BU307">
        <v>24</v>
      </c>
      <c r="BV307">
        <v>24</v>
      </c>
      <c r="BW307">
        <v>24</v>
      </c>
      <c r="BX307">
        <v>24</v>
      </c>
      <c r="BY307">
        <v>24</v>
      </c>
      <c r="BZ307">
        <v>24</v>
      </c>
      <c r="CA307">
        <v>24</v>
      </c>
      <c r="CB307">
        <v>23</v>
      </c>
      <c r="CC307">
        <v>24</v>
      </c>
      <c r="CD307">
        <v>24</v>
      </c>
      <c r="CE307">
        <v>24</v>
      </c>
      <c r="CF307">
        <v>24</v>
      </c>
      <c r="CG307">
        <v>24</v>
      </c>
      <c r="CH307">
        <v>24</v>
      </c>
      <c r="CI307">
        <v>17</v>
      </c>
      <c r="CJ307">
        <v>17</v>
      </c>
      <c r="CK307">
        <v>17</v>
      </c>
      <c r="CL307">
        <v>17</v>
      </c>
      <c r="CM307">
        <v>17</v>
      </c>
      <c r="CN307">
        <v>17</v>
      </c>
      <c r="CO307">
        <v>17</v>
      </c>
      <c r="CP307">
        <v>17</v>
      </c>
      <c r="CQ307">
        <v>17</v>
      </c>
      <c r="CR307">
        <v>17</v>
      </c>
      <c r="CS307">
        <v>17</v>
      </c>
      <c r="CT307">
        <v>17</v>
      </c>
      <c r="CU307">
        <v>17</v>
      </c>
      <c r="CV307">
        <v>17</v>
      </c>
      <c r="CW307">
        <v>17</v>
      </c>
      <c r="CX307">
        <v>17</v>
      </c>
      <c r="CY307">
        <v>17</v>
      </c>
      <c r="CZ307">
        <v>17</v>
      </c>
      <c r="DA307">
        <v>17</v>
      </c>
      <c r="DB307">
        <v>17</v>
      </c>
    </row>
    <row r="308" spans="1:106">
      <c r="A308">
        <v>300</v>
      </c>
      <c r="B308" t="s">
        <v>17</v>
      </c>
      <c r="C308" t="s">
        <v>9</v>
      </c>
      <c r="D308" t="s">
        <v>12</v>
      </c>
      <c r="E308" t="s">
        <v>19</v>
      </c>
      <c r="F308" t="s">
        <v>20</v>
      </c>
      <c r="G308">
        <v>22</v>
      </c>
      <c r="H308">
        <v>22</v>
      </c>
      <c r="I308">
        <v>22</v>
      </c>
      <c r="J308">
        <v>22</v>
      </c>
      <c r="K308">
        <v>22</v>
      </c>
      <c r="L308">
        <v>22</v>
      </c>
      <c r="M308">
        <v>22</v>
      </c>
      <c r="N308">
        <v>22</v>
      </c>
      <c r="O308">
        <v>22</v>
      </c>
      <c r="P308">
        <v>22</v>
      </c>
      <c r="Q308">
        <v>22</v>
      </c>
      <c r="R308">
        <v>20</v>
      </c>
      <c r="S308">
        <v>22</v>
      </c>
      <c r="T308">
        <v>22</v>
      </c>
      <c r="U308">
        <v>22</v>
      </c>
      <c r="V308">
        <v>22</v>
      </c>
      <c r="W308">
        <v>22</v>
      </c>
      <c r="X308">
        <v>22</v>
      </c>
      <c r="Y308">
        <v>22</v>
      </c>
      <c r="Z308">
        <v>22</v>
      </c>
      <c r="AA308">
        <v>25</v>
      </c>
      <c r="AB308">
        <v>25</v>
      </c>
      <c r="AC308">
        <v>25</v>
      </c>
      <c r="AD308">
        <v>25</v>
      </c>
      <c r="AE308">
        <v>25</v>
      </c>
      <c r="AF308">
        <v>25</v>
      </c>
      <c r="AG308">
        <v>25</v>
      </c>
      <c r="AH308">
        <v>25</v>
      </c>
      <c r="AI308">
        <v>25</v>
      </c>
      <c r="AJ308">
        <v>25</v>
      </c>
      <c r="AK308">
        <v>25</v>
      </c>
      <c r="AL308">
        <v>24</v>
      </c>
      <c r="AM308">
        <v>25</v>
      </c>
      <c r="AN308">
        <v>25</v>
      </c>
      <c r="AO308">
        <v>25</v>
      </c>
      <c r="AP308">
        <v>25</v>
      </c>
      <c r="AQ308">
        <v>25</v>
      </c>
      <c r="AR308">
        <v>25</v>
      </c>
      <c r="AS308">
        <v>25</v>
      </c>
      <c r="AT308">
        <v>25</v>
      </c>
      <c r="AU308">
        <v>23</v>
      </c>
      <c r="AV308">
        <v>23</v>
      </c>
      <c r="AW308">
        <v>23</v>
      </c>
      <c r="AX308">
        <v>23</v>
      </c>
      <c r="AY308">
        <v>23</v>
      </c>
      <c r="AZ308">
        <v>23</v>
      </c>
      <c r="BA308">
        <v>23</v>
      </c>
      <c r="BB308">
        <v>23</v>
      </c>
      <c r="BC308">
        <v>23</v>
      </c>
      <c r="BD308">
        <v>23</v>
      </c>
      <c r="BE308">
        <v>23</v>
      </c>
      <c r="BF308">
        <v>22</v>
      </c>
      <c r="BG308">
        <v>23</v>
      </c>
      <c r="BH308">
        <v>23</v>
      </c>
      <c r="BI308">
        <v>23</v>
      </c>
      <c r="BJ308">
        <v>23</v>
      </c>
      <c r="BK308">
        <v>23</v>
      </c>
      <c r="BL308">
        <v>23</v>
      </c>
      <c r="BM308">
        <v>23</v>
      </c>
      <c r="BN308">
        <v>23</v>
      </c>
      <c r="BO308">
        <v>24</v>
      </c>
      <c r="BP308">
        <v>24</v>
      </c>
      <c r="BQ308">
        <v>24</v>
      </c>
      <c r="BR308">
        <v>24</v>
      </c>
      <c r="BS308">
        <v>24</v>
      </c>
      <c r="BT308">
        <v>24</v>
      </c>
      <c r="BU308">
        <v>24</v>
      </c>
      <c r="BV308">
        <v>24</v>
      </c>
      <c r="BW308">
        <v>24</v>
      </c>
      <c r="BX308">
        <v>24</v>
      </c>
      <c r="BY308">
        <v>24</v>
      </c>
      <c r="BZ308">
        <v>25</v>
      </c>
      <c r="CA308">
        <v>24</v>
      </c>
      <c r="CB308">
        <v>24</v>
      </c>
      <c r="CC308">
        <v>24</v>
      </c>
      <c r="CD308">
        <v>24</v>
      </c>
      <c r="CE308">
        <v>24</v>
      </c>
      <c r="CF308">
        <v>24</v>
      </c>
      <c r="CG308">
        <v>24</v>
      </c>
      <c r="CH308">
        <v>24</v>
      </c>
      <c r="CI308">
        <v>17</v>
      </c>
      <c r="CJ308">
        <v>17</v>
      </c>
      <c r="CK308">
        <v>17</v>
      </c>
      <c r="CL308">
        <v>17</v>
      </c>
      <c r="CM308">
        <v>17</v>
      </c>
      <c r="CN308">
        <v>17</v>
      </c>
      <c r="CO308">
        <v>17</v>
      </c>
      <c r="CP308">
        <v>17</v>
      </c>
      <c r="CQ308">
        <v>17</v>
      </c>
      <c r="CR308">
        <v>17</v>
      </c>
      <c r="CS308">
        <v>17</v>
      </c>
      <c r="CT308">
        <v>23</v>
      </c>
      <c r="CU308">
        <v>17</v>
      </c>
      <c r="CV308">
        <v>20</v>
      </c>
      <c r="CW308">
        <v>17</v>
      </c>
      <c r="CX308">
        <v>17</v>
      </c>
      <c r="CY308">
        <v>17</v>
      </c>
      <c r="CZ308">
        <v>17</v>
      </c>
      <c r="DA308">
        <v>17</v>
      </c>
      <c r="DB308">
        <v>17</v>
      </c>
    </row>
    <row r="309" spans="1:106">
      <c r="A309">
        <v>301</v>
      </c>
      <c r="B309" t="s">
        <v>17</v>
      </c>
      <c r="C309" t="s">
        <v>9</v>
      </c>
      <c r="D309" t="s">
        <v>12</v>
      </c>
      <c r="E309" t="s">
        <v>19</v>
      </c>
      <c r="F309" t="s">
        <v>20</v>
      </c>
      <c r="G309">
        <v>22</v>
      </c>
      <c r="H309">
        <v>22</v>
      </c>
      <c r="I309">
        <v>22</v>
      </c>
      <c r="J309">
        <v>22</v>
      </c>
      <c r="K309">
        <v>22</v>
      </c>
      <c r="L309">
        <v>22</v>
      </c>
      <c r="M309">
        <v>22</v>
      </c>
      <c r="N309">
        <v>22</v>
      </c>
      <c r="O309">
        <v>22</v>
      </c>
      <c r="P309">
        <v>22</v>
      </c>
      <c r="Q309">
        <v>22</v>
      </c>
      <c r="R309">
        <v>22</v>
      </c>
      <c r="S309">
        <v>22</v>
      </c>
      <c r="T309">
        <v>22</v>
      </c>
      <c r="U309">
        <v>22</v>
      </c>
      <c r="V309">
        <v>22</v>
      </c>
      <c r="W309">
        <v>22</v>
      </c>
      <c r="X309">
        <v>22</v>
      </c>
      <c r="Y309">
        <v>1</v>
      </c>
      <c r="Z309">
        <v>22</v>
      </c>
      <c r="AA309">
        <v>25</v>
      </c>
      <c r="AB309">
        <v>25</v>
      </c>
      <c r="AC309">
        <v>25</v>
      </c>
      <c r="AD309">
        <v>25</v>
      </c>
      <c r="AE309">
        <v>25</v>
      </c>
      <c r="AF309">
        <v>25</v>
      </c>
      <c r="AG309">
        <v>25</v>
      </c>
      <c r="AH309">
        <v>25</v>
      </c>
      <c r="AI309">
        <v>25</v>
      </c>
      <c r="AJ309">
        <v>25</v>
      </c>
      <c r="AK309">
        <v>25</v>
      </c>
      <c r="AL309">
        <v>25</v>
      </c>
      <c r="AM309">
        <v>25</v>
      </c>
      <c r="AN309">
        <v>25</v>
      </c>
      <c r="AO309">
        <v>25</v>
      </c>
      <c r="AP309">
        <v>25</v>
      </c>
      <c r="AQ309">
        <v>25</v>
      </c>
      <c r="AR309">
        <v>25</v>
      </c>
      <c r="AS309">
        <v>22</v>
      </c>
      <c r="AT309">
        <v>25</v>
      </c>
      <c r="AU309">
        <v>23</v>
      </c>
      <c r="AV309">
        <v>24</v>
      </c>
      <c r="AW309">
        <v>23</v>
      </c>
      <c r="AX309">
        <v>23</v>
      </c>
      <c r="AY309">
        <v>23</v>
      </c>
      <c r="AZ309">
        <v>23</v>
      </c>
      <c r="BA309">
        <v>23</v>
      </c>
      <c r="BB309">
        <v>23</v>
      </c>
      <c r="BC309">
        <v>23</v>
      </c>
      <c r="BD309">
        <v>23</v>
      </c>
      <c r="BE309">
        <v>23</v>
      </c>
      <c r="BF309">
        <v>23</v>
      </c>
      <c r="BG309">
        <v>1</v>
      </c>
      <c r="BH309">
        <v>23</v>
      </c>
      <c r="BI309">
        <v>23</v>
      </c>
      <c r="BJ309">
        <v>23</v>
      </c>
      <c r="BK309">
        <v>23</v>
      </c>
      <c r="BL309">
        <v>23</v>
      </c>
      <c r="BM309">
        <v>25</v>
      </c>
      <c r="BN309">
        <v>23</v>
      </c>
      <c r="BO309">
        <v>24</v>
      </c>
      <c r="BP309">
        <v>23</v>
      </c>
      <c r="BQ309">
        <v>24</v>
      </c>
      <c r="BR309">
        <v>24</v>
      </c>
      <c r="BS309">
        <v>24</v>
      </c>
      <c r="BT309">
        <v>24</v>
      </c>
      <c r="BU309">
        <v>24</v>
      </c>
      <c r="BV309">
        <v>24</v>
      </c>
      <c r="BW309">
        <v>24</v>
      </c>
      <c r="BX309">
        <v>24</v>
      </c>
      <c r="BY309">
        <v>24</v>
      </c>
      <c r="BZ309">
        <v>24</v>
      </c>
      <c r="CA309">
        <v>24</v>
      </c>
      <c r="CB309">
        <v>24</v>
      </c>
      <c r="CC309">
        <v>24</v>
      </c>
      <c r="CD309">
        <v>24</v>
      </c>
      <c r="CE309">
        <v>24</v>
      </c>
      <c r="CF309">
        <v>24</v>
      </c>
      <c r="CG309">
        <v>23</v>
      </c>
      <c r="CH309">
        <v>24</v>
      </c>
      <c r="CI309">
        <v>17</v>
      </c>
      <c r="CJ309">
        <v>17</v>
      </c>
      <c r="CK309">
        <v>17</v>
      </c>
      <c r="CL309">
        <v>17</v>
      </c>
      <c r="CM309">
        <v>17</v>
      </c>
      <c r="CN309">
        <v>17</v>
      </c>
      <c r="CO309">
        <v>17</v>
      </c>
      <c r="CP309">
        <v>17</v>
      </c>
      <c r="CQ309">
        <v>17</v>
      </c>
      <c r="CR309">
        <v>17</v>
      </c>
      <c r="CS309">
        <v>1</v>
      </c>
      <c r="CT309">
        <v>17</v>
      </c>
      <c r="CU309">
        <v>23</v>
      </c>
      <c r="CV309">
        <v>17</v>
      </c>
      <c r="CW309">
        <v>17</v>
      </c>
      <c r="CX309">
        <v>17</v>
      </c>
      <c r="CY309">
        <v>17</v>
      </c>
      <c r="CZ309">
        <v>17</v>
      </c>
      <c r="DA309">
        <v>24</v>
      </c>
      <c r="DB309">
        <v>17</v>
      </c>
    </row>
    <row r="310" spans="1:106">
      <c r="A310">
        <v>302</v>
      </c>
      <c r="B310" t="s">
        <v>17</v>
      </c>
      <c r="C310" t="s">
        <v>9</v>
      </c>
      <c r="D310" t="s">
        <v>12</v>
      </c>
      <c r="E310" t="s">
        <v>19</v>
      </c>
      <c r="F310" t="s">
        <v>20</v>
      </c>
      <c r="G310">
        <v>22</v>
      </c>
      <c r="H310">
        <v>22</v>
      </c>
      <c r="I310">
        <v>22</v>
      </c>
      <c r="J310">
        <v>22</v>
      </c>
      <c r="K310">
        <v>22</v>
      </c>
      <c r="L310">
        <v>22</v>
      </c>
      <c r="M310">
        <v>22</v>
      </c>
      <c r="N310">
        <v>22</v>
      </c>
      <c r="O310">
        <v>22</v>
      </c>
      <c r="P310">
        <v>22</v>
      </c>
      <c r="Q310">
        <v>22</v>
      </c>
      <c r="R310">
        <v>22</v>
      </c>
      <c r="S310">
        <v>22</v>
      </c>
      <c r="T310">
        <v>22</v>
      </c>
      <c r="U310">
        <v>22</v>
      </c>
      <c r="V310">
        <v>22</v>
      </c>
      <c r="W310">
        <v>22</v>
      </c>
      <c r="X310">
        <v>22</v>
      </c>
      <c r="Y310">
        <v>22</v>
      </c>
      <c r="Z310">
        <v>22</v>
      </c>
      <c r="AA310">
        <v>25</v>
      </c>
      <c r="AB310">
        <v>25</v>
      </c>
      <c r="AC310">
        <v>25</v>
      </c>
      <c r="AD310">
        <v>25</v>
      </c>
      <c r="AE310">
        <v>25</v>
      </c>
      <c r="AF310">
        <v>25</v>
      </c>
      <c r="AG310">
        <v>25</v>
      </c>
      <c r="AH310">
        <v>25</v>
      </c>
      <c r="AI310">
        <v>25</v>
      </c>
      <c r="AJ310">
        <v>25</v>
      </c>
      <c r="AK310">
        <v>25</v>
      </c>
      <c r="AL310">
        <v>25</v>
      </c>
      <c r="AM310">
        <v>25</v>
      </c>
      <c r="AN310">
        <v>25</v>
      </c>
      <c r="AO310">
        <v>25</v>
      </c>
      <c r="AP310">
        <v>25</v>
      </c>
      <c r="AQ310">
        <v>25</v>
      </c>
      <c r="AR310">
        <v>25</v>
      </c>
      <c r="AS310">
        <v>25</v>
      </c>
      <c r="AT310">
        <v>25</v>
      </c>
      <c r="AU310">
        <v>23</v>
      </c>
      <c r="AV310">
        <v>23</v>
      </c>
      <c r="AW310">
        <v>23</v>
      </c>
      <c r="AX310">
        <v>23</v>
      </c>
      <c r="AY310">
        <v>23</v>
      </c>
      <c r="AZ310">
        <v>23</v>
      </c>
      <c r="BA310">
        <v>23</v>
      </c>
      <c r="BB310">
        <v>23</v>
      </c>
      <c r="BC310">
        <v>23</v>
      </c>
      <c r="BD310">
        <v>23</v>
      </c>
      <c r="BE310">
        <v>24</v>
      </c>
      <c r="BF310">
        <v>23</v>
      </c>
      <c r="BG310">
        <v>23</v>
      </c>
      <c r="BH310">
        <v>24</v>
      </c>
      <c r="BI310">
        <v>24</v>
      </c>
      <c r="BJ310">
        <v>23</v>
      </c>
      <c r="BK310">
        <v>23</v>
      </c>
      <c r="BL310">
        <v>23</v>
      </c>
      <c r="BM310">
        <v>23</v>
      </c>
      <c r="BN310">
        <v>23</v>
      </c>
      <c r="BO310">
        <v>24</v>
      </c>
      <c r="BP310">
        <v>24</v>
      </c>
      <c r="BQ310">
        <v>24</v>
      </c>
      <c r="BR310">
        <v>24</v>
      </c>
      <c r="BS310">
        <v>24</v>
      </c>
      <c r="BT310">
        <v>24</v>
      </c>
      <c r="BU310">
        <v>24</v>
      </c>
      <c r="BV310">
        <v>24</v>
      </c>
      <c r="BW310">
        <v>24</v>
      </c>
      <c r="BX310">
        <v>24</v>
      </c>
      <c r="BY310">
        <v>23</v>
      </c>
      <c r="BZ310">
        <v>24</v>
      </c>
      <c r="CA310">
        <v>24</v>
      </c>
      <c r="CB310">
        <v>23</v>
      </c>
      <c r="CC310">
        <v>23</v>
      </c>
      <c r="CD310">
        <v>24</v>
      </c>
      <c r="CE310">
        <v>24</v>
      </c>
      <c r="CF310">
        <v>24</v>
      </c>
      <c r="CG310">
        <v>24</v>
      </c>
      <c r="CH310">
        <v>24</v>
      </c>
      <c r="CI310">
        <v>17</v>
      </c>
      <c r="CJ310">
        <v>17</v>
      </c>
      <c r="CK310">
        <v>17</v>
      </c>
      <c r="CL310">
        <v>17</v>
      </c>
      <c r="CM310">
        <v>17</v>
      </c>
      <c r="CN310">
        <v>17</v>
      </c>
      <c r="CO310">
        <v>17</v>
      </c>
      <c r="CP310">
        <v>17</v>
      </c>
      <c r="CQ310">
        <v>17</v>
      </c>
      <c r="CR310">
        <v>17</v>
      </c>
      <c r="CS310">
        <v>17</v>
      </c>
      <c r="CT310">
        <v>17</v>
      </c>
      <c r="CU310">
        <v>17</v>
      </c>
      <c r="CV310">
        <v>17</v>
      </c>
      <c r="CW310">
        <v>17</v>
      </c>
      <c r="CX310">
        <v>17</v>
      </c>
      <c r="CY310">
        <v>17</v>
      </c>
      <c r="CZ310">
        <v>17</v>
      </c>
      <c r="DA310">
        <v>17</v>
      </c>
      <c r="DB310">
        <v>17</v>
      </c>
    </row>
    <row r="311" spans="1:106">
      <c r="A311">
        <v>303</v>
      </c>
      <c r="B311" t="s">
        <v>17</v>
      </c>
      <c r="C311" t="s">
        <v>9</v>
      </c>
      <c r="D311" t="s">
        <v>12</v>
      </c>
      <c r="E311" t="s">
        <v>19</v>
      </c>
      <c r="F311" t="s">
        <v>20</v>
      </c>
      <c r="G311">
        <v>22</v>
      </c>
      <c r="H311">
        <v>22</v>
      </c>
      <c r="I311">
        <v>22</v>
      </c>
      <c r="J311">
        <v>22</v>
      </c>
      <c r="K311">
        <v>22</v>
      </c>
      <c r="L311">
        <v>22</v>
      </c>
      <c r="M311">
        <v>22</v>
      </c>
      <c r="N311">
        <v>22</v>
      </c>
      <c r="O311">
        <v>22</v>
      </c>
      <c r="P311">
        <v>22</v>
      </c>
      <c r="Q311">
        <v>22</v>
      </c>
      <c r="R311">
        <v>22</v>
      </c>
      <c r="S311">
        <v>22</v>
      </c>
      <c r="T311">
        <v>22</v>
      </c>
      <c r="U311">
        <v>11</v>
      </c>
      <c r="V311">
        <v>22</v>
      </c>
      <c r="W311">
        <v>22</v>
      </c>
      <c r="X311">
        <v>22</v>
      </c>
      <c r="Y311">
        <v>22</v>
      </c>
      <c r="Z311">
        <v>22</v>
      </c>
      <c r="AA311">
        <v>25</v>
      </c>
      <c r="AB311">
        <v>25</v>
      </c>
      <c r="AC311">
        <v>25</v>
      </c>
      <c r="AD311">
        <v>25</v>
      </c>
      <c r="AE311">
        <v>25</v>
      </c>
      <c r="AF311">
        <v>25</v>
      </c>
      <c r="AG311">
        <v>25</v>
      </c>
      <c r="AH311">
        <v>25</v>
      </c>
      <c r="AI311">
        <v>25</v>
      </c>
      <c r="AJ311">
        <v>25</v>
      </c>
      <c r="AK311">
        <v>25</v>
      </c>
      <c r="AL311">
        <v>25</v>
      </c>
      <c r="AM311">
        <v>25</v>
      </c>
      <c r="AN311">
        <v>25</v>
      </c>
      <c r="AO311">
        <v>22</v>
      </c>
      <c r="AP311">
        <v>25</v>
      </c>
      <c r="AQ311">
        <v>11</v>
      </c>
      <c r="AR311">
        <v>25</v>
      </c>
      <c r="AS311">
        <v>25</v>
      </c>
      <c r="AT311">
        <v>25</v>
      </c>
      <c r="AU311">
        <v>23</v>
      </c>
      <c r="AV311">
        <v>23</v>
      </c>
      <c r="AW311">
        <v>23</v>
      </c>
      <c r="AX311">
        <v>23</v>
      </c>
      <c r="AY311">
        <v>23</v>
      </c>
      <c r="AZ311">
        <v>23</v>
      </c>
      <c r="BA311">
        <v>23</v>
      </c>
      <c r="BB311">
        <v>23</v>
      </c>
      <c r="BC311">
        <v>23</v>
      </c>
      <c r="BD311">
        <v>23</v>
      </c>
      <c r="BE311">
        <v>24</v>
      </c>
      <c r="BF311">
        <v>23</v>
      </c>
      <c r="BG311">
        <v>23</v>
      </c>
      <c r="BH311">
        <v>23</v>
      </c>
      <c r="BI311">
        <v>25</v>
      </c>
      <c r="BJ311">
        <v>23</v>
      </c>
      <c r="BK311">
        <v>25</v>
      </c>
      <c r="BL311">
        <v>23</v>
      </c>
      <c r="BM311">
        <v>23</v>
      </c>
      <c r="BN311">
        <v>23</v>
      </c>
      <c r="BO311">
        <v>24</v>
      </c>
      <c r="BP311">
        <v>24</v>
      </c>
      <c r="BQ311">
        <v>24</v>
      </c>
      <c r="BR311">
        <v>24</v>
      </c>
      <c r="BS311">
        <v>24</v>
      </c>
      <c r="BT311">
        <v>24</v>
      </c>
      <c r="BU311">
        <v>24</v>
      </c>
      <c r="BV311">
        <v>24</v>
      </c>
      <c r="BW311">
        <v>24</v>
      </c>
      <c r="BX311">
        <v>24</v>
      </c>
      <c r="BY311">
        <v>23</v>
      </c>
      <c r="BZ311">
        <v>24</v>
      </c>
      <c r="CA311">
        <v>24</v>
      </c>
      <c r="CB311">
        <v>24</v>
      </c>
      <c r="CC311">
        <v>23</v>
      </c>
      <c r="CD311">
        <v>24</v>
      </c>
      <c r="CE311">
        <v>23</v>
      </c>
      <c r="CF311">
        <v>24</v>
      </c>
      <c r="CG311">
        <v>11</v>
      </c>
      <c r="CH311">
        <v>24</v>
      </c>
      <c r="CI311">
        <v>17</v>
      </c>
      <c r="CJ311">
        <v>17</v>
      </c>
      <c r="CK311">
        <v>17</v>
      </c>
      <c r="CL311">
        <v>17</v>
      </c>
      <c r="CM311">
        <v>17</v>
      </c>
      <c r="CN311">
        <v>17</v>
      </c>
      <c r="CO311">
        <v>17</v>
      </c>
      <c r="CP311">
        <v>17</v>
      </c>
      <c r="CQ311">
        <v>17</v>
      </c>
      <c r="CR311">
        <v>17</v>
      </c>
      <c r="CS311">
        <v>17</v>
      </c>
      <c r="CT311">
        <v>17</v>
      </c>
      <c r="CU311">
        <v>17</v>
      </c>
      <c r="CV311">
        <v>17</v>
      </c>
      <c r="CW311">
        <v>24</v>
      </c>
      <c r="CX311">
        <v>17</v>
      </c>
      <c r="CY311">
        <v>1</v>
      </c>
      <c r="CZ311">
        <v>17</v>
      </c>
      <c r="DA311">
        <v>24</v>
      </c>
      <c r="DB311">
        <v>17</v>
      </c>
    </row>
    <row r="312" spans="1:106">
      <c r="A312">
        <v>304</v>
      </c>
      <c r="B312" t="s">
        <v>17</v>
      </c>
      <c r="C312" t="s">
        <v>9</v>
      </c>
      <c r="D312" t="s">
        <v>12</v>
      </c>
      <c r="E312" t="s">
        <v>19</v>
      </c>
      <c r="F312" t="s">
        <v>20</v>
      </c>
      <c r="G312">
        <v>22</v>
      </c>
      <c r="H312">
        <v>22</v>
      </c>
      <c r="I312">
        <v>22</v>
      </c>
      <c r="J312">
        <v>22</v>
      </c>
      <c r="K312">
        <v>22</v>
      </c>
      <c r="L312">
        <v>22</v>
      </c>
      <c r="M312">
        <v>22</v>
      </c>
      <c r="N312">
        <v>22</v>
      </c>
      <c r="O312">
        <v>22</v>
      </c>
      <c r="P312">
        <v>22</v>
      </c>
      <c r="Q312">
        <v>22</v>
      </c>
      <c r="R312">
        <v>22</v>
      </c>
      <c r="S312">
        <v>22</v>
      </c>
      <c r="T312">
        <v>22</v>
      </c>
      <c r="U312">
        <v>22</v>
      </c>
      <c r="V312">
        <v>22</v>
      </c>
      <c r="W312">
        <v>22</v>
      </c>
      <c r="X312">
        <v>22</v>
      </c>
      <c r="Y312">
        <v>22</v>
      </c>
      <c r="Z312">
        <v>22</v>
      </c>
      <c r="AA312">
        <v>25</v>
      </c>
      <c r="AB312">
        <v>25</v>
      </c>
      <c r="AC312">
        <v>25</v>
      </c>
      <c r="AD312">
        <v>25</v>
      </c>
      <c r="AE312">
        <v>25</v>
      </c>
      <c r="AF312">
        <v>25</v>
      </c>
      <c r="AG312">
        <v>25</v>
      </c>
      <c r="AH312">
        <v>25</v>
      </c>
      <c r="AI312">
        <v>25</v>
      </c>
      <c r="AJ312">
        <v>25</v>
      </c>
      <c r="AK312">
        <v>25</v>
      </c>
      <c r="AL312">
        <v>25</v>
      </c>
      <c r="AM312">
        <v>25</v>
      </c>
      <c r="AN312">
        <v>25</v>
      </c>
      <c r="AO312">
        <v>25</v>
      </c>
      <c r="AP312">
        <v>25</v>
      </c>
      <c r="AQ312">
        <v>25</v>
      </c>
      <c r="AR312">
        <v>25</v>
      </c>
      <c r="AS312">
        <v>25</v>
      </c>
      <c r="AT312">
        <v>25</v>
      </c>
      <c r="AU312">
        <v>23</v>
      </c>
      <c r="AV312">
        <v>23</v>
      </c>
      <c r="AW312">
        <v>23</v>
      </c>
      <c r="AX312">
        <v>11</v>
      </c>
      <c r="AY312">
        <v>23</v>
      </c>
      <c r="AZ312">
        <v>23</v>
      </c>
      <c r="BA312">
        <v>23</v>
      </c>
      <c r="BB312">
        <v>23</v>
      </c>
      <c r="BC312">
        <v>23</v>
      </c>
      <c r="BD312">
        <v>23</v>
      </c>
      <c r="BE312">
        <v>23</v>
      </c>
      <c r="BF312">
        <v>23</v>
      </c>
      <c r="BG312">
        <v>23</v>
      </c>
      <c r="BH312">
        <v>23</v>
      </c>
      <c r="BI312">
        <v>23</v>
      </c>
      <c r="BJ312">
        <v>23</v>
      </c>
      <c r="BK312">
        <v>23</v>
      </c>
      <c r="BL312">
        <v>23</v>
      </c>
      <c r="BM312">
        <v>23</v>
      </c>
      <c r="BN312">
        <v>23</v>
      </c>
      <c r="BO312">
        <v>24</v>
      </c>
      <c r="BP312">
        <v>24</v>
      </c>
      <c r="BQ312">
        <v>24</v>
      </c>
      <c r="BR312">
        <v>23</v>
      </c>
      <c r="BS312">
        <v>24</v>
      </c>
      <c r="BT312">
        <v>24</v>
      </c>
      <c r="BU312">
        <v>24</v>
      </c>
      <c r="BV312">
        <v>24</v>
      </c>
      <c r="BW312">
        <v>24</v>
      </c>
      <c r="BX312">
        <v>24</v>
      </c>
      <c r="BY312">
        <v>24</v>
      </c>
      <c r="BZ312">
        <v>24</v>
      </c>
      <c r="CA312">
        <v>24</v>
      </c>
      <c r="CB312">
        <v>24</v>
      </c>
      <c r="CC312">
        <v>24</v>
      </c>
      <c r="CD312">
        <v>24</v>
      </c>
      <c r="CE312">
        <v>24</v>
      </c>
      <c r="CF312">
        <v>24</v>
      </c>
      <c r="CG312">
        <v>24</v>
      </c>
      <c r="CH312">
        <v>24</v>
      </c>
      <c r="CI312">
        <v>17</v>
      </c>
      <c r="CJ312">
        <v>11</v>
      </c>
      <c r="CK312">
        <v>17</v>
      </c>
      <c r="CL312">
        <v>24</v>
      </c>
      <c r="CM312">
        <v>17</v>
      </c>
      <c r="CN312">
        <v>17</v>
      </c>
      <c r="CO312">
        <v>17</v>
      </c>
      <c r="CP312">
        <v>17</v>
      </c>
      <c r="CQ312">
        <v>17</v>
      </c>
      <c r="CR312">
        <v>17</v>
      </c>
      <c r="CS312">
        <v>17</v>
      </c>
      <c r="CT312">
        <v>17</v>
      </c>
      <c r="CU312">
        <v>17</v>
      </c>
      <c r="CV312">
        <v>17</v>
      </c>
      <c r="CW312">
        <v>17</v>
      </c>
      <c r="CX312">
        <v>17</v>
      </c>
      <c r="CY312">
        <v>17</v>
      </c>
      <c r="CZ312">
        <v>17</v>
      </c>
      <c r="DA312">
        <v>17</v>
      </c>
      <c r="DB312">
        <v>17</v>
      </c>
    </row>
    <row r="313" spans="1:106">
      <c r="A313">
        <v>305</v>
      </c>
      <c r="B313" t="s">
        <v>17</v>
      </c>
      <c r="C313" t="s">
        <v>9</v>
      </c>
      <c r="D313" t="s">
        <v>12</v>
      </c>
      <c r="E313" t="s">
        <v>19</v>
      </c>
      <c r="F313" t="s">
        <v>20</v>
      </c>
      <c r="G313">
        <v>22</v>
      </c>
      <c r="H313">
        <v>22</v>
      </c>
      <c r="I313">
        <v>22</v>
      </c>
      <c r="J313">
        <v>22</v>
      </c>
      <c r="K313">
        <v>22</v>
      </c>
      <c r="L313">
        <v>22</v>
      </c>
      <c r="M313">
        <v>22</v>
      </c>
      <c r="N313">
        <v>22</v>
      </c>
      <c r="O313">
        <v>22</v>
      </c>
      <c r="P313">
        <v>22</v>
      </c>
      <c r="Q313">
        <v>22</v>
      </c>
      <c r="R313">
        <v>24</v>
      </c>
      <c r="S313">
        <v>22</v>
      </c>
      <c r="T313">
        <v>22</v>
      </c>
      <c r="U313">
        <v>22</v>
      </c>
      <c r="V313">
        <v>22</v>
      </c>
      <c r="W313">
        <v>22</v>
      </c>
      <c r="X313">
        <v>22</v>
      </c>
      <c r="Y313">
        <v>22</v>
      </c>
      <c r="Z313">
        <v>22</v>
      </c>
      <c r="AA313">
        <v>25</v>
      </c>
      <c r="AB313">
        <v>25</v>
      </c>
      <c r="AC313">
        <v>25</v>
      </c>
      <c r="AD313">
        <v>25</v>
      </c>
      <c r="AE313">
        <v>25</v>
      </c>
      <c r="AF313">
        <v>25</v>
      </c>
      <c r="AG313">
        <v>25</v>
      </c>
      <c r="AH313">
        <v>25</v>
      </c>
      <c r="AI313">
        <v>25</v>
      </c>
      <c r="AJ313">
        <v>25</v>
      </c>
      <c r="AK313">
        <v>25</v>
      </c>
      <c r="AL313">
        <v>22</v>
      </c>
      <c r="AM313">
        <v>25</v>
      </c>
      <c r="AN313">
        <v>24</v>
      </c>
      <c r="AO313">
        <v>25</v>
      </c>
      <c r="AP313">
        <v>25</v>
      </c>
      <c r="AQ313">
        <v>25</v>
      </c>
      <c r="AR313">
        <v>25</v>
      </c>
      <c r="AS313">
        <v>25</v>
      </c>
      <c r="AT313">
        <v>25</v>
      </c>
      <c r="AU313">
        <v>23</v>
      </c>
      <c r="AV313">
        <v>23</v>
      </c>
      <c r="AW313">
        <v>23</v>
      </c>
      <c r="AX313">
        <v>23</v>
      </c>
      <c r="AY313">
        <v>23</v>
      </c>
      <c r="AZ313">
        <v>23</v>
      </c>
      <c r="BA313">
        <v>23</v>
      </c>
      <c r="BB313">
        <v>23</v>
      </c>
      <c r="BC313">
        <v>23</v>
      </c>
      <c r="BD313">
        <v>23</v>
      </c>
      <c r="BE313">
        <v>24</v>
      </c>
      <c r="BF313">
        <v>19</v>
      </c>
      <c r="BG313">
        <v>1</v>
      </c>
      <c r="BH313">
        <v>19</v>
      </c>
      <c r="BI313">
        <v>24</v>
      </c>
      <c r="BJ313">
        <v>23</v>
      </c>
      <c r="BK313">
        <v>23</v>
      </c>
      <c r="BL313">
        <v>23</v>
      </c>
      <c r="BM313">
        <v>23</v>
      </c>
      <c r="BN313">
        <v>23</v>
      </c>
      <c r="BO313">
        <v>24</v>
      </c>
      <c r="BP313">
        <v>24</v>
      </c>
      <c r="BQ313">
        <v>24</v>
      </c>
      <c r="BR313">
        <v>24</v>
      </c>
      <c r="BS313">
        <v>24</v>
      </c>
      <c r="BT313">
        <v>24</v>
      </c>
      <c r="BU313">
        <v>24</v>
      </c>
      <c r="BV313">
        <v>24</v>
      </c>
      <c r="BW313">
        <v>24</v>
      </c>
      <c r="BX313">
        <v>24</v>
      </c>
      <c r="BY313">
        <v>23</v>
      </c>
      <c r="BZ313">
        <v>17</v>
      </c>
      <c r="CA313">
        <v>23</v>
      </c>
      <c r="CB313">
        <v>17</v>
      </c>
      <c r="CC313">
        <v>19</v>
      </c>
      <c r="CD313">
        <v>24</v>
      </c>
      <c r="CE313">
        <v>24</v>
      </c>
      <c r="CF313">
        <v>24</v>
      </c>
      <c r="CG313">
        <v>24</v>
      </c>
      <c r="CH313">
        <v>24</v>
      </c>
      <c r="CI313">
        <v>17</v>
      </c>
      <c r="CJ313">
        <v>17</v>
      </c>
      <c r="CK313">
        <v>17</v>
      </c>
      <c r="CL313">
        <v>17</v>
      </c>
      <c r="CM313">
        <v>17</v>
      </c>
      <c r="CN313">
        <v>17</v>
      </c>
      <c r="CO313">
        <v>17</v>
      </c>
      <c r="CP313">
        <v>17</v>
      </c>
      <c r="CQ313">
        <v>17</v>
      </c>
      <c r="CR313">
        <v>17</v>
      </c>
      <c r="CS313">
        <v>19</v>
      </c>
      <c r="CT313">
        <v>23</v>
      </c>
      <c r="CU313">
        <v>24</v>
      </c>
      <c r="CV313">
        <v>23</v>
      </c>
      <c r="CW313">
        <v>17</v>
      </c>
      <c r="CX313">
        <v>17</v>
      </c>
      <c r="CY313">
        <v>17</v>
      </c>
      <c r="CZ313">
        <v>17</v>
      </c>
      <c r="DA313">
        <v>17</v>
      </c>
      <c r="DB313">
        <v>17</v>
      </c>
    </row>
    <row r="314" spans="1:106">
      <c r="A314">
        <v>306</v>
      </c>
      <c r="B314" t="s">
        <v>17</v>
      </c>
      <c r="C314" t="s">
        <v>9</v>
      </c>
      <c r="D314" t="s">
        <v>12</v>
      </c>
      <c r="E314" t="s">
        <v>19</v>
      </c>
      <c r="F314" t="s">
        <v>20</v>
      </c>
      <c r="G314">
        <v>22</v>
      </c>
      <c r="H314">
        <v>22</v>
      </c>
      <c r="I314">
        <v>22</v>
      </c>
      <c r="J314">
        <v>22</v>
      </c>
      <c r="K314">
        <v>22</v>
      </c>
      <c r="L314">
        <v>22</v>
      </c>
      <c r="M314">
        <v>22</v>
      </c>
      <c r="N314">
        <v>22</v>
      </c>
      <c r="O314">
        <v>22</v>
      </c>
      <c r="P314">
        <v>22</v>
      </c>
      <c r="Q314">
        <v>22</v>
      </c>
      <c r="R314">
        <v>22</v>
      </c>
      <c r="S314">
        <v>22</v>
      </c>
      <c r="T314">
        <v>22</v>
      </c>
      <c r="U314">
        <v>22</v>
      </c>
      <c r="V314">
        <v>22</v>
      </c>
      <c r="W314">
        <v>22</v>
      </c>
      <c r="X314">
        <v>22</v>
      </c>
      <c r="Y314">
        <v>1</v>
      </c>
      <c r="Z314">
        <v>11</v>
      </c>
      <c r="AA314">
        <v>25</v>
      </c>
      <c r="AB314">
        <v>25</v>
      </c>
      <c r="AC314">
        <v>25</v>
      </c>
      <c r="AD314">
        <v>25</v>
      </c>
      <c r="AE314">
        <v>25</v>
      </c>
      <c r="AF314">
        <v>25</v>
      </c>
      <c r="AG314">
        <v>25</v>
      </c>
      <c r="AH314">
        <v>25</v>
      </c>
      <c r="AI314">
        <v>25</v>
      </c>
      <c r="AJ314">
        <v>25</v>
      </c>
      <c r="AK314">
        <v>25</v>
      </c>
      <c r="AL314">
        <v>25</v>
      </c>
      <c r="AM314">
        <v>25</v>
      </c>
      <c r="AN314">
        <v>25</v>
      </c>
      <c r="AO314">
        <v>25</v>
      </c>
      <c r="AP314">
        <v>1</v>
      </c>
      <c r="AQ314">
        <v>25</v>
      </c>
      <c r="AR314">
        <v>25</v>
      </c>
      <c r="AS314">
        <v>22</v>
      </c>
      <c r="AT314">
        <v>22</v>
      </c>
      <c r="AU314">
        <v>23</v>
      </c>
      <c r="AV314">
        <v>23</v>
      </c>
      <c r="AW314">
        <v>23</v>
      </c>
      <c r="AX314">
        <v>23</v>
      </c>
      <c r="AY314">
        <v>23</v>
      </c>
      <c r="AZ314">
        <v>23</v>
      </c>
      <c r="BA314">
        <v>23</v>
      </c>
      <c r="BB314">
        <v>23</v>
      </c>
      <c r="BC314">
        <v>23</v>
      </c>
      <c r="BD314">
        <v>23</v>
      </c>
      <c r="BE314">
        <v>23</v>
      </c>
      <c r="BF314">
        <v>23</v>
      </c>
      <c r="BG314">
        <v>23</v>
      </c>
      <c r="BH314">
        <v>23</v>
      </c>
      <c r="BI314">
        <v>23</v>
      </c>
      <c r="BJ314">
        <v>25</v>
      </c>
      <c r="BK314">
        <v>1</v>
      </c>
      <c r="BL314">
        <v>1</v>
      </c>
      <c r="BM314">
        <v>11</v>
      </c>
      <c r="BN314">
        <v>1</v>
      </c>
      <c r="BO314">
        <v>24</v>
      </c>
      <c r="BP314">
        <v>24</v>
      </c>
      <c r="BQ314">
        <v>24</v>
      </c>
      <c r="BR314">
        <v>24</v>
      </c>
      <c r="BS314">
        <v>24</v>
      </c>
      <c r="BT314">
        <v>24</v>
      </c>
      <c r="BU314">
        <v>24</v>
      </c>
      <c r="BV314">
        <v>24</v>
      </c>
      <c r="BW314">
        <v>24</v>
      </c>
      <c r="BX314">
        <v>24</v>
      </c>
      <c r="BY314">
        <v>24</v>
      </c>
      <c r="BZ314">
        <v>24</v>
      </c>
      <c r="CA314">
        <v>24</v>
      </c>
      <c r="CB314">
        <v>24</v>
      </c>
      <c r="CC314">
        <v>24</v>
      </c>
      <c r="CD314">
        <v>23</v>
      </c>
      <c r="CE314">
        <v>23</v>
      </c>
      <c r="CF314">
        <v>23</v>
      </c>
      <c r="CG314">
        <v>25</v>
      </c>
      <c r="CH314">
        <v>25</v>
      </c>
      <c r="CI314">
        <v>17</v>
      </c>
      <c r="CJ314">
        <v>17</v>
      </c>
      <c r="CK314">
        <v>17</v>
      </c>
      <c r="CL314">
        <v>17</v>
      </c>
      <c r="CM314">
        <v>17</v>
      </c>
      <c r="CN314">
        <v>17</v>
      </c>
      <c r="CO314">
        <v>17</v>
      </c>
      <c r="CP314">
        <v>17</v>
      </c>
      <c r="CQ314">
        <v>17</v>
      </c>
      <c r="CR314">
        <v>17</v>
      </c>
      <c r="CS314">
        <v>17</v>
      </c>
      <c r="CT314">
        <v>17</v>
      </c>
      <c r="CU314">
        <v>17</v>
      </c>
      <c r="CV314">
        <v>17</v>
      </c>
      <c r="CW314">
        <v>17</v>
      </c>
      <c r="CX314">
        <v>24</v>
      </c>
      <c r="CY314">
        <v>11</v>
      </c>
      <c r="CZ314">
        <v>24</v>
      </c>
      <c r="DA314">
        <v>23</v>
      </c>
      <c r="DB314">
        <v>23</v>
      </c>
    </row>
    <row r="315" spans="1:106">
      <c r="A315">
        <v>307</v>
      </c>
      <c r="B315" t="s">
        <v>17</v>
      </c>
      <c r="C315" t="s">
        <v>9</v>
      </c>
      <c r="D315" t="s">
        <v>12</v>
      </c>
      <c r="E315" t="s">
        <v>19</v>
      </c>
      <c r="F315" t="s">
        <v>20</v>
      </c>
      <c r="G315">
        <v>22</v>
      </c>
      <c r="H315">
        <v>22</v>
      </c>
      <c r="I315">
        <v>22</v>
      </c>
      <c r="J315">
        <v>22</v>
      </c>
      <c r="K315">
        <v>22</v>
      </c>
      <c r="L315">
        <v>22</v>
      </c>
      <c r="M315">
        <v>22</v>
      </c>
      <c r="N315">
        <v>22</v>
      </c>
      <c r="O315">
        <v>22</v>
      </c>
      <c r="P315">
        <v>22</v>
      </c>
      <c r="Q315">
        <v>22</v>
      </c>
      <c r="R315">
        <v>22</v>
      </c>
      <c r="S315">
        <v>22</v>
      </c>
      <c r="T315">
        <v>22</v>
      </c>
      <c r="U315">
        <v>22</v>
      </c>
      <c r="V315">
        <v>22</v>
      </c>
      <c r="W315">
        <v>22</v>
      </c>
      <c r="X315">
        <v>22</v>
      </c>
      <c r="Y315">
        <v>22</v>
      </c>
      <c r="Z315">
        <v>22</v>
      </c>
      <c r="AA315">
        <v>25</v>
      </c>
      <c r="AB315">
        <v>25</v>
      </c>
      <c r="AC315">
        <v>25</v>
      </c>
      <c r="AD315">
        <v>25</v>
      </c>
      <c r="AE315">
        <v>25</v>
      </c>
      <c r="AF315">
        <v>25</v>
      </c>
      <c r="AG315">
        <v>25</v>
      </c>
      <c r="AH315">
        <v>25</v>
      </c>
      <c r="AI315">
        <v>25</v>
      </c>
      <c r="AJ315">
        <v>25</v>
      </c>
      <c r="AK315">
        <v>25</v>
      </c>
      <c r="AL315">
        <v>25</v>
      </c>
      <c r="AM315">
        <v>25</v>
      </c>
      <c r="AN315">
        <v>25</v>
      </c>
      <c r="AO315">
        <v>11</v>
      </c>
      <c r="AP315">
        <v>25</v>
      </c>
      <c r="AQ315">
        <v>25</v>
      </c>
      <c r="AR315">
        <v>25</v>
      </c>
      <c r="AS315">
        <v>25</v>
      </c>
      <c r="AT315">
        <v>25</v>
      </c>
      <c r="AU315">
        <v>23</v>
      </c>
      <c r="AV315">
        <v>23</v>
      </c>
      <c r="AW315">
        <v>23</v>
      </c>
      <c r="AX315">
        <v>23</v>
      </c>
      <c r="AY315">
        <v>23</v>
      </c>
      <c r="AZ315">
        <v>23</v>
      </c>
      <c r="BA315">
        <v>23</v>
      </c>
      <c r="BB315">
        <v>23</v>
      </c>
      <c r="BC315">
        <v>23</v>
      </c>
      <c r="BD315">
        <v>23</v>
      </c>
      <c r="BE315">
        <v>11</v>
      </c>
      <c r="BF315">
        <v>23</v>
      </c>
      <c r="BG315">
        <v>23</v>
      </c>
      <c r="BH315">
        <v>23</v>
      </c>
      <c r="BI315">
        <v>25</v>
      </c>
      <c r="BJ315">
        <v>23</v>
      </c>
      <c r="BK315">
        <v>23</v>
      </c>
      <c r="BL315">
        <v>23</v>
      </c>
      <c r="BM315">
        <v>23</v>
      </c>
      <c r="BN315">
        <v>23</v>
      </c>
      <c r="BO315">
        <v>24</v>
      </c>
      <c r="BP315">
        <v>24</v>
      </c>
      <c r="BQ315">
        <v>24</v>
      </c>
      <c r="BR315">
        <v>24</v>
      </c>
      <c r="BS315">
        <v>24</v>
      </c>
      <c r="BT315">
        <v>24</v>
      </c>
      <c r="BU315">
        <v>11</v>
      </c>
      <c r="BV315">
        <v>24</v>
      </c>
      <c r="BW315">
        <v>24</v>
      </c>
      <c r="BX315">
        <v>24</v>
      </c>
      <c r="BY315">
        <v>23</v>
      </c>
      <c r="BZ315">
        <v>24</v>
      </c>
      <c r="CA315">
        <v>24</v>
      </c>
      <c r="CB315">
        <v>24</v>
      </c>
      <c r="CC315">
        <v>23</v>
      </c>
      <c r="CD315">
        <v>24</v>
      </c>
      <c r="CE315">
        <v>24</v>
      </c>
      <c r="CF315">
        <v>24</v>
      </c>
      <c r="CG315">
        <v>24</v>
      </c>
      <c r="CH315">
        <v>24</v>
      </c>
      <c r="CI315">
        <v>17</v>
      </c>
      <c r="CJ315">
        <v>17</v>
      </c>
      <c r="CK315">
        <v>17</v>
      </c>
      <c r="CL315">
        <v>17</v>
      </c>
      <c r="CM315">
        <v>17</v>
      </c>
      <c r="CN315">
        <v>17</v>
      </c>
      <c r="CO315">
        <v>24</v>
      </c>
      <c r="CP315">
        <v>17</v>
      </c>
      <c r="CQ315">
        <v>17</v>
      </c>
      <c r="CR315">
        <v>17</v>
      </c>
      <c r="CS315">
        <v>24</v>
      </c>
      <c r="CT315">
        <v>17</v>
      </c>
      <c r="CU315">
        <v>11</v>
      </c>
      <c r="CV315">
        <v>11</v>
      </c>
      <c r="CW315">
        <v>24</v>
      </c>
      <c r="CX315">
        <v>17</v>
      </c>
      <c r="CY315">
        <v>17</v>
      </c>
      <c r="CZ315">
        <v>17</v>
      </c>
      <c r="DA315">
        <v>17</v>
      </c>
      <c r="DB315">
        <v>17</v>
      </c>
    </row>
    <row r="316" spans="1:106">
      <c r="A316">
        <v>308</v>
      </c>
      <c r="B316" t="s">
        <v>17</v>
      </c>
      <c r="C316" t="s">
        <v>9</v>
      </c>
      <c r="D316" t="s">
        <v>12</v>
      </c>
      <c r="E316" t="s">
        <v>19</v>
      </c>
      <c r="F316" t="s">
        <v>20</v>
      </c>
      <c r="G316">
        <v>22</v>
      </c>
      <c r="H316">
        <v>22</v>
      </c>
      <c r="I316">
        <v>22</v>
      </c>
      <c r="J316">
        <v>22</v>
      </c>
      <c r="K316">
        <v>22</v>
      </c>
      <c r="L316">
        <v>22</v>
      </c>
      <c r="M316">
        <v>22</v>
      </c>
      <c r="N316">
        <v>22</v>
      </c>
      <c r="O316">
        <v>22</v>
      </c>
      <c r="P316">
        <v>22</v>
      </c>
      <c r="Q316">
        <v>22</v>
      </c>
      <c r="R316">
        <v>22</v>
      </c>
      <c r="S316">
        <v>22</v>
      </c>
      <c r="T316">
        <v>22</v>
      </c>
      <c r="U316">
        <v>22</v>
      </c>
      <c r="V316">
        <v>22</v>
      </c>
      <c r="W316">
        <v>22</v>
      </c>
      <c r="X316">
        <v>22</v>
      </c>
      <c r="Y316">
        <v>22</v>
      </c>
      <c r="Z316">
        <v>22</v>
      </c>
      <c r="AA316">
        <v>25</v>
      </c>
      <c r="AB316">
        <v>25</v>
      </c>
      <c r="AC316">
        <v>25</v>
      </c>
      <c r="AD316">
        <v>25</v>
      </c>
      <c r="AE316">
        <v>25</v>
      </c>
      <c r="AF316">
        <v>25</v>
      </c>
      <c r="AG316">
        <v>25</v>
      </c>
      <c r="AH316">
        <v>25</v>
      </c>
      <c r="AI316">
        <v>25</v>
      </c>
      <c r="AJ316">
        <v>25</v>
      </c>
      <c r="AK316">
        <v>25</v>
      </c>
      <c r="AL316">
        <v>25</v>
      </c>
      <c r="AM316">
        <v>25</v>
      </c>
      <c r="AN316">
        <v>25</v>
      </c>
      <c r="AO316">
        <v>25</v>
      </c>
      <c r="AP316">
        <v>25</v>
      </c>
      <c r="AQ316">
        <v>25</v>
      </c>
      <c r="AR316">
        <v>25</v>
      </c>
      <c r="AS316">
        <v>25</v>
      </c>
      <c r="AT316">
        <v>25</v>
      </c>
      <c r="AU316">
        <v>23</v>
      </c>
      <c r="AV316">
        <v>24</v>
      </c>
      <c r="AW316">
        <v>23</v>
      </c>
      <c r="AX316">
        <v>24</v>
      </c>
      <c r="AY316">
        <v>23</v>
      </c>
      <c r="AZ316">
        <v>23</v>
      </c>
      <c r="BA316">
        <v>23</v>
      </c>
      <c r="BB316">
        <v>23</v>
      </c>
      <c r="BC316">
        <v>23</v>
      </c>
      <c r="BD316">
        <v>23</v>
      </c>
      <c r="BE316">
        <v>23</v>
      </c>
      <c r="BF316">
        <v>23</v>
      </c>
      <c r="BG316">
        <v>1</v>
      </c>
      <c r="BH316">
        <v>23</v>
      </c>
      <c r="BI316">
        <v>23</v>
      </c>
      <c r="BJ316">
        <v>23</v>
      </c>
      <c r="BK316">
        <v>23</v>
      </c>
      <c r="BL316">
        <v>23</v>
      </c>
      <c r="BM316">
        <v>23</v>
      </c>
      <c r="BN316">
        <v>23</v>
      </c>
      <c r="BO316">
        <v>24</v>
      </c>
      <c r="BP316">
        <v>23</v>
      </c>
      <c r="BQ316">
        <v>24</v>
      </c>
      <c r="BR316">
        <v>23</v>
      </c>
      <c r="BS316">
        <v>24</v>
      </c>
      <c r="BT316">
        <v>24</v>
      </c>
      <c r="BU316">
        <v>24</v>
      </c>
      <c r="BV316">
        <v>24</v>
      </c>
      <c r="BW316">
        <v>24</v>
      </c>
      <c r="BX316">
        <v>24</v>
      </c>
      <c r="BY316">
        <v>24</v>
      </c>
      <c r="BZ316">
        <v>24</v>
      </c>
      <c r="CA316">
        <v>23</v>
      </c>
      <c r="CB316">
        <v>24</v>
      </c>
      <c r="CC316">
        <v>24</v>
      </c>
      <c r="CD316">
        <v>24</v>
      </c>
      <c r="CE316">
        <v>24</v>
      </c>
      <c r="CF316">
        <v>24</v>
      </c>
      <c r="CG316">
        <v>24</v>
      </c>
      <c r="CH316">
        <v>24</v>
      </c>
      <c r="CI316">
        <v>17</v>
      </c>
      <c r="CJ316">
        <v>17</v>
      </c>
      <c r="CK316">
        <v>17</v>
      </c>
      <c r="CL316">
        <v>17</v>
      </c>
      <c r="CM316">
        <v>17</v>
      </c>
      <c r="CN316">
        <v>17</v>
      </c>
      <c r="CO316">
        <v>17</v>
      </c>
      <c r="CP316">
        <v>17</v>
      </c>
      <c r="CQ316">
        <v>17</v>
      </c>
      <c r="CR316">
        <v>17</v>
      </c>
      <c r="CS316">
        <v>17</v>
      </c>
      <c r="CT316">
        <v>17</v>
      </c>
      <c r="CU316">
        <v>24</v>
      </c>
      <c r="CV316">
        <v>17</v>
      </c>
      <c r="CW316">
        <v>17</v>
      </c>
      <c r="CX316">
        <v>17</v>
      </c>
      <c r="CY316">
        <v>17</v>
      </c>
      <c r="CZ316">
        <v>17</v>
      </c>
      <c r="DA316">
        <v>17</v>
      </c>
      <c r="DB316">
        <v>17</v>
      </c>
    </row>
    <row r="317" spans="1:106">
      <c r="A317">
        <v>309</v>
      </c>
      <c r="B317" t="s">
        <v>17</v>
      </c>
      <c r="C317" t="s">
        <v>9</v>
      </c>
      <c r="D317" t="s">
        <v>12</v>
      </c>
      <c r="E317" t="s">
        <v>19</v>
      </c>
      <c r="F317" t="s">
        <v>20</v>
      </c>
      <c r="G317">
        <v>22</v>
      </c>
      <c r="H317">
        <v>22</v>
      </c>
      <c r="I317">
        <v>22</v>
      </c>
      <c r="J317">
        <v>22</v>
      </c>
      <c r="K317">
        <v>22</v>
      </c>
      <c r="L317">
        <v>22</v>
      </c>
      <c r="M317">
        <v>22</v>
      </c>
      <c r="N317">
        <v>22</v>
      </c>
      <c r="O317">
        <v>22</v>
      </c>
      <c r="P317">
        <v>22</v>
      </c>
      <c r="Q317">
        <v>22</v>
      </c>
      <c r="R317">
        <v>22</v>
      </c>
      <c r="S317">
        <v>22</v>
      </c>
      <c r="T317">
        <v>22</v>
      </c>
      <c r="U317">
        <v>22</v>
      </c>
      <c r="V317">
        <v>22</v>
      </c>
      <c r="W317">
        <v>22</v>
      </c>
      <c r="X317">
        <v>22</v>
      </c>
      <c r="Y317">
        <v>22</v>
      </c>
      <c r="Z317">
        <v>22</v>
      </c>
      <c r="AA317">
        <v>25</v>
      </c>
      <c r="AB317">
        <v>25</v>
      </c>
      <c r="AC317">
        <v>25</v>
      </c>
      <c r="AD317">
        <v>25</v>
      </c>
      <c r="AE317">
        <v>25</v>
      </c>
      <c r="AF317">
        <v>25</v>
      </c>
      <c r="AG317">
        <v>25</v>
      </c>
      <c r="AH317">
        <v>25</v>
      </c>
      <c r="AI317">
        <v>25</v>
      </c>
      <c r="AJ317">
        <v>25</v>
      </c>
      <c r="AK317">
        <v>25</v>
      </c>
      <c r="AL317">
        <v>25</v>
      </c>
      <c r="AM317">
        <v>25</v>
      </c>
      <c r="AN317">
        <v>25</v>
      </c>
      <c r="AO317">
        <v>25</v>
      </c>
      <c r="AP317">
        <v>25</v>
      </c>
      <c r="AQ317">
        <v>25</v>
      </c>
      <c r="AR317">
        <v>25</v>
      </c>
      <c r="AS317">
        <v>25</v>
      </c>
      <c r="AT317">
        <v>25</v>
      </c>
      <c r="AU317">
        <v>23</v>
      </c>
      <c r="AV317">
        <v>23</v>
      </c>
      <c r="AW317">
        <v>23</v>
      </c>
      <c r="AX317">
        <v>23</v>
      </c>
      <c r="AY317">
        <v>23</v>
      </c>
      <c r="AZ317">
        <v>23</v>
      </c>
      <c r="BA317">
        <v>23</v>
      </c>
      <c r="BB317">
        <v>23</v>
      </c>
      <c r="BC317">
        <v>23</v>
      </c>
      <c r="BD317">
        <v>23</v>
      </c>
      <c r="BE317">
        <v>23</v>
      </c>
      <c r="BF317">
        <v>23</v>
      </c>
      <c r="BG317">
        <v>23</v>
      </c>
      <c r="BH317">
        <v>23</v>
      </c>
      <c r="BI317">
        <v>23</v>
      </c>
      <c r="BJ317">
        <v>23</v>
      </c>
      <c r="BK317">
        <v>23</v>
      </c>
      <c r="BL317">
        <v>23</v>
      </c>
      <c r="BM317">
        <v>23</v>
      </c>
      <c r="BN317">
        <v>23</v>
      </c>
      <c r="BO317">
        <v>24</v>
      </c>
      <c r="BP317">
        <v>24</v>
      </c>
      <c r="BQ317">
        <v>24</v>
      </c>
      <c r="BR317">
        <v>24</v>
      </c>
      <c r="BS317">
        <v>24</v>
      </c>
      <c r="BT317">
        <v>24</v>
      </c>
      <c r="BU317">
        <v>24</v>
      </c>
      <c r="BV317">
        <v>24</v>
      </c>
      <c r="BW317">
        <v>24</v>
      </c>
      <c r="BX317">
        <v>24</v>
      </c>
      <c r="BY317">
        <v>24</v>
      </c>
      <c r="BZ317">
        <v>24</v>
      </c>
      <c r="CA317">
        <v>24</v>
      </c>
      <c r="CB317">
        <v>24</v>
      </c>
      <c r="CC317">
        <v>24</v>
      </c>
      <c r="CD317">
        <v>24</v>
      </c>
      <c r="CE317">
        <v>24</v>
      </c>
      <c r="CF317">
        <v>24</v>
      </c>
      <c r="CG317">
        <v>24</v>
      </c>
      <c r="CH317">
        <v>24</v>
      </c>
      <c r="CI317">
        <v>17</v>
      </c>
      <c r="CJ317">
        <v>16</v>
      </c>
      <c r="CK317">
        <v>17</v>
      </c>
      <c r="CL317">
        <v>17</v>
      </c>
      <c r="CM317">
        <v>17</v>
      </c>
      <c r="CN317">
        <v>17</v>
      </c>
      <c r="CO317">
        <v>17</v>
      </c>
      <c r="CP317">
        <v>17</v>
      </c>
      <c r="CQ317">
        <v>17</v>
      </c>
      <c r="CR317">
        <v>17</v>
      </c>
      <c r="CS317">
        <v>17</v>
      </c>
      <c r="CT317">
        <v>17</v>
      </c>
      <c r="CU317">
        <v>17</v>
      </c>
      <c r="CV317">
        <v>17</v>
      </c>
      <c r="CW317">
        <v>17</v>
      </c>
      <c r="CX317">
        <v>17</v>
      </c>
      <c r="CY317">
        <v>17</v>
      </c>
      <c r="CZ317">
        <v>17</v>
      </c>
      <c r="DA317">
        <v>17</v>
      </c>
      <c r="DB317">
        <v>17</v>
      </c>
    </row>
    <row r="318" spans="1:106">
      <c r="A318">
        <v>310</v>
      </c>
      <c r="B318" t="s">
        <v>17</v>
      </c>
      <c r="C318" t="s">
        <v>9</v>
      </c>
      <c r="D318" t="s">
        <v>12</v>
      </c>
      <c r="E318" t="s">
        <v>19</v>
      </c>
      <c r="F318" t="s">
        <v>20</v>
      </c>
      <c r="G318">
        <v>22</v>
      </c>
      <c r="H318">
        <v>22</v>
      </c>
      <c r="I318">
        <v>22</v>
      </c>
      <c r="J318">
        <v>22</v>
      </c>
      <c r="K318">
        <v>22</v>
      </c>
      <c r="L318">
        <v>22</v>
      </c>
      <c r="M318">
        <v>1</v>
      </c>
      <c r="N318">
        <v>22</v>
      </c>
      <c r="O318">
        <v>1</v>
      </c>
      <c r="P318">
        <v>22</v>
      </c>
      <c r="Q318">
        <v>22</v>
      </c>
      <c r="R318">
        <v>22</v>
      </c>
      <c r="S318">
        <v>22</v>
      </c>
      <c r="T318">
        <v>11</v>
      </c>
      <c r="U318">
        <v>22</v>
      </c>
      <c r="V318">
        <v>22</v>
      </c>
      <c r="W318">
        <v>22</v>
      </c>
      <c r="X318">
        <v>22</v>
      </c>
      <c r="Y318">
        <v>22</v>
      </c>
      <c r="Z318">
        <v>22</v>
      </c>
      <c r="AA318">
        <v>25</v>
      </c>
      <c r="AB318">
        <v>25</v>
      </c>
      <c r="AC318">
        <v>25</v>
      </c>
      <c r="AD318">
        <v>25</v>
      </c>
      <c r="AE318">
        <v>25</v>
      </c>
      <c r="AF318">
        <v>25</v>
      </c>
      <c r="AG318">
        <v>22</v>
      </c>
      <c r="AH318">
        <v>25</v>
      </c>
      <c r="AI318">
        <v>22</v>
      </c>
      <c r="AJ318">
        <v>25</v>
      </c>
      <c r="AK318">
        <v>25</v>
      </c>
      <c r="AL318">
        <v>25</v>
      </c>
      <c r="AM318">
        <v>25</v>
      </c>
      <c r="AN318">
        <v>22</v>
      </c>
      <c r="AO318">
        <v>25</v>
      </c>
      <c r="AP318">
        <v>25</v>
      </c>
      <c r="AQ318">
        <v>25</v>
      </c>
      <c r="AR318">
        <v>25</v>
      </c>
      <c r="AS318">
        <v>25</v>
      </c>
      <c r="AT318">
        <v>25</v>
      </c>
      <c r="AU318">
        <v>23</v>
      </c>
      <c r="AV318">
        <v>23</v>
      </c>
      <c r="AW318">
        <v>23</v>
      </c>
      <c r="AX318">
        <v>23</v>
      </c>
      <c r="AY318">
        <v>23</v>
      </c>
      <c r="AZ318">
        <v>23</v>
      </c>
      <c r="BA318">
        <v>25</v>
      </c>
      <c r="BB318">
        <v>23</v>
      </c>
      <c r="BC318">
        <v>25</v>
      </c>
      <c r="BD318">
        <v>23</v>
      </c>
      <c r="BE318">
        <v>23</v>
      </c>
      <c r="BF318">
        <v>1</v>
      </c>
      <c r="BG318">
        <v>23</v>
      </c>
      <c r="BH318">
        <v>25</v>
      </c>
      <c r="BI318">
        <v>23</v>
      </c>
      <c r="BJ318">
        <v>23</v>
      </c>
      <c r="BK318">
        <v>23</v>
      </c>
      <c r="BL318">
        <v>23</v>
      </c>
      <c r="BM318">
        <v>23</v>
      </c>
      <c r="BN318">
        <v>23</v>
      </c>
      <c r="BO318">
        <v>24</v>
      </c>
      <c r="BP318">
        <v>24</v>
      </c>
      <c r="BQ318">
        <v>24</v>
      </c>
      <c r="BR318">
        <v>24</v>
      </c>
      <c r="BS318">
        <v>24</v>
      </c>
      <c r="BT318">
        <v>24</v>
      </c>
      <c r="BU318">
        <v>24</v>
      </c>
      <c r="BV318">
        <v>24</v>
      </c>
      <c r="BW318">
        <v>23</v>
      </c>
      <c r="BX318">
        <v>24</v>
      </c>
      <c r="BY318">
        <v>24</v>
      </c>
      <c r="BZ318">
        <v>23</v>
      </c>
      <c r="CA318">
        <v>24</v>
      </c>
      <c r="CB318">
        <v>1</v>
      </c>
      <c r="CC318">
        <v>24</v>
      </c>
      <c r="CD318">
        <v>24</v>
      </c>
      <c r="CE318">
        <v>24</v>
      </c>
      <c r="CF318">
        <v>24</v>
      </c>
      <c r="CG318">
        <v>24</v>
      </c>
      <c r="CH318">
        <v>24</v>
      </c>
      <c r="CI318">
        <v>17</v>
      </c>
      <c r="CJ318">
        <v>17</v>
      </c>
      <c r="CK318">
        <v>17</v>
      </c>
      <c r="CL318">
        <v>17</v>
      </c>
      <c r="CM318">
        <v>17</v>
      </c>
      <c r="CN318">
        <v>17</v>
      </c>
      <c r="CO318">
        <v>23</v>
      </c>
      <c r="CP318">
        <v>17</v>
      </c>
      <c r="CQ318">
        <v>24</v>
      </c>
      <c r="CR318">
        <v>17</v>
      </c>
      <c r="CS318">
        <v>17</v>
      </c>
      <c r="CT318">
        <v>24</v>
      </c>
      <c r="CU318">
        <v>17</v>
      </c>
      <c r="CV318">
        <v>23</v>
      </c>
      <c r="CW318">
        <v>17</v>
      </c>
      <c r="CX318">
        <v>17</v>
      </c>
      <c r="CY318">
        <v>17</v>
      </c>
      <c r="CZ318">
        <v>17</v>
      </c>
      <c r="DA318">
        <v>17</v>
      </c>
      <c r="DB318">
        <v>17</v>
      </c>
    </row>
    <row r="319" spans="1:106">
      <c r="A319">
        <v>311</v>
      </c>
      <c r="B319" t="s">
        <v>17</v>
      </c>
      <c r="C319" t="s">
        <v>9</v>
      </c>
      <c r="D319" t="s">
        <v>12</v>
      </c>
      <c r="E319" t="s">
        <v>19</v>
      </c>
      <c r="F319" t="s">
        <v>20</v>
      </c>
      <c r="G319">
        <v>22</v>
      </c>
      <c r="H319">
        <v>22</v>
      </c>
      <c r="I319">
        <v>22</v>
      </c>
      <c r="J319">
        <v>22</v>
      </c>
      <c r="K319">
        <v>22</v>
      </c>
      <c r="L319">
        <v>22</v>
      </c>
      <c r="M319">
        <v>22</v>
      </c>
      <c r="N319">
        <v>22</v>
      </c>
      <c r="O319">
        <v>22</v>
      </c>
      <c r="P319">
        <v>22</v>
      </c>
      <c r="Q319">
        <v>22</v>
      </c>
      <c r="R319">
        <v>24</v>
      </c>
      <c r="S319">
        <v>22</v>
      </c>
      <c r="T319">
        <v>22</v>
      </c>
      <c r="U319">
        <v>22</v>
      </c>
      <c r="V319">
        <v>1</v>
      </c>
      <c r="W319">
        <v>22</v>
      </c>
      <c r="X319">
        <v>1</v>
      </c>
      <c r="Y319">
        <v>22</v>
      </c>
      <c r="Z319">
        <v>22</v>
      </c>
      <c r="AA319">
        <v>25</v>
      </c>
      <c r="AB319">
        <v>25</v>
      </c>
      <c r="AC319">
        <v>25</v>
      </c>
      <c r="AD319">
        <v>25</v>
      </c>
      <c r="AE319">
        <v>25</v>
      </c>
      <c r="AF319">
        <v>25</v>
      </c>
      <c r="AG319">
        <v>25</v>
      </c>
      <c r="AH319">
        <v>25</v>
      </c>
      <c r="AI319">
        <v>25</v>
      </c>
      <c r="AJ319">
        <v>25</v>
      </c>
      <c r="AK319">
        <v>25</v>
      </c>
      <c r="AL319">
        <v>22</v>
      </c>
      <c r="AM319">
        <v>25</v>
      </c>
      <c r="AN319">
        <v>24</v>
      </c>
      <c r="AO319">
        <v>25</v>
      </c>
      <c r="AP319">
        <v>22</v>
      </c>
      <c r="AQ319">
        <v>25</v>
      </c>
      <c r="AR319">
        <v>22</v>
      </c>
      <c r="AS319">
        <v>25</v>
      </c>
      <c r="AT319">
        <v>1</v>
      </c>
      <c r="AU319">
        <v>23</v>
      </c>
      <c r="AV319">
        <v>23</v>
      </c>
      <c r="AW319">
        <v>23</v>
      </c>
      <c r="AX319">
        <v>23</v>
      </c>
      <c r="AY319">
        <v>23</v>
      </c>
      <c r="AZ319">
        <v>23</v>
      </c>
      <c r="BA319">
        <v>23</v>
      </c>
      <c r="BB319">
        <v>1</v>
      </c>
      <c r="BC319">
        <v>23</v>
      </c>
      <c r="BD319">
        <v>23</v>
      </c>
      <c r="BE319">
        <v>23</v>
      </c>
      <c r="BF319">
        <v>19</v>
      </c>
      <c r="BG319">
        <v>23</v>
      </c>
      <c r="BH319">
        <v>25</v>
      </c>
      <c r="BI319">
        <v>23</v>
      </c>
      <c r="BJ319">
        <v>25</v>
      </c>
      <c r="BK319">
        <v>23</v>
      </c>
      <c r="BL319">
        <v>25</v>
      </c>
      <c r="BM319">
        <v>23</v>
      </c>
      <c r="BN319">
        <v>25</v>
      </c>
      <c r="BO319">
        <v>24</v>
      </c>
      <c r="BP319">
        <v>24</v>
      </c>
      <c r="BQ319">
        <v>24</v>
      </c>
      <c r="BR319">
        <v>24</v>
      </c>
      <c r="BS319">
        <v>24</v>
      </c>
      <c r="BT319">
        <v>1</v>
      </c>
      <c r="BU319">
        <v>24</v>
      </c>
      <c r="BV319">
        <v>23</v>
      </c>
      <c r="BW319">
        <v>24</v>
      </c>
      <c r="BX319">
        <v>24</v>
      </c>
      <c r="BY319">
        <v>24</v>
      </c>
      <c r="BZ319">
        <v>17</v>
      </c>
      <c r="CA319">
        <v>24</v>
      </c>
      <c r="CB319">
        <v>23</v>
      </c>
      <c r="CC319">
        <v>24</v>
      </c>
      <c r="CD319">
        <v>23</v>
      </c>
      <c r="CE319">
        <v>24</v>
      </c>
      <c r="CF319">
        <v>23</v>
      </c>
      <c r="CG319">
        <v>24</v>
      </c>
      <c r="CH319">
        <v>23</v>
      </c>
      <c r="CI319">
        <v>17</v>
      </c>
      <c r="CJ319">
        <v>17</v>
      </c>
      <c r="CK319">
        <v>17</v>
      </c>
      <c r="CL319">
        <v>17</v>
      </c>
      <c r="CM319">
        <v>17</v>
      </c>
      <c r="CN319">
        <v>24</v>
      </c>
      <c r="CO319">
        <v>17</v>
      </c>
      <c r="CP319">
        <v>24</v>
      </c>
      <c r="CQ319">
        <v>1</v>
      </c>
      <c r="CR319">
        <v>17</v>
      </c>
      <c r="CS319">
        <v>17</v>
      </c>
      <c r="CT319">
        <v>23</v>
      </c>
      <c r="CU319">
        <v>17</v>
      </c>
      <c r="CV319">
        <v>17</v>
      </c>
      <c r="CW319">
        <v>17</v>
      </c>
      <c r="CX319">
        <v>24</v>
      </c>
      <c r="CY319">
        <v>18</v>
      </c>
      <c r="CZ319">
        <v>24</v>
      </c>
      <c r="DA319">
        <v>17</v>
      </c>
      <c r="DB319">
        <v>24</v>
      </c>
    </row>
    <row r="320" spans="1:106">
      <c r="A320">
        <v>312</v>
      </c>
      <c r="B320" t="s">
        <v>17</v>
      </c>
      <c r="C320" t="s">
        <v>9</v>
      </c>
      <c r="D320" t="s">
        <v>12</v>
      </c>
      <c r="E320" t="s">
        <v>19</v>
      </c>
      <c r="F320" t="s">
        <v>20</v>
      </c>
      <c r="G320">
        <v>22</v>
      </c>
      <c r="H320">
        <v>22</v>
      </c>
      <c r="I320">
        <v>22</v>
      </c>
      <c r="J320">
        <v>22</v>
      </c>
      <c r="K320">
        <v>22</v>
      </c>
      <c r="L320">
        <v>11</v>
      </c>
      <c r="M320">
        <v>22</v>
      </c>
      <c r="N320">
        <v>22</v>
      </c>
      <c r="O320">
        <v>22</v>
      </c>
      <c r="P320">
        <v>11</v>
      </c>
      <c r="Q320">
        <v>22</v>
      </c>
      <c r="R320">
        <v>22</v>
      </c>
      <c r="S320">
        <v>22</v>
      </c>
      <c r="T320">
        <v>22</v>
      </c>
      <c r="U320">
        <v>22</v>
      </c>
      <c r="V320">
        <v>22</v>
      </c>
      <c r="W320">
        <v>22</v>
      </c>
      <c r="X320">
        <v>22</v>
      </c>
      <c r="Y320">
        <v>22</v>
      </c>
      <c r="Z320">
        <v>22</v>
      </c>
      <c r="AA320">
        <v>25</v>
      </c>
      <c r="AB320">
        <v>25</v>
      </c>
      <c r="AC320">
        <v>25</v>
      </c>
      <c r="AD320">
        <v>25</v>
      </c>
      <c r="AE320">
        <v>25</v>
      </c>
      <c r="AF320">
        <v>22</v>
      </c>
      <c r="AG320">
        <v>25</v>
      </c>
      <c r="AH320">
        <v>25</v>
      </c>
      <c r="AI320">
        <v>25</v>
      </c>
      <c r="AJ320">
        <v>22</v>
      </c>
      <c r="AK320">
        <v>25</v>
      </c>
      <c r="AL320">
        <v>25</v>
      </c>
      <c r="AM320">
        <v>25</v>
      </c>
      <c r="AN320">
        <v>25</v>
      </c>
      <c r="AO320">
        <v>25</v>
      </c>
      <c r="AP320">
        <v>25</v>
      </c>
      <c r="AQ320">
        <v>25</v>
      </c>
      <c r="AR320">
        <v>25</v>
      </c>
      <c r="AS320">
        <v>25</v>
      </c>
      <c r="AT320">
        <v>25</v>
      </c>
      <c r="AU320">
        <v>23</v>
      </c>
      <c r="AV320">
        <v>23</v>
      </c>
      <c r="AW320">
        <v>23</v>
      </c>
      <c r="AX320">
        <v>23</v>
      </c>
      <c r="AY320">
        <v>23</v>
      </c>
      <c r="AZ320">
        <v>25</v>
      </c>
      <c r="BA320">
        <v>23</v>
      </c>
      <c r="BB320">
        <v>23</v>
      </c>
      <c r="BC320">
        <v>23</v>
      </c>
      <c r="BD320">
        <v>25</v>
      </c>
      <c r="BE320">
        <v>23</v>
      </c>
      <c r="BF320">
        <v>23</v>
      </c>
      <c r="BG320">
        <v>23</v>
      </c>
      <c r="BH320">
        <v>23</v>
      </c>
      <c r="BI320">
        <v>23</v>
      </c>
      <c r="BJ320">
        <v>23</v>
      </c>
      <c r="BK320">
        <v>23</v>
      </c>
      <c r="BL320">
        <v>23</v>
      </c>
      <c r="BM320">
        <v>23</v>
      </c>
      <c r="BN320">
        <v>23</v>
      </c>
      <c r="BO320">
        <v>24</v>
      </c>
      <c r="BP320">
        <v>24</v>
      </c>
      <c r="BQ320">
        <v>24</v>
      </c>
      <c r="BR320">
        <v>24</v>
      </c>
      <c r="BS320">
        <v>24</v>
      </c>
      <c r="BT320">
        <v>23</v>
      </c>
      <c r="BU320">
        <v>24</v>
      </c>
      <c r="BV320">
        <v>24</v>
      </c>
      <c r="BW320">
        <v>24</v>
      </c>
      <c r="BX320">
        <v>23</v>
      </c>
      <c r="BY320">
        <v>24</v>
      </c>
      <c r="BZ320">
        <v>24</v>
      </c>
      <c r="CA320">
        <v>24</v>
      </c>
      <c r="CB320">
        <v>24</v>
      </c>
      <c r="CC320">
        <v>24</v>
      </c>
      <c r="CD320">
        <v>24</v>
      </c>
      <c r="CE320">
        <v>24</v>
      </c>
      <c r="CF320">
        <v>24</v>
      </c>
      <c r="CG320">
        <v>24</v>
      </c>
      <c r="CH320">
        <v>24</v>
      </c>
      <c r="CI320">
        <v>17</v>
      </c>
      <c r="CJ320">
        <v>17</v>
      </c>
      <c r="CK320">
        <v>17</v>
      </c>
      <c r="CL320">
        <v>17</v>
      </c>
      <c r="CM320">
        <v>17</v>
      </c>
      <c r="CN320">
        <v>24</v>
      </c>
      <c r="CO320">
        <v>17</v>
      </c>
      <c r="CP320">
        <v>17</v>
      </c>
      <c r="CQ320">
        <v>17</v>
      </c>
      <c r="CR320">
        <v>24</v>
      </c>
      <c r="CS320">
        <v>17</v>
      </c>
      <c r="CT320">
        <v>17</v>
      </c>
      <c r="CU320">
        <v>17</v>
      </c>
      <c r="CV320">
        <v>17</v>
      </c>
      <c r="CW320">
        <v>17</v>
      </c>
      <c r="CX320">
        <v>17</v>
      </c>
      <c r="CY320">
        <v>17</v>
      </c>
      <c r="CZ320">
        <v>17</v>
      </c>
      <c r="DA320">
        <v>17</v>
      </c>
      <c r="DB320">
        <v>17</v>
      </c>
    </row>
    <row r="321" spans="1:106">
      <c r="A321">
        <v>313</v>
      </c>
      <c r="B321" t="s">
        <v>17</v>
      </c>
      <c r="C321" t="s">
        <v>9</v>
      </c>
      <c r="D321" t="s">
        <v>12</v>
      </c>
      <c r="E321" t="s">
        <v>19</v>
      </c>
      <c r="F321" t="s">
        <v>20</v>
      </c>
      <c r="G321">
        <v>22</v>
      </c>
      <c r="H321">
        <v>22</v>
      </c>
      <c r="I321">
        <v>22</v>
      </c>
      <c r="J321">
        <v>11</v>
      </c>
      <c r="K321">
        <v>22</v>
      </c>
      <c r="L321">
        <v>22</v>
      </c>
      <c r="M321">
        <v>22</v>
      </c>
      <c r="N321">
        <v>22</v>
      </c>
      <c r="O321">
        <v>22</v>
      </c>
      <c r="P321">
        <v>22</v>
      </c>
      <c r="Q321">
        <v>22</v>
      </c>
      <c r="R321">
        <v>22</v>
      </c>
      <c r="S321">
        <v>22</v>
      </c>
      <c r="T321">
        <v>22</v>
      </c>
      <c r="U321">
        <v>22</v>
      </c>
      <c r="V321">
        <v>1</v>
      </c>
      <c r="W321">
        <v>22</v>
      </c>
      <c r="X321">
        <v>11</v>
      </c>
      <c r="Y321">
        <v>1</v>
      </c>
      <c r="Z321">
        <v>1</v>
      </c>
      <c r="AA321">
        <v>25</v>
      </c>
      <c r="AB321">
        <v>25</v>
      </c>
      <c r="AC321">
        <v>25</v>
      </c>
      <c r="AD321">
        <v>22</v>
      </c>
      <c r="AE321">
        <v>25</v>
      </c>
      <c r="AF321">
        <v>25</v>
      </c>
      <c r="AG321">
        <v>25</v>
      </c>
      <c r="AH321">
        <v>25</v>
      </c>
      <c r="AI321">
        <v>25</v>
      </c>
      <c r="AJ321">
        <v>25</v>
      </c>
      <c r="AK321">
        <v>25</v>
      </c>
      <c r="AL321">
        <v>25</v>
      </c>
      <c r="AM321">
        <v>25</v>
      </c>
      <c r="AN321">
        <v>25</v>
      </c>
      <c r="AO321">
        <v>25</v>
      </c>
      <c r="AP321">
        <v>11</v>
      </c>
      <c r="AQ321">
        <v>25</v>
      </c>
      <c r="AR321">
        <v>1</v>
      </c>
      <c r="AS321">
        <v>22</v>
      </c>
      <c r="AT321">
        <v>22</v>
      </c>
      <c r="AU321">
        <v>23</v>
      </c>
      <c r="AV321">
        <v>23</v>
      </c>
      <c r="AW321">
        <v>23</v>
      </c>
      <c r="AX321">
        <v>25</v>
      </c>
      <c r="AY321">
        <v>23</v>
      </c>
      <c r="AZ321">
        <v>23</v>
      </c>
      <c r="BA321">
        <v>23</v>
      </c>
      <c r="BB321">
        <v>23</v>
      </c>
      <c r="BC321">
        <v>23</v>
      </c>
      <c r="BD321">
        <v>23</v>
      </c>
      <c r="BE321">
        <v>23</v>
      </c>
      <c r="BF321">
        <v>23</v>
      </c>
      <c r="BG321">
        <v>23</v>
      </c>
      <c r="BH321">
        <v>23</v>
      </c>
      <c r="BI321">
        <v>23</v>
      </c>
      <c r="BJ321">
        <v>22</v>
      </c>
      <c r="BK321">
        <v>1</v>
      </c>
      <c r="BL321">
        <v>22</v>
      </c>
      <c r="BM321">
        <v>25</v>
      </c>
      <c r="BN321">
        <v>25</v>
      </c>
      <c r="BO321">
        <v>24</v>
      </c>
      <c r="BP321">
        <v>24</v>
      </c>
      <c r="BQ321">
        <v>24</v>
      </c>
      <c r="BR321">
        <v>23</v>
      </c>
      <c r="BS321">
        <v>24</v>
      </c>
      <c r="BT321">
        <v>24</v>
      </c>
      <c r="BU321">
        <v>24</v>
      </c>
      <c r="BV321">
        <v>24</v>
      </c>
      <c r="BW321">
        <v>24</v>
      </c>
      <c r="BX321">
        <v>24</v>
      </c>
      <c r="BY321">
        <v>24</v>
      </c>
      <c r="BZ321">
        <v>24</v>
      </c>
      <c r="CA321">
        <v>24</v>
      </c>
      <c r="CB321">
        <v>24</v>
      </c>
      <c r="CC321">
        <v>24</v>
      </c>
      <c r="CD321">
        <v>25</v>
      </c>
      <c r="CE321">
        <v>23</v>
      </c>
      <c r="CF321">
        <v>25</v>
      </c>
      <c r="CG321">
        <v>23</v>
      </c>
      <c r="CH321">
        <v>23</v>
      </c>
      <c r="CI321">
        <v>17</v>
      </c>
      <c r="CJ321">
        <v>17</v>
      </c>
      <c r="CK321">
        <v>17</v>
      </c>
      <c r="CL321">
        <v>24</v>
      </c>
      <c r="CM321">
        <v>17</v>
      </c>
      <c r="CN321">
        <v>17</v>
      </c>
      <c r="CO321">
        <v>17</v>
      </c>
      <c r="CP321">
        <v>17</v>
      </c>
      <c r="CQ321">
        <v>17</v>
      </c>
      <c r="CR321">
        <v>17</v>
      </c>
      <c r="CS321">
        <v>17</v>
      </c>
      <c r="CT321">
        <v>17</v>
      </c>
      <c r="CU321">
        <v>17</v>
      </c>
      <c r="CV321">
        <v>17</v>
      </c>
      <c r="CW321">
        <v>17</v>
      </c>
      <c r="CX321">
        <v>23</v>
      </c>
      <c r="CY321">
        <v>24</v>
      </c>
      <c r="CZ321">
        <v>23</v>
      </c>
      <c r="DA321">
        <v>24</v>
      </c>
      <c r="DB321">
        <v>24</v>
      </c>
    </row>
    <row r="322" spans="1:106">
      <c r="A322">
        <v>314</v>
      </c>
      <c r="B322" t="s">
        <v>17</v>
      </c>
      <c r="C322" t="s">
        <v>9</v>
      </c>
      <c r="D322" t="s">
        <v>12</v>
      </c>
      <c r="E322" t="s">
        <v>19</v>
      </c>
      <c r="F322" t="s">
        <v>20</v>
      </c>
      <c r="G322">
        <v>22</v>
      </c>
      <c r="H322">
        <v>22</v>
      </c>
      <c r="I322">
        <v>22</v>
      </c>
      <c r="J322">
        <v>22</v>
      </c>
      <c r="K322">
        <v>22</v>
      </c>
      <c r="L322">
        <v>22</v>
      </c>
      <c r="M322">
        <v>22</v>
      </c>
      <c r="N322">
        <v>22</v>
      </c>
      <c r="O322">
        <v>22</v>
      </c>
      <c r="P322">
        <v>22</v>
      </c>
      <c r="Q322">
        <v>22</v>
      </c>
      <c r="R322">
        <v>22</v>
      </c>
      <c r="S322">
        <v>22</v>
      </c>
      <c r="T322">
        <v>22</v>
      </c>
      <c r="U322">
        <v>22</v>
      </c>
      <c r="V322">
        <v>22</v>
      </c>
      <c r="W322">
        <v>22</v>
      </c>
      <c r="X322">
        <v>22</v>
      </c>
      <c r="Y322">
        <v>22</v>
      </c>
      <c r="Z322">
        <v>22</v>
      </c>
      <c r="AA322">
        <v>25</v>
      </c>
      <c r="AB322">
        <v>25</v>
      </c>
      <c r="AC322">
        <v>25</v>
      </c>
      <c r="AD322">
        <v>25</v>
      </c>
      <c r="AE322">
        <v>25</v>
      </c>
      <c r="AF322">
        <v>25</v>
      </c>
      <c r="AG322">
        <v>25</v>
      </c>
      <c r="AH322">
        <v>25</v>
      </c>
      <c r="AI322">
        <v>25</v>
      </c>
      <c r="AJ322">
        <v>25</v>
      </c>
      <c r="AK322">
        <v>25</v>
      </c>
      <c r="AL322">
        <v>25</v>
      </c>
      <c r="AM322">
        <v>25</v>
      </c>
      <c r="AN322">
        <v>25</v>
      </c>
      <c r="AO322">
        <v>25</v>
      </c>
      <c r="AP322">
        <v>25</v>
      </c>
      <c r="AQ322">
        <v>25</v>
      </c>
      <c r="AR322">
        <v>25</v>
      </c>
      <c r="AS322">
        <v>25</v>
      </c>
      <c r="AT322">
        <v>25</v>
      </c>
      <c r="AU322">
        <v>23</v>
      </c>
      <c r="AV322">
        <v>23</v>
      </c>
      <c r="AW322">
        <v>23</v>
      </c>
      <c r="AX322">
        <v>23</v>
      </c>
      <c r="AY322">
        <v>23</v>
      </c>
      <c r="AZ322">
        <v>23</v>
      </c>
      <c r="BA322">
        <v>23</v>
      </c>
      <c r="BB322">
        <v>23</v>
      </c>
      <c r="BC322">
        <v>23</v>
      </c>
      <c r="BD322">
        <v>23</v>
      </c>
      <c r="BE322">
        <v>23</v>
      </c>
      <c r="BF322">
        <v>23</v>
      </c>
      <c r="BG322">
        <v>23</v>
      </c>
      <c r="BH322">
        <v>23</v>
      </c>
      <c r="BI322">
        <v>23</v>
      </c>
      <c r="BJ322">
        <v>23</v>
      </c>
      <c r="BK322">
        <v>23</v>
      </c>
      <c r="BL322">
        <v>11</v>
      </c>
      <c r="BM322">
        <v>23</v>
      </c>
      <c r="BN322">
        <v>23</v>
      </c>
      <c r="BO322">
        <v>24</v>
      </c>
      <c r="BP322">
        <v>24</v>
      </c>
      <c r="BQ322">
        <v>24</v>
      </c>
      <c r="BR322">
        <v>24</v>
      </c>
      <c r="BS322">
        <v>24</v>
      </c>
      <c r="BT322">
        <v>24</v>
      </c>
      <c r="BU322">
        <v>24</v>
      </c>
      <c r="BV322">
        <v>24</v>
      </c>
      <c r="BW322">
        <v>24</v>
      </c>
      <c r="BX322">
        <v>24</v>
      </c>
      <c r="BY322">
        <v>24</v>
      </c>
      <c r="BZ322">
        <v>24</v>
      </c>
      <c r="CA322">
        <v>24</v>
      </c>
      <c r="CB322">
        <v>24</v>
      </c>
      <c r="CC322">
        <v>24</v>
      </c>
      <c r="CD322">
        <v>11</v>
      </c>
      <c r="CE322">
        <v>24</v>
      </c>
      <c r="CF322">
        <v>23</v>
      </c>
      <c r="CG322">
        <v>24</v>
      </c>
      <c r="CH322">
        <v>24</v>
      </c>
      <c r="CI322">
        <v>17</v>
      </c>
      <c r="CJ322">
        <v>17</v>
      </c>
      <c r="CK322">
        <v>17</v>
      </c>
      <c r="CL322">
        <v>17</v>
      </c>
      <c r="CM322">
        <v>17</v>
      </c>
      <c r="CN322">
        <v>17</v>
      </c>
      <c r="CO322">
        <v>17</v>
      </c>
      <c r="CP322">
        <v>17</v>
      </c>
      <c r="CQ322">
        <v>17</v>
      </c>
      <c r="CR322">
        <v>17</v>
      </c>
      <c r="CS322">
        <v>17</v>
      </c>
      <c r="CT322">
        <v>17</v>
      </c>
      <c r="CU322">
        <v>17</v>
      </c>
      <c r="CV322">
        <v>17</v>
      </c>
      <c r="CW322">
        <v>17</v>
      </c>
      <c r="CX322">
        <v>24</v>
      </c>
      <c r="CY322">
        <v>17</v>
      </c>
      <c r="CZ322">
        <v>24</v>
      </c>
      <c r="DA322">
        <v>17</v>
      </c>
      <c r="DB322">
        <v>1</v>
      </c>
    </row>
    <row r="323" spans="1:106">
      <c r="A323">
        <v>315</v>
      </c>
      <c r="B323" t="s">
        <v>17</v>
      </c>
      <c r="C323" t="s">
        <v>9</v>
      </c>
      <c r="D323" t="s">
        <v>12</v>
      </c>
      <c r="E323" t="s">
        <v>19</v>
      </c>
      <c r="F323" t="s">
        <v>20</v>
      </c>
      <c r="G323">
        <v>22</v>
      </c>
      <c r="H323">
        <v>22</v>
      </c>
      <c r="I323">
        <v>22</v>
      </c>
      <c r="J323">
        <v>22</v>
      </c>
      <c r="K323">
        <v>22</v>
      </c>
      <c r="L323">
        <v>22</v>
      </c>
      <c r="M323">
        <v>22</v>
      </c>
      <c r="N323">
        <v>22</v>
      </c>
      <c r="O323">
        <v>22</v>
      </c>
      <c r="P323">
        <v>22</v>
      </c>
      <c r="Q323">
        <v>22</v>
      </c>
      <c r="R323">
        <v>22</v>
      </c>
      <c r="S323">
        <v>22</v>
      </c>
      <c r="T323">
        <v>22</v>
      </c>
      <c r="U323">
        <v>22</v>
      </c>
      <c r="V323">
        <v>22</v>
      </c>
      <c r="W323">
        <v>22</v>
      </c>
      <c r="X323">
        <v>22</v>
      </c>
      <c r="Y323">
        <v>22</v>
      </c>
      <c r="Z323">
        <v>22</v>
      </c>
      <c r="AA323">
        <v>25</v>
      </c>
      <c r="AB323">
        <v>25</v>
      </c>
      <c r="AC323">
        <v>25</v>
      </c>
      <c r="AD323">
        <v>25</v>
      </c>
      <c r="AE323">
        <v>25</v>
      </c>
      <c r="AF323">
        <v>25</v>
      </c>
      <c r="AG323">
        <v>25</v>
      </c>
      <c r="AH323">
        <v>25</v>
      </c>
      <c r="AI323">
        <v>25</v>
      </c>
      <c r="AJ323">
        <v>25</v>
      </c>
      <c r="AK323">
        <v>25</v>
      </c>
      <c r="AL323">
        <v>25</v>
      </c>
      <c r="AM323">
        <v>25</v>
      </c>
      <c r="AN323">
        <v>25</v>
      </c>
      <c r="AO323">
        <v>25</v>
      </c>
      <c r="AP323">
        <v>25</v>
      </c>
      <c r="AQ323">
        <v>25</v>
      </c>
      <c r="AR323">
        <v>25</v>
      </c>
      <c r="AS323">
        <v>25</v>
      </c>
      <c r="AT323">
        <v>25</v>
      </c>
      <c r="AU323">
        <v>23</v>
      </c>
      <c r="AV323">
        <v>23</v>
      </c>
      <c r="AW323">
        <v>23</v>
      </c>
      <c r="AX323">
        <v>23</v>
      </c>
      <c r="AY323">
        <v>23</v>
      </c>
      <c r="AZ323">
        <v>23</v>
      </c>
      <c r="BA323">
        <v>23</v>
      </c>
      <c r="BB323">
        <v>23</v>
      </c>
      <c r="BC323">
        <v>11</v>
      </c>
      <c r="BD323">
        <v>23</v>
      </c>
      <c r="BE323">
        <v>23</v>
      </c>
      <c r="BF323">
        <v>24</v>
      </c>
      <c r="BG323">
        <v>1</v>
      </c>
      <c r="BH323">
        <v>24</v>
      </c>
      <c r="BI323">
        <v>23</v>
      </c>
      <c r="BJ323">
        <v>23</v>
      </c>
      <c r="BK323">
        <v>23</v>
      </c>
      <c r="BL323">
        <v>23</v>
      </c>
      <c r="BM323">
        <v>23</v>
      </c>
      <c r="BN323">
        <v>23</v>
      </c>
      <c r="BO323">
        <v>24</v>
      </c>
      <c r="BP323">
        <v>24</v>
      </c>
      <c r="BQ323">
        <v>24</v>
      </c>
      <c r="BR323">
        <v>24</v>
      </c>
      <c r="BS323">
        <v>24</v>
      </c>
      <c r="BT323">
        <v>24</v>
      </c>
      <c r="BU323">
        <v>1</v>
      </c>
      <c r="BV323">
        <v>24</v>
      </c>
      <c r="BW323">
        <v>23</v>
      </c>
      <c r="BX323">
        <v>24</v>
      </c>
      <c r="BY323">
        <v>24</v>
      </c>
      <c r="BZ323">
        <v>23</v>
      </c>
      <c r="CA323">
        <v>24</v>
      </c>
      <c r="CB323">
        <v>23</v>
      </c>
      <c r="CC323">
        <v>24</v>
      </c>
      <c r="CD323">
        <v>24</v>
      </c>
      <c r="CE323">
        <v>24</v>
      </c>
      <c r="CF323">
        <v>24</v>
      </c>
      <c r="CG323">
        <v>24</v>
      </c>
      <c r="CH323">
        <v>24</v>
      </c>
      <c r="CI323">
        <v>17</v>
      </c>
      <c r="CJ323">
        <v>17</v>
      </c>
      <c r="CK323">
        <v>17</v>
      </c>
      <c r="CL323">
        <v>17</v>
      </c>
      <c r="CM323">
        <v>17</v>
      </c>
      <c r="CN323">
        <v>17</v>
      </c>
      <c r="CO323">
        <v>24</v>
      </c>
      <c r="CP323">
        <v>17</v>
      </c>
      <c r="CQ323">
        <v>24</v>
      </c>
      <c r="CR323">
        <v>17</v>
      </c>
      <c r="CS323">
        <v>17</v>
      </c>
      <c r="CT323">
        <v>17</v>
      </c>
      <c r="CU323">
        <v>23</v>
      </c>
      <c r="CV323">
        <v>17</v>
      </c>
      <c r="CW323">
        <v>17</v>
      </c>
      <c r="CX323">
        <v>17</v>
      </c>
      <c r="CY323">
        <v>17</v>
      </c>
      <c r="CZ323">
        <v>17</v>
      </c>
      <c r="DA323">
        <v>17</v>
      </c>
      <c r="DB323">
        <v>17</v>
      </c>
    </row>
    <row r="324" spans="1:106">
      <c r="A324">
        <v>316</v>
      </c>
      <c r="B324" t="s">
        <v>17</v>
      </c>
      <c r="C324" t="s">
        <v>9</v>
      </c>
      <c r="D324" t="s">
        <v>12</v>
      </c>
      <c r="E324" t="s">
        <v>19</v>
      </c>
      <c r="F324" t="s">
        <v>20</v>
      </c>
      <c r="G324">
        <v>22</v>
      </c>
      <c r="H324">
        <v>22</v>
      </c>
      <c r="I324">
        <v>22</v>
      </c>
      <c r="J324">
        <v>22</v>
      </c>
      <c r="K324">
        <v>22</v>
      </c>
      <c r="L324">
        <v>22</v>
      </c>
      <c r="M324">
        <v>22</v>
      </c>
      <c r="N324">
        <v>22</v>
      </c>
      <c r="O324">
        <v>22</v>
      </c>
      <c r="P324">
        <v>22</v>
      </c>
      <c r="Q324">
        <v>22</v>
      </c>
      <c r="R324">
        <v>22</v>
      </c>
      <c r="S324">
        <v>22</v>
      </c>
      <c r="T324">
        <v>22</v>
      </c>
      <c r="U324">
        <v>22</v>
      </c>
      <c r="V324">
        <v>22</v>
      </c>
      <c r="W324">
        <v>22</v>
      </c>
      <c r="X324">
        <v>22</v>
      </c>
      <c r="Y324">
        <v>22</v>
      </c>
      <c r="Z324">
        <v>22</v>
      </c>
      <c r="AA324">
        <v>25</v>
      </c>
      <c r="AB324">
        <v>25</v>
      </c>
      <c r="AC324">
        <v>25</v>
      </c>
      <c r="AD324">
        <v>25</v>
      </c>
      <c r="AE324">
        <v>25</v>
      </c>
      <c r="AF324">
        <v>25</v>
      </c>
      <c r="AG324">
        <v>25</v>
      </c>
      <c r="AH324">
        <v>25</v>
      </c>
      <c r="AI324">
        <v>25</v>
      </c>
      <c r="AJ324">
        <v>25</v>
      </c>
      <c r="AK324">
        <v>25</v>
      </c>
      <c r="AL324">
        <v>25</v>
      </c>
      <c r="AM324">
        <v>25</v>
      </c>
      <c r="AN324">
        <v>25</v>
      </c>
      <c r="AO324">
        <v>25</v>
      </c>
      <c r="AP324">
        <v>25</v>
      </c>
      <c r="AQ324">
        <v>25</v>
      </c>
      <c r="AR324">
        <v>25</v>
      </c>
      <c r="AS324">
        <v>25</v>
      </c>
      <c r="AT324">
        <v>25</v>
      </c>
      <c r="AU324">
        <v>24</v>
      </c>
      <c r="AV324">
        <v>24</v>
      </c>
      <c r="AW324">
        <v>24</v>
      </c>
      <c r="AX324">
        <v>24</v>
      </c>
      <c r="AY324">
        <v>24</v>
      </c>
      <c r="AZ324">
        <v>23</v>
      </c>
      <c r="BA324">
        <v>23</v>
      </c>
      <c r="BB324">
        <v>23</v>
      </c>
      <c r="BC324">
        <v>23</v>
      </c>
      <c r="BD324">
        <v>23</v>
      </c>
      <c r="BE324">
        <v>23</v>
      </c>
      <c r="BF324">
        <v>23</v>
      </c>
      <c r="BG324">
        <v>23</v>
      </c>
      <c r="BH324">
        <v>23</v>
      </c>
      <c r="BI324">
        <v>23</v>
      </c>
      <c r="BJ324">
        <v>23</v>
      </c>
      <c r="BK324">
        <v>23</v>
      </c>
      <c r="BL324">
        <v>23</v>
      </c>
      <c r="BM324">
        <v>23</v>
      </c>
      <c r="BN324">
        <v>23</v>
      </c>
      <c r="BO324">
        <v>23</v>
      </c>
      <c r="BP324">
        <v>23</v>
      </c>
      <c r="BQ324">
        <v>23</v>
      </c>
      <c r="BR324">
        <v>23</v>
      </c>
      <c r="BS324">
        <v>23</v>
      </c>
      <c r="BT324">
        <v>24</v>
      </c>
      <c r="BU324">
        <v>24</v>
      </c>
      <c r="BV324">
        <v>24</v>
      </c>
      <c r="BW324">
        <v>24</v>
      </c>
      <c r="BX324">
        <v>24</v>
      </c>
      <c r="BY324">
        <v>24</v>
      </c>
      <c r="BZ324">
        <v>24</v>
      </c>
      <c r="CA324">
        <v>24</v>
      </c>
      <c r="CB324">
        <v>24</v>
      </c>
      <c r="CC324">
        <v>24</v>
      </c>
      <c r="CD324">
        <v>24</v>
      </c>
      <c r="CE324">
        <v>24</v>
      </c>
      <c r="CF324">
        <v>24</v>
      </c>
      <c r="CG324">
        <v>24</v>
      </c>
      <c r="CH324">
        <v>24</v>
      </c>
      <c r="CI324">
        <v>17</v>
      </c>
      <c r="CJ324">
        <v>17</v>
      </c>
      <c r="CK324">
        <v>17</v>
      </c>
      <c r="CL324">
        <v>17</v>
      </c>
      <c r="CM324">
        <v>17</v>
      </c>
      <c r="CN324">
        <v>17</v>
      </c>
      <c r="CO324">
        <v>17</v>
      </c>
      <c r="CP324">
        <v>17</v>
      </c>
      <c r="CQ324">
        <v>17</v>
      </c>
      <c r="CR324">
        <v>17</v>
      </c>
      <c r="CS324">
        <v>17</v>
      </c>
      <c r="CT324">
        <v>17</v>
      </c>
      <c r="CU324">
        <v>17</v>
      </c>
      <c r="CV324">
        <v>17</v>
      </c>
      <c r="CW324">
        <v>17</v>
      </c>
      <c r="CX324">
        <v>17</v>
      </c>
      <c r="CY324">
        <v>17</v>
      </c>
      <c r="CZ324">
        <v>17</v>
      </c>
      <c r="DA324">
        <v>17</v>
      </c>
      <c r="DB324">
        <v>17</v>
      </c>
    </row>
    <row r="325" spans="1:106">
      <c r="A325">
        <v>317</v>
      </c>
      <c r="B325" t="s">
        <v>17</v>
      </c>
      <c r="C325" t="s">
        <v>9</v>
      </c>
      <c r="D325" t="s">
        <v>12</v>
      </c>
      <c r="E325" t="s">
        <v>19</v>
      </c>
      <c r="F325" t="s">
        <v>20</v>
      </c>
      <c r="G325">
        <v>22</v>
      </c>
      <c r="H325">
        <v>22</v>
      </c>
      <c r="I325">
        <v>22</v>
      </c>
      <c r="J325">
        <v>22</v>
      </c>
      <c r="K325">
        <v>22</v>
      </c>
      <c r="L325">
        <v>22</v>
      </c>
      <c r="M325">
        <v>22</v>
      </c>
      <c r="N325">
        <v>22</v>
      </c>
      <c r="O325">
        <v>22</v>
      </c>
      <c r="P325">
        <v>22</v>
      </c>
      <c r="Q325">
        <v>22</v>
      </c>
      <c r="R325">
        <v>22</v>
      </c>
      <c r="S325">
        <v>22</v>
      </c>
      <c r="T325">
        <v>22</v>
      </c>
      <c r="U325">
        <v>22</v>
      </c>
      <c r="V325">
        <v>22</v>
      </c>
      <c r="W325">
        <v>22</v>
      </c>
      <c r="X325">
        <v>22</v>
      </c>
      <c r="Y325">
        <v>22</v>
      </c>
      <c r="Z325">
        <v>22</v>
      </c>
      <c r="AA325">
        <v>25</v>
      </c>
      <c r="AB325">
        <v>25</v>
      </c>
      <c r="AC325">
        <v>25</v>
      </c>
      <c r="AD325">
        <v>25</v>
      </c>
      <c r="AE325">
        <v>25</v>
      </c>
      <c r="AF325">
        <v>25</v>
      </c>
      <c r="AG325">
        <v>25</v>
      </c>
      <c r="AH325">
        <v>25</v>
      </c>
      <c r="AI325">
        <v>25</v>
      </c>
      <c r="AJ325">
        <v>25</v>
      </c>
      <c r="AK325">
        <v>25</v>
      </c>
      <c r="AL325">
        <v>25</v>
      </c>
      <c r="AM325">
        <v>25</v>
      </c>
      <c r="AN325">
        <v>25</v>
      </c>
      <c r="AO325">
        <v>25</v>
      </c>
      <c r="AP325">
        <v>25</v>
      </c>
      <c r="AQ325">
        <v>25</v>
      </c>
      <c r="AR325">
        <v>25</v>
      </c>
      <c r="AS325">
        <v>25</v>
      </c>
      <c r="AT325">
        <v>25</v>
      </c>
      <c r="AU325">
        <v>23</v>
      </c>
      <c r="AV325">
        <v>23</v>
      </c>
      <c r="AW325">
        <v>23</v>
      </c>
      <c r="AX325">
        <v>23</v>
      </c>
      <c r="AY325">
        <v>23</v>
      </c>
      <c r="AZ325">
        <v>23</v>
      </c>
      <c r="BA325">
        <v>23</v>
      </c>
      <c r="BB325">
        <v>23</v>
      </c>
      <c r="BC325">
        <v>23</v>
      </c>
      <c r="BD325">
        <v>23</v>
      </c>
      <c r="BE325">
        <v>23</v>
      </c>
      <c r="BF325">
        <v>23</v>
      </c>
      <c r="BG325">
        <v>23</v>
      </c>
      <c r="BH325">
        <v>23</v>
      </c>
      <c r="BI325">
        <v>23</v>
      </c>
      <c r="BJ325">
        <v>23</v>
      </c>
      <c r="BK325">
        <v>23</v>
      </c>
      <c r="BL325">
        <v>23</v>
      </c>
      <c r="BM325">
        <v>23</v>
      </c>
      <c r="BN325">
        <v>23</v>
      </c>
      <c r="BO325">
        <v>24</v>
      </c>
      <c r="BP325">
        <v>24</v>
      </c>
      <c r="BQ325">
        <v>24</v>
      </c>
      <c r="BR325">
        <v>24</v>
      </c>
      <c r="BS325">
        <v>24</v>
      </c>
      <c r="BT325">
        <v>24</v>
      </c>
      <c r="BU325">
        <v>24</v>
      </c>
      <c r="BV325">
        <v>24</v>
      </c>
      <c r="BW325">
        <v>24</v>
      </c>
      <c r="BX325">
        <v>24</v>
      </c>
      <c r="BY325">
        <v>24</v>
      </c>
      <c r="BZ325">
        <v>24</v>
      </c>
      <c r="CA325">
        <v>24</v>
      </c>
      <c r="CB325">
        <v>24</v>
      </c>
      <c r="CC325">
        <v>24</v>
      </c>
      <c r="CD325">
        <v>24</v>
      </c>
      <c r="CE325">
        <v>24</v>
      </c>
      <c r="CF325">
        <v>24</v>
      </c>
      <c r="CG325">
        <v>24</v>
      </c>
      <c r="CH325">
        <v>24</v>
      </c>
      <c r="CI325">
        <v>17</v>
      </c>
      <c r="CJ325">
        <v>17</v>
      </c>
      <c r="CK325">
        <v>17</v>
      </c>
      <c r="CL325">
        <v>17</v>
      </c>
      <c r="CM325">
        <v>17</v>
      </c>
      <c r="CN325">
        <v>17</v>
      </c>
      <c r="CO325">
        <v>17</v>
      </c>
      <c r="CP325">
        <v>17</v>
      </c>
      <c r="CQ325">
        <v>17</v>
      </c>
      <c r="CR325">
        <v>17</v>
      </c>
      <c r="CS325">
        <v>17</v>
      </c>
      <c r="CT325">
        <v>17</v>
      </c>
      <c r="CU325">
        <v>17</v>
      </c>
      <c r="CV325">
        <v>17</v>
      </c>
      <c r="CW325">
        <v>17</v>
      </c>
      <c r="CX325">
        <v>17</v>
      </c>
      <c r="CY325">
        <v>17</v>
      </c>
      <c r="CZ325">
        <v>17</v>
      </c>
      <c r="DA325">
        <v>17</v>
      </c>
      <c r="DB325">
        <v>17</v>
      </c>
    </row>
    <row r="326" spans="1:106">
      <c r="A326">
        <v>318</v>
      </c>
      <c r="B326" t="s">
        <v>17</v>
      </c>
      <c r="C326" t="s">
        <v>9</v>
      </c>
      <c r="D326" t="s">
        <v>12</v>
      </c>
      <c r="E326" t="s">
        <v>19</v>
      </c>
      <c r="F326" t="s">
        <v>20</v>
      </c>
      <c r="G326">
        <v>22</v>
      </c>
      <c r="H326">
        <v>22</v>
      </c>
      <c r="I326">
        <v>22</v>
      </c>
      <c r="J326">
        <v>22</v>
      </c>
      <c r="K326">
        <v>22</v>
      </c>
      <c r="L326">
        <v>22</v>
      </c>
      <c r="M326">
        <v>22</v>
      </c>
      <c r="N326">
        <v>22</v>
      </c>
      <c r="O326">
        <v>22</v>
      </c>
      <c r="P326">
        <v>22</v>
      </c>
      <c r="Q326">
        <v>22</v>
      </c>
      <c r="R326">
        <v>22</v>
      </c>
      <c r="S326">
        <v>22</v>
      </c>
      <c r="T326">
        <v>22</v>
      </c>
      <c r="U326">
        <v>22</v>
      </c>
      <c r="V326">
        <v>22</v>
      </c>
      <c r="W326">
        <v>22</v>
      </c>
      <c r="X326">
        <v>22</v>
      </c>
      <c r="Y326">
        <v>22</v>
      </c>
      <c r="Z326">
        <v>22</v>
      </c>
      <c r="AA326">
        <v>25</v>
      </c>
      <c r="AB326">
        <v>25</v>
      </c>
      <c r="AC326">
        <v>25</v>
      </c>
      <c r="AD326">
        <v>25</v>
      </c>
      <c r="AE326">
        <v>25</v>
      </c>
      <c r="AF326">
        <v>25</v>
      </c>
      <c r="AG326">
        <v>25</v>
      </c>
      <c r="AH326">
        <v>25</v>
      </c>
      <c r="AI326">
        <v>25</v>
      </c>
      <c r="AJ326">
        <v>25</v>
      </c>
      <c r="AK326">
        <v>25</v>
      </c>
      <c r="AL326">
        <v>1</v>
      </c>
      <c r="AM326">
        <v>25</v>
      </c>
      <c r="AN326">
        <v>25</v>
      </c>
      <c r="AO326">
        <v>25</v>
      </c>
      <c r="AP326">
        <v>25</v>
      </c>
      <c r="AQ326">
        <v>25</v>
      </c>
      <c r="AR326">
        <v>25</v>
      </c>
      <c r="AS326">
        <v>25</v>
      </c>
      <c r="AT326">
        <v>25</v>
      </c>
      <c r="AU326">
        <v>23</v>
      </c>
      <c r="AV326">
        <v>23</v>
      </c>
      <c r="AW326">
        <v>23</v>
      </c>
      <c r="AX326">
        <v>23</v>
      </c>
      <c r="AY326">
        <v>23</v>
      </c>
      <c r="AZ326">
        <v>23</v>
      </c>
      <c r="BA326">
        <v>23</v>
      </c>
      <c r="BB326">
        <v>23</v>
      </c>
      <c r="BC326">
        <v>23</v>
      </c>
      <c r="BD326">
        <v>23</v>
      </c>
      <c r="BE326">
        <v>23</v>
      </c>
      <c r="BF326">
        <v>25</v>
      </c>
      <c r="BG326">
        <v>23</v>
      </c>
      <c r="BH326">
        <v>23</v>
      </c>
      <c r="BI326">
        <v>23</v>
      </c>
      <c r="BJ326">
        <v>23</v>
      </c>
      <c r="BK326">
        <v>23</v>
      </c>
      <c r="BL326">
        <v>23</v>
      </c>
      <c r="BM326">
        <v>23</v>
      </c>
      <c r="BN326">
        <v>23</v>
      </c>
      <c r="BO326">
        <v>24</v>
      </c>
      <c r="BP326">
        <v>24</v>
      </c>
      <c r="BQ326">
        <v>24</v>
      </c>
      <c r="BR326">
        <v>24</v>
      </c>
      <c r="BS326">
        <v>24</v>
      </c>
      <c r="BT326">
        <v>24</v>
      </c>
      <c r="BU326">
        <v>24</v>
      </c>
      <c r="BV326">
        <v>24</v>
      </c>
      <c r="BW326">
        <v>24</v>
      </c>
      <c r="BX326">
        <v>24</v>
      </c>
      <c r="BY326">
        <v>24</v>
      </c>
      <c r="BZ326">
        <v>24</v>
      </c>
      <c r="CA326">
        <v>24</v>
      </c>
      <c r="CB326">
        <v>24</v>
      </c>
      <c r="CC326">
        <v>24</v>
      </c>
      <c r="CD326">
        <v>24</v>
      </c>
      <c r="CE326">
        <v>24</v>
      </c>
      <c r="CF326">
        <v>24</v>
      </c>
      <c r="CG326">
        <v>24</v>
      </c>
      <c r="CH326">
        <v>24</v>
      </c>
      <c r="CI326">
        <v>17</v>
      </c>
      <c r="CJ326">
        <v>17</v>
      </c>
      <c r="CK326">
        <v>17</v>
      </c>
      <c r="CL326">
        <v>17</v>
      </c>
      <c r="CM326">
        <v>17</v>
      </c>
      <c r="CN326">
        <v>17</v>
      </c>
      <c r="CO326">
        <v>17</v>
      </c>
      <c r="CP326">
        <v>17</v>
      </c>
      <c r="CQ326">
        <v>17</v>
      </c>
      <c r="CR326">
        <v>17</v>
      </c>
      <c r="CS326">
        <v>17</v>
      </c>
      <c r="CT326">
        <v>23</v>
      </c>
      <c r="CU326">
        <v>17</v>
      </c>
      <c r="CV326">
        <v>17</v>
      </c>
      <c r="CW326">
        <v>17</v>
      </c>
      <c r="CX326">
        <v>17</v>
      </c>
      <c r="CY326">
        <v>17</v>
      </c>
      <c r="CZ326">
        <v>17</v>
      </c>
      <c r="DA326">
        <v>17</v>
      </c>
      <c r="DB326">
        <v>17</v>
      </c>
    </row>
    <row r="327" spans="1:106">
      <c r="A327">
        <v>319</v>
      </c>
      <c r="B327" t="s">
        <v>17</v>
      </c>
      <c r="C327" t="s">
        <v>9</v>
      </c>
      <c r="D327" t="s">
        <v>12</v>
      </c>
      <c r="E327" t="s">
        <v>19</v>
      </c>
      <c r="F327" t="s">
        <v>20</v>
      </c>
      <c r="G327">
        <v>22</v>
      </c>
      <c r="H327">
        <v>22</v>
      </c>
      <c r="I327">
        <v>22</v>
      </c>
      <c r="J327">
        <v>22</v>
      </c>
      <c r="K327">
        <v>22</v>
      </c>
      <c r="L327">
        <v>22</v>
      </c>
      <c r="M327">
        <v>22</v>
      </c>
      <c r="N327">
        <v>22</v>
      </c>
      <c r="O327">
        <v>22</v>
      </c>
      <c r="P327">
        <v>22</v>
      </c>
      <c r="Q327">
        <v>22</v>
      </c>
      <c r="R327">
        <v>22</v>
      </c>
      <c r="S327">
        <v>22</v>
      </c>
      <c r="T327">
        <v>22</v>
      </c>
      <c r="U327">
        <v>22</v>
      </c>
      <c r="V327">
        <v>22</v>
      </c>
      <c r="W327">
        <v>22</v>
      </c>
      <c r="X327">
        <v>22</v>
      </c>
      <c r="Y327">
        <v>22</v>
      </c>
      <c r="Z327">
        <v>22</v>
      </c>
      <c r="AA327">
        <v>25</v>
      </c>
      <c r="AB327">
        <v>25</v>
      </c>
      <c r="AC327">
        <v>25</v>
      </c>
      <c r="AD327">
        <v>25</v>
      </c>
      <c r="AE327">
        <v>25</v>
      </c>
      <c r="AF327">
        <v>25</v>
      </c>
      <c r="AG327">
        <v>25</v>
      </c>
      <c r="AH327">
        <v>25</v>
      </c>
      <c r="AI327">
        <v>25</v>
      </c>
      <c r="AJ327">
        <v>25</v>
      </c>
      <c r="AK327">
        <v>25</v>
      </c>
      <c r="AL327">
        <v>25</v>
      </c>
      <c r="AM327">
        <v>25</v>
      </c>
      <c r="AN327">
        <v>25</v>
      </c>
      <c r="AO327">
        <v>25</v>
      </c>
      <c r="AP327">
        <v>25</v>
      </c>
      <c r="AQ327">
        <v>25</v>
      </c>
      <c r="AR327">
        <v>25</v>
      </c>
      <c r="AS327">
        <v>25</v>
      </c>
      <c r="AT327">
        <v>25</v>
      </c>
      <c r="AU327">
        <v>23</v>
      </c>
      <c r="AV327">
        <v>23</v>
      </c>
      <c r="AW327">
        <v>23</v>
      </c>
      <c r="AX327">
        <v>23</v>
      </c>
      <c r="AY327">
        <v>23</v>
      </c>
      <c r="AZ327">
        <v>23</v>
      </c>
      <c r="BA327">
        <v>23</v>
      </c>
      <c r="BB327">
        <v>23</v>
      </c>
      <c r="BC327">
        <v>23</v>
      </c>
      <c r="BD327">
        <v>23</v>
      </c>
      <c r="BE327">
        <v>23</v>
      </c>
      <c r="BF327">
        <v>23</v>
      </c>
      <c r="BG327">
        <v>23</v>
      </c>
      <c r="BH327">
        <v>23</v>
      </c>
      <c r="BI327">
        <v>23</v>
      </c>
      <c r="BJ327">
        <v>23</v>
      </c>
      <c r="BK327">
        <v>23</v>
      </c>
      <c r="BL327">
        <v>23</v>
      </c>
      <c r="BM327">
        <v>23</v>
      </c>
      <c r="BN327">
        <v>1</v>
      </c>
      <c r="BO327">
        <v>24</v>
      </c>
      <c r="BP327">
        <v>24</v>
      </c>
      <c r="BQ327">
        <v>24</v>
      </c>
      <c r="BR327">
        <v>24</v>
      </c>
      <c r="BS327">
        <v>24</v>
      </c>
      <c r="BT327">
        <v>24</v>
      </c>
      <c r="BU327">
        <v>24</v>
      </c>
      <c r="BV327">
        <v>24</v>
      </c>
      <c r="BW327">
        <v>24</v>
      </c>
      <c r="BX327">
        <v>24</v>
      </c>
      <c r="BY327">
        <v>24</v>
      </c>
      <c r="BZ327">
        <v>24</v>
      </c>
      <c r="CA327">
        <v>24</v>
      </c>
      <c r="CB327">
        <v>24</v>
      </c>
      <c r="CC327">
        <v>24</v>
      </c>
      <c r="CD327">
        <v>1</v>
      </c>
      <c r="CE327">
        <v>24</v>
      </c>
      <c r="CF327">
        <v>24</v>
      </c>
      <c r="CG327">
        <v>1</v>
      </c>
      <c r="CH327">
        <v>23</v>
      </c>
      <c r="CI327">
        <v>17</v>
      </c>
      <c r="CJ327">
        <v>17</v>
      </c>
      <c r="CK327">
        <v>17</v>
      </c>
      <c r="CL327">
        <v>17</v>
      </c>
      <c r="CM327">
        <v>17</v>
      </c>
      <c r="CN327">
        <v>17</v>
      </c>
      <c r="CO327">
        <v>17</v>
      </c>
      <c r="CP327">
        <v>17</v>
      </c>
      <c r="CQ327">
        <v>17</v>
      </c>
      <c r="CR327">
        <v>17</v>
      </c>
      <c r="CS327">
        <v>17</v>
      </c>
      <c r="CT327">
        <v>17</v>
      </c>
      <c r="CU327">
        <v>17</v>
      </c>
      <c r="CV327">
        <v>17</v>
      </c>
      <c r="CW327">
        <v>17</v>
      </c>
      <c r="CX327">
        <v>24</v>
      </c>
      <c r="CY327">
        <v>1</v>
      </c>
      <c r="CZ327">
        <v>1</v>
      </c>
      <c r="DA327">
        <v>24</v>
      </c>
      <c r="DB327">
        <v>24</v>
      </c>
    </row>
    <row r="328" spans="1:106">
      <c r="A328">
        <v>320</v>
      </c>
      <c r="B328" t="s">
        <v>17</v>
      </c>
      <c r="C328" t="s">
        <v>9</v>
      </c>
      <c r="D328" t="s">
        <v>12</v>
      </c>
      <c r="E328" t="s">
        <v>19</v>
      </c>
      <c r="F328" t="s">
        <v>20</v>
      </c>
      <c r="G328">
        <v>22</v>
      </c>
      <c r="H328">
        <v>22</v>
      </c>
      <c r="I328">
        <v>22</v>
      </c>
      <c r="J328">
        <v>22</v>
      </c>
      <c r="K328">
        <v>22</v>
      </c>
      <c r="L328">
        <v>22</v>
      </c>
      <c r="M328">
        <v>22</v>
      </c>
      <c r="N328">
        <v>22</v>
      </c>
      <c r="O328">
        <v>22</v>
      </c>
      <c r="P328">
        <v>22</v>
      </c>
      <c r="Q328">
        <v>22</v>
      </c>
      <c r="R328">
        <v>11</v>
      </c>
      <c r="S328">
        <v>22</v>
      </c>
      <c r="T328">
        <v>11</v>
      </c>
      <c r="U328">
        <v>22</v>
      </c>
      <c r="V328">
        <v>22</v>
      </c>
      <c r="W328">
        <v>22</v>
      </c>
      <c r="X328">
        <v>22</v>
      </c>
      <c r="Y328">
        <v>22</v>
      </c>
      <c r="Z328">
        <v>22</v>
      </c>
      <c r="AA328">
        <v>25</v>
      </c>
      <c r="AB328">
        <v>25</v>
      </c>
      <c r="AC328">
        <v>25</v>
      </c>
      <c r="AD328">
        <v>25</v>
      </c>
      <c r="AE328">
        <v>25</v>
      </c>
      <c r="AF328">
        <v>25</v>
      </c>
      <c r="AG328">
        <v>25</v>
      </c>
      <c r="AH328">
        <v>25</v>
      </c>
      <c r="AI328">
        <v>25</v>
      </c>
      <c r="AJ328">
        <v>25</v>
      </c>
      <c r="AK328">
        <v>25</v>
      </c>
      <c r="AL328">
        <v>22</v>
      </c>
      <c r="AM328">
        <v>25</v>
      </c>
      <c r="AN328">
        <v>22</v>
      </c>
      <c r="AO328">
        <v>25</v>
      </c>
      <c r="AP328">
        <v>25</v>
      </c>
      <c r="AQ328">
        <v>25</v>
      </c>
      <c r="AR328">
        <v>25</v>
      </c>
      <c r="AS328">
        <v>25</v>
      </c>
      <c r="AT328">
        <v>25</v>
      </c>
      <c r="AU328">
        <v>23</v>
      </c>
      <c r="AV328">
        <v>23</v>
      </c>
      <c r="AW328">
        <v>23</v>
      </c>
      <c r="AX328">
        <v>23</v>
      </c>
      <c r="AY328">
        <v>23</v>
      </c>
      <c r="AZ328">
        <v>23</v>
      </c>
      <c r="BA328">
        <v>23</v>
      </c>
      <c r="BB328">
        <v>23</v>
      </c>
      <c r="BC328">
        <v>23</v>
      </c>
      <c r="BD328">
        <v>23</v>
      </c>
      <c r="BE328">
        <v>23</v>
      </c>
      <c r="BF328">
        <v>25</v>
      </c>
      <c r="BG328">
        <v>23</v>
      </c>
      <c r="BH328">
        <v>25</v>
      </c>
      <c r="BI328">
        <v>23</v>
      </c>
      <c r="BJ328">
        <v>23</v>
      </c>
      <c r="BK328">
        <v>24</v>
      </c>
      <c r="BL328">
        <v>23</v>
      </c>
      <c r="BM328">
        <v>24</v>
      </c>
      <c r="BN328">
        <v>23</v>
      </c>
      <c r="BO328">
        <v>24</v>
      </c>
      <c r="BP328">
        <v>24</v>
      </c>
      <c r="BQ328">
        <v>24</v>
      </c>
      <c r="BR328">
        <v>24</v>
      </c>
      <c r="BS328">
        <v>24</v>
      </c>
      <c r="BT328">
        <v>24</v>
      </c>
      <c r="BU328">
        <v>24</v>
      </c>
      <c r="BV328">
        <v>24</v>
      </c>
      <c r="BW328">
        <v>24</v>
      </c>
      <c r="BX328">
        <v>24</v>
      </c>
      <c r="BY328">
        <v>24</v>
      </c>
      <c r="BZ328">
        <v>23</v>
      </c>
      <c r="CA328">
        <v>24</v>
      </c>
      <c r="CB328">
        <v>23</v>
      </c>
      <c r="CC328">
        <v>11</v>
      </c>
      <c r="CD328">
        <v>24</v>
      </c>
      <c r="CE328">
        <v>23</v>
      </c>
      <c r="CF328">
        <v>24</v>
      </c>
      <c r="CG328">
        <v>23</v>
      </c>
      <c r="CH328">
        <v>24</v>
      </c>
      <c r="CI328">
        <v>17</v>
      </c>
      <c r="CJ328">
        <v>17</v>
      </c>
      <c r="CK328">
        <v>17</v>
      </c>
      <c r="CL328">
        <v>17</v>
      </c>
      <c r="CM328">
        <v>17</v>
      </c>
      <c r="CN328">
        <v>17</v>
      </c>
      <c r="CO328">
        <v>17</v>
      </c>
      <c r="CP328">
        <v>17</v>
      </c>
      <c r="CQ328">
        <v>17</v>
      </c>
      <c r="CR328">
        <v>17</v>
      </c>
      <c r="CS328">
        <v>17</v>
      </c>
      <c r="CT328">
        <v>1</v>
      </c>
      <c r="CU328">
        <v>17</v>
      </c>
      <c r="CV328">
        <v>24</v>
      </c>
      <c r="CW328">
        <v>24</v>
      </c>
      <c r="CX328">
        <v>17</v>
      </c>
      <c r="CY328">
        <v>17</v>
      </c>
      <c r="CZ328">
        <v>17</v>
      </c>
      <c r="DA328">
        <v>17</v>
      </c>
      <c r="DB328">
        <v>17</v>
      </c>
    </row>
    <row r="329" spans="1:106">
      <c r="A329">
        <v>321</v>
      </c>
      <c r="B329" t="s">
        <v>17</v>
      </c>
      <c r="C329" t="s">
        <v>9</v>
      </c>
      <c r="D329" t="s">
        <v>12</v>
      </c>
      <c r="E329" t="s">
        <v>19</v>
      </c>
      <c r="F329" t="s">
        <v>20</v>
      </c>
      <c r="G329">
        <v>22</v>
      </c>
      <c r="H329">
        <v>22</v>
      </c>
      <c r="I329">
        <v>22</v>
      </c>
      <c r="J329">
        <v>22</v>
      </c>
      <c r="K329">
        <v>22</v>
      </c>
      <c r="L329">
        <v>22</v>
      </c>
      <c r="M329">
        <v>22</v>
      </c>
      <c r="N329">
        <v>22</v>
      </c>
      <c r="O329">
        <v>22</v>
      </c>
      <c r="P329">
        <v>22</v>
      </c>
      <c r="Q329">
        <v>22</v>
      </c>
      <c r="R329">
        <v>22</v>
      </c>
      <c r="S329">
        <v>22</v>
      </c>
      <c r="T329">
        <v>22</v>
      </c>
      <c r="U329">
        <v>22</v>
      </c>
      <c r="V329">
        <v>22</v>
      </c>
      <c r="W329">
        <v>22</v>
      </c>
      <c r="X329">
        <v>22</v>
      </c>
      <c r="Y329">
        <v>22</v>
      </c>
      <c r="Z329">
        <v>22</v>
      </c>
      <c r="AA329">
        <v>25</v>
      </c>
      <c r="AB329">
        <v>25</v>
      </c>
      <c r="AC329">
        <v>25</v>
      </c>
      <c r="AD329">
        <v>25</v>
      </c>
      <c r="AE329">
        <v>25</v>
      </c>
      <c r="AF329">
        <v>25</v>
      </c>
      <c r="AG329">
        <v>25</v>
      </c>
      <c r="AH329">
        <v>25</v>
      </c>
      <c r="AI329">
        <v>25</v>
      </c>
      <c r="AJ329">
        <v>25</v>
      </c>
      <c r="AK329">
        <v>25</v>
      </c>
      <c r="AL329">
        <v>25</v>
      </c>
      <c r="AM329">
        <v>25</v>
      </c>
      <c r="AN329">
        <v>25</v>
      </c>
      <c r="AO329">
        <v>25</v>
      </c>
      <c r="AP329">
        <v>25</v>
      </c>
      <c r="AQ329">
        <v>25</v>
      </c>
      <c r="AR329">
        <v>25</v>
      </c>
      <c r="AS329">
        <v>25</v>
      </c>
      <c r="AT329">
        <v>25</v>
      </c>
      <c r="AU329">
        <v>23</v>
      </c>
      <c r="AV329">
        <v>23</v>
      </c>
      <c r="AW329">
        <v>23</v>
      </c>
      <c r="AX329">
        <v>23</v>
      </c>
      <c r="AY329">
        <v>23</v>
      </c>
      <c r="AZ329">
        <v>23</v>
      </c>
      <c r="BA329">
        <v>24</v>
      </c>
      <c r="BB329">
        <v>23</v>
      </c>
      <c r="BC329">
        <v>24</v>
      </c>
      <c r="BD329">
        <v>23</v>
      </c>
      <c r="BE329">
        <v>23</v>
      </c>
      <c r="BF329">
        <v>23</v>
      </c>
      <c r="BG329">
        <v>23</v>
      </c>
      <c r="BH329">
        <v>23</v>
      </c>
      <c r="BI329">
        <v>23</v>
      </c>
      <c r="BJ329">
        <v>23</v>
      </c>
      <c r="BK329">
        <v>23</v>
      </c>
      <c r="BL329">
        <v>23</v>
      </c>
      <c r="BM329">
        <v>23</v>
      </c>
      <c r="BN329">
        <v>23</v>
      </c>
      <c r="BO329">
        <v>24</v>
      </c>
      <c r="BP329">
        <v>24</v>
      </c>
      <c r="BQ329">
        <v>24</v>
      </c>
      <c r="BR329">
        <v>24</v>
      </c>
      <c r="BS329">
        <v>24</v>
      </c>
      <c r="BT329">
        <v>24</v>
      </c>
      <c r="BU329">
        <v>23</v>
      </c>
      <c r="BV329">
        <v>24</v>
      </c>
      <c r="BW329">
        <v>23</v>
      </c>
      <c r="BX329">
        <v>24</v>
      </c>
      <c r="BY329">
        <v>24</v>
      </c>
      <c r="BZ329">
        <v>24</v>
      </c>
      <c r="CA329">
        <v>24</v>
      </c>
      <c r="CB329">
        <v>24</v>
      </c>
      <c r="CC329">
        <v>24</v>
      </c>
      <c r="CD329">
        <v>24</v>
      </c>
      <c r="CE329">
        <v>24</v>
      </c>
      <c r="CF329">
        <v>24</v>
      </c>
      <c r="CG329">
        <v>24</v>
      </c>
      <c r="CH329">
        <v>24</v>
      </c>
      <c r="CI329">
        <v>17</v>
      </c>
      <c r="CJ329">
        <v>17</v>
      </c>
      <c r="CK329">
        <v>17</v>
      </c>
      <c r="CL329">
        <v>17</v>
      </c>
      <c r="CM329">
        <v>17</v>
      </c>
      <c r="CN329">
        <v>17</v>
      </c>
      <c r="CO329">
        <v>17</v>
      </c>
      <c r="CP329">
        <v>17</v>
      </c>
      <c r="CQ329">
        <v>26</v>
      </c>
      <c r="CR329">
        <v>17</v>
      </c>
      <c r="CS329">
        <v>17</v>
      </c>
      <c r="CT329">
        <v>17</v>
      </c>
      <c r="CU329">
        <v>17</v>
      </c>
      <c r="CV329">
        <v>17</v>
      </c>
      <c r="CW329">
        <v>17</v>
      </c>
      <c r="CX329">
        <v>17</v>
      </c>
      <c r="CY329">
        <v>17</v>
      </c>
      <c r="CZ329">
        <v>17</v>
      </c>
      <c r="DA329">
        <v>17</v>
      </c>
      <c r="DB329">
        <v>17</v>
      </c>
    </row>
    <row r="330" spans="1:106">
      <c r="A330">
        <v>322</v>
      </c>
      <c r="B330" t="s">
        <v>17</v>
      </c>
      <c r="C330" t="s">
        <v>9</v>
      </c>
      <c r="D330" t="s">
        <v>12</v>
      </c>
      <c r="E330" t="s">
        <v>19</v>
      </c>
      <c r="F330" t="s">
        <v>20</v>
      </c>
      <c r="G330">
        <v>22</v>
      </c>
      <c r="H330">
        <v>22</v>
      </c>
      <c r="I330">
        <v>22</v>
      </c>
      <c r="J330">
        <v>22</v>
      </c>
      <c r="K330">
        <v>22</v>
      </c>
      <c r="L330">
        <v>1</v>
      </c>
      <c r="M330">
        <v>22</v>
      </c>
      <c r="N330">
        <v>1</v>
      </c>
      <c r="O330">
        <v>22</v>
      </c>
      <c r="P330">
        <v>22</v>
      </c>
      <c r="Q330">
        <v>22</v>
      </c>
      <c r="R330">
        <v>22</v>
      </c>
      <c r="S330">
        <v>22</v>
      </c>
      <c r="T330">
        <v>22</v>
      </c>
      <c r="U330">
        <v>22</v>
      </c>
      <c r="V330">
        <v>22</v>
      </c>
      <c r="W330">
        <v>22</v>
      </c>
      <c r="X330">
        <v>22</v>
      </c>
      <c r="Y330">
        <v>22</v>
      </c>
      <c r="Z330">
        <v>22</v>
      </c>
      <c r="AA330">
        <v>25</v>
      </c>
      <c r="AB330">
        <v>25</v>
      </c>
      <c r="AC330">
        <v>25</v>
      </c>
      <c r="AD330">
        <v>25</v>
      </c>
      <c r="AE330">
        <v>25</v>
      </c>
      <c r="AF330">
        <v>22</v>
      </c>
      <c r="AG330">
        <v>25</v>
      </c>
      <c r="AH330">
        <v>22</v>
      </c>
      <c r="AI330">
        <v>25</v>
      </c>
      <c r="AJ330">
        <v>25</v>
      </c>
      <c r="AK330">
        <v>25</v>
      </c>
      <c r="AL330">
        <v>25</v>
      </c>
      <c r="AM330">
        <v>25</v>
      </c>
      <c r="AN330">
        <v>25</v>
      </c>
      <c r="AO330">
        <v>25</v>
      </c>
      <c r="AP330">
        <v>25</v>
      </c>
      <c r="AQ330">
        <v>25</v>
      </c>
      <c r="AR330">
        <v>25</v>
      </c>
      <c r="AS330">
        <v>25</v>
      </c>
      <c r="AT330">
        <v>25</v>
      </c>
      <c r="AU330">
        <v>23</v>
      </c>
      <c r="AV330">
        <v>23</v>
      </c>
      <c r="AW330">
        <v>23</v>
      </c>
      <c r="AX330">
        <v>11</v>
      </c>
      <c r="AY330">
        <v>23</v>
      </c>
      <c r="AZ330">
        <v>25</v>
      </c>
      <c r="BA330">
        <v>23</v>
      </c>
      <c r="BB330">
        <v>25</v>
      </c>
      <c r="BC330">
        <v>23</v>
      </c>
      <c r="BD330">
        <v>1</v>
      </c>
      <c r="BE330">
        <v>23</v>
      </c>
      <c r="BF330">
        <v>23</v>
      </c>
      <c r="BG330">
        <v>23</v>
      </c>
      <c r="BH330">
        <v>23</v>
      </c>
      <c r="BI330">
        <v>23</v>
      </c>
      <c r="BJ330">
        <v>23</v>
      </c>
      <c r="BK330">
        <v>23</v>
      </c>
      <c r="BL330">
        <v>23</v>
      </c>
      <c r="BM330">
        <v>23</v>
      </c>
      <c r="BN330">
        <v>1</v>
      </c>
      <c r="BO330">
        <v>24</v>
      </c>
      <c r="BP330">
        <v>24</v>
      </c>
      <c r="BQ330">
        <v>24</v>
      </c>
      <c r="BR330">
        <v>23</v>
      </c>
      <c r="BS330">
        <v>24</v>
      </c>
      <c r="BT330">
        <v>23</v>
      </c>
      <c r="BU330">
        <v>24</v>
      </c>
      <c r="BV330">
        <v>23</v>
      </c>
      <c r="BW330">
        <v>24</v>
      </c>
      <c r="BX330">
        <v>23</v>
      </c>
      <c r="BY330">
        <v>24</v>
      </c>
      <c r="BZ330">
        <v>24</v>
      </c>
      <c r="CA330">
        <v>24</v>
      </c>
      <c r="CB330">
        <v>24</v>
      </c>
      <c r="CC330">
        <v>24</v>
      </c>
      <c r="CD330">
        <v>24</v>
      </c>
      <c r="CE330">
        <v>24</v>
      </c>
      <c r="CF330">
        <v>24</v>
      </c>
      <c r="CG330">
        <v>24</v>
      </c>
      <c r="CH330">
        <v>23</v>
      </c>
      <c r="CI330">
        <v>17</v>
      </c>
      <c r="CJ330">
        <v>17</v>
      </c>
      <c r="CK330">
        <v>17</v>
      </c>
      <c r="CL330">
        <v>24</v>
      </c>
      <c r="CM330">
        <v>17</v>
      </c>
      <c r="CN330">
        <v>24</v>
      </c>
      <c r="CO330">
        <v>17</v>
      </c>
      <c r="CP330">
        <v>24</v>
      </c>
      <c r="CQ330">
        <v>17</v>
      </c>
      <c r="CR330">
        <v>24</v>
      </c>
      <c r="CS330">
        <v>17</v>
      </c>
      <c r="CT330">
        <v>17</v>
      </c>
      <c r="CU330">
        <v>17</v>
      </c>
      <c r="CV330">
        <v>17</v>
      </c>
      <c r="CW330">
        <v>17</v>
      </c>
      <c r="CX330">
        <v>1</v>
      </c>
      <c r="CY330">
        <v>17</v>
      </c>
      <c r="CZ330">
        <v>17</v>
      </c>
      <c r="DA330">
        <v>1</v>
      </c>
      <c r="DB330">
        <v>24</v>
      </c>
    </row>
    <row r="331" spans="1:106">
      <c r="A331">
        <v>323</v>
      </c>
      <c r="B331" t="s">
        <v>17</v>
      </c>
      <c r="C331" t="s">
        <v>9</v>
      </c>
      <c r="D331" t="s">
        <v>12</v>
      </c>
      <c r="E331" t="s">
        <v>19</v>
      </c>
      <c r="F331" t="s">
        <v>20</v>
      </c>
      <c r="G331">
        <v>22</v>
      </c>
      <c r="H331">
        <v>22</v>
      </c>
      <c r="I331">
        <v>22</v>
      </c>
      <c r="J331">
        <v>22</v>
      </c>
      <c r="K331">
        <v>22</v>
      </c>
      <c r="L331">
        <v>22</v>
      </c>
      <c r="M331">
        <v>22</v>
      </c>
      <c r="N331">
        <v>22</v>
      </c>
      <c r="O331">
        <v>22</v>
      </c>
      <c r="P331">
        <v>22</v>
      </c>
      <c r="Q331">
        <v>22</v>
      </c>
      <c r="R331">
        <v>22</v>
      </c>
      <c r="S331">
        <v>22</v>
      </c>
      <c r="T331">
        <v>22</v>
      </c>
      <c r="U331">
        <v>22</v>
      </c>
      <c r="V331">
        <v>22</v>
      </c>
      <c r="W331">
        <v>22</v>
      </c>
      <c r="X331">
        <v>22</v>
      </c>
      <c r="Y331">
        <v>22</v>
      </c>
      <c r="Z331">
        <v>22</v>
      </c>
      <c r="AA331">
        <v>25</v>
      </c>
      <c r="AB331">
        <v>25</v>
      </c>
      <c r="AC331">
        <v>25</v>
      </c>
      <c r="AD331">
        <v>25</v>
      </c>
      <c r="AE331">
        <v>25</v>
      </c>
      <c r="AF331">
        <v>25</v>
      </c>
      <c r="AG331">
        <v>25</v>
      </c>
      <c r="AH331">
        <v>25</v>
      </c>
      <c r="AI331">
        <v>25</v>
      </c>
      <c r="AJ331">
        <v>25</v>
      </c>
      <c r="AK331">
        <v>25</v>
      </c>
      <c r="AL331">
        <v>24</v>
      </c>
      <c r="AM331">
        <v>25</v>
      </c>
      <c r="AN331">
        <v>24</v>
      </c>
      <c r="AO331">
        <v>25</v>
      </c>
      <c r="AP331">
        <v>25</v>
      </c>
      <c r="AQ331">
        <v>25</v>
      </c>
      <c r="AR331">
        <v>25</v>
      </c>
      <c r="AS331">
        <v>25</v>
      </c>
      <c r="AT331">
        <v>25</v>
      </c>
      <c r="AU331">
        <v>23</v>
      </c>
      <c r="AV331">
        <v>23</v>
      </c>
      <c r="AW331">
        <v>23</v>
      </c>
      <c r="AX331">
        <v>23</v>
      </c>
      <c r="AY331">
        <v>23</v>
      </c>
      <c r="AZ331">
        <v>23</v>
      </c>
      <c r="BA331">
        <v>23</v>
      </c>
      <c r="BB331">
        <v>23</v>
      </c>
      <c r="BC331">
        <v>23</v>
      </c>
      <c r="BD331">
        <v>23</v>
      </c>
      <c r="BE331">
        <v>23</v>
      </c>
      <c r="BF331">
        <v>26</v>
      </c>
      <c r="BG331">
        <v>23</v>
      </c>
      <c r="BH331">
        <v>25</v>
      </c>
      <c r="BI331">
        <v>23</v>
      </c>
      <c r="BJ331">
        <v>23</v>
      </c>
      <c r="BK331">
        <v>23</v>
      </c>
      <c r="BL331">
        <v>23</v>
      </c>
      <c r="BM331">
        <v>24</v>
      </c>
      <c r="BN331">
        <v>23</v>
      </c>
      <c r="BO331">
        <v>24</v>
      </c>
      <c r="BP331">
        <v>24</v>
      </c>
      <c r="BQ331">
        <v>24</v>
      </c>
      <c r="BR331">
        <v>24</v>
      </c>
      <c r="BS331">
        <v>24</v>
      </c>
      <c r="BT331">
        <v>24</v>
      </c>
      <c r="BU331">
        <v>24</v>
      </c>
      <c r="BV331">
        <v>24</v>
      </c>
      <c r="BW331">
        <v>24</v>
      </c>
      <c r="BX331">
        <v>24</v>
      </c>
      <c r="BY331">
        <v>24</v>
      </c>
      <c r="BZ331">
        <v>25</v>
      </c>
      <c r="CA331">
        <v>24</v>
      </c>
      <c r="CB331">
        <v>26</v>
      </c>
      <c r="CC331">
        <v>24</v>
      </c>
      <c r="CD331">
        <v>24</v>
      </c>
      <c r="CE331">
        <v>24</v>
      </c>
      <c r="CF331">
        <v>24</v>
      </c>
      <c r="CG331">
        <v>23</v>
      </c>
      <c r="CH331">
        <v>24</v>
      </c>
      <c r="CI331">
        <v>17</v>
      </c>
      <c r="CJ331">
        <v>17</v>
      </c>
      <c r="CK331">
        <v>17</v>
      </c>
      <c r="CL331">
        <v>17</v>
      </c>
      <c r="CM331">
        <v>17</v>
      </c>
      <c r="CN331">
        <v>17</v>
      </c>
      <c r="CO331">
        <v>17</v>
      </c>
      <c r="CP331">
        <v>17</v>
      </c>
      <c r="CQ331">
        <v>17</v>
      </c>
      <c r="CR331">
        <v>17</v>
      </c>
      <c r="CS331">
        <v>17</v>
      </c>
      <c r="CT331">
        <v>19</v>
      </c>
      <c r="CU331">
        <v>17</v>
      </c>
      <c r="CV331">
        <v>23</v>
      </c>
      <c r="CW331">
        <v>17</v>
      </c>
      <c r="CX331">
        <v>17</v>
      </c>
      <c r="CY331">
        <v>17</v>
      </c>
      <c r="CZ331">
        <v>17</v>
      </c>
      <c r="DA331">
        <v>17</v>
      </c>
      <c r="DB331">
        <v>17</v>
      </c>
    </row>
    <row r="332" spans="1:106">
      <c r="A332">
        <v>324</v>
      </c>
      <c r="B332" t="s">
        <v>17</v>
      </c>
      <c r="C332" t="s">
        <v>9</v>
      </c>
      <c r="D332" t="s">
        <v>12</v>
      </c>
      <c r="E332" t="s">
        <v>19</v>
      </c>
      <c r="F332" t="s">
        <v>20</v>
      </c>
      <c r="G332">
        <v>22</v>
      </c>
      <c r="H332">
        <v>22</v>
      </c>
      <c r="I332">
        <v>22</v>
      </c>
      <c r="J332">
        <v>22</v>
      </c>
      <c r="K332">
        <v>22</v>
      </c>
      <c r="L332">
        <v>22</v>
      </c>
      <c r="M332">
        <v>22</v>
      </c>
      <c r="N332">
        <v>22</v>
      </c>
      <c r="O332">
        <v>22</v>
      </c>
      <c r="P332">
        <v>22</v>
      </c>
      <c r="Q332">
        <v>22</v>
      </c>
      <c r="R332">
        <v>11</v>
      </c>
      <c r="S332">
        <v>22</v>
      </c>
      <c r="T332">
        <v>11</v>
      </c>
      <c r="U332">
        <v>22</v>
      </c>
      <c r="V332">
        <v>22</v>
      </c>
      <c r="W332">
        <v>22</v>
      </c>
      <c r="X332">
        <v>22</v>
      </c>
      <c r="Y332">
        <v>22</v>
      </c>
      <c r="Z332">
        <v>22</v>
      </c>
      <c r="AA332">
        <v>25</v>
      </c>
      <c r="AB332">
        <v>24</v>
      </c>
      <c r="AC332">
        <v>25</v>
      </c>
      <c r="AD332">
        <v>25</v>
      </c>
      <c r="AE332">
        <v>25</v>
      </c>
      <c r="AF332">
        <v>25</v>
      </c>
      <c r="AG332">
        <v>25</v>
      </c>
      <c r="AH332">
        <v>25</v>
      </c>
      <c r="AI332">
        <v>25</v>
      </c>
      <c r="AJ332">
        <v>25</v>
      </c>
      <c r="AK332">
        <v>25</v>
      </c>
      <c r="AL332">
        <v>22</v>
      </c>
      <c r="AM332">
        <v>25</v>
      </c>
      <c r="AN332">
        <v>22</v>
      </c>
      <c r="AO332">
        <v>25</v>
      </c>
      <c r="AP332">
        <v>25</v>
      </c>
      <c r="AQ332">
        <v>25</v>
      </c>
      <c r="AR332">
        <v>25</v>
      </c>
      <c r="AS332">
        <v>25</v>
      </c>
      <c r="AT332">
        <v>25</v>
      </c>
      <c r="AU332">
        <v>23</v>
      </c>
      <c r="AV332">
        <v>25</v>
      </c>
      <c r="AW332">
        <v>23</v>
      </c>
      <c r="AX332">
        <v>24</v>
      </c>
      <c r="AY332">
        <v>23</v>
      </c>
      <c r="AZ332">
        <v>23</v>
      </c>
      <c r="BA332">
        <v>23</v>
      </c>
      <c r="BB332">
        <v>23</v>
      </c>
      <c r="BC332">
        <v>23</v>
      </c>
      <c r="BD332">
        <v>23</v>
      </c>
      <c r="BE332">
        <v>23</v>
      </c>
      <c r="BF332">
        <v>25</v>
      </c>
      <c r="BG332">
        <v>23</v>
      </c>
      <c r="BH332">
        <v>25</v>
      </c>
      <c r="BI332">
        <v>23</v>
      </c>
      <c r="BJ332">
        <v>23</v>
      </c>
      <c r="BK332">
        <v>23</v>
      </c>
      <c r="BL332">
        <v>23</v>
      </c>
      <c r="BM332">
        <v>23</v>
      </c>
      <c r="BN332">
        <v>23</v>
      </c>
      <c r="BO332">
        <v>24</v>
      </c>
      <c r="BP332">
        <v>23</v>
      </c>
      <c r="BQ332">
        <v>24</v>
      </c>
      <c r="BR332">
        <v>23</v>
      </c>
      <c r="BS332">
        <v>24</v>
      </c>
      <c r="BT332">
        <v>24</v>
      </c>
      <c r="BU332">
        <v>24</v>
      </c>
      <c r="BV332">
        <v>24</v>
      </c>
      <c r="BW332">
        <v>24</v>
      </c>
      <c r="BX332">
        <v>24</v>
      </c>
      <c r="BY332">
        <v>24</v>
      </c>
      <c r="BZ332">
        <v>23</v>
      </c>
      <c r="CA332">
        <v>24</v>
      </c>
      <c r="CB332">
        <v>24</v>
      </c>
      <c r="CC332">
        <v>24</v>
      </c>
      <c r="CD332">
        <v>24</v>
      </c>
      <c r="CE332">
        <v>24</v>
      </c>
      <c r="CF332">
        <v>24</v>
      </c>
      <c r="CG332">
        <v>24</v>
      </c>
      <c r="CH332">
        <v>24</v>
      </c>
      <c r="CI332">
        <v>17</v>
      </c>
      <c r="CJ332">
        <v>17</v>
      </c>
      <c r="CK332">
        <v>17</v>
      </c>
      <c r="CL332">
        <v>17</v>
      </c>
      <c r="CM332">
        <v>17</v>
      </c>
      <c r="CN332">
        <v>17</v>
      </c>
      <c r="CO332">
        <v>17</v>
      </c>
      <c r="CP332">
        <v>17</v>
      </c>
      <c r="CQ332">
        <v>17</v>
      </c>
      <c r="CR332">
        <v>17</v>
      </c>
      <c r="CS332">
        <v>17</v>
      </c>
      <c r="CT332">
        <v>24</v>
      </c>
      <c r="CU332">
        <v>17</v>
      </c>
      <c r="CV332">
        <v>23</v>
      </c>
      <c r="CW332">
        <v>17</v>
      </c>
      <c r="CX332">
        <v>17</v>
      </c>
      <c r="CY332">
        <v>17</v>
      </c>
      <c r="CZ332">
        <v>17</v>
      </c>
      <c r="DA332">
        <v>17</v>
      </c>
      <c r="DB332">
        <v>17</v>
      </c>
    </row>
    <row r="333" spans="1:106">
      <c r="A333">
        <v>325</v>
      </c>
      <c r="B333" t="s">
        <v>17</v>
      </c>
      <c r="C333" t="s">
        <v>9</v>
      </c>
      <c r="D333" t="s">
        <v>12</v>
      </c>
      <c r="E333" t="s">
        <v>19</v>
      </c>
      <c r="F333" t="s">
        <v>20</v>
      </c>
      <c r="G333">
        <v>22</v>
      </c>
      <c r="H333">
        <v>22</v>
      </c>
      <c r="I333">
        <v>22</v>
      </c>
      <c r="J333">
        <v>22</v>
      </c>
      <c r="K333">
        <v>22</v>
      </c>
      <c r="L333">
        <v>22</v>
      </c>
      <c r="M333">
        <v>22</v>
      </c>
      <c r="N333">
        <v>22</v>
      </c>
      <c r="O333">
        <v>22</v>
      </c>
      <c r="P333">
        <v>22</v>
      </c>
      <c r="Q333">
        <v>22</v>
      </c>
      <c r="R333">
        <v>22</v>
      </c>
      <c r="S333">
        <v>22</v>
      </c>
      <c r="T333">
        <v>22</v>
      </c>
      <c r="U333">
        <v>22</v>
      </c>
      <c r="V333">
        <v>22</v>
      </c>
      <c r="W333">
        <v>22</v>
      </c>
      <c r="X333">
        <v>22</v>
      </c>
      <c r="Y333">
        <v>22</v>
      </c>
      <c r="Z333">
        <v>22</v>
      </c>
      <c r="AA333">
        <v>25</v>
      </c>
      <c r="AB333">
        <v>25</v>
      </c>
      <c r="AC333">
        <v>25</v>
      </c>
      <c r="AD333">
        <v>25</v>
      </c>
      <c r="AE333">
        <v>25</v>
      </c>
      <c r="AF333">
        <v>25</v>
      </c>
      <c r="AG333">
        <v>25</v>
      </c>
      <c r="AH333">
        <v>25</v>
      </c>
      <c r="AI333">
        <v>25</v>
      </c>
      <c r="AJ333">
        <v>25</v>
      </c>
      <c r="AK333">
        <v>25</v>
      </c>
      <c r="AL333">
        <v>25</v>
      </c>
      <c r="AM333">
        <v>25</v>
      </c>
      <c r="AN333">
        <v>25</v>
      </c>
      <c r="AO333">
        <v>25</v>
      </c>
      <c r="AP333">
        <v>11</v>
      </c>
      <c r="AQ333">
        <v>25</v>
      </c>
      <c r="AR333">
        <v>11</v>
      </c>
      <c r="AS333">
        <v>25</v>
      </c>
      <c r="AT333">
        <v>25</v>
      </c>
      <c r="AU333">
        <v>23</v>
      </c>
      <c r="AV333">
        <v>23</v>
      </c>
      <c r="AW333">
        <v>23</v>
      </c>
      <c r="AX333">
        <v>23</v>
      </c>
      <c r="AY333">
        <v>23</v>
      </c>
      <c r="AZ333">
        <v>23</v>
      </c>
      <c r="BA333">
        <v>24</v>
      </c>
      <c r="BB333">
        <v>23</v>
      </c>
      <c r="BC333">
        <v>23</v>
      </c>
      <c r="BD333">
        <v>23</v>
      </c>
      <c r="BE333">
        <v>23</v>
      </c>
      <c r="BF333">
        <v>23</v>
      </c>
      <c r="BG333">
        <v>23</v>
      </c>
      <c r="BH333">
        <v>23</v>
      </c>
      <c r="BI333">
        <v>23</v>
      </c>
      <c r="BJ333">
        <v>25</v>
      </c>
      <c r="BK333">
        <v>23</v>
      </c>
      <c r="BL333">
        <v>25</v>
      </c>
      <c r="BM333">
        <v>23</v>
      </c>
      <c r="BN333">
        <v>23</v>
      </c>
      <c r="BO333">
        <v>24</v>
      </c>
      <c r="BP333">
        <v>24</v>
      </c>
      <c r="BQ333">
        <v>24</v>
      </c>
      <c r="BR333">
        <v>24</v>
      </c>
      <c r="BS333">
        <v>24</v>
      </c>
      <c r="BT333">
        <v>24</v>
      </c>
      <c r="BU333">
        <v>23</v>
      </c>
      <c r="BV333">
        <v>24</v>
      </c>
      <c r="BW333">
        <v>24</v>
      </c>
      <c r="BX333">
        <v>24</v>
      </c>
      <c r="BY333">
        <v>24</v>
      </c>
      <c r="BZ333">
        <v>24</v>
      </c>
      <c r="CA333">
        <v>24</v>
      </c>
      <c r="CB333">
        <v>24</v>
      </c>
      <c r="CC333">
        <v>24</v>
      </c>
      <c r="CD333">
        <v>1</v>
      </c>
      <c r="CE333">
        <v>24</v>
      </c>
      <c r="CF333">
        <v>1</v>
      </c>
      <c r="CG333">
        <v>24</v>
      </c>
      <c r="CH333">
        <v>24</v>
      </c>
      <c r="CI333">
        <v>17</v>
      </c>
      <c r="CJ333">
        <v>17</v>
      </c>
      <c r="CK333">
        <v>17</v>
      </c>
      <c r="CL333">
        <v>17</v>
      </c>
      <c r="CM333">
        <v>17</v>
      </c>
      <c r="CN333">
        <v>17</v>
      </c>
      <c r="CO333">
        <v>17</v>
      </c>
      <c r="CP333">
        <v>17</v>
      </c>
      <c r="CQ333">
        <v>17</v>
      </c>
      <c r="CR333">
        <v>17</v>
      </c>
      <c r="CS333">
        <v>17</v>
      </c>
      <c r="CT333">
        <v>17</v>
      </c>
      <c r="CU333">
        <v>17</v>
      </c>
      <c r="CV333">
        <v>17</v>
      </c>
      <c r="CW333">
        <v>17</v>
      </c>
      <c r="CX333">
        <v>23</v>
      </c>
      <c r="CY333">
        <v>17</v>
      </c>
      <c r="CZ333">
        <v>23</v>
      </c>
      <c r="DA333">
        <v>17</v>
      </c>
      <c r="DB333">
        <v>1</v>
      </c>
    </row>
    <row r="334" spans="1:106">
      <c r="A334">
        <v>326</v>
      </c>
      <c r="B334" t="s">
        <v>17</v>
      </c>
      <c r="C334" t="s">
        <v>9</v>
      </c>
      <c r="D334" t="s">
        <v>12</v>
      </c>
      <c r="E334" t="s">
        <v>19</v>
      </c>
      <c r="F334" t="s">
        <v>20</v>
      </c>
      <c r="G334">
        <v>22</v>
      </c>
      <c r="H334">
        <v>22</v>
      </c>
      <c r="I334">
        <v>22</v>
      </c>
      <c r="J334">
        <v>22</v>
      </c>
      <c r="K334">
        <v>22</v>
      </c>
      <c r="L334">
        <v>22</v>
      </c>
      <c r="M334">
        <v>22</v>
      </c>
      <c r="N334">
        <v>22</v>
      </c>
      <c r="O334">
        <v>22</v>
      </c>
      <c r="P334">
        <v>22</v>
      </c>
      <c r="Q334">
        <v>22</v>
      </c>
      <c r="R334">
        <v>22</v>
      </c>
      <c r="S334">
        <v>22</v>
      </c>
      <c r="T334">
        <v>22</v>
      </c>
      <c r="U334">
        <v>22</v>
      </c>
      <c r="V334">
        <v>22</v>
      </c>
      <c r="W334">
        <v>22</v>
      </c>
      <c r="X334">
        <v>22</v>
      </c>
      <c r="Y334">
        <v>22</v>
      </c>
      <c r="Z334">
        <v>22</v>
      </c>
      <c r="AA334">
        <v>25</v>
      </c>
      <c r="AB334">
        <v>25</v>
      </c>
      <c r="AC334">
        <v>25</v>
      </c>
      <c r="AD334">
        <v>25</v>
      </c>
      <c r="AE334">
        <v>25</v>
      </c>
      <c r="AF334">
        <v>25</v>
      </c>
      <c r="AG334">
        <v>25</v>
      </c>
      <c r="AH334">
        <v>25</v>
      </c>
      <c r="AI334">
        <v>25</v>
      </c>
      <c r="AJ334">
        <v>25</v>
      </c>
      <c r="AK334">
        <v>25</v>
      </c>
      <c r="AL334">
        <v>25</v>
      </c>
      <c r="AM334">
        <v>25</v>
      </c>
      <c r="AN334">
        <v>25</v>
      </c>
      <c r="AO334">
        <v>25</v>
      </c>
      <c r="AP334">
        <v>25</v>
      </c>
      <c r="AQ334">
        <v>25</v>
      </c>
      <c r="AR334">
        <v>25</v>
      </c>
      <c r="AS334">
        <v>25</v>
      </c>
      <c r="AT334">
        <v>25</v>
      </c>
      <c r="AU334">
        <v>23</v>
      </c>
      <c r="AV334">
        <v>23</v>
      </c>
      <c r="AW334">
        <v>23</v>
      </c>
      <c r="AX334">
        <v>23</v>
      </c>
      <c r="AY334">
        <v>23</v>
      </c>
      <c r="AZ334">
        <v>23</v>
      </c>
      <c r="BA334">
        <v>23</v>
      </c>
      <c r="BB334">
        <v>23</v>
      </c>
      <c r="BC334">
        <v>23</v>
      </c>
      <c r="BD334">
        <v>23</v>
      </c>
      <c r="BE334">
        <v>23</v>
      </c>
      <c r="BF334">
        <v>23</v>
      </c>
      <c r="BG334">
        <v>23</v>
      </c>
      <c r="BH334">
        <v>23</v>
      </c>
      <c r="BI334">
        <v>23</v>
      </c>
      <c r="BJ334">
        <v>23</v>
      </c>
      <c r="BK334">
        <v>23</v>
      </c>
      <c r="BL334">
        <v>23</v>
      </c>
      <c r="BM334">
        <v>23</v>
      </c>
      <c r="BN334">
        <v>23</v>
      </c>
      <c r="BO334">
        <v>24</v>
      </c>
      <c r="BP334">
        <v>24</v>
      </c>
      <c r="BQ334">
        <v>24</v>
      </c>
      <c r="BR334">
        <v>24</v>
      </c>
      <c r="BS334">
        <v>24</v>
      </c>
      <c r="BT334">
        <v>24</v>
      </c>
      <c r="BU334">
        <v>24</v>
      </c>
      <c r="BV334">
        <v>24</v>
      </c>
      <c r="BW334">
        <v>24</v>
      </c>
      <c r="BX334">
        <v>24</v>
      </c>
      <c r="BY334">
        <v>24</v>
      </c>
      <c r="BZ334">
        <v>24</v>
      </c>
      <c r="CA334">
        <v>24</v>
      </c>
      <c r="CB334">
        <v>24</v>
      </c>
      <c r="CC334">
        <v>24</v>
      </c>
      <c r="CD334">
        <v>24</v>
      </c>
      <c r="CE334">
        <v>24</v>
      </c>
      <c r="CF334">
        <v>24</v>
      </c>
      <c r="CG334">
        <v>24</v>
      </c>
      <c r="CH334">
        <v>24</v>
      </c>
      <c r="CI334">
        <v>17</v>
      </c>
      <c r="CJ334">
        <v>17</v>
      </c>
      <c r="CK334">
        <v>17</v>
      </c>
      <c r="CL334">
        <v>17</v>
      </c>
      <c r="CM334">
        <v>17</v>
      </c>
      <c r="CN334">
        <v>17</v>
      </c>
      <c r="CO334">
        <v>17</v>
      </c>
      <c r="CP334">
        <v>17</v>
      </c>
      <c r="CQ334">
        <v>17</v>
      </c>
      <c r="CR334">
        <v>17</v>
      </c>
      <c r="CS334">
        <v>17</v>
      </c>
      <c r="CT334">
        <v>17</v>
      </c>
      <c r="CU334">
        <v>17</v>
      </c>
      <c r="CV334">
        <v>17</v>
      </c>
      <c r="CW334">
        <v>17</v>
      </c>
      <c r="CX334">
        <v>17</v>
      </c>
      <c r="CY334">
        <v>17</v>
      </c>
      <c r="CZ334">
        <v>17</v>
      </c>
      <c r="DA334">
        <v>17</v>
      </c>
      <c r="DB334">
        <v>17</v>
      </c>
    </row>
    <row r="335" spans="1:106">
      <c r="A335">
        <v>327</v>
      </c>
      <c r="B335" t="s">
        <v>17</v>
      </c>
      <c r="C335" t="s">
        <v>9</v>
      </c>
      <c r="D335" t="s">
        <v>12</v>
      </c>
      <c r="E335" t="s">
        <v>19</v>
      </c>
      <c r="F335" t="s">
        <v>20</v>
      </c>
      <c r="G335">
        <v>22</v>
      </c>
      <c r="H335">
        <v>22</v>
      </c>
      <c r="I335">
        <v>22</v>
      </c>
      <c r="J335">
        <v>22</v>
      </c>
      <c r="K335">
        <v>22</v>
      </c>
      <c r="L335">
        <v>22</v>
      </c>
      <c r="M335">
        <v>22</v>
      </c>
      <c r="N335">
        <v>22</v>
      </c>
      <c r="O335">
        <v>22</v>
      </c>
      <c r="P335">
        <v>11</v>
      </c>
      <c r="Q335">
        <v>22</v>
      </c>
      <c r="R335">
        <v>24</v>
      </c>
      <c r="S335">
        <v>22</v>
      </c>
      <c r="T335">
        <v>22</v>
      </c>
      <c r="U335">
        <v>22</v>
      </c>
      <c r="V335">
        <v>22</v>
      </c>
      <c r="W335">
        <v>22</v>
      </c>
      <c r="X335">
        <v>22</v>
      </c>
      <c r="Y335">
        <v>22</v>
      </c>
      <c r="Z335">
        <v>22</v>
      </c>
      <c r="AA335">
        <v>25</v>
      </c>
      <c r="AB335">
        <v>25</v>
      </c>
      <c r="AC335">
        <v>25</v>
      </c>
      <c r="AD335">
        <v>25</v>
      </c>
      <c r="AE335">
        <v>25</v>
      </c>
      <c r="AF335">
        <v>25</v>
      </c>
      <c r="AG335">
        <v>25</v>
      </c>
      <c r="AH335">
        <v>25</v>
      </c>
      <c r="AI335">
        <v>1</v>
      </c>
      <c r="AJ335">
        <v>22</v>
      </c>
      <c r="AK335">
        <v>25</v>
      </c>
      <c r="AL335">
        <v>22</v>
      </c>
      <c r="AM335">
        <v>25</v>
      </c>
      <c r="AN335">
        <v>24</v>
      </c>
      <c r="AO335">
        <v>25</v>
      </c>
      <c r="AP335">
        <v>25</v>
      </c>
      <c r="AQ335">
        <v>25</v>
      </c>
      <c r="AR335">
        <v>25</v>
      </c>
      <c r="AS335">
        <v>25</v>
      </c>
      <c r="AT335">
        <v>25</v>
      </c>
      <c r="AU335">
        <v>23</v>
      </c>
      <c r="AV335">
        <v>23</v>
      </c>
      <c r="AW335">
        <v>23</v>
      </c>
      <c r="AX335">
        <v>23</v>
      </c>
      <c r="AY335">
        <v>23</v>
      </c>
      <c r="AZ335">
        <v>23</v>
      </c>
      <c r="BA335">
        <v>24</v>
      </c>
      <c r="BB335">
        <v>23</v>
      </c>
      <c r="BC335">
        <v>25</v>
      </c>
      <c r="BD335">
        <v>25</v>
      </c>
      <c r="BE335">
        <v>24</v>
      </c>
      <c r="BF335">
        <v>17</v>
      </c>
      <c r="BG335">
        <v>24</v>
      </c>
      <c r="BH335">
        <v>17</v>
      </c>
      <c r="BI335">
        <v>24</v>
      </c>
      <c r="BJ335">
        <v>23</v>
      </c>
      <c r="BK335">
        <v>23</v>
      </c>
      <c r="BL335">
        <v>23</v>
      </c>
      <c r="BM335">
        <v>23</v>
      </c>
      <c r="BN335">
        <v>23</v>
      </c>
      <c r="BO335">
        <v>24</v>
      </c>
      <c r="BP335">
        <v>24</v>
      </c>
      <c r="BQ335">
        <v>24</v>
      </c>
      <c r="BR335">
        <v>24</v>
      </c>
      <c r="BS335">
        <v>24</v>
      </c>
      <c r="BT335">
        <v>24</v>
      </c>
      <c r="BU335">
        <v>23</v>
      </c>
      <c r="BV335">
        <v>24</v>
      </c>
      <c r="BW335">
        <v>24</v>
      </c>
      <c r="BX335">
        <v>23</v>
      </c>
      <c r="BY335">
        <v>26</v>
      </c>
      <c r="BZ335">
        <v>19</v>
      </c>
      <c r="CA335">
        <v>26</v>
      </c>
      <c r="CB335">
        <v>19</v>
      </c>
      <c r="CC335">
        <v>23</v>
      </c>
      <c r="CD335">
        <v>24</v>
      </c>
      <c r="CE335">
        <v>24</v>
      </c>
      <c r="CF335">
        <v>24</v>
      </c>
      <c r="CG335">
        <v>24</v>
      </c>
      <c r="CH335">
        <v>24</v>
      </c>
      <c r="CI335">
        <v>17</v>
      </c>
      <c r="CJ335">
        <v>17</v>
      </c>
      <c r="CK335">
        <v>17</v>
      </c>
      <c r="CL335">
        <v>17</v>
      </c>
      <c r="CM335">
        <v>17</v>
      </c>
      <c r="CN335">
        <v>17</v>
      </c>
      <c r="CO335">
        <v>17</v>
      </c>
      <c r="CP335">
        <v>17</v>
      </c>
      <c r="CQ335">
        <v>23</v>
      </c>
      <c r="CR335">
        <v>24</v>
      </c>
      <c r="CS335">
        <v>23</v>
      </c>
      <c r="CT335">
        <v>25</v>
      </c>
      <c r="CU335">
        <v>23</v>
      </c>
      <c r="CV335">
        <v>25</v>
      </c>
      <c r="CW335">
        <v>17</v>
      </c>
      <c r="CX335">
        <v>17</v>
      </c>
      <c r="CY335">
        <v>17</v>
      </c>
      <c r="CZ335">
        <v>17</v>
      </c>
      <c r="DA335">
        <v>1</v>
      </c>
      <c r="DB335">
        <v>17</v>
      </c>
    </row>
    <row r="336" spans="1:106">
      <c r="A336">
        <v>328</v>
      </c>
      <c r="B336" t="s">
        <v>17</v>
      </c>
      <c r="C336" t="s">
        <v>9</v>
      </c>
      <c r="D336" t="s">
        <v>12</v>
      </c>
      <c r="E336" t="s">
        <v>19</v>
      </c>
      <c r="F336" t="s">
        <v>20</v>
      </c>
      <c r="G336">
        <v>22</v>
      </c>
      <c r="H336">
        <v>22</v>
      </c>
      <c r="I336">
        <v>22</v>
      </c>
      <c r="J336">
        <v>22</v>
      </c>
      <c r="K336">
        <v>22</v>
      </c>
      <c r="L336">
        <v>22</v>
      </c>
      <c r="M336">
        <v>22</v>
      </c>
      <c r="N336">
        <v>22</v>
      </c>
      <c r="O336">
        <v>22</v>
      </c>
      <c r="P336">
        <v>22</v>
      </c>
      <c r="Q336">
        <v>22</v>
      </c>
      <c r="R336">
        <v>22</v>
      </c>
      <c r="S336">
        <v>22</v>
      </c>
      <c r="T336">
        <v>22</v>
      </c>
      <c r="U336">
        <v>22</v>
      </c>
      <c r="V336">
        <v>1</v>
      </c>
      <c r="W336">
        <v>22</v>
      </c>
      <c r="X336">
        <v>1</v>
      </c>
      <c r="Y336">
        <v>1</v>
      </c>
      <c r="Z336">
        <v>1</v>
      </c>
      <c r="AA336">
        <v>25</v>
      </c>
      <c r="AB336">
        <v>25</v>
      </c>
      <c r="AC336">
        <v>25</v>
      </c>
      <c r="AD336">
        <v>25</v>
      </c>
      <c r="AE336">
        <v>25</v>
      </c>
      <c r="AF336">
        <v>25</v>
      </c>
      <c r="AG336">
        <v>25</v>
      </c>
      <c r="AH336">
        <v>25</v>
      </c>
      <c r="AI336">
        <v>25</v>
      </c>
      <c r="AJ336">
        <v>25</v>
      </c>
      <c r="AK336">
        <v>25</v>
      </c>
      <c r="AL336">
        <v>25</v>
      </c>
      <c r="AM336">
        <v>25</v>
      </c>
      <c r="AN336">
        <v>25</v>
      </c>
      <c r="AO336">
        <v>25</v>
      </c>
      <c r="AP336">
        <v>11</v>
      </c>
      <c r="AQ336">
        <v>25</v>
      </c>
      <c r="AR336">
        <v>22</v>
      </c>
      <c r="AS336">
        <v>22</v>
      </c>
      <c r="AT336">
        <v>22</v>
      </c>
      <c r="AU336">
        <v>23</v>
      </c>
      <c r="AV336">
        <v>23</v>
      </c>
      <c r="AW336">
        <v>23</v>
      </c>
      <c r="AX336">
        <v>23</v>
      </c>
      <c r="AY336">
        <v>23</v>
      </c>
      <c r="AZ336">
        <v>11</v>
      </c>
      <c r="BA336">
        <v>23</v>
      </c>
      <c r="BB336">
        <v>11</v>
      </c>
      <c r="BC336">
        <v>23</v>
      </c>
      <c r="BD336">
        <v>23</v>
      </c>
      <c r="BE336">
        <v>23</v>
      </c>
      <c r="BF336">
        <v>23</v>
      </c>
      <c r="BG336">
        <v>23</v>
      </c>
      <c r="BH336">
        <v>23</v>
      </c>
      <c r="BI336">
        <v>23</v>
      </c>
      <c r="BJ336">
        <v>22</v>
      </c>
      <c r="BK336">
        <v>23</v>
      </c>
      <c r="BL336">
        <v>25</v>
      </c>
      <c r="BM336">
        <v>25</v>
      </c>
      <c r="BN336">
        <v>25</v>
      </c>
      <c r="BO336">
        <v>24</v>
      </c>
      <c r="BP336">
        <v>24</v>
      </c>
      <c r="BQ336">
        <v>24</v>
      </c>
      <c r="BR336">
        <v>24</v>
      </c>
      <c r="BS336">
        <v>24</v>
      </c>
      <c r="BT336">
        <v>23</v>
      </c>
      <c r="BU336">
        <v>24</v>
      </c>
      <c r="BV336">
        <v>23</v>
      </c>
      <c r="BW336">
        <v>24</v>
      </c>
      <c r="BX336">
        <v>24</v>
      </c>
      <c r="BY336">
        <v>24</v>
      </c>
      <c r="BZ336">
        <v>24</v>
      </c>
      <c r="CA336">
        <v>24</v>
      </c>
      <c r="CB336">
        <v>24</v>
      </c>
      <c r="CC336">
        <v>24</v>
      </c>
      <c r="CD336">
        <v>25</v>
      </c>
      <c r="CE336">
        <v>24</v>
      </c>
      <c r="CF336">
        <v>23</v>
      </c>
      <c r="CG336">
        <v>23</v>
      </c>
      <c r="CH336">
        <v>23</v>
      </c>
      <c r="CI336">
        <v>17</v>
      </c>
      <c r="CJ336">
        <v>17</v>
      </c>
      <c r="CK336">
        <v>17</v>
      </c>
      <c r="CL336">
        <v>17</v>
      </c>
      <c r="CM336">
        <v>17</v>
      </c>
      <c r="CN336">
        <v>24</v>
      </c>
      <c r="CO336">
        <v>17</v>
      </c>
      <c r="CP336">
        <v>24</v>
      </c>
      <c r="CQ336">
        <v>17</v>
      </c>
      <c r="CR336">
        <v>17</v>
      </c>
      <c r="CS336">
        <v>17</v>
      </c>
      <c r="CT336">
        <v>17</v>
      </c>
      <c r="CU336">
        <v>17</v>
      </c>
      <c r="CV336">
        <v>17</v>
      </c>
      <c r="CW336">
        <v>17</v>
      </c>
      <c r="CX336">
        <v>23</v>
      </c>
      <c r="CY336">
        <v>1</v>
      </c>
      <c r="CZ336">
        <v>24</v>
      </c>
      <c r="DA336">
        <v>24</v>
      </c>
      <c r="DB336">
        <v>11</v>
      </c>
    </row>
    <row r="337" spans="1:106">
      <c r="A337">
        <v>329</v>
      </c>
      <c r="B337" t="s">
        <v>17</v>
      </c>
      <c r="C337" t="s">
        <v>9</v>
      </c>
      <c r="D337" t="s">
        <v>12</v>
      </c>
      <c r="E337" t="s">
        <v>19</v>
      </c>
      <c r="F337" t="s">
        <v>20</v>
      </c>
      <c r="G337">
        <v>22</v>
      </c>
      <c r="H337">
        <v>22</v>
      </c>
      <c r="I337">
        <v>22</v>
      </c>
      <c r="J337">
        <v>22</v>
      </c>
      <c r="K337">
        <v>22</v>
      </c>
      <c r="L337">
        <v>22</v>
      </c>
      <c r="M337">
        <v>22</v>
      </c>
      <c r="N337">
        <v>22</v>
      </c>
      <c r="O337">
        <v>22</v>
      </c>
      <c r="P337">
        <v>22</v>
      </c>
      <c r="Q337">
        <v>22</v>
      </c>
      <c r="R337">
        <v>22</v>
      </c>
      <c r="S337">
        <v>22</v>
      </c>
      <c r="T337">
        <v>22</v>
      </c>
      <c r="U337">
        <v>22</v>
      </c>
      <c r="V337">
        <v>22</v>
      </c>
      <c r="W337">
        <v>22</v>
      </c>
      <c r="X337">
        <v>22</v>
      </c>
      <c r="Y337">
        <v>22</v>
      </c>
      <c r="Z337">
        <v>22</v>
      </c>
      <c r="AA337">
        <v>25</v>
      </c>
      <c r="AB337">
        <v>25</v>
      </c>
      <c r="AC337">
        <v>25</v>
      </c>
      <c r="AD337">
        <v>25</v>
      </c>
      <c r="AE337">
        <v>25</v>
      </c>
      <c r="AF337">
        <v>25</v>
      </c>
      <c r="AG337">
        <v>25</v>
      </c>
      <c r="AH337">
        <v>25</v>
      </c>
      <c r="AI337">
        <v>25</v>
      </c>
      <c r="AJ337">
        <v>25</v>
      </c>
      <c r="AK337">
        <v>25</v>
      </c>
      <c r="AL337">
        <v>25</v>
      </c>
      <c r="AM337">
        <v>25</v>
      </c>
      <c r="AN337">
        <v>25</v>
      </c>
      <c r="AO337">
        <v>25</v>
      </c>
      <c r="AP337">
        <v>25</v>
      </c>
      <c r="AQ337">
        <v>25</v>
      </c>
      <c r="AR337">
        <v>25</v>
      </c>
      <c r="AS337">
        <v>25</v>
      </c>
      <c r="AT337">
        <v>25</v>
      </c>
      <c r="AU337">
        <v>23</v>
      </c>
      <c r="AV337">
        <v>23</v>
      </c>
      <c r="AW337">
        <v>23</v>
      </c>
      <c r="AX337">
        <v>23</v>
      </c>
      <c r="AY337">
        <v>23</v>
      </c>
      <c r="AZ337">
        <v>23</v>
      </c>
      <c r="BA337">
        <v>23</v>
      </c>
      <c r="BB337">
        <v>23</v>
      </c>
      <c r="BC337">
        <v>23</v>
      </c>
      <c r="BD337">
        <v>23</v>
      </c>
      <c r="BE337">
        <v>23</v>
      </c>
      <c r="BF337">
        <v>23</v>
      </c>
      <c r="BG337">
        <v>23</v>
      </c>
      <c r="BH337">
        <v>23</v>
      </c>
      <c r="BI337">
        <v>23</v>
      </c>
      <c r="BJ337">
        <v>24</v>
      </c>
      <c r="BK337">
        <v>23</v>
      </c>
      <c r="BL337">
        <v>24</v>
      </c>
      <c r="BM337">
        <v>24</v>
      </c>
      <c r="BN337">
        <v>24</v>
      </c>
      <c r="BO337">
        <v>24</v>
      </c>
      <c r="BP337">
        <v>24</v>
      </c>
      <c r="BQ337">
        <v>24</v>
      </c>
      <c r="BR337">
        <v>24</v>
      </c>
      <c r="BS337">
        <v>24</v>
      </c>
      <c r="BT337">
        <v>24</v>
      </c>
      <c r="BU337">
        <v>24</v>
      </c>
      <c r="BV337">
        <v>24</v>
      </c>
      <c r="BW337">
        <v>24</v>
      </c>
      <c r="BX337">
        <v>24</v>
      </c>
      <c r="BY337">
        <v>24</v>
      </c>
      <c r="BZ337">
        <v>24</v>
      </c>
      <c r="CA337">
        <v>24</v>
      </c>
      <c r="CB337">
        <v>24</v>
      </c>
      <c r="CC337">
        <v>24</v>
      </c>
      <c r="CD337">
        <v>23</v>
      </c>
      <c r="CE337">
        <v>24</v>
      </c>
      <c r="CF337">
        <v>23</v>
      </c>
      <c r="CG337">
        <v>23</v>
      </c>
      <c r="CH337">
        <v>23</v>
      </c>
      <c r="CI337">
        <v>17</v>
      </c>
      <c r="CJ337">
        <v>17</v>
      </c>
      <c r="CK337">
        <v>17</v>
      </c>
      <c r="CL337">
        <v>17</v>
      </c>
      <c r="CM337">
        <v>17</v>
      </c>
      <c r="CN337">
        <v>17</v>
      </c>
      <c r="CO337">
        <v>17</v>
      </c>
      <c r="CP337">
        <v>17</v>
      </c>
      <c r="CQ337">
        <v>17</v>
      </c>
      <c r="CR337">
        <v>17</v>
      </c>
      <c r="CS337">
        <v>17</v>
      </c>
      <c r="CT337">
        <v>17</v>
      </c>
      <c r="CU337">
        <v>17</v>
      </c>
      <c r="CV337">
        <v>17</v>
      </c>
      <c r="CW337">
        <v>17</v>
      </c>
      <c r="CX337">
        <v>17</v>
      </c>
      <c r="CY337">
        <v>17</v>
      </c>
      <c r="CZ337">
        <v>17</v>
      </c>
      <c r="DA337">
        <v>17</v>
      </c>
      <c r="DB337">
        <v>17</v>
      </c>
    </row>
    <row r="338" spans="1:106">
      <c r="A338">
        <v>330</v>
      </c>
      <c r="B338" t="s">
        <v>17</v>
      </c>
      <c r="C338" t="s">
        <v>9</v>
      </c>
      <c r="D338" t="s">
        <v>12</v>
      </c>
      <c r="E338" t="s">
        <v>19</v>
      </c>
      <c r="F338" t="s">
        <v>20</v>
      </c>
      <c r="G338">
        <v>22</v>
      </c>
      <c r="H338">
        <v>22</v>
      </c>
      <c r="I338">
        <v>22</v>
      </c>
      <c r="J338">
        <v>22</v>
      </c>
      <c r="K338">
        <v>22</v>
      </c>
      <c r="L338">
        <v>1</v>
      </c>
      <c r="M338">
        <v>22</v>
      </c>
      <c r="N338">
        <v>1</v>
      </c>
      <c r="O338">
        <v>22</v>
      </c>
      <c r="P338">
        <v>1</v>
      </c>
      <c r="Q338">
        <v>22</v>
      </c>
      <c r="R338">
        <v>22</v>
      </c>
      <c r="S338">
        <v>22</v>
      </c>
      <c r="T338">
        <v>22</v>
      </c>
      <c r="U338">
        <v>22</v>
      </c>
      <c r="V338">
        <v>22</v>
      </c>
      <c r="W338">
        <v>22</v>
      </c>
      <c r="X338">
        <v>22</v>
      </c>
      <c r="Y338">
        <v>22</v>
      </c>
      <c r="Z338">
        <v>22</v>
      </c>
      <c r="AA338">
        <v>25</v>
      </c>
      <c r="AB338">
        <v>25</v>
      </c>
      <c r="AC338">
        <v>25</v>
      </c>
      <c r="AD338">
        <v>25</v>
      </c>
      <c r="AE338">
        <v>25</v>
      </c>
      <c r="AF338">
        <v>22</v>
      </c>
      <c r="AG338">
        <v>25</v>
      </c>
      <c r="AH338">
        <v>22</v>
      </c>
      <c r="AI338">
        <v>25</v>
      </c>
      <c r="AJ338">
        <v>22</v>
      </c>
      <c r="AK338">
        <v>25</v>
      </c>
      <c r="AL338">
        <v>25</v>
      </c>
      <c r="AM338">
        <v>25</v>
      </c>
      <c r="AN338">
        <v>25</v>
      </c>
      <c r="AO338">
        <v>25</v>
      </c>
      <c r="AP338">
        <v>25</v>
      </c>
      <c r="AQ338">
        <v>25</v>
      </c>
      <c r="AR338">
        <v>25</v>
      </c>
      <c r="AS338">
        <v>25</v>
      </c>
      <c r="AT338">
        <v>25</v>
      </c>
      <c r="AU338">
        <v>23</v>
      </c>
      <c r="AV338">
        <v>23</v>
      </c>
      <c r="AW338">
        <v>23</v>
      </c>
      <c r="AX338">
        <v>23</v>
      </c>
      <c r="AY338">
        <v>23</v>
      </c>
      <c r="AZ338">
        <v>25</v>
      </c>
      <c r="BA338">
        <v>23</v>
      </c>
      <c r="BB338">
        <v>25</v>
      </c>
      <c r="BC338">
        <v>23</v>
      </c>
      <c r="BD338">
        <v>25</v>
      </c>
      <c r="BE338">
        <v>23</v>
      </c>
      <c r="BF338">
        <v>23</v>
      </c>
      <c r="BG338">
        <v>23</v>
      </c>
      <c r="BH338">
        <v>23</v>
      </c>
      <c r="BI338">
        <v>23</v>
      </c>
      <c r="BJ338">
        <v>23</v>
      </c>
      <c r="BK338">
        <v>23</v>
      </c>
      <c r="BL338">
        <v>23</v>
      </c>
      <c r="BM338">
        <v>23</v>
      </c>
      <c r="BN338">
        <v>23</v>
      </c>
      <c r="BO338">
        <v>24</v>
      </c>
      <c r="BP338">
        <v>24</v>
      </c>
      <c r="BQ338">
        <v>24</v>
      </c>
      <c r="BR338">
        <v>24</v>
      </c>
      <c r="BS338">
        <v>24</v>
      </c>
      <c r="BT338">
        <v>23</v>
      </c>
      <c r="BU338">
        <v>24</v>
      </c>
      <c r="BV338">
        <v>24</v>
      </c>
      <c r="BW338">
        <v>24</v>
      </c>
      <c r="BX338">
        <v>23</v>
      </c>
      <c r="BY338">
        <v>24</v>
      </c>
      <c r="BZ338">
        <v>24</v>
      </c>
      <c r="CA338">
        <v>24</v>
      </c>
      <c r="CB338">
        <v>24</v>
      </c>
      <c r="CC338">
        <v>24</v>
      </c>
      <c r="CD338">
        <v>24</v>
      </c>
      <c r="CE338">
        <v>24</v>
      </c>
      <c r="CF338">
        <v>24</v>
      </c>
      <c r="CG338">
        <v>24</v>
      </c>
      <c r="CH338">
        <v>24</v>
      </c>
      <c r="CI338">
        <v>17</v>
      </c>
      <c r="CJ338">
        <v>17</v>
      </c>
      <c r="CK338">
        <v>17</v>
      </c>
      <c r="CL338">
        <v>17</v>
      </c>
      <c r="CM338">
        <v>17</v>
      </c>
      <c r="CN338">
        <v>24</v>
      </c>
      <c r="CO338">
        <v>17</v>
      </c>
      <c r="CP338">
        <v>23</v>
      </c>
      <c r="CQ338">
        <v>17</v>
      </c>
      <c r="CR338">
        <v>24</v>
      </c>
      <c r="CS338">
        <v>17</v>
      </c>
      <c r="CT338">
        <v>17</v>
      </c>
      <c r="CU338">
        <v>17</v>
      </c>
      <c r="CV338">
        <v>17</v>
      </c>
      <c r="CW338">
        <v>17</v>
      </c>
      <c r="CX338">
        <v>17</v>
      </c>
      <c r="CY338">
        <v>17</v>
      </c>
      <c r="CZ338">
        <v>17</v>
      </c>
      <c r="DA338">
        <v>17</v>
      </c>
      <c r="DB338">
        <v>17</v>
      </c>
    </row>
    <row r="339" spans="1:106">
      <c r="A339">
        <v>331</v>
      </c>
      <c r="B339" t="s">
        <v>17</v>
      </c>
      <c r="C339" t="s">
        <v>9</v>
      </c>
      <c r="D339" t="s">
        <v>12</v>
      </c>
      <c r="E339" t="s">
        <v>19</v>
      </c>
      <c r="F339" t="s">
        <v>20</v>
      </c>
      <c r="G339">
        <v>22</v>
      </c>
      <c r="H339">
        <v>22</v>
      </c>
      <c r="I339">
        <v>22</v>
      </c>
      <c r="J339">
        <v>22</v>
      </c>
      <c r="K339">
        <v>22</v>
      </c>
      <c r="L339">
        <v>22</v>
      </c>
      <c r="M339">
        <v>22</v>
      </c>
      <c r="N339">
        <v>22</v>
      </c>
      <c r="O339">
        <v>22</v>
      </c>
      <c r="P339">
        <v>22</v>
      </c>
      <c r="Q339">
        <v>22</v>
      </c>
      <c r="R339">
        <v>22</v>
      </c>
      <c r="S339">
        <v>22</v>
      </c>
      <c r="T339">
        <v>22</v>
      </c>
      <c r="U339">
        <v>22</v>
      </c>
      <c r="V339">
        <v>22</v>
      </c>
      <c r="W339">
        <v>22</v>
      </c>
      <c r="X339">
        <v>22</v>
      </c>
      <c r="Y339">
        <v>22</v>
      </c>
      <c r="Z339">
        <v>22</v>
      </c>
      <c r="AA339">
        <v>25</v>
      </c>
      <c r="AB339">
        <v>25</v>
      </c>
      <c r="AC339">
        <v>25</v>
      </c>
      <c r="AD339">
        <v>25</v>
      </c>
      <c r="AE339">
        <v>25</v>
      </c>
      <c r="AF339">
        <v>25</v>
      </c>
      <c r="AG339">
        <v>25</v>
      </c>
      <c r="AH339">
        <v>25</v>
      </c>
      <c r="AI339">
        <v>25</v>
      </c>
      <c r="AJ339">
        <v>25</v>
      </c>
      <c r="AK339">
        <v>25</v>
      </c>
      <c r="AL339">
        <v>11</v>
      </c>
      <c r="AM339">
        <v>25</v>
      </c>
      <c r="AN339">
        <v>25</v>
      </c>
      <c r="AO339">
        <v>25</v>
      </c>
      <c r="AP339">
        <v>25</v>
      </c>
      <c r="AQ339">
        <v>25</v>
      </c>
      <c r="AR339">
        <v>25</v>
      </c>
      <c r="AS339">
        <v>25</v>
      </c>
      <c r="AT339">
        <v>25</v>
      </c>
      <c r="AU339">
        <v>23</v>
      </c>
      <c r="AV339">
        <v>23</v>
      </c>
      <c r="AW339">
        <v>23</v>
      </c>
      <c r="AX339">
        <v>23</v>
      </c>
      <c r="AY339">
        <v>23</v>
      </c>
      <c r="AZ339">
        <v>23</v>
      </c>
      <c r="BA339">
        <v>23</v>
      </c>
      <c r="BB339">
        <v>23</v>
      </c>
      <c r="BC339">
        <v>23</v>
      </c>
      <c r="BD339">
        <v>23</v>
      </c>
      <c r="BE339">
        <v>23</v>
      </c>
      <c r="BF339">
        <v>25</v>
      </c>
      <c r="BG339">
        <v>23</v>
      </c>
      <c r="BH339">
        <v>23</v>
      </c>
      <c r="BI339">
        <v>23</v>
      </c>
      <c r="BJ339">
        <v>23</v>
      </c>
      <c r="BK339">
        <v>23</v>
      </c>
      <c r="BL339">
        <v>23</v>
      </c>
      <c r="BM339">
        <v>23</v>
      </c>
      <c r="BN339">
        <v>23</v>
      </c>
      <c r="BO339">
        <v>24</v>
      </c>
      <c r="BP339">
        <v>24</v>
      </c>
      <c r="BQ339">
        <v>24</v>
      </c>
      <c r="BR339">
        <v>24</v>
      </c>
      <c r="BS339">
        <v>24</v>
      </c>
      <c r="BT339">
        <v>24</v>
      </c>
      <c r="BU339">
        <v>24</v>
      </c>
      <c r="BV339">
        <v>24</v>
      </c>
      <c r="BW339">
        <v>24</v>
      </c>
      <c r="BX339">
        <v>24</v>
      </c>
      <c r="BY339">
        <v>24</v>
      </c>
      <c r="BZ339">
        <v>23</v>
      </c>
      <c r="CA339">
        <v>24</v>
      </c>
      <c r="CB339">
        <v>24</v>
      </c>
      <c r="CC339">
        <v>24</v>
      </c>
      <c r="CD339">
        <v>24</v>
      </c>
      <c r="CE339">
        <v>24</v>
      </c>
      <c r="CF339">
        <v>24</v>
      </c>
      <c r="CG339">
        <v>24</v>
      </c>
      <c r="CH339">
        <v>24</v>
      </c>
      <c r="CI339">
        <v>17</v>
      </c>
      <c r="CJ339">
        <v>17</v>
      </c>
      <c r="CK339">
        <v>17</v>
      </c>
      <c r="CL339">
        <v>17</v>
      </c>
      <c r="CM339">
        <v>17</v>
      </c>
      <c r="CN339">
        <v>17</v>
      </c>
      <c r="CO339">
        <v>17</v>
      </c>
      <c r="CP339">
        <v>17</v>
      </c>
      <c r="CQ339">
        <v>17</v>
      </c>
      <c r="CR339">
        <v>17</v>
      </c>
      <c r="CS339">
        <v>17</v>
      </c>
      <c r="CT339">
        <v>24</v>
      </c>
      <c r="CU339">
        <v>17</v>
      </c>
      <c r="CV339">
        <v>11</v>
      </c>
      <c r="CW339">
        <v>17</v>
      </c>
      <c r="CX339">
        <v>17</v>
      </c>
      <c r="CY339">
        <v>17</v>
      </c>
      <c r="CZ339">
        <v>17</v>
      </c>
      <c r="DA339">
        <v>17</v>
      </c>
      <c r="DB339">
        <v>17</v>
      </c>
    </row>
    <row r="340" spans="1:106">
      <c r="A340">
        <v>332</v>
      </c>
      <c r="B340" t="s">
        <v>17</v>
      </c>
      <c r="C340" t="s">
        <v>9</v>
      </c>
      <c r="D340" t="s">
        <v>12</v>
      </c>
      <c r="E340" t="s">
        <v>19</v>
      </c>
      <c r="F340" t="s">
        <v>20</v>
      </c>
      <c r="G340">
        <v>22</v>
      </c>
      <c r="H340">
        <v>22</v>
      </c>
      <c r="I340">
        <v>22</v>
      </c>
      <c r="J340">
        <v>22</v>
      </c>
      <c r="K340">
        <v>22</v>
      </c>
      <c r="L340">
        <v>22</v>
      </c>
      <c r="M340">
        <v>22</v>
      </c>
      <c r="N340">
        <v>22</v>
      </c>
      <c r="O340">
        <v>22</v>
      </c>
      <c r="P340">
        <v>22</v>
      </c>
      <c r="Q340">
        <v>22</v>
      </c>
      <c r="R340">
        <v>22</v>
      </c>
      <c r="S340">
        <v>22</v>
      </c>
      <c r="T340">
        <v>22</v>
      </c>
      <c r="U340">
        <v>22</v>
      </c>
      <c r="V340">
        <v>22</v>
      </c>
      <c r="W340">
        <v>22</v>
      </c>
      <c r="X340">
        <v>22</v>
      </c>
      <c r="Y340">
        <v>22</v>
      </c>
      <c r="Z340">
        <v>22</v>
      </c>
      <c r="AA340">
        <v>25</v>
      </c>
      <c r="AB340">
        <v>16</v>
      </c>
      <c r="AC340">
        <v>25</v>
      </c>
      <c r="AD340">
        <v>25</v>
      </c>
      <c r="AE340">
        <v>25</v>
      </c>
      <c r="AF340">
        <v>25</v>
      </c>
      <c r="AG340">
        <v>25</v>
      </c>
      <c r="AH340">
        <v>25</v>
      </c>
      <c r="AI340">
        <v>25</v>
      </c>
      <c r="AJ340">
        <v>25</v>
      </c>
      <c r="AK340">
        <v>25</v>
      </c>
      <c r="AL340">
        <v>25</v>
      </c>
      <c r="AM340">
        <v>25</v>
      </c>
      <c r="AN340">
        <v>25</v>
      </c>
      <c r="AO340">
        <v>11</v>
      </c>
      <c r="AP340">
        <v>25</v>
      </c>
      <c r="AQ340">
        <v>25</v>
      </c>
      <c r="AR340">
        <v>25</v>
      </c>
      <c r="AS340">
        <v>25</v>
      </c>
      <c r="AT340">
        <v>25</v>
      </c>
      <c r="AU340">
        <v>23</v>
      </c>
      <c r="AV340">
        <v>25</v>
      </c>
      <c r="AW340">
        <v>23</v>
      </c>
      <c r="AX340">
        <v>23</v>
      </c>
      <c r="AY340">
        <v>23</v>
      </c>
      <c r="AZ340">
        <v>23</v>
      </c>
      <c r="BA340">
        <v>23</v>
      </c>
      <c r="BB340">
        <v>23</v>
      </c>
      <c r="BC340">
        <v>23</v>
      </c>
      <c r="BD340">
        <v>23</v>
      </c>
      <c r="BE340">
        <v>23</v>
      </c>
      <c r="BF340">
        <v>23</v>
      </c>
      <c r="BG340">
        <v>23</v>
      </c>
      <c r="BH340">
        <v>23</v>
      </c>
      <c r="BI340">
        <v>25</v>
      </c>
      <c r="BJ340">
        <v>1</v>
      </c>
      <c r="BK340">
        <v>1</v>
      </c>
      <c r="BL340">
        <v>1</v>
      </c>
      <c r="BM340">
        <v>1</v>
      </c>
      <c r="BN340">
        <v>23</v>
      </c>
      <c r="BO340">
        <v>24</v>
      </c>
      <c r="BP340">
        <v>23</v>
      </c>
      <c r="BQ340">
        <v>24</v>
      </c>
      <c r="BR340">
        <v>24</v>
      </c>
      <c r="BS340">
        <v>24</v>
      </c>
      <c r="BT340">
        <v>24</v>
      </c>
      <c r="BU340">
        <v>24</v>
      </c>
      <c r="BV340">
        <v>24</v>
      </c>
      <c r="BW340">
        <v>24</v>
      </c>
      <c r="BX340">
        <v>24</v>
      </c>
      <c r="BY340">
        <v>24</v>
      </c>
      <c r="BZ340">
        <v>24</v>
      </c>
      <c r="CA340">
        <v>24</v>
      </c>
      <c r="CB340">
        <v>24</v>
      </c>
      <c r="CC340">
        <v>23</v>
      </c>
      <c r="CD340">
        <v>23</v>
      </c>
      <c r="CE340">
        <v>23</v>
      </c>
      <c r="CF340">
        <v>23</v>
      </c>
      <c r="CG340">
        <v>23</v>
      </c>
      <c r="CH340">
        <v>24</v>
      </c>
      <c r="CI340">
        <v>17</v>
      </c>
      <c r="CJ340">
        <v>24</v>
      </c>
      <c r="CK340">
        <v>17</v>
      </c>
      <c r="CL340">
        <v>18</v>
      </c>
      <c r="CM340">
        <v>17</v>
      </c>
      <c r="CN340">
        <v>17</v>
      </c>
      <c r="CO340">
        <v>17</v>
      </c>
      <c r="CP340">
        <v>17</v>
      </c>
      <c r="CQ340">
        <v>17</v>
      </c>
      <c r="CR340">
        <v>17</v>
      </c>
      <c r="CS340">
        <v>17</v>
      </c>
      <c r="CT340">
        <v>17</v>
      </c>
      <c r="CU340">
        <v>17</v>
      </c>
      <c r="CV340">
        <v>17</v>
      </c>
      <c r="CW340">
        <v>24</v>
      </c>
      <c r="CX340">
        <v>24</v>
      </c>
      <c r="CY340">
        <v>24</v>
      </c>
      <c r="CZ340">
        <v>24</v>
      </c>
      <c r="DA340">
        <v>24</v>
      </c>
      <c r="DB340">
        <v>1</v>
      </c>
    </row>
    <row r="341" spans="1:106">
      <c r="A341">
        <v>333</v>
      </c>
      <c r="B341" t="s">
        <v>17</v>
      </c>
      <c r="C341" t="s">
        <v>9</v>
      </c>
      <c r="D341" t="s">
        <v>12</v>
      </c>
      <c r="E341" t="s">
        <v>19</v>
      </c>
      <c r="F341" t="s">
        <v>20</v>
      </c>
      <c r="G341">
        <v>22</v>
      </c>
      <c r="H341">
        <v>22</v>
      </c>
      <c r="I341">
        <v>22</v>
      </c>
      <c r="J341">
        <v>22</v>
      </c>
      <c r="K341">
        <v>22</v>
      </c>
      <c r="L341">
        <v>22</v>
      </c>
      <c r="M341">
        <v>22</v>
      </c>
      <c r="N341">
        <v>22</v>
      </c>
      <c r="O341">
        <v>22</v>
      </c>
      <c r="P341">
        <v>22</v>
      </c>
      <c r="Q341">
        <v>22</v>
      </c>
      <c r="R341">
        <v>22</v>
      </c>
      <c r="S341">
        <v>11</v>
      </c>
      <c r="T341">
        <v>22</v>
      </c>
      <c r="U341">
        <v>22</v>
      </c>
      <c r="V341">
        <v>22</v>
      </c>
      <c r="W341">
        <v>22</v>
      </c>
      <c r="X341">
        <v>22</v>
      </c>
      <c r="Y341">
        <v>22</v>
      </c>
      <c r="Z341">
        <v>22</v>
      </c>
      <c r="AA341">
        <v>25</v>
      </c>
      <c r="AB341">
        <v>25</v>
      </c>
      <c r="AC341">
        <v>25</v>
      </c>
      <c r="AD341">
        <v>25</v>
      </c>
      <c r="AE341">
        <v>25</v>
      </c>
      <c r="AF341">
        <v>25</v>
      </c>
      <c r="AG341">
        <v>25</v>
      </c>
      <c r="AH341">
        <v>25</v>
      </c>
      <c r="AI341">
        <v>25</v>
      </c>
      <c r="AJ341">
        <v>25</v>
      </c>
      <c r="AK341">
        <v>25</v>
      </c>
      <c r="AL341">
        <v>25</v>
      </c>
      <c r="AM341">
        <v>22</v>
      </c>
      <c r="AN341">
        <v>25</v>
      </c>
      <c r="AO341">
        <v>25</v>
      </c>
      <c r="AP341">
        <v>25</v>
      </c>
      <c r="AQ341">
        <v>25</v>
      </c>
      <c r="AR341">
        <v>25</v>
      </c>
      <c r="AS341">
        <v>25</v>
      </c>
      <c r="AT341">
        <v>25</v>
      </c>
      <c r="AU341">
        <v>23</v>
      </c>
      <c r="AV341">
        <v>23</v>
      </c>
      <c r="AW341">
        <v>23</v>
      </c>
      <c r="AX341">
        <v>23</v>
      </c>
      <c r="AY341">
        <v>23</v>
      </c>
      <c r="AZ341">
        <v>23</v>
      </c>
      <c r="BA341">
        <v>23</v>
      </c>
      <c r="BB341">
        <v>23</v>
      </c>
      <c r="BC341">
        <v>23</v>
      </c>
      <c r="BD341">
        <v>23</v>
      </c>
      <c r="BE341">
        <v>23</v>
      </c>
      <c r="BF341">
        <v>23</v>
      </c>
      <c r="BG341">
        <v>25</v>
      </c>
      <c r="BH341">
        <v>23</v>
      </c>
      <c r="BI341">
        <v>23</v>
      </c>
      <c r="BJ341">
        <v>23</v>
      </c>
      <c r="BK341">
        <v>23</v>
      </c>
      <c r="BL341">
        <v>23</v>
      </c>
      <c r="BM341">
        <v>23</v>
      </c>
      <c r="BN341">
        <v>23</v>
      </c>
      <c r="BO341">
        <v>24</v>
      </c>
      <c r="BP341">
        <v>24</v>
      </c>
      <c r="BQ341">
        <v>24</v>
      </c>
      <c r="BR341">
        <v>24</v>
      </c>
      <c r="BS341">
        <v>24</v>
      </c>
      <c r="BT341">
        <v>24</v>
      </c>
      <c r="BU341">
        <v>24</v>
      </c>
      <c r="BV341">
        <v>24</v>
      </c>
      <c r="BW341">
        <v>24</v>
      </c>
      <c r="BX341">
        <v>24</v>
      </c>
      <c r="BY341">
        <v>11</v>
      </c>
      <c r="BZ341">
        <v>24</v>
      </c>
      <c r="CA341">
        <v>23</v>
      </c>
      <c r="CB341">
        <v>24</v>
      </c>
      <c r="CC341">
        <v>24</v>
      </c>
      <c r="CD341">
        <v>24</v>
      </c>
      <c r="CE341">
        <v>24</v>
      </c>
      <c r="CF341">
        <v>24</v>
      </c>
      <c r="CG341">
        <v>24</v>
      </c>
      <c r="CH341">
        <v>24</v>
      </c>
      <c r="CI341">
        <v>17</v>
      </c>
      <c r="CJ341">
        <v>17</v>
      </c>
      <c r="CK341">
        <v>17</v>
      </c>
      <c r="CL341">
        <v>17</v>
      </c>
      <c r="CM341">
        <v>17</v>
      </c>
      <c r="CN341">
        <v>17</v>
      </c>
      <c r="CO341">
        <v>17</v>
      </c>
      <c r="CP341">
        <v>17</v>
      </c>
      <c r="CQ341">
        <v>17</v>
      </c>
      <c r="CR341">
        <v>17</v>
      </c>
      <c r="CS341">
        <v>24</v>
      </c>
      <c r="CT341">
        <v>17</v>
      </c>
      <c r="CU341">
        <v>24</v>
      </c>
      <c r="CV341">
        <v>17</v>
      </c>
      <c r="CW341">
        <v>17</v>
      </c>
      <c r="CX341">
        <v>17</v>
      </c>
      <c r="CY341">
        <v>17</v>
      </c>
      <c r="CZ341">
        <v>17</v>
      </c>
      <c r="DA341">
        <v>17</v>
      </c>
      <c r="DB341">
        <v>17</v>
      </c>
    </row>
    <row r="342" spans="1:106">
      <c r="A342">
        <v>334</v>
      </c>
      <c r="B342" t="s">
        <v>17</v>
      </c>
      <c r="C342" t="s">
        <v>9</v>
      </c>
      <c r="D342" t="s">
        <v>12</v>
      </c>
      <c r="E342" t="s">
        <v>19</v>
      </c>
      <c r="F342" t="s">
        <v>20</v>
      </c>
      <c r="G342">
        <v>22</v>
      </c>
      <c r="H342">
        <v>22</v>
      </c>
      <c r="I342">
        <v>22</v>
      </c>
      <c r="J342">
        <v>22</v>
      </c>
      <c r="K342">
        <v>22</v>
      </c>
      <c r="L342">
        <v>22</v>
      </c>
      <c r="M342">
        <v>22</v>
      </c>
      <c r="N342">
        <v>22</v>
      </c>
      <c r="O342">
        <v>22</v>
      </c>
      <c r="P342">
        <v>11</v>
      </c>
      <c r="Q342">
        <v>22</v>
      </c>
      <c r="R342">
        <v>22</v>
      </c>
      <c r="S342">
        <v>22</v>
      </c>
      <c r="T342">
        <v>22</v>
      </c>
      <c r="U342">
        <v>22</v>
      </c>
      <c r="V342">
        <v>22</v>
      </c>
      <c r="W342">
        <v>22</v>
      </c>
      <c r="X342">
        <v>22</v>
      </c>
      <c r="Y342">
        <v>22</v>
      </c>
      <c r="Z342">
        <v>22</v>
      </c>
      <c r="AA342">
        <v>25</v>
      </c>
      <c r="AB342">
        <v>25</v>
      </c>
      <c r="AC342">
        <v>25</v>
      </c>
      <c r="AD342">
        <v>25</v>
      </c>
      <c r="AE342">
        <v>25</v>
      </c>
      <c r="AF342">
        <v>11</v>
      </c>
      <c r="AG342">
        <v>25</v>
      </c>
      <c r="AH342">
        <v>1</v>
      </c>
      <c r="AI342">
        <v>25</v>
      </c>
      <c r="AJ342">
        <v>22</v>
      </c>
      <c r="AK342">
        <v>25</v>
      </c>
      <c r="AL342">
        <v>25</v>
      </c>
      <c r="AM342">
        <v>25</v>
      </c>
      <c r="AN342">
        <v>25</v>
      </c>
      <c r="AO342">
        <v>25</v>
      </c>
      <c r="AP342">
        <v>25</v>
      </c>
      <c r="AQ342">
        <v>25</v>
      </c>
      <c r="AR342">
        <v>25</v>
      </c>
      <c r="AS342">
        <v>25</v>
      </c>
      <c r="AT342">
        <v>25</v>
      </c>
      <c r="AU342">
        <v>23</v>
      </c>
      <c r="AV342">
        <v>23</v>
      </c>
      <c r="AW342">
        <v>23</v>
      </c>
      <c r="AX342">
        <v>23</v>
      </c>
      <c r="AY342">
        <v>23</v>
      </c>
      <c r="AZ342">
        <v>1</v>
      </c>
      <c r="BA342">
        <v>23</v>
      </c>
      <c r="BB342">
        <v>25</v>
      </c>
      <c r="BC342">
        <v>1</v>
      </c>
      <c r="BD342">
        <v>25</v>
      </c>
      <c r="BE342">
        <v>23</v>
      </c>
      <c r="BF342">
        <v>23</v>
      </c>
      <c r="BG342">
        <v>23</v>
      </c>
      <c r="BH342">
        <v>23</v>
      </c>
      <c r="BI342">
        <v>23</v>
      </c>
      <c r="BJ342">
        <v>23</v>
      </c>
      <c r="BK342">
        <v>23</v>
      </c>
      <c r="BL342">
        <v>23</v>
      </c>
      <c r="BM342">
        <v>23</v>
      </c>
      <c r="BN342">
        <v>23</v>
      </c>
      <c r="BO342">
        <v>24</v>
      </c>
      <c r="BP342">
        <v>24</v>
      </c>
      <c r="BQ342">
        <v>24</v>
      </c>
      <c r="BR342">
        <v>24</v>
      </c>
      <c r="BS342">
        <v>24</v>
      </c>
      <c r="BT342">
        <v>25</v>
      </c>
      <c r="BU342">
        <v>24</v>
      </c>
      <c r="BV342">
        <v>23</v>
      </c>
      <c r="BW342">
        <v>23</v>
      </c>
      <c r="BX342">
        <v>1</v>
      </c>
      <c r="BY342">
        <v>24</v>
      </c>
      <c r="BZ342">
        <v>24</v>
      </c>
      <c r="CA342">
        <v>24</v>
      </c>
      <c r="CB342">
        <v>24</v>
      </c>
      <c r="CC342">
        <v>24</v>
      </c>
      <c r="CD342">
        <v>24</v>
      </c>
      <c r="CE342">
        <v>24</v>
      </c>
      <c r="CF342">
        <v>24</v>
      </c>
      <c r="CG342">
        <v>24</v>
      </c>
      <c r="CH342">
        <v>24</v>
      </c>
      <c r="CI342">
        <v>17</v>
      </c>
      <c r="CJ342">
        <v>17</v>
      </c>
      <c r="CK342">
        <v>17</v>
      </c>
      <c r="CL342">
        <v>17</v>
      </c>
      <c r="CM342">
        <v>17</v>
      </c>
      <c r="CN342">
        <v>23</v>
      </c>
      <c r="CO342">
        <v>17</v>
      </c>
      <c r="CP342">
        <v>24</v>
      </c>
      <c r="CQ342">
        <v>24</v>
      </c>
      <c r="CR342">
        <v>23</v>
      </c>
      <c r="CS342">
        <v>17</v>
      </c>
      <c r="CT342">
        <v>17</v>
      </c>
      <c r="CU342">
        <v>17</v>
      </c>
      <c r="CV342">
        <v>17</v>
      </c>
      <c r="CW342">
        <v>17</v>
      </c>
      <c r="CX342">
        <v>17</v>
      </c>
      <c r="CY342">
        <v>17</v>
      </c>
      <c r="CZ342">
        <v>17</v>
      </c>
      <c r="DA342">
        <v>11</v>
      </c>
      <c r="DB342">
        <v>17</v>
      </c>
    </row>
    <row r="343" spans="1:106">
      <c r="A343">
        <v>335</v>
      </c>
      <c r="B343" t="s">
        <v>17</v>
      </c>
      <c r="C343" t="s">
        <v>9</v>
      </c>
      <c r="D343" t="s">
        <v>12</v>
      </c>
      <c r="E343" t="s">
        <v>19</v>
      </c>
      <c r="F343" t="s">
        <v>20</v>
      </c>
      <c r="G343">
        <v>22</v>
      </c>
      <c r="H343">
        <v>11</v>
      </c>
      <c r="I343">
        <v>22</v>
      </c>
      <c r="J343">
        <v>22</v>
      </c>
      <c r="K343">
        <v>22</v>
      </c>
      <c r="L343">
        <v>22</v>
      </c>
      <c r="M343">
        <v>22</v>
      </c>
      <c r="N343">
        <v>22</v>
      </c>
      <c r="O343">
        <v>22</v>
      </c>
      <c r="P343">
        <v>22</v>
      </c>
      <c r="Q343">
        <v>22</v>
      </c>
      <c r="R343">
        <v>22</v>
      </c>
      <c r="S343">
        <v>22</v>
      </c>
      <c r="T343">
        <v>22</v>
      </c>
      <c r="U343">
        <v>22</v>
      </c>
      <c r="V343">
        <v>22</v>
      </c>
      <c r="W343">
        <v>22</v>
      </c>
      <c r="X343">
        <v>22</v>
      </c>
      <c r="Y343">
        <v>22</v>
      </c>
      <c r="Z343">
        <v>22</v>
      </c>
      <c r="AA343">
        <v>25</v>
      </c>
      <c r="AB343">
        <v>22</v>
      </c>
      <c r="AC343">
        <v>25</v>
      </c>
      <c r="AD343">
        <v>25</v>
      </c>
      <c r="AE343">
        <v>25</v>
      </c>
      <c r="AF343">
        <v>25</v>
      </c>
      <c r="AG343">
        <v>25</v>
      </c>
      <c r="AH343">
        <v>25</v>
      </c>
      <c r="AI343">
        <v>25</v>
      </c>
      <c r="AJ343">
        <v>25</v>
      </c>
      <c r="AK343">
        <v>25</v>
      </c>
      <c r="AL343">
        <v>25</v>
      </c>
      <c r="AM343">
        <v>25</v>
      </c>
      <c r="AN343">
        <v>25</v>
      </c>
      <c r="AO343">
        <v>25</v>
      </c>
      <c r="AP343">
        <v>25</v>
      </c>
      <c r="AQ343">
        <v>25</v>
      </c>
      <c r="AR343">
        <v>25</v>
      </c>
      <c r="AS343">
        <v>25</v>
      </c>
      <c r="AT343">
        <v>25</v>
      </c>
      <c r="AU343">
        <v>23</v>
      </c>
      <c r="AV343">
        <v>25</v>
      </c>
      <c r="AW343">
        <v>23</v>
      </c>
      <c r="AX343">
        <v>23</v>
      </c>
      <c r="AY343">
        <v>23</v>
      </c>
      <c r="AZ343">
        <v>23</v>
      </c>
      <c r="BA343">
        <v>23</v>
      </c>
      <c r="BB343">
        <v>23</v>
      </c>
      <c r="BC343">
        <v>23</v>
      </c>
      <c r="BD343">
        <v>23</v>
      </c>
      <c r="BE343">
        <v>23</v>
      </c>
      <c r="BF343">
        <v>23</v>
      </c>
      <c r="BG343">
        <v>23</v>
      </c>
      <c r="BH343">
        <v>23</v>
      </c>
      <c r="BI343">
        <v>23</v>
      </c>
      <c r="BJ343">
        <v>23</v>
      </c>
      <c r="BK343">
        <v>23</v>
      </c>
      <c r="BL343">
        <v>23</v>
      </c>
      <c r="BM343">
        <v>23</v>
      </c>
      <c r="BN343">
        <v>23</v>
      </c>
      <c r="BO343">
        <v>24</v>
      </c>
      <c r="BP343">
        <v>23</v>
      </c>
      <c r="BQ343">
        <v>24</v>
      </c>
      <c r="BR343">
        <v>24</v>
      </c>
      <c r="BS343">
        <v>24</v>
      </c>
      <c r="BT343">
        <v>24</v>
      </c>
      <c r="BU343">
        <v>1</v>
      </c>
      <c r="BV343">
        <v>24</v>
      </c>
      <c r="BW343">
        <v>1</v>
      </c>
      <c r="BX343">
        <v>24</v>
      </c>
      <c r="BY343">
        <v>24</v>
      </c>
      <c r="BZ343">
        <v>24</v>
      </c>
      <c r="CA343">
        <v>24</v>
      </c>
      <c r="CB343">
        <v>24</v>
      </c>
      <c r="CC343">
        <v>24</v>
      </c>
      <c r="CD343">
        <v>24</v>
      </c>
      <c r="CE343">
        <v>24</v>
      </c>
      <c r="CF343">
        <v>24</v>
      </c>
      <c r="CG343">
        <v>24</v>
      </c>
      <c r="CH343">
        <v>24</v>
      </c>
      <c r="CI343">
        <v>17</v>
      </c>
      <c r="CJ343">
        <v>24</v>
      </c>
      <c r="CK343">
        <v>17</v>
      </c>
      <c r="CL343">
        <v>11</v>
      </c>
      <c r="CM343">
        <v>17</v>
      </c>
      <c r="CN343">
        <v>17</v>
      </c>
      <c r="CO343">
        <v>24</v>
      </c>
      <c r="CP343">
        <v>17</v>
      </c>
      <c r="CQ343">
        <v>24</v>
      </c>
      <c r="CR343">
        <v>17</v>
      </c>
      <c r="CS343">
        <v>17</v>
      </c>
      <c r="CT343">
        <v>17</v>
      </c>
      <c r="CU343">
        <v>17</v>
      </c>
      <c r="CV343">
        <v>17</v>
      </c>
      <c r="CW343">
        <v>17</v>
      </c>
      <c r="CX343">
        <v>17</v>
      </c>
      <c r="CY343">
        <v>17</v>
      </c>
      <c r="CZ343">
        <v>17</v>
      </c>
      <c r="DA343">
        <v>17</v>
      </c>
      <c r="DB343">
        <v>17</v>
      </c>
    </row>
    <row r="344" spans="1:106">
      <c r="A344">
        <v>336</v>
      </c>
      <c r="B344" t="s">
        <v>17</v>
      </c>
      <c r="C344" t="s">
        <v>9</v>
      </c>
      <c r="D344" t="s">
        <v>12</v>
      </c>
      <c r="E344" t="s">
        <v>19</v>
      </c>
      <c r="F344" t="s">
        <v>20</v>
      </c>
      <c r="G344">
        <v>22</v>
      </c>
      <c r="H344">
        <v>22</v>
      </c>
      <c r="I344">
        <v>22</v>
      </c>
      <c r="J344">
        <v>22</v>
      </c>
      <c r="K344">
        <v>22</v>
      </c>
      <c r="L344">
        <v>22</v>
      </c>
      <c r="M344">
        <v>22</v>
      </c>
      <c r="N344">
        <v>22</v>
      </c>
      <c r="O344">
        <v>22</v>
      </c>
      <c r="P344">
        <v>11</v>
      </c>
      <c r="Q344">
        <v>22</v>
      </c>
      <c r="R344">
        <v>22</v>
      </c>
      <c r="S344">
        <v>22</v>
      </c>
      <c r="T344">
        <v>22</v>
      </c>
      <c r="U344">
        <v>22</v>
      </c>
      <c r="V344">
        <v>22</v>
      </c>
      <c r="W344">
        <v>11</v>
      </c>
      <c r="X344">
        <v>22</v>
      </c>
      <c r="Y344">
        <v>22</v>
      </c>
      <c r="Z344">
        <v>22</v>
      </c>
      <c r="AA344">
        <v>25</v>
      </c>
      <c r="AB344">
        <v>25</v>
      </c>
      <c r="AC344">
        <v>25</v>
      </c>
      <c r="AD344">
        <v>25</v>
      </c>
      <c r="AE344">
        <v>25</v>
      </c>
      <c r="AF344">
        <v>25</v>
      </c>
      <c r="AG344">
        <v>25</v>
      </c>
      <c r="AH344">
        <v>25</v>
      </c>
      <c r="AI344">
        <v>25</v>
      </c>
      <c r="AJ344">
        <v>22</v>
      </c>
      <c r="AK344">
        <v>25</v>
      </c>
      <c r="AL344">
        <v>25</v>
      </c>
      <c r="AM344">
        <v>25</v>
      </c>
      <c r="AN344">
        <v>25</v>
      </c>
      <c r="AO344">
        <v>25</v>
      </c>
      <c r="AP344">
        <v>25</v>
      </c>
      <c r="AQ344">
        <v>22</v>
      </c>
      <c r="AR344">
        <v>25</v>
      </c>
      <c r="AS344">
        <v>25</v>
      </c>
      <c r="AT344">
        <v>25</v>
      </c>
      <c r="AU344">
        <v>23</v>
      </c>
      <c r="AV344">
        <v>23</v>
      </c>
      <c r="AW344">
        <v>23</v>
      </c>
      <c r="AX344">
        <v>23</v>
      </c>
      <c r="AY344">
        <v>24</v>
      </c>
      <c r="AZ344">
        <v>24</v>
      </c>
      <c r="BA344">
        <v>23</v>
      </c>
      <c r="BB344">
        <v>24</v>
      </c>
      <c r="BC344">
        <v>1</v>
      </c>
      <c r="BD344">
        <v>25</v>
      </c>
      <c r="BE344">
        <v>23</v>
      </c>
      <c r="BF344">
        <v>23</v>
      </c>
      <c r="BG344">
        <v>23</v>
      </c>
      <c r="BH344">
        <v>23</v>
      </c>
      <c r="BI344">
        <v>23</v>
      </c>
      <c r="BJ344">
        <v>23</v>
      </c>
      <c r="BK344">
        <v>25</v>
      </c>
      <c r="BL344">
        <v>23</v>
      </c>
      <c r="BM344">
        <v>24</v>
      </c>
      <c r="BN344">
        <v>23</v>
      </c>
      <c r="BO344">
        <v>24</v>
      </c>
      <c r="BP344">
        <v>24</v>
      </c>
      <c r="BQ344">
        <v>24</v>
      </c>
      <c r="BR344">
        <v>24</v>
      </c>
      <c r="BS344">
        <v>23</v>
      </c>
      <c r="BT344">
        <v>23</v>
      </c>
      <c r="BU344">
        <v>24</v>
      </c>
      <c r="BV344">
        <v>23</v>
      </c>
      <c r="BW344">
        <v>23</v>
      </c>
      <c r="BX344">
        <v>23</v>
      </c>
      <c r="BY344">
        <v>24</v>
      </c>
      <c r="BZ344">
        <v>24</v>
      </c>
      <c r="CA344">
        <v>24</v>
      </c>
      <c r="CB344">
        <v>24</v>
      </c>
      <c r="CC344">
        <v>24</v>
      </c>
      <c r="CD344">
        <v>24</v>
      </c>
      <c r="CE344">
        <v>24</v>
      </c>
      <c r="CF344">
        <v>24</v>
      </c>
      <c r="CG344">
        <v>23</v>
      </c>
      <c r="CH344">
        <v>24</v>
      </c>
      <c r="CI344">
        <v>17</v>
      </c>
      <c r="CJ344">
        <v>17</v>
      </c>
      <c r="CK344">
        <v>17</v>
      </c>
      <c r="CL344">
        <v>17</v>
      </c>
      <c r="CM344">
        <v>17</v>
      </c>
      <c r="CN344">
        <v>17</v>
      </c>
      <c r="CO344">
        <v>1</v>
      </c>
      <c r="CP344">
        <v>17</v>
      </c>
      <c r="CQ344">
        <v>24</v>
      </c>
      <c r="CR344">
        <v>24</v>
      </c>
      <c r="CS344">
        <v>17</v>
      </c>
      <c r="CT344">
        <v>17</v>
      </c>
      <c r="CU344">
        <v>17</v>
      </c>
      <c r="CV344">
        <v>1</v>
      </c>
      <c r="CW344">
        <v>17</v>
      </c>
      <c r="CX344">
        <v>17</v>
      </c>
      <c r="CY344">
        <v>23</v>
      </c>
      <c r="CZ344">
        <v>17</v>
      </c>
      <c r="DA344">
        <v>17</v>
      </c>
      <c r="DB344">
        <v>17</v>
      </c>
    </row>
    <row r="345" spans="1:106">
      <c r="A345">
        <v>337</v>
      </c>
      <c r="B345" t="s">
        <v>17</v>
      </c>
      <c r="C345" t="s">
        <v>9</v>
      </c>
      <c r="D345" t="s">
        <v>12</v>
      </c>
      <c r="E345" t="s">
        <v>19</v>
      </c>
      <c r="F345" t="s">
        <v>20</v>
      </c>
      <c r="G345">
        <v>22</v>
      </c>
      <c r="H345">
        <v>22</v>
      </c>
      <c r="I345">
        <v>22</v>
      </c>
      <c r="J345">
        <v>22</v>
      </c>
      <c r="K345">
        <v>22</v>
      </c>
      <c r="L345">
        <v>22</v>
      </c>
      <c r="M345">
        <v>22</v>
      </c>
      <c r="N345">
        <v>22</v>
      </c>
      <c r="O345">
        <v>22</v>
      </c>
      <c r="P345">
        <v>22</v>
      </c>
      <c r="Q345">
        <v>22</v>
      </c>
      <c r="R345">
        <v>22</v>
      </c>
      <c r="S345">
        <v>22</v>
      </c>
      <c r="T345">
        <v>22</v>
      </c>
      <c r="U345">
        <v>22</v>
      </c>
      <c r="V345">
        <v>22</v>
      </c>
      <c r="W345">
        <v>22</v>
      </c>
      <c r="X345">
        <v>22</v>
      </c>
      <c r="Y345">
        <v>22</v>
      </c>
      <c r="Z345">
        <v>22</v>
      </c>
      <c r="AA345">
        <v>25</v>
      </c>
      <c r="AB345">
        <v>25</v>
      </c>
      <c r="AC345">
        <v>25</v>
      </c>
      <c r="AD345">
        <v>25</v>
      </c>
      <c r="AE345">
        <v>25</v>
      </c>
      <c r="AF345">
        <v>25</v>
      </c>
      <c r="AG345">
        <v>25</v>
      </c>
      <c r="AH345">
        <v>25</v>
      </c>
      <c r="AI345">
        <v>25</v>
      </c>
      <c r="AJ345">
        <v>25</v>
      </c>
      <c r="AK345">
        <v>25</v>
      </c>
      <c r="AL345">
        <v>25</v>
      </c>
      <c r="AM345">
        <v>25</v>
      </c>
      <c r="AN345">
        <v>25</v>
      </c>
      <c r="AO345">
        <v>25</v>
      </c>
      <c r="AP345">
        <v>25</v>
      </c>
      <c r="AQ345">
        <v>25</v>
      </c>
      <c r="AR345">
        <v>25</v>
      </c>
      <c r="AS345">
        <v>25</v>
      </c>
      <c r="AT345">
        <v>25</v>
      </c>
      <c r="AU345">
        <v>23</v>
      </c>
      <c r="AV345">
        <v>23</v>
      </c>
      <c r="AW345">
        <v>23</v>
      </c>
      <c r="AX345">
        <v>23</v>
      </c>
      <c r="AY345">
        <v>23</v>
      </c>
      <c r="AZ345">
        <v>23</v>
      </c>
      <c r="BA345">
        <v>23</v>
      </c>
      <c r="BB345">
        <v>23</v>
      </c>
      <c r="BC345">
        <v>23</v>
      </c>
      <c r="BD345">
        <v>23</v>
      </c>
      <c r="BE345">
        <v>23</v>
      </c>
      <c r="BF345">
        <v>23</v>
      </c>
      <c r="BG345">
        <v>23</v>
      </c>
      <c r="BH345">
        <v>23</v>
      </c>
      <c r="BI345">
        <v>23</v>
      </c>
      <c r="BJ345">
        <v>23</v>
      </c>
      <c r="BK345">
        <v>23</v>
      </c>
      <c r="BL345">
        <v>23</v>
      </c>
      <c r="BM345">
        <v>23</v>
      </c>
      <c r="BN345">
        <v>23</v>
      </c>
      <c r="BO345">
        <v>24</v>
      </c>
      <c r="BP345">
        <v>24</v>
      </c>
      <c r="BQ345">
        <v>24</v>
      </c>
      <c r="BR345">
        <v>24</v>
      </c>
      <c r="BS345">
        <v>24</v>
      </c>
      <c r="BT345">
        <v>24</v>
      </c>
      <c r="BU345">
        <v>24</v>
      </c>
      <c r="BV345">
        <v>24</v>
      </c>
      <c r="BW345">
        <v>24</v>
      </c>
      <c r="BX345">
        <v>24</v>
      </c>
      <c r="BY345">
        <v>24</v>
      </c>
      <c r="BZ345">
        <v>24</v>
      </c>
      <c r="CA345">
        <v>24</v>
      </c>
      <c r="CB345">
        <v>24</v>
      </c>
      <c r="CC345">
        <v>24</v>
      </c>
      <c r="CD345">
        <v>24</v>
      </c>
      <c r="CE345">
        <v>24</v>
      </c>
      <c r="CF345">
        <v>24</v>
      </c>
      <c r="CG345">
        <v>24</v>
      </c>
      <c r="CH345">
        <v>24</v>
      </c>
      <c r="CI345">
        <v>17</v>
      </c>
      <c r="CJ345">
        <v>17</v>
      </c>
      <c r="CK345">
        <v>17</v>
      </c>
      <c r="CL345">
        <v>17</v>
      </c>
      <c r="CM345">
        <v>17</v>
      </c>
      <c r="CN345">
        <v>17</v>
      </c>
      <c r="CO345">
        <v>17</v>
      </c>
      <c r="CP345">
        <v>17</v>
      </c>
      <c r="CQ345">
        <v>17</v>
      </c>
      <c r="CR345">
        <v>17</v>
      </c>
      <c r="CS345">
        <v>17</v>
      </c>
      <c r="CT345">
        <v>17</v>
      </c>
      <c r="CU345">
        <v>17</v>
      </c>
      <c r="CV345">
        <v>17</v>
      </c>
      <c r="CW345">
        <v>17</v>
      </c>
      <c r="CX345">
        <v>17</v>
      </c>
      <c r="CY345">
        <v>17</v>
      </c>
      <c r="CZ345">
        <v>17</v>
      </c>
      <c r="DA345">
        <v>17</v>
      </c>
      <c r="DB345">
        <v>17</v>
      </c>
    </row>
    <row r="346" spans="1:106">
      <c r="A346">
        <v>338</v>
      </c>
      <c r="B346" t="s">
        <v>17</v>
      </c>
      <c r="C346" t="s">
        <v>9</v>
      </c>
      <c r="D346" t="s">
        <v>12</v>
      </c>
      <c r="E346" t="s">
        <v>19</v>
      </c>
      <c r="F346" t="s">
        <v>20</v>
      </c>
      <c r="G346">
        <v>22</v>
      </c>
      <c r="H346">
        <v>22</v>
      </c>
      <c r="I346">
        <v>22</v>
      </c>
      <c r="J346">
        <v>22</v>
      </c>
      <c r="K346">
        <v>22</v>
      </c>
      <c r="L346">
        <v>22</v>
      </c>
      <c r="M346">
        <v>22</v>
      </c>
      <c r="N346">
        <v>22</v>
      </c>
      <c r="O346">
        <v>22</v>
      </c>
      <c r="P346">
        <v>22</v>
      </c>
      <c r="Q346">
        <v>22</v>
      </c>
      <c r="R346">
        <v>22</v>
      </c>
      <c r="S346">
        <v>22</v>
      </c>
      <c r="T346">
        <v>22</v>
      </c>
      <c r="U346">
        <v>22</v>
      </c>
      <c r="V346">
        <v>22</v>
      </c>
      <c r="W346">
        <v>22</v>
      </c>
      <c r="X346">
        <v>22</v>
      </c>
      <c r="Y346">
        <v>22</v>
      </c>
      <c r="Z346">
        <v>22</v>
      </c>
      <c r="AA346">
        <v>25</v>
      </c>
      <c r="AB346">
        <v>25</v>
      </c>
      <c r="AC346">
        <v>25</v>
      </c>
      <c r="AD346">
        <v>25</v>
      </c>
      <c r="AE346">
        <v>25</v>
      </c>
      <c r="AF346">
        <v>25</v>
      </c>
      <c r="AG346">
        <v>1</v>
      </c>
      <c r="AH346">
        <v>25</v>
      </c>
      <c r="AI346">
        <v>1</v>
      </c>
      <c r="AJ346">
        <v>25</v>
      </c>
      <c r="AK346">
        <v>25</v>
      </c>
      <c r="AL346">
        <v>25</v>
      </c>
      <c r="AM346">
        <v>25</v>
      </c>
      <c r="AN346">
        <v>25</v>
      </c>
      <c r="AO346">
        <v>25</v>
      </c>
      <c r="AP346">
        <v>25</v>
      </c>
      <c r="AQ346">
        <v>25</v>
      </c>
      <c r="AR346">
        <v>25</v>
      </c>
      <c r="AS346">
        <v>25</v>
      </c>
      <c r="AT346">
        <v>25</v>
      </c>
      <c r="AU346">
        <v>23</v>
      </c>
      <c r="AV346">
        <v>23</v>
      </c>
      <c r="AW346">
        <v>23</v>
      </c>
      <c r="AX346">
        <v>23</v>
      </c>
      <c r="AY346">
        <v>23</v>
      </c>
      <c r="AZ346">
        <v>23</v>
      </c>
      <c r="BA346">
        <v>25</v>
      </c>
      <c r="BB346">
        <v>23</v>
      </c>
      <c r="BC346">
        <v>25</v>
      </c>
      <c r="BD346">
        <v>23</v>
      </c>
      <c r="BE346">
        <v>23</v>
      </c>
      <c r="BF346">
        <v>23</v>
      </c>
      <c r="BG346">
        <v>23</v>
      </c>
      <c r="BH346">
        <v>23</v>
      </c>
      <c r="BI346">
        <v>23</v>
      </c>
      <c r="BJ346">
        <v>23</v>
      </c>
      <c r="BK346">
        <v>23</v>
      </c>
      <c r="BL346">
        <v>23</v>
      </c>
      <c r="BM346">
        <v>23</v>
      </c>
      <c r="BN346">
        <v>23</v>
      </c>
      <c r="BO346">
        <v>24</v>
      </c>
      <c r="BP346">
        <v>24</v>
      </c>
      <c r="BQ346">
        <v>24</v>
      </c>
      <c r="BR346">
        <v>24</v>
      </c>
      <c r="BS346">
        <v>24</v>
      </c>
      <c r="BT346">
        <v>24</v>
      </c>
      <c r="BU346">
        <v>23</v>
      </c>
      <c r="BV346">
        <v>24</v>
      </c>
      <c r="BW346">
        <v>23</v>
      </c>
      <c r="BX346">
        <v>24</v>
      </c>
      <c r="BY346">
        <v>24</v>
      </c>
      <c r="BZ346">
        <v>24</v>
      </c>
      <c r="CA346">
        <v>24</v>
      </c>
      <c r="CB346">
        <v>24</v>
      </c>
      <c r="CC346">
        <v>24</v>
      </c>
      <c r="CD346">
        <v>24</v>
      </c>
      <c r="CE346">
        <v>24</v>
      </c>
      <c r="CF346">
        <v>24</v>
      </c>
      <c r="CG346">
        <v>24</v>
      </c>
      <c r="CH346">
        <v>24</v>
      </c>
      <c r="CI346">
        <v>17</v>
      </c>
      <c r="CJ346">
        <v>17</v>
      </c>
      <c r="CK346">
        <v>17</v>
      </c>
      <c r="CL346">
        <v>17</v>
      </c>
      <c r="CM346">
        <v>17</v>
      </c>
      <c r="CN346">
        <v>17</v>
      </c>
      <c r="CO346">
        <v>24</v>
      </c>
      <c r="CP346">
        <v>17</v>
      </c>
      <c r="CQ346">
        <v>24</v>
      </c>
      <c r="CR346">
        <v>17</v>
      </c>
      <c r="CS346">
        <v>17</v>
      </c>
      <c r="CT346">
        <v>17</v>
      </c>
      <c r="CU346">
        <v>17</v>
      </c>
      <c r="CV346">
        <v>17</v>
      </c>
      <c r="CW346">
        <v>17</v>
      </c>
      <c r="CX346">
        <v>17</v>
      </c>
      <c r="CY346">
        <v>17</v>
      </c>
      <c r="CZ346">
        <v>17</v>
      </c>
      <c r="DA346">
        <v>17</v>
      </c>
      <c r="DB346">
        <v>17</v>
      </c>
    </row>
    <row r="347" spans="1:106">
      <c r="A347">
        <v>339</v>
      </c>
      <c r="B347" t="s">
        <v>17</v>
      </c>
      <c r="C347" t="s">
        <v>9</v>
      </c>
      <c r="D347" t="s">
        <v>12</v>
      </c>
      <c r="E347" t="s">
        <v>19</v>
      </c>
      <c r="F347" t="s">
        <v>20</v>
      </c>
      <c r="G347">
        <v>22</v>
      </c>
      <c r="H347">
        <v>22</v>
      </c>
      <c r="I347">
        <v>11</v>
      </c>
      <c r="J347">
        <v>22</v>
      </c>
      <c r="K347">
        <v>22</v>
      </c>
      <c r="L347">
        <v>22</v>
      </c>
      <c r="M347">
        <v>22</v>
      </c>
      <c r="N347">
        <v>22</v>
      </c>
      <c r="O347">
        <v>22</v>
      </c>
      <c r="P347">
        <v>22</v>
      </c>
      <c r="Q347">
        <v>22</v>
      </c>
      <c r="R347">
        <v>22</v>
      </c>
      <c r="S347">
        <v>22</v>
      </c>
      <c r="T347">
        <v>22</v>
      </c>
      <c r="U347">
        <v>22</v>
      </c>
      <c r="V347">
        <v>22</v>
      </c>
      <c r="W347">
        <v>22</v>
      </c>
      <c r="X347">
        <v>22</v>
      </c>
      <c r="Y347">
        <v>22</v>
      </c>
      <c r="Z347">
        <v>22</v>
      </c>
      <c r="AA347">
        <v>25</v>
      </c>
      <c r="AB347">
        <v>25</v>
      </c>
      <c r="AC347">
        <v>22</v>
      </c>
      <c r="AD347">
        <v>25</v>
      </c>
      <c r="AE347">
        <v>25</v>
      </c>
      <c r="AF347">
        <v>25</v>
      </c>
      <c r="AG347">
        <v>25</v>
      </c>
      <c r="AH347">
        <v>25</v>
      </c>
      <c r="AI347">
        <v>25</v>
      </c>
      <c r="AJ347">
        <v>25</v>
      </c>
      <c r="AK347">
        <v>25</v>
      </c>
      <c r="AL347">
        <v>25</v>
      </c>
      <c r="AM347">
        <v>25</v>
      </c>
      <c r="AN347">
        <v>25</v>
      </c>
      <c r="AO347">
        <v>25</v>
      </c>
      <c r="AP347">
        <v>25</v>
      </c>
      <c r="AQ347">
        <v>25</v>
      </c>
      <c r="AR347">
        <v>25</v>
      </c>
      <c r="AS347">
        <v>25</v>
      </c>
      <c r="AT347">
        <v>25</v>
      </c>
      <c r="AU347">
        <v>23</v>
      </c>
      <c r="AV347">
        <v>23</v>
      </c>
      <c r="AW347">
        <v>25</v>
      </c>
      <c r="AX347">
        <v>23</v>
      </c>
      <c r="AY347">
        <v>23</v>
      </c>
      <c r="AZ347">
        <v>23</v>
      </c>
      <c r="BA347">
        <v>23</v>
      </c>
      <c r="BB347">
        <v>23</v>
      </c>
      <c r="BC347">
        <v>1</v>
      </c>
      <c r="BD347">
        <v>23</v>
      </c>
      <c r="BE347">
        <v>23</v>
      </c>
      <c r="BF347">
        <v>23</v>
      </c>
      <c r="BG347">
        <v>23</v>
      </c>
      <c r="BH347">
        <v>23</v>
      </c>
      <c r="BI347">
        <v>23</v>
      </c>
      <c r="BJ347">
        <v>24</v>
      </c>
      <c r="BK347">
        <v>23</v>
      </c>
      <c r="BL347">
        <v>24</v>
      </c>
      <c r="BM347">
        <v>24</v>
      </c>
      <c r="BN347">
        <v>24</v>
      </c>
      <c r="BO347">
        <v>24</v>
      </c>
      <c r="BP347">
        <v>24</v>
      </c>
      <c r="BQ347">
        <v>23</v>
      </c>
      <c r="BR347">
        <v>24</v>
      </c>
      <c r="BS347">
        <v>24</v>
      </c>
      <c r="BT347">
        <v>24</v>
      </c>
      <c r="BU347">
        <v>24</v>
      </c>
      <c r="BV347">
        <v>24</v>
      </c>
      <c r="BW347">
        <v>23</v>
      </c>
      <c r="BX347">
        <v>24</v>
      </c>
      <c r="BY347">
        <v>24</v>
      </c>
      <c r="BZ347">
        <v>24</v>
      </c>
      <c r="CA347">
        <v>24</v>
      </c>
      <c r="CB347">
        <v>24</v>
      </c>
      <c r="CC347">
        <v>24</v>
      </c>
      <c r="CD347">
        <v>23</v>
      </c>
      <c r="CE347">
        <v>24</v>
      </c>
      <c r="CF347">
        <v>23</v>
      </c>
      <c r="CG347">
        <v>23</v>
      </c>
      <c r="CH347">
        <v>23</v>
      </c>
      <c r="CI347">
        <v>17</v>
      </c>
      <c r="CJ347">
        <v>17</v>
      </c>
      <c r="CK347">
        <v>24</v>
      </c>
      <c r="CL347">
        <v>17</v>
      </c>
      <c r="CM347">
        <v>17</v>
      </c>
      <c r="CN347">
        <v>17</v>
      </c>
      <c r="CO347">
        <v>17</v>
      </c>
      <c r="CP347">
        <v>17</v>
      </c>
      <c r="CQ347">
        <v>24</v>
      </c>
      <c r="CR347">
        <v>17</v>
      </c>
      <c r="CS347">
        <v>17</v>
      </c>
      <c r="CT347">
        <v>17</v>
      </c>
      <c r="CU347">
        <v>17</v>
      </c>
      <c r="CV347">
        <v>17</v>
      </c>
      <c r="CW347">
        <v>17</v>
      </c>
      <c r="CX347">
        <v>17</v>
      </c>
      <c r="CY347">
        <v>17</v>
      </c>
      <c r="CZ347">
        <v>17</v>
      </c>
      <c r="DA347">
        <v>17</v>
      </c>
      <c r="DB347">
        <v>17</v>
      </c>
    </row>
    <row r="348" spans="1:106">
      <c r="A348">
        <v>340</v>
      </c>
      <c r="B348" t="s">
        <v>17</v>
      </c>
      <c r="C348" t="s">
        <v>9</v>
      </c>
      <c r="D348" t="s">
        <v>12</v>
      </c>
      <c r="E348" t="s">
        <v>19</v>
      </c>
      <c r="F348" t="s">
        <v>20</v>
      </c>
      <c r="G348">
        <v>22</v>
      </c>
      <c r="H348">
        <v>22</v>
      </c>
      <c r="I348">
        <v>22</v>
      </c>
      <c r="J348">
        <v>22</v>
      </c>
      <c r="K348">
        <v>22</v>
      </c>
      <c r="L348">
        <v>22</v>
      </c>
      <c r="M348">
        <v>22</v>
      </c>
      <c r="N348">
        <v>22</v>
      </c>
      <c r="O348">
        <v>22</v>
      </c>
      <c r="P348">
        <v>22</v>
      </c>
      <c r="Q348">
        <v>22</v>
      </c>
      <c r="R348">
        <v>22</v>
      </c>
      <c r="S348">
        <v>22</v>
      </c>
      <c r="T348">
        <v>22</v>
      </c>
      <c r="U348">
        <v>22</v>
      </c>
      <c r="V348">
        <v>22</v>
      </c>
      <c r="W348">
        <v>22</v>
      </c>
      <c r="X348">
        <v>11</v>
      </c>
      <c r="Y348">
        <v>1</v>
      </c>
      <c r="Z348">
        <v>22</v>
      </c>
      <c r="AA348">
        <v>25</v>
      </c>
      <c r="AB348">
        <v>25</v>
      </c>
      <c r="AC348">
        <v>25</v>
      </c>
      <c r="AD348">
        <v>25</v>
      </c>
      <c r="AE348">
        <v>25</v>
      </c>
      <c r="AF348">
        <v>25</v>
      </c>
      <c r="AG348">
        <v>25</v>
      </c>
      <c r="AH348">
        <v>25</v>
      </c>
      <c r="AI348">
        <v>25</v>
      </c>
      <c r="AJ348">
        <v>25</v>
      </c>
      <c r="AK348">
        <v>11</v>
      </c>
      <c r="AL348">
        <v>25</v>
      </c>
      <c r="AM348">
        <v>25</v>
      </c>
      <c r="AN348">
        <v>25</v>
      </c>
      <c r="AO348">
        <v>25</v>
      </c>
      <c r="AP348">
        <v>25</v>
      </c>
      <c r="AQ348">
        <v>1</v>
      </c>
      <c r="AR348">
        <v>22</v>
      </c>
      <c r="AS348">
        <v>22</v>
      </c>
      <c r="AT348">
        <v>25</v>
      </c>
      <c r="AU348">
        <v>24</v>
      </c>
      <c r="AV348">
        <v>23</v>
      </c>
      <c r="AW348">
        <v>23</v>
      </c>
      <c r="AX348">
        <v>23</v>
      </c>
      <c r="AY348">
        <v>24</v>
      </c>
      <c r="AZ348">
        <v>23</v>
      </c>
      <c r="BA348">
        <v>23</v>
      </c>
      <c r="BB348">
        <v>23</v>
      </c>
      <c r="BC348">
        <v>23</v>
      </c>
      <c r="BD348">
        <v>23</v>
      </c>
      <c r="BE348">
        <v>25</v>
      </c>
      <c r="BF348">
        <v>23</v>
      </c>
      <c r="BG348">
        <v>23</v>
      </c>
      <c r="BH348">
        <v>23</v>
      </c>
      <c r="BI348">
        <v>23</v>
      </c>
      <c r="BJ348">
        <v>23</v>
      </c>
      <c r="BK348">
        <v>25</v>
      </c>
      <c r="BL348">
        <v>25</v>
      </c>
      <c r="BM348">
        <v>25</v>
      </c>
      <c r="BN348">
        <v>23</v>
      </c>
      <c r="BO348">
        <v>23</v>
      </c>
      <c r="BP348">
        <v>24</v>
      </c>
      <c r="BQ348">
        <v>24</v>
      </c>
      <c r="BR348">
        <v>24</v>
      </c>
      <c r="BS348">
        <v>23</v>
      </c>
      <c r="BT348">
        <v>24</v>
      </c>
      <c r="BU348">
        <v>24</v>
      </c>
      <c r="BV348">
        <v>24</v>
      </c>
      <c r="BW348">
        <v>24</v>
      </c>
      <c r="BX348">
        <v>24</v>
      </c>
      <c r="BY348">
        <v>23</v>
      </c>
      <c r="BZ348">
        <v>24</v>
      </c>
      <c r="CA348">
        <v>24</v>
      </c>
      <c r="CB348">
        <v>24</v>
      </c>
      <c r="CC348">
        <v>24</v>
      </c>
      <c r="CD348">
        <v>24</v>
      </c>
      <c r="CE348">
        <v>23</v>
      </c>
      <c r="CF348">
        <v>23</v>
      </c>
      <c r="CG348">
        <v>23</v>
      </c>
      <c r="CH348">
        <v>24</v>
      </c>
      <c r="CI348">
        <v>17</v>
      </c>
      <c r="CJ348">
        <v>17</v>
      </c>
      <c r="CK348">
        <v>17</v>
      </c>
      <c r="CL348">
        <v>17</v>
      </c>
      <c r="CM348">
        <v>17</v>
      </c>
      <c r="CN348">
        <v>17</v>
      </c>
      <c r="CO348">
        <v>17</v>
      </c>
      <c r="CP348">
        <v>17</v>
      </c>
      <c r="CQ348">
        <v>17</v>
      </c>
      <c r="CR348">
        <v>17</v>
      </c>
      <c r="CS348">
        <v>24</v>
      </c>
      <c r="CT348">
        <v>17</v>
      </c>
      <c r="CU348">
        <v>17</v>
      </c>
      <c r="CV348">
        <v>17</v>
      </c>
      <c r="CW348">
        <v>17</v>
      </c>
      <c r="CX348">
        <v>17</v>
      </c>
      <c r="CY348">
        <v>24</v>
      </c>
      <c r="CZ348">
        <v>24</v>
      </c>
      <c r="DA348">
        <v>24</v>
      </c>
      <c r="DB348">
        <v>17</v>
      </c>
    </row>
    <row r="349" spans="1:106">
      <c r="A349">
        <v>341</v>
      </c>
      <c r="B349" t="s">
        <v>17</v>
      </c>
      <c r="C349" t="s">
        <v>9</v>
      </c>
      <c r="D349" t="s">
        <v>12</v>
      </c>
      <c r="E349" t="s">
        <v>19</v>
      </c>
      <c r="F349" t="s">
        <v>20</v>
      </c>
      <c r="G349">
        <v>22</v>
      </c>
      <c r="H349">
        <v>22</v>
      </c>
      <c r="I349">
        <v>22</v>
      </c>
      <c r="J349">
        <v>22</v>
      </c>
      <c r="K349">
        <v>22</v>
      </c>
      <c r="L349">
        <v>22</v>
      </c>
      <c r="M349">
        <v>22</v>
      </c>
      <c r="N349">
        <v>22</v>
      </c>
      <c r="O349">
        <v>22</v>
      </c>
      <c r="P349">
        <v>22</v>
      </c>
      <c r="Q349">
        <v>22</v>
      </c>
      <c r="R349">
        <v>22</v>
      </c>
      <c r="S349">
        <v>22</v>
      </c>
      <c r="T349">
        <v>22</v>
      </c>
      <c r="U349">
        <v>22</v>
      </c>
      <c r="V349">
        <v>22</v>
      </c>
      <c r="W349">
        <v>22</v>
      </c>
      <c r="X349">
        <v>22</v>
      </c>
      <c r="Y349">
        <v>22</v>
      </c>
      <c r="Z349">
        <v>22</v>
      </c>
      <c r="AA349">
        <v>25</v>
      </c>
      <c r="AB349">
        <v>25</v>
      </c>
      <c r="AC349">
        <v>25</v>
      </c>
      <c r="AD349">
        <v>25</v>
      </c>
      <c r="AE349">
        <v>25</v>
      </c>
      <c r="AF349">
        <v>25</v>
      </c>
      <c r="AG349">
        <v>25</v>
      </c>
      <c r="AH349">
        <v>25</v>
      </c>
      <c r="AI349">
        <v>25</v>
      </c>
      <c r="AJ349">
        <v>25</v>
      </c>
      <c r="AK349">
        <v>25</v>
      </c>
      <c r="AL349">
        <v>25</v>
      </c>
      <c r="AM349">
        <v>25</v>
      </c>
      <c r="AN349">
        <v>25</v>
      </c>
      <c r="AO349">
        <v>25</v>
      </c>
      <c r="AP349">
        <v>25</v>
      </c>
      <c r="AQ349">
        <v>26</v>
      </c>
      <c r="AR349">
        <v>25</v>
      </c>
      <c r="AS349">
        <v>25</v>
      </c>
      <c r="AT349">
        <v>25</v>
      </c>
      <c r="AU349">
        <v>23</v>
      </c>
      <c r="AV349">
        <v>23</v>
      </c>
      <c r="AW349">
        <v>23</v>
      </c>
      <c r="AX349">
        <v>23</v>
      </c>
      <c r="AY349">
        <v>23</v>
      </c>
      <c r="AZ349">
        <v>23</v>
      </c>
      <c r="BA349">
        <v>23</v>
      </c>
      <c r="BB349">
        <v>23</v>
      </c>
      <c r="BC349">
        <v>23</v>
      </c>
      <c r="BD349">
        <v>23</v>
      </c>
      <c r="BE349">
        <v>23</v>
      </c>
      <c r="BF349">
        <v>23</v>
      </c>
      <c r="BG349">
        <v>23</v>
      </c>
      <c r="BH349">
        <v>23</v>
      </c>
      <c r="BI349">
        <v>23</v>
      </c>
      <c r="BJ349">
        <v>23</v>
      </c>
      <c r="BK349">
        <v>24</v>
      </c>
      <c r="BL349">
        <v>23</v>
      </c>
      <c r="BM349">
        <v>23</v>
      </c>
      <c r="BN349">
        <v>23</v>
      </c>
      <c r="BO349">
        <v>24</v>
      </c>
      <c r="BP349">
        <v>24</v>
      </c>
      <c r="BQ349">
        <v>24</v>
      </c>
      <c r="BR349">
        <v>24</v>
      </c>
      <c r="BS349">
        <v>24</v>
      </c>
      <c r="BT349">
        <v>24</v>
      </c>
      <c r="BU349">
        <v>24</v>
      </c>
      <c r="BV349">
        <v>24</v>
      </c>
      <c r="BW349">
        <v>24</v>
      </c>
      <c r="BX349">
        <v>24</v>
      </c>
      <c r="BY349">
        <v>24</v>
      </c>
      <c r="BZ349">
        <v>24</v>
      </c>
      <c r="CA349">
        <v>24</v>
      </c>
      <c r="CB349">
        <v>24</v>
      </c>
      <c r="CC349">
        <v>24</v>
      </c>
      <c r="CD349">
        <v>24</v>
      </c>
      <c r="CE349">
        <v>19</v>
      </c>
      <c r="CF349">
        <v>24</v>
      </c>
      <c r="CG349">
        <v>24</v>
      </c>
      <c r="CH349">
        <v>24</v>
      </c>
      <c r="CI349">
        <v>17</v>
      </c>
      <c r="CJ349">
        <v>17</v>
      </c>
      <c r="CK349">
        <v>17</v>
      </c>
      <c r="CL349">
        <v>17</v>
      </c>
      <c r="CM349">
        <v>17</v>
      </c>
      <c r="CN349">
        <v>17</v>
      </c>
      <c r="CO349">
        <v>17</v>
      </c>
      <c r="CP349">
        <v>17</v>
      </c>
      <c r="CQ349">
        <v>17</v>
      </c>
      <c r="CR349">
        <v>17</v>
      </c>
      <c r="CS349">
        <v>17</v>
      </c>
      <c r="CT349">
        <v>17</v>
      </c>
      <c r="CU349">
        <v>17</v>
      </c>
      <c r="CV349">
        <v>17</v>
      </c>
      <c r="CW349">
        <v>17</v>
      </c>
      <c r="CX349">
        <v>17</v>
      </c>
      <c r="CY349">
        <v>17</v>
      </c>
      <c r="CZ349">
        <v>17</v>
      </c>
      <c r="DA349">
        <v>17</v>
      </c>
      <c r="DB349">
        <v>17</v>
      </c>
    </row>
    <row r="350" spans="1:106">
      <c r="A350">
        <v>342</v>
      </c>
      <c r="B350" t="s">
        <v>17</v>
      </c>
      <c r="C350" t="s">
        <v>9</v>
      </c>
      <c r="D350" t="s">
        <v>12</v>
      </c>
      <c r="E350" t="s">
        <v>19</v>
      </c>
      <c r="F350" t="s">
        <v>20</v>
      </c>
      <c r="G350">
        <v>22</v>
      </c>
      <c r="H350">
        <v>22</v>
      </c>
      <c r="I350">
        <v>22</v>
      </c>
      <c r="J350">
        <v>22</v>
      </c>
      <c r="K350">
        <v>22</v>
      </c>
      <c r="L350">
        <v>22</v>
      </c>
      <c r="M350">
        <v>22</v>
      </c>
      <c r="N350">
        <v>22</v>
      </c>
      <c r="O350">
        <v>22</v>
      </c>
      <c r="P350">
        <v>22</v>
      </c>
      <c r="Q350">
        <v>22</v>
      </c>
      <c r="R350">
        <v>22</v>
      </c>
      <c r="S350">
        <v>22</v>
      </c>
      <c r="T350">
        <v>22</v>
      </c>
      <c r="U350">
        <v>22</v>
      </c>
      <c r="V350">
        <v>22</v>
      </c>
      <c r="W350">
        <v>22</v>
      </c>
      <c r="X350">
        <v>22</v>
      </c>
      <c r="Y350">
        <v>22</v>
      </c>
      <c r="Z350">
        <v>22</v>
      </c>
      <c r="AA350">
        <v>25</v>
      </c>
      <c r="AB350">
        <v>25</v>
      </c>
      <c r="AC350">
        <v>25</v>
      </c>
      <c r="AD350">
        <v>25</v>
      </c>
      <c r="AE350">
        <v>25</v>
      </c>
      <c r="AF350">
        <v>25</v>
      </c>
      <c r="AG350">
        <v>25</v>
      </c>
      <c r="AH350">
        <v>25</v>
      </c>
      <c r="AI350">
        <v>25</v>
      </c>
      <c r="AJ350">
        <v>25</v>
      </c>
      <c r="AK350">
        <v>25</v>
      </c>
      <c r="AL350">
        <v>25</v>
      </c>
      <c r="AM350">
        <v>25</v>
      </c>
      <c r="AN350">
        <v>25</v>
      </c>
      <c r="AO350">
        <v>25</v>
      </c>
      <c r="AP350">
        <v>25</v>
      </c>
      <c r="AQ350">
        <v>25</v>
      </c>
      <c r="AR350">
        <v>25</v>
      </c>
      <c r="AS350">
        <v>25</v>
      </c>
      <c r="AT350">
        <v>25</v>
      </c>
      <c r="AU350">
        <v>23</v>
      </c>
      <c r="AV350">
        <v>23</v>
      </c>
      <c r="AW350">
        <v>23</v>
      </c>
      <c r="AX350">
        <v>23</v>
      </c>
      <c r="AY350">
        <v>23</v>
      </c>
      <c r="AZ350">
        <v>23</v>
      </c>
      <c r="BA350">
        <v>23</v>
      </c>
      <c r="BB350">
        <v>23</v>
      </c>
      <c r="BC350">
        <v>23</v>
      </c>
      <c r="BD350">
        <v>23</v>
      </c>
      <c r="BE350">
        <v>23</v>
      </c>
      <c r="BF350">
        <v>23</v>
      </c>
      <c r="BG350">
        <v>23</v>
      </c>
      <c r="BH350">
        <v>23</v>
      </c>
      <c r="BI350">
        <v>23</v>
      </c>
      <c r="BJ350">
        <v>23</v>
      </c>
      <c r="BK350">
        <v>23</v>
      </c>
      <c r="BL350">
        <v>23</v>
      </c>
      <c r="BM350">
        <v>23</v>
      </c>
      <c r="BN350">
        <v>23</v>
      </c>
      <c r="BO350">
        <v>24</v>
      </c>
      <c r="BP350">
        <v>24</v>
      </c>
      <c r="BQ350">
        <v>24</v>
      </c>
      <c r="BR350">
        <v>24</v>
      </c>
      <c r="BS350">
        <v>24</v>
      </c>
      <c r="BT350">
        <v>24</v>
      </c>
      <c r="BU350">
        <v>24</v>
      </c>
      <c r="BV350">
        <v>24</v>
      </c>
      <c r="BW350">
        <v>24</v>
      </c>
      <c r="BX350">
        <v>24</v>
      </c>
      <c r="BY350">
        <v>24</v>
      </c>
      <c r="BZ350">
        <v>24</v>
      </c>
      <c r="CA350">
        <v>24</v>
      </c>
      <c r="CB350">
        <v>24</v>
      </c>
      <c r="CC350">
        <v>24</v>
      </c>
      <c r="CD350">
        <v>24</v>
      </c>
      <c r="CE350">
        <v>24</v>
      </c>
      <c r="CF350">
        <v>24</v>
      </c>
      <c r="CG350">
        <v>24</v>
      </c>
      <c r="CH350">
        <v>24</v>
      </c>
      <c r="CI350">
        <v>17</v>
      </c>
      <c r="CJ350">
        <v>17</v>
      </c>
      <c r="CK350">
        <v>17</v>
      </c>
      <c r="CL350">
        <v>17</v>
      </c>
      <c r="CM350">
        <v>17</v>
      </c>
      <c r="CN350">
        <v>17</v>
      </c>
      <c r="CO350">
        <v>17</v>
      </c>
      <c r="CP350">
        <v>17</v>
      </c>
      <c r="CQ350">
        <v>17</v>
      </c>
      <c r="CR350">
        <v>17</v>
      </c>
      <c r="CS350">
        <v>17</v>
      </c>
      <c r="CT350">
        <v>17</v>
      </c>
      <c r="CU350">
        <v>17</v>
      </c>
      <c r="CV350">
        <v>17</v>
      </c>
      <c r="CW350">
        <v>17</v>
      </c>
      <c r="CX350">
        <v>17</v>
      </c>
      <c r="CY350">
        <v>17</v>
      </c>
      <c r="CZ350">
        <v>17</v>
      </c>
      <c r="DA350">
        <v>17</v>
      </c>
      <c r="DB350">
        <v>17</v>
      </c>
    </row>
    <row r="351" spans="1:106">
      <c r="A351">
        <v>343</v>
      </c>
      <c r="B351" t="s">
        <v>17</v>
      </c>
      <c r="C351" t="s">
        <v>9</v>
      </c>
      <c r="D351" t="s">
        <v>12</v>
      </c>
      <c r="E351" t="s">
        <v>19</v>
      </c>
      <c r="F351" t="s">
        <v>20</v>
      </c>
      <c r="G351">
        <v>22</v>
      </c>
      <c r="H351">
        <v>22</v>
      </c>
      <c r="I351">
        <v>22</v>
      </c>
      <c r="J351">
        <v>22</v>
      </c>
      <c r="K351">
        <v>22</v>
      </c>
      <c r="L351">
        <v>22</v>
      </c>
      <c r="M351">
        <v>22</v>
      </c>
      <c r="N351">
        <v>22</v>
      </c>
      <c r="O351">
        <v>22</v>
      </c>
      <c r="P351">
        <v>22</v>
      </c>
      <c r="Q351">
        <v>22</v>
      </c>
      <c r="R351">
        <v>22</v>
      </c>
      <c r="S351">
        <v>22</v>
      </c>
      <c r="T351">
        <v>22</v>
      </c>
      <c r="U351">
        <v>22</v>
      </c>
      <c r="V351">
        <v>22</v>
      </c>
      <c r="W351">
        <v>22</v>
      </c>
      <c r="X351">
        <v>22</v>
      </c>
      <c r="Y351">
        <v>22</v>
      </c>
      <c r="Z351">
        <v>22</v>
      </c>
      <c r="AA351">
        <v>25</v>
      </c>
      <c r="AB351">
        <v>25</v>
      </c>
      <c r="AC351">
        <v>25</v>
      </c>
      <c r="AD351">
        <v>25</v>
      </c>
      <c r="AE351">
        <v>25</v>
      </c>
      <c r="AF351">
        <v>25</v>
      </c>
      <c r="AG351">
        <v>25</v>
      </c>
      <c r="AH351">
        <v>25</v>
      </c>
      <c r="AI351">
        <v>25</v>
      </c>
      <c r="AJ351">
        <v>25</v>
      </c>
      <c r="AK351">
        <v>25</v>
      </c>
      <c r="AL351">
        <v>25</v>
      </c>
      <c r="AM351">
        <v>25</v>
      </c>
      <c r="AN351">
        <v>25</v>
      </c>
      <c r="AO351">
        <v>25</v>
      </c>
      <c r="AP351">
        <v>25</v>
      </c>
      <c r="AQ351">
        <v>25</v>
      </c>
      <c r="AR351">
        <v>25</v>
      </c>
      <c r="AS351">
        <v>25</v>
      </c>
      <c r="AT351">
        <v>25</v>
      </c>
      <c r="AU351">
        <v>23</v>
      </c>
      <c r="AV351">
        <v>23</v>
      </c>
      <c r="AW351">
        <v>23</v>
      </c>
      <c r="AX351">
        <v>23</v>
      </c>
      <c r="AY351">
        <v>23</v>
      </c>
      <c r="AZ351">
        <v>23</v>
      </c>
      <c r="BA351">
        <v>23</v>
      </c>
      <c r="BB351">
        <v>23</v>
      </c>
      <c r="BC351">
        <v>23</v>
      </c>
      <c r="BD351">
        <v>23</v>
      </c>
      <c r="BE351">
        <v>23</v>
      </c>
      <c r="BF351">
        <v>23</v>
      </c>
      <c r="BG351">
        <v>23</v>
      </c>
      <c r="BH351">
        <v>23</v>
      </c>
      <c r="BI351">
        <v>23</v>
      </c>
      <c r="BJ351">
        <v>23</v>
      </c>
      <c r="BK351">
        <v>23</v>
      </c>
      <c r="BL351">
        <v>23</v>
      </c>
      <c r="BM351">
        <v>23</v>
      </c>
      <c r="BN351">
        <v>23</v>
      </c>
      <c r="BO351">
        <v>24</v>
      </c>
      <c r="BP351">
        <v>24</v>
      </c>
      <c r="BQ351">
        <v>24</v>
      </c>
      <c r="BR351">
        <v>24</v>
      </c>
      <c r="BS351">
        <v>24</v>
      </c>
      <c r="BT351">
        <v>24</v>
      </c>
      <c r="BU351">
        <v>24</v>
      </c>
      <c r="BV351">
        <v>24</v>
      </c>
      <c r="BW351">
        <v>24</v>
      </c>
      <c r="BX351">
        <v>24</v>
      </c>
      <c r="BY351">
        <v>24</v>
      </c>
      <c r="BZ351">
        <v>24</v>
      </c>
      <c r="CA351">
        <v>24</v>
      </c>
      <c r="CB351">
        <v>24</v>
      </c>
      <c r="CC351">
        <v>24</v>
      </c>
      <c r="CD351">
        <v>24</v>
      </c>
      <c r="CE351">
        <v>24</v>
      </c>
      <c r="CF351">
        <v>24</v>
      </c>
      <c r="CG351">
        <v>24</v>
      </c>
      <c r="CH351">
        <v>24</v>
      </c>
      <c r="CI351">
        <v>17</v>
      </c>
      <c r="CJ351">
        <v>17</v>
      </c>
      <c r="CK351">
        <v>17</v>
      </c>
      <c r="CL351">
        <v>17</v>
      </c>
      <c r="CM351">
        <v>17</v>
      </c>
      <c r="CN351">
        <v>17</v>
      </c>
      <c r="CO351">
        <v>17</v>
      </c>
      <c r="CP351">
        <v>17</v>
      </c>
      <c r="CQ351">
        <v>17</v>
      </c>
      <c r="CR351">
        <v>1</v>
      </c>
      <c r="CS351">
        <v>17</v>
      </c>
      <c r="CT351">
        <v>17</v>
      </c>
      <c r="CU351">
        <v>17</v>
      </c>
      <c r="CV351">
        <v>17</v>
      </c>
      <c r="CW351">
        <v>17</v>
      </c>
      <c r="CX351">
        <v>17</v>
      </c>
      <c r="CY351">
        <v>17</v>
      </c>
      <c r="CZ351">
        <v>17</v>
      </c>
      <c r="DA351">
        <v>17</v>
      </c>
      <c r="DB351">
        <v>17</v>
      </c>
    </row>
    <row r="352" spans="1:106">
      <c r="A352">
        <v>344</v>
      </c>
      <c r="B352" t="s">
        <v>17</v>
      </c>
      <c r="C352" t="s">
        <v>9</v>
      </c>
      <c r="D352" t="s">
        <v>12</v>
      </c>
      <c r="E352" t="s">
        <v>19</v>
      </c>
      <c r="F352" t="s">
        <v>20</v>
      </c>
      <c r="G352">
        <v>22</v>
      </c>
      <c r="H352">
        <v>22</v>
      </c>
      <c r="I352">
        <v>22</v>
      </c>
      <c r="J352">
        <v>22</v>
      </c>
      <c r="K352">
        <v>22</v>
      </c>
      <c r="L352">
        <v>22</v>
      </c>
      <c r="M352">
        <v>22</v>
      </c>
      <c r="N352">
        <v>22</v>
      </c>
      <c r="O352">
        <v>22</v>
      </c>
      <c r="P352">
        <v>22</v>
      </c>
      <c r="Q352">
        <v>22</v>
      </c>
      <c r="R352">
        <v>22</v>
      </c>
      <c r="S352">
        <v>22</v>
      </c>
      <c r="T352">
        <v>22</v>
      </c>
      <c r="U352">
        <v>22</v>
      </c>
      <c r="V352">
        <v>22</v>
      </c>
      <c r="W352">
        <v>22</v>
      </c>
      <c r="X352">
        <v>22</v>
      </c>
      <c r="Y352">
        <v>22</v>
      </c>
      <c r="Z352">
        <v>22</v>
      </c>
      <c r="AA352">
        <v>25</v>
      </c>
      <c r="AB352">
        <v>25</v>
      </c>
      <c r="AC352">
        <v>25</v>
      </c>
      <c r="AD352">
        <v>25</v>
      </c>
      <c r="AE352">
        <v>25</v>
      </c>
      <c r="AF352">
        <v>25</v>
      </c>
      <c r="AG352">
        <v>25</v>
      </c>
      <c r="AH352">
        <v>25</v>
      </c>
      <c r="AI352">
        <v>25</v>
      </c>
      <c r="AJ352">
        <v>25</v>
      </c>
      <c r="AK352">
        <v>25</v>
      </c>
      <c r="AL352">
        <v>25</v>
      </c>
      <c r="AM352">
        <v>25</v>
      </c>
      <c r="AN352">
        <v>11</v>
      </c>
      <c r="AO352">
        <v>25</v>
      </c>
      <c r="AP352">
        <v>25</v>
      </c>
      <c r="AQ352">
        <v>25</v>
      </c>
      <c r="AR352">
        <v>25</v>
      </c>
      <c r="AS352">
        <v>25</v>
      </c>
      <c r="AT352">
        <v>25</v>
      </c>
      <c r="AU352">
        <v>23</v>
      </c>
      <c r="AV352">
        <v>23</v>
      </c>
      <c r="AW352">
        <v>23</v>
      </c>
      <c r="AX352">
        <v>23</v>
      </c>
      <c r="AY352">
        <v>11</v>
      </c>
      <c r="AZ352">
        <v>23</v>
      </c>
      <c r="BA352">
        <v>23</v>
      </c>
      <c r="BB352">
        <v>23</v>
      </c>
      <c r="BC352">
        <v>23</v>
      </c>
      <c r="BD352">
        <v>23</v>
      </c>
      <c r="BE352">
        <v>23</v>
      </c>
      <c r="BF352">
        <v>1</v>
      </c>
      <c r="BG352">
        <v>23</v>
      </c>
      <c r="BH352">
        <v>25</v>
      </c>
      <c r="BI352">
        <v>23</v>
      </c>
      <c r="BJ352">
        <v>23</v>
      </c>
      <c r="BK352">
        <v>23</v>
      </c>
      <c r="BL352">
        <v>23</v>
      </c>
      <c r="BM352">
        <v>23</v>
      </c>
      <c r="BN352">
        <v>23</v>
      </c>
      <c r="BO352">
        <v>11</v>
      </c>
      <c r="BP352">
        <v>24</v>
      </c>
      <c r="BQ352">
        <v>24</v>
      </c>
      <c r="BR352">
        <v>24</v>
      </c>
      <c r="BS352">
        <v>23</v>
      </c>
      <c r="BT352">
        <v>24</v>
      </c>
      <c r="BU352">
        <v>24</v>
      </c>
      <c r="BV352">
        <v>24</v>
      </c>
      <c r="BW352">
        <v>24</v>
      </c>
      <c r="BX352">
        <v>24</v>
      </c>
      <c r="BY352">
        <v>24</v>
      </c>
      <c r="BZ352">
        <v>23</v>
      </c>
      <c r="CA352">
        <v>24</v>
      </c>
      <c r="CB352">
        <v>23</v>
      </c>
      <c r="CC352">
        <v>24</v>
      </c>
      <c r="CD352">
        <v>24</v>
      </c>
      <c r="CE352">
        <v>24</v>
      </c>
      <c r="CF352">
        <v>24</v>
      </c>
      <c r="CG352">
        <v>24</v>
      </c>
      <c r="CH352">
        <v>24</v>
      </c>
      <c r="CI352">
        <v>24</v>
      </c>
      <c r="CJ352">
        <v>17</v>
      </c>
      <c r="CK352">
        <v>17</v>
      </c>
      <c r="CL352">
        <v>17</v>
      </c>
      <c r="CM352">
        <v>24</v>
      </c>
      <c r="CN352">
        <v>17</v>
      </c>
      <c r="CO352">
        <v>17</v>
      </c>
      <c r="CP352">
        <v>17</v>
      </c>
      <c r="CQ352">
        <v>17</v>
      </c>
      <c r="CR352">
        <v>17</v>
      </c>
      <c r="CS352">
        <v>17</v>
      </c>
      <c r="CT352">
        <v>24</v>
      </c>
      <c r="CU352">
        <v>17</v>
      </c>
      <c r="CV352">
        <v>1</v>
      </c>
      <c r="CW352">
        <v>17</v>
      </c>
      <c r="CX352">
        <v>17</v>
      </c>
      <c r="CY352">
        <v>17</v>
      </c>
      <c r="CZ352">
        <v>17</v>
      </c>
      <c r="DA352">
        <v>17</v>
      </c>
      <c r="DB352">
        <v>17</v>
      </c>
    </row>
    <row r="353" spans="1:106">
      <c r="A353">
        <v>345</v>
      </c>
      <c r="B353" t="s">
        <v>17</v>
      </c>
      <c r="C353" t="s">
        <v>9</v>
      </c>
      <c r="D353" t="s">
        <v>12</v>
      </c>
      <c r="E353" t="s">
        <v>19</v>
      </c>
      <c r="F353" t="s">
        <v>20</v>
      </c>
      <c r="G353">
        <v>22</v>
      </c>
      <c r="H353">
        <v>22</v>
      </c>
      <c r="I353">
        <v>22</v>
      </c>
      <c r="J353">
        <v>22</v>
      </c>
      <c r="K353">
        <v>22</v>
      </c>
      <c r="L353">
        <v>22</v>
      </c>
      <c r="M353">
        <v>22</v>
      </c>
      <c r="N353">
        <v>22</v>
      </c>
      <c r="O353">
        <v>22</v>
      </c>
      <c r="P353">
        <v>22</v>
      </c>
      <c r="Q353">
        <v>22</v>
      </c>
      <c r="R353">
        <v>22</v>
      </c>
      <c r="S353">
        <v>22</v>
      </c>
      <c r="T353">
        <v>22</v>
      </c>
      <c r="U353">
        <v>22</v>
      </c>
      <c r="V353">
        <v>22</v>
      </c>
      <c r="W353">
        <v>22</v>
      </c>
      <c r="X353">
        <v>22</v>
      </c>
      <c r="Y353">
        <v>22</v>
      </c>
      <c r="Z353">
        <v>22</v>
      </c>
      <c r="AA353">
        <v>25</v>
      </c>
      <c r="AB353">
        <v>25</v>
      </c>
      <c r="AC353">
        <v>25</v>
      </c>
      <c r="AD353">
        <v>25</v>
      </c>
      <c r="AE353">
        <v>25</v>
      </c>
      <c r="AF353">
        <v>25</v>
      </c>
      <c r="AG353">
        <v>25</v>
      </c>
      <c r="AH353">
        <v>25</v>
      </c>
      <c r="AI353">
        <v>25</v>
      </c>
      <c r="AJ353">
        <v>25</v>
      </c>
      <c r="AK353">
        <v>25</v>
      </c>
      <c r="AL353">
        <v>25</v>
      </c>
      <c r="AM353">
        <v>25</v>
      </c>
      <c r="AN353">
        <v>25</v>
      </c>
      <c r="AO353">
        <v>25</v>
      </c>
      <c r="AP353">
        <v>25</v>
      </c>
      <c r="AQ353">
        <v>25</v>
      </c>
      <c r="AR353">
        <v>25</v>
      </c>
      <c r="AS353">
        <v>25</v>
      </c>
      <c r="AT353">
        <v>25</v>
      </c>
      <c r="AU353">
        <v>23</v>
      </c>
      <c r="AV353">
        <v>23</v>
      </c>
      <c r="AW353">
        <v>23</v>
      </c>
      <c r="AX353">
        <v>23</v>
      </c>
      <c r="AY353">
        <v>23</v>
      </c>
      <c r="AZ353">
        <v>24</v>
      </c>
      <c r="BA353">
        <v>23</v>
      </c>
      <c r="BB353">
        <v>23</v>
      </c>
      <c r="BC353">
        <v>23</v>
      </c>
      <c r="BD353">
        <v>24</v>
      </c>
      <c r="BE353">
        <v>23</v>
      </c>
      <c r="BF353">
        <v>23</v>
      </c>
      <c r="BG353">
        <v>23</v>
      </c>
      <c r="BH353">
        <v>23</v>
      </c>
      <c r="BI353">
        <v>23</v>
      </c>
      <c r="BJ353">
        <v>23</v>
      </c>
      <c r="BK353">
        <v>23</v>
      </c>
      <c r="BL353">
        <v>23</v>
      </c>
      <c r="BM353">
        <v>23</v>
      </c>
      <c r="BN353">
        <v>23</v>
      </c>
      <c r="BO353">
        <v>24</v>
      </c>
      <c r="BP353">
        <v>24</v>
      </c>
      <c r="BQ353">
        <v>24</v>
      </c>
      <c r="BR353">
        <v>24</v>
      </c>
      <c r="BS353">
        <v>24</v>
      </c>
      <c r="BT353">
        <v>23</v>
      </c>
      <c r="BU353">
        <v>24</v>
      </c>
      <c r="BV353">
        <v>24</v>
      </c>
      <c r="BW353">
        <v>24</v>
      </c>
      <c r="BX353">
        <v>23</v>
      </c>
      <c r="BY353">
        <v>24</v>
      </c>
      <c r="BZ353">
        <v>24</v>
      </c>
      <c r="CA353">
        <v>24</v>
      </c>
      <c r="CB353">
        <v>24</v>
      </c>
      <c r="CC353">
        <v>24</v>
      </c>
      <c r="CD353">
        <v>24</v>
      </c>
      <c r="CE353">
        <v>24</v>
      </c>
      <c r="CF353">
        <v>24</v>
      </c>
      <c r="CG353">
        <v>24</v>
      </c>
      <c r="CH353">
        <v>24</v>
      </c>
      <c r="CI353">
        <v>17</v>
      </c>
      <c r="CJ353">
        <v>17</v>
      </c>
      <c r="CK353">
        <v>17</v>
      </c>
      <c r="CL353">
        <v>17</v>
      </c>
      <c r="CM353">
        <v>17</v>
      </c>
      <c r="CN353">
        <v>17</v>
      </c>
      <c r="CO353">
        <v>17</v>
      </c>
      <c r="CP353">
        <v>17</v>
      </c>
      <c r="CQ353">
        <v>17</v>
      </c>
      <c r="CR353">
        <v>17</v>
      </c>
      <c r="CS353">
        <v>17</v>
      </c>
      <c r="CT353">
        <v>17</v>
      </c>
      <c r="CU353">
        <v>17</v>
      </c>
      <c r="CV353">
        <v>17</v>
      </c>
      <c r="CW353">
        <v>17</v>
      </c>
      <c r="CX353">
        <v>17</v>
      </c>
      <c r="CY353">
        <v>17</v>
      </c>
      <c r="CZ353">
        <v>17</v>
      </c>
      <c r="DA353">
        <v>17</v>
      </c>
      <c r="DB353">
        <v>17</v>
      </c>
    </row>
    <row r="354" spans="1:106">
      <c r="A354">
        <v>346</v>
      </c>
      <c r="B354" t="s">
        <v>17</v>
      </c>
      <c r="C354" t="s">
        <v>9</v>
      </c>
      <c r="D354" t="s">
        <v>12</v>
      </c>
      <c r="E354" t="s">
        <v>19</v>
      </c>
      <c r="F354" t="s">
        <v>20</v>
      </c>
      <c r="G354">
        <v>22</v>
      </c>
      <c r="H354">
        <v>22</v>
      </c>
      <c r="I354">
        <v>22</v>
      </c>
      <c r="J354">
        <v>22</v>
      </c>
      <c r="K354">
        <v>22</v>
      </c>
      <c r="L354">
        <v>22</v>
      </c>
      <c r="M354">
        <v>22</v>
      </c>
      <c r="N354">
        <v>22</v>
      </c>
      <c r="O354">
        <v>22</v>
      </c>
      <c r="P354">
        <v>22</v>
      </c>
      <c r="Q354">
        <v>22</v>
      </c>
      <c r="R354">
        <v>22</v>
      </c>
      <c r="S354">
        <v>22</v>
      </c>
      <c r="T354">
        <v>22</v>
      </c>
      <c r="U354">
        <v>22</v>
      </c>
      <c r="V354">
        <v>22</v>
      </c>
      <c r="W354">
        <v>22</v>
      </c>
      <c r="X354">
        <v>22</v>
      </c>
      <c r="Y354">
        <v>22</v>
      </c>
      <c r="Z354">
        <v>22</v>
      </c>
      <c r="AA354">
        <v>25</v>
      </c>
      <c r="AB354">
        <v>25</v>
      </c>
      <c r="AC354">
        <v>25</v>
      </c>
      <c r="AD354">
        <v>25</v>
      </c>
      <c r="AE354">
        <v>25</v>
      </c>
      <c r="AF354">
        <v>25</v>
      </c>
      <c r="AG354">
        <v>25</v>
      </c>
      <c r="AH354">
        <v>25</v>
      </c>
      <c r="AI354">
        <v>25</v>
      </c>
      <c r="AJ354">
        <v>25</v>
      </c>
      <c r="AK354">
        <v>25</v>
      </c>
      <c r="AL354">
        <v>25</v>
      </c>
      <c r="AM354">
        <v>11</v>
      </c>
      <c r="AN354">
        <v>25</v>
      </c>
      <c r="AO354">
        <v>25</v>
      </c>
      <c r="AP354">
        <v>25</v>
      </c>
      <c r="AQ354">
        <v>25</v>
      </c>
      <c r="AR354">
        <v>25</v>
      </c>
      <c r="AS354">
        <v>25</v>
      </c>
      <c r="AT354">
        <v>11</v>
      </c>
      <c r="AU354">
        <v>23</v>
      </c>
      <c r="AV354">
        <v>23</v>
      </c>
      <c r="AW354">
        <v>23</v>
      </c>
      <c r="AX354">
        <v>24</v>
      </c>
      <c r="AY354">
        <v>23</v>
      </c>
      <c r="AZ354">
        <v>23</v>
      </c>
      <c r="BA354">
        <v>23</v>
      </c>
      <c r="BB354">
        <v>23</v>
      </c>
      <c r="BC354">
        <v>23</v>
      </c>
      <c r="BD354">
        <v>23</v>
      </c>
      <c r="BE354">
        <v>23</v>
      </c>
      <c r="BF354">
        <v>23</v>
      </c>
      <c r="BG354">
        <v>25</v>
      </c>
      <c r="BH354">
        <v>23</v>
      </c>
      <c r="BI354">
        <v>23</v>
      </c>
      <c r="BJ354">
        <v>24</v>
      </c>
      <c r="BK354">
        <v>23</v>
      </c>
      <c r="BL354">
        <v>23</v>
      </c>
      <c r="BM354">
        <v>23</v>
      </c>
      <c r="BN354">
        <v>25</v>
      </c>
      <c r="BO354">
        <v>24</v>
      </c>
      <c r="BP354">
        <v>24</v>
      </c>
      <c r="BQ354">
        <v>24</v>
      </c>
      <c r="BR354">
        <v>23</v>
      </c>
      <c r="BS354">
        <v>24</v>
      </c>
      <c r="BT354">
        <v>24</v>
      </c>
      <c r="BU354">
        <v>24</v>
      </c>
      <c r="BV354">
        <v>24</v>
      </c>
      <c r="BW354">
        <v>24</v>
      </c>
      <c r="BX354">
        <v>24</v>
      </c>
      <c r="BY354">
        <v>24</v>
      </c>
      <c r="BZ354">
        <v>24</v>
      </c>
      <c r="CA354">
        <v>23</v>
      </c>
      <c r="CB354">
        <v>24</v>
      </c>
      <c r="CC354">
        <v>24</v>
      </c>
      <c r="CD354">
        <v>23</v>
      </c>
      <c r="CE354">
        <v>24</v>
      </c>
      <c r="CF354">
        <v>24</v>
      </c>
      <c r="CG354">
        <v>24</v>
      </c>
      <c r="CH354">
        <v>24</v>
      </c>
      <c r="CI354">
        <v>17</v>
      </c>
      <c r="CJ354">
        <v>17</v>
      </c>
      <c r="CK354">
        <v>17</v>
      </c>
      <c r="CL354">
        <v>17</v>
      </c>
      <c r="CM354">
        <v>17</v>
      </c>
      <c r="CN354">
        <v>17</v>
      </c>
      <c r="CO354">
        <v>17</v>
      </c>
      <c r="CP354">
        <v>17</v>
      </c>
      <c r="CQ354">
        <v>17</v>
      </c>
      <c r="CR354">
        <v>17</v>
      </c>
      <c r="CS354">
        <v>17</v>
      </c>
      <c r="CT354">
        <v>17</v>
      </c>
      <c r="CU354">
        <v>24</v>
      </c>
      <c r="CV354">
        <v>17</v>
      </c>
      <c r="CW354">
        <v>17</v>
      </c>
      <c r="CX354">
        <v>17</v>
      </c>
      <c r="CY354">
        <v>17</v>
      </c>
      <c r="CZ354">
        <v>17</v>
      </c>
      <c r="DA354">
        <v>1</v>
      </c>
      <c r="DB354">
        <v>23</v>
      </c>
    </row>
    <row r="355" spans="1:106">
      <c r="A355">
        <v>347</v>
      </c>
      <c r="B355" t="s">
        <v>17</v>
      </c>
      <c r="C355" t="s">
        <v>9</v>
      </c>
      <c r="D355" t="s">
        <v>12</v>
      </c>
      <c r="E355" t="s">
        <v>19</v>
      </c>
      <c r="F355" t="s">
        <v>20</v>
      </c>
      <c r="G355">
        <v>22</v>
      </c>
      <c r="H355">
        <v>22</v>
      </c>
      <c r="I355">
        <v>22</v>
      </c>
      <c r="J355">
        <v>22</v>
      </c>
      <c r="K355">
        <v>22</v>
      </c>
      <c r="L355">
        <v>22</v>
      </c>
      <c r="M355">
        <v>1</v>
      </c>
      <c r="N355">
        <v>22</v>
      </c>
      <c r="O355">
        <v>22</v>
      </c>
      <c r="P355">
        <v>22</v>
      </c>
      <c r="Q355">
        <v>22</v>
      </c>
      <c r="R355">
        <v>22</v>
      </c>
      <c r="S355">
        <v>22</v>
      </c>
      <c r="T355">
        <v>22</v>
      </c>
      <c r="U355">
        <v>22</v>
      </c>
      <c r="V355">
        <v>22</v>
      </c>
      <c r="W355">
        <v>22</v>
      </c>
      <c r="X355">
        <v>22</v>
      </c>
      <c r="Y355">
        <v>22</v>
      </c>
      <c r="Z355">
        <v>1</v>
      </c>
      <c r="AA355">
        <v>25</v>
      </c>
      <c r="AB355">
        <v>25</v>
      </c>
      <c r="AC355">
        <v>25</v>
      </c>
      <c r="AD355">
        <v>25</v>
      </c>
      <c r="AE355">
        <v>25</v>
      </c>
      <c r="AF355">
        <v>25</v>
      </c>
      <c r="AG355">
        <v>22</v>
      </c>
      <c r="AH355">
        <v>25</v>
      </c>
      <c r="AI355">
        <v>25</v>
      </c>
      <c r="AJ355">
        <v>25</v>
      </c>
      <c r="AK355">
        <v>25</v>
      </c>
      <c r="AL355">
        <v>25</v>
      </c>
      <c r="AM355">
        <v>25</v>
      </c>
      <c r="AN355">
        <v>25</v>
      </c>
      <c r="AO355">
        <v>25</v>
      </c>
      <c r="AP355">
        <v>1</v>
      </c>
      <c r="AQ355">
        <v>25</v>
      </c>
      <c r="AR355">
        <v>25</v>
      </c>
      <c r="AS355">
        <v>25</v>
      </c>
      <c r="AT355">
        <v>22</v>
      </c>
      <c r="AU355">
        <v>23</v>
      </c>
      <c r="AV355">
        <v>23</v>
      </c>
      <c r="AW355">
        <v>23</v>
      </c>
      <c r="AX355">
        <v>23</v>
      </c>
      <c r="AY355">
        <v>23</v>
      </c>
      <c r="AZ355">
        <v>23</v>
      </c>
      <c r="BA355">
        <v>25</v>
      </c>
      <c r="BB355">
        <v>23</v>
      </c>
      <c r="BC355">
        <v>23</v>
      </c>
      <c r="BD355">
        <v>23</v>
      </c>
      <c r="BE355">
        <v>23</v>
      </c>
      <c r="BF355">
        <v>23</v>
      </c>
      <c r="BG355">
        <v>23</v>
      </c>
      <c r="BH355">
        <v>23</v>
      </c>
      <c r="BI355">
        <v>23</v>
      </c>
      <c r="BJ355">
        <v>25</v>
      </c>
      <c r="BK355">
        <v>23</v>
      </c>
      <c r="BL355">
        <v>24</v>
      </c>
      <c r="BM355">
        <v>23</v>
      </c>
      <c r="BN355">
        <v>24</v>
      </c>
      <c r="BO355">
        <v>24</v>
      </c>
      <c r="BP355">
        <v>24</v>
      </c>
      <c r="BQ355">
        <v>24</v>
      </c>
      <c r="BR355">
        <v>24</v>
      </c>
      <c r="BS355">
        <v>24</v>
      </c>
      <c r="BT355">
        <v>24</v>
      </c>
      <c r="BU355">
        <v>11</v>
      </c>
      <c r="BV355">
        <v>24</v>
      </c>
      <c r="BW355">
        <v>24</v>
      </c>
      <c r="BX355">
        <v>24</v>
      </c>
      <c r="BY355">
        <v>24</v>
      </c>
      <c r="BZ355">
        <v>24</v>
      </c>
      <c r="CA355">
        <v>24</v>
      </c>
      <c r="CB355">
        <v>24</v>
      </c>
      <c r="CC355">
        <v>24</v>
      </c>
      <c r="CD355">
        <v>24</v>
      </c>
      <c r="CE355">
        <v>24</v>
      </c>
      <c r="CF355">
        <v>23</v>
      </c>
      <c r="CG355">
        <v>24</v>
      </c>
      <c r="CH355">
        <v>25</v>
      </c>
      <c r="CI355">
        <v>17</v>
      </c>
      <c r="CJ355">
        <v>17</v>
      </c>
      <c r="CK355">
        <v>17</v>
      </c>
      <c r="CL355">
        <v>17</v>
      </c>
      <c r="CM355">
        <v>17</v>
      </c>
      <c r="CN355">
        <v>17</v>
      </c>
      <c r="CO355">
        <v>23</v>
      </c>
      <c r="CP355">
        <v>17</v>
      </c>
      <c r="CQ355">
        <v>17</v>
      </c>
      <c r="CR355">
        <v>17</v>
      </c>
      <c r="CS355">
        <v>17</v>
      </c>
      <c r="CT355">
        <v>17</v>
      </c>
      <c r="CU355">
        <v>17</v>
      </c>
      <c r="CV355">
        <v>17</v>
      </c>
      <c r="CW355">
        <v>17</v>
      </c>
      <c r="CX355">
        <v>23</v>
      </c>
      <c r="CY355">
        <v>17</v>
      </c>
      <c r="CZ355">
        <v>17</v>
      </c>
      <c r="DA355">
        <v>17</v>
      </c>
      <c r="DB355">
        <v>23</v>
      </c>
    </row>
    <row r="356" spans="1:106">
      <c r="A356">
        <v>348</v>
      </c>
      <c r="B356" t="s">
        <v>17</v>
      </c>
      <c r="C356" t="s">
        <v>9</v>
      </c>
      <c r="D356" t="s">
        <v>12</v>
      </c>
      <c r="E356" t="s">
        <v>19</v>
      </c>
      <c r="F356" t="s">
        <v>20</v>
      </c>
      <c r="G356">
        <v>22</v>
      </c>
      <c r="H356">
        <v>22</v>
      </c>
      <c r="I356">
        <v>22</v>
      </c>
      <c r="J356">
        <v>11</v>
      </c>
      <c r="K356">
        <v>22</v>
      </c>
      <c r="L356">
        <v>22</v>
      </c>
      <c r="M356">
        <v>22</v>
      </c>
      <c r="N356">
        <v>22</v>
      </c>
      <c r="O356">
        <v>11</v>
      </c>
      <c r="P356">
        <v>22</v>
      </c>
      <c r="Q356">
        <v>22</v>
      </c>
      <c r="R356">
        <v>22</v>
      </c>
      <c r="S356">
        <v>22</v>
      </c>
      <c r="T356">
        <v>22</v>
      </c>
      <c r="U356">
        <v>22</v>
      </c>
      <c r="V356">
        <v>22</v>
      </c>
      <c r="W356">
        <v>22</v>
      </c>
      <c r="X356">
        <v>22</v>
      </c>
      <c r="Y356">
        <v>22</v>
      </c>
      <c r="Z356">
        <v>22</v>
      </c>
      <c r="AA356">
        <v>25</v>
      </c>
      <c r="AB356">
        <v>25</v>
      </c>
      <c r="AC356">
        <v>25</v>
      </c>
      <c r="AD356">
        <v>22</v>
      </c>
      <c r="AE356">
        <v>25</v>
      </c>
      <c r="AF356">
        <v>25</v>
      </c>
      <c r="AG356">
        <v>1</v>
      </c>
      <c r="AH356">
        <v>25</v>
      </c>
      <c r="AI356">
        <v>1</v>
      </c>
      <c r="AJ356">
        <v>25</v>
      </c>
      <c r="AK356">
        <v>25</v>
      </c>
      <c r="AL356">
        <v>25</v>
      </c>
      <c r="AM356">
        <v>25</v>
      </c>
      <c r="AN356">
        <v>25</v>
      </c>
      <c r="AO356">
        <v>25</v>
      </c>
      <c r="AP356">
        <v>25</v>
      </c>
      <c r="AQ356">
        <v>25</v>
      </c>
      <c r="AR356">
        <v>25</v>
      </c>
      <c r="AS356">
        <v>25</v>
      </c>
      <c r="AT356">
        <v>25</v>
      </c>
      <c r="AU356">
        <v>23</v>
      </c>
      <c r="AV356">
        <v>23</v>
      </c>
      <c r="AW356">
        <v>23</v>
      </c>
      <c r="AX356">
        <v>25</v>
      </c>
      <c r="AY356">
        <v>23</v>
      </c>
      <c r="AZ356">
        <v>23</v>
      </c>
      <c r="BA356">
        <v>25</v>
      </c>
      <c r="BB356">
        <v>23</v>
      </c>
      <c r="BC356">
        <v>22</v>
      </c>
      <c r="BD356">
        <v>23</v>
      </c>
      <c r="BE356">
        <v>23</v>
      </c>
      <c r="BF356">
        <v>23</v>
      </c>
      <c r="BG356">
        <v>23</v>
      </c>
      <c r="BH356">
        <v>23</v>
      </c>
      <c r="BI356">
        <v>23</v>
      </c>
      <c r="BJ356">
        <v>24</v>
      </c>
      <c r="BK356">
        <v>23</v>
      </c>
      <c r="BL356">
        <v>24</v>
      </c>
      <c r="BM356">
        <v>23</v>
      </c>
      <c r="BN356">
        <v>24</v>
      </c>
      <c r="BO356">
        <v>24</v>
      </c>
      <c r="BP356">
        <v>24</v>
      </c>
      <c r="BQ356">
        <v>24</v>
      </c>
      <c r="BR356">
        <v>23</v>
      </c>
      <c r="BS356">
        <v>24</v>
      </c>
      <c r="BT356">
        <v>24</v>
      </c>
      <c r="BU356">
        <v>23</v>
      </c>
      <c r="BV356">
        <v>24</v>
      </c>
      <c r="BW356">
        <v>25</v>
      </c>
      <c r="BX356">
        <v>24</v>
      </c>
      <c r="BY356">
        <v>24</v>
      </c>
      <c r="BZ356">
        <v>24</v>
      </c>
      <c r="CA356">
        <v>24</v>
      </c>
      <c r="CB356">
        <v>24</v>
      </c>
      <c r="CC356">
        <v>24</v>
      </c>
      <c r="CD356">
        <v>23</v>
      </c>
      <c r="CE356">
        <v>24</v>
      </c>
      <c r="CF356">
        <v>23</v>
      </c>
      <c r="CG356">
        <v>24</v>
      </c>
      <c r="CH356">
        <v>23</v>
      </c>
      <c r="CI356">
        <v>17</v>
      </c>
      <c r="CJ356">
        <v>17</v>
      </c>
      <c r="CK356">
        <v>17</v>
      </c>
      <c r="CL356">
        <v>24</v>
      </c>
      <c r="CM356">
        <v>17</v>
      </c>
      <c r="CN356">
        <v>17</v>
      </c>
      <c r="CO356">
        <v>24</v>
      </c>
      <c r="CP356">
        <v>17</v>
      </c>
      <c r="CQ356">
        <v>23</v>
      </c>
      <c r="CR356">
        <v>17</v>
      </c>
      <c r="CS356">
        <v>17</v>
      </c>
      <c r="CT356">
        <v>17</v>
      </c>
      <c r="CU356">
        <v>17</v>
      </c>
      <c r="CV356">
        <v>17</v>
      </c>
      <c r="CW356">
        <v>17</v>
      </c>
      <c r="CX356">
        <v>17</v>
      </c>
      <c r="CY356">
        <v>17</v>
      </c>
      <c r="CZ356">
        <v>17</v>
      </c>
      <c r="DA356">
        <v>17</v>
      </c>
      <c r="DB356">
        <v>17</v>
      </c>
    </row>
    <row r="357" spans="1:106">
      <c r="A357">
        <v>349</v>
      </c>
      <c r="B357" t="s">
        <v>17</v>
      </c>
      <c r="C357" t="s">
        <v>9</v>
      </c>
      <c r="D357" t="s">
        <v>12</v>
      </c>
      <c r="E357" t="s">
        <v>19</v>
      </c>
      <c r="F357" t="s">
        <v>20</v>
      </c>
      <c r="G357">
        <v>22</v>
      </c>
      <c r="H357">
        <v>22</v>
      </c>
      <c r="I357">
        <v>22</v>
      </c>
      <c r="J357">
        <v>22</v>
      </c>
      <c r="K357">
        <v>22</v>
      </c>
      <c r="L357">
        <v>22</v>
      </c>
      <c r="M357">
        <v>22</v>
      </c>
      <c r="N357">
        <v>22</v>
      </c>
      <c r="O357">
        <v>22</v>
      </c>
      <c r="P357">
        <v>22</v>
      </c>
      <c r="Q357">
        <v>1</v>
      </c>
      <c r="R357">
        <v>22</v>
      </c>
      <c r="S357">
        <v>1</v>
      </c>
      <c r="T357">
        <v>22</v>
      </c>
      <c r="U357">
        <v>22</v>
      </c>
      <c r="V357">
        <v>22</v>
      </c>
      <c r="W357">
        <v>22</v>
      </c>
      <c r="X357">
        <v>22</v>
      </c>
      <c r="Y357">
        <v>22</v>
      </c>
      <c r="Z357">
        <v>22</v>
      </c>
      <c r="AA357">
        <v>25</v>
      </c>
      <c r="AB357">
        <v>25</v>
      </c>
      <c r="AC357">
        <v>25</v>
      </c>
      <c r="AD357">
        <v>25</v>
      </c>
      <c r="AE357">
        <v>25</v>
      </c>
      <c r="AF357">
        <v>25</v>
      </c>
      <c r="AG357">
        <v>25</v>
      </c>
      <c r="AH357">
        <v>25</v>
      </c>
      <c r="AI357">
        <v>25</v>
      </c>
      <c r="AJ357">
        <v>25</v>
      </c>
      <c r="AK357">
        <v>22</v>
      </c>
      <c r="AL357">
        <v>25</v>
      </c>
      <c r="AM357">
        <v>22</v>
      </c>
      <c r="AN357">
        <v>25</v>
      </c>
      <c r="AO357">
        <v>1</v>
      </c>
      <c r="AP357">
        <v>25</v>
      </c>
      <c r="AQ357">
        <v>25</v>
      </c>
      <c r="AR357">
        <v>25</v>
      </c>
      <c r="AS357">
        <v>25</v>
      </c>
      <c r="AT357">
        <v>25</v>
      </c>
      <c r="AU357">
        <v>23</v>
      </c>
      <c r="AV357">
        <v>18</v>
      </c>
      <c r="AW357">
        <v>23</v>
      </c>
      <c r="AX357">
        <v>23</v>
      </c>
      <c r="AY357">
        <v>23</v>
      </c>
      <c r="AZ357">
        <v>23</v>
      </c>
      <c r="BA357">
        <v>23</v>
      </c>
      <c r="BB357">
        <v>23</v>
      </c>
      <c r="BC357">
        <v>23</v>
      </c>
      <c r="BD357">
        <v>23</v>
      </c>
      <c r="BE357">
        <v>25</v>
      </c>
      <c r="BF357">
        <v>23</v>
      </c>
      <c r="BG357">
        <v>25</v>
      </c>
      <c r="BH357">
        <v>23</v>
      </c>
      <c r="BI357">
        <v>25</v>
      </c>
      <c r="BJ357">
        <v>23</v>
      </c>
      <c r="BK357">
        <v>23</v>
      </c>
      <c r="BL357">
        <v>23</v>
      </c>
      <c r="BM357">
        <v>23</v>
      </c>
      <c r="BN357">
        <v>23</v>
      </c>
      <c r="BO357">
        <v>24</v>
      </c>
      <c r="BP357">
        <v>23</v>
      </c>
      <c r="BQ357">
        <v>24</v>
      </c>
      <c r="BR357">
        <v>24</v>
      </c>
      <c r="BS357">
        <v>24</v>
      </c>
      <c r="BT357">
        <v>24</v>
      </c>
      <c r="BU357">
        <v>24</v>
      </c>
      <c r="BV357">
        <v>24</v>
      </c>
      <c r="BW357">
        <v>24</v>
      </c>
      <c r="BX357">
        <v>24</v>
      </c>
      <c r="BY357">
        <v>23</v>
      </c>
      <c r="BZ357">
        <v>24</v>
      </c>
      <c r="CA357">
        <v>23</v>
      </c>
      <c r="CB357">
        <v>24</v>
      </c>
      <c r="CC357">
        <v>23</v>
      </c>
      <c r="CD357">
        <v>24</v>
      </c>
      <c r="CE357">
        <v>24</v>
      </c>
      <c r="CF357">
        <v>24</v>
      </c>
      <c r="CG357">
        <v>24</v>
      </c>
      <c r="CH357">
        <v>24</v>
      </c>
      <c r="CI357">
        <v>17</v>
      </c>
      <c r="CJ357">
        <v>24</v>
      </c>
      <c r="CK357">
        <v>17</v>
      </c>
      <c r="CL357">
        <v>17</v>
      </c>
      <c r="CM357">
        <v>17</v>
      </c>
      <c r="CN357">
        <v>17</v>
      </c>
      <c r="CO357">
        <v>17</v>
      </c>
      <c r="CP357">
        <v>17</v>
      </c>
      <c r="CQ357">
        <v>17</v>
      </c>
      <c r="CR357">
        <v>17</v>
      </c>
      <c r="CS357">
        <v>24</v>
      </c>
      <c r="CT357">
        <v>17</v>
      </c>
      <c r="CU357">
        <v>24</v>
      </c>
      <c r="CV357">
        <v>1</v>
      </c>
      <c r="CW357">
        <v>24</v>
      </c>
      <c r="CX357">
        <v>17</v>
      </c>
      <c r="CY357">
        <v>17</v>
      </c>
      <c r="CZ357">
        <v>17</v>
      </c>
      <c r="DA357">
        <v>17</v>
      </c>
      <c r="DB357">
        <v>17</v>
      </c>
    </row>
    <row r="358" spans="1:106">
      <c r="A358">
        <v>350</v>
      </c>
      <c r="B358" t="s">
        <v>17</v>
      </c>
      <c r="C358" t="s">
        <v>9</v>
      </c>
      <c r="D358" t="s">
        <v>12</v>
      </c>
      <c r="E358" t="s">
        <v>19</v>
      </c>
      <c r="F358" t="s">
        <v>20</v>
      </c>
      <c r="G358">
        <v>22</v>
      </c>
      <c r="H358">
        <v>22</v>
      </c>
      <c r="I358">
        <v>22</v>
      </c>
      <c r="J358">
        <v>22</v>
      </c>
      <c r="K358">
        <v>22</v>
      </c>
      <c r="L358">
        <v>22</v>
      </c>
      <c r="M358">
        <v>22</v>
      </c>
      <c r="N358">
        <v>22</v>
      </c>
      <c r="O358">
        <v>22</v>
      </c>
      <c r="P358">
        <v>22</v>
      </c>
      <c r="Q358">
        <v>22</v>
      </c>
      <c r="R358">
        <v>22</v>
      </c>
      <c r="S358">
        <v>22</v>
      </c>
      <c r="T358">
        <v>22</v>
      </c>
      <c r="U358">
        <v>22</v>
      </c>
      <c r="V358">
        <v>22</v>
      </c>
      <c r="W358">
        <v>22</v>
      </c>
      <c r="X358">
        <v>22</v>
      </c>
      <c r="Y358">
        <v>22</v>
      </c>
      <c r="Z358">
        <v>22</v>
      </c>
      <c r="AA358">
        <v>25</v>
      </c>
      <c r="AB358">
        <v>25</v>
      </c>
      <c r="AC358">
        <v>25</v>
      </c>
      <c r="AD358">
        <v>25</v>
      </c>
      <c r="AE358">
        <v>25</v>
      </c>
      <c r="AF358">
        <v>25</v>
      </c>
      <c r="AG358">
        <v>25</v>
      </c>
      <c r="AH358">
        <v>25</v>
      </c>
      <c r="AI358">
        <v>25</v>
      </c>
      <c r="AJ358">
        <v>25</v>
      </c>
      <c r="AK358">
        <v>25</v>
      </c>
      <c r="AL358">
        <v>25</v>
      </c>
      <c r="AM358">
        <v>25</v>
      </c>
      <c r="AN358">
        <v>25</v>
      </c>
      <c r="AO358">
        <v>25</v>
      </c>
      <c r="AP358">
        <v>25</v>
      </c>
      <c r="AQ358">
        <v>25</v>
      </c>
      <c r="AR358">
        <v>25</v>
      </c>
      <c r="AS358">
        <v>25</v>
      </c>
      <c r="AT358">
        <v>25</v>
      </c>
      <c r="AU358">
        <v>23</v>
      </c>
      <c r="AV358">
        <v>23</v>
      </c>
      <c r="AW358">
        <v>23</v>
      </c>
      <c r="AX358">
        <v>23</v>
      </c>
      <c r="AY358">
        <v>23</v>
      </c>
      <c r="AZ358">
        <v>23</v>
      </c>
      <c r="BA358">
        <v>23</v>
      </c>
      <c r="BB358">
        <v>23</v>
      </c>
      <c r="BC358">
        <v>23</v>
      </c>
      <c r="BD358">
        <v>23</v>
      </c>
      <c r="BE358">
        <v>23</v>
      </c>
      <c r="BF358">
        <v>23</v>
      </c>
      <c r="BG358">
        <v>23</v>
      </c>
      <c r="BH358">
        <v>23</v>
      </c>
      <c r="BI358">
        <v>23</v>
      </c>
      <c r="BJ358">
        <v>23</v>
      </c>
      <c r="BK358">
        <v>23</v>
      </c>
      <c r="BL358">
        <v>23</v>
      </c>
      <c r="BM358">
        <v>23</v>
      </c>
      <c r="BN358">
        <v>23</v>
      </c>
      <c r="BO358">
        <v>24</v>
      </c>
      <c r="BP358">
        <v>24</v>
      </c>
      <c r="BQ358">
        <v>24</v>
      </c>
      <c r="BR358">
        <v>24</v>
      </c>
      <c r="BS358">
        <v>24</v>
      </c>
      <c r="BT358">
        <v>24</v>
      </c>
      <c r="BU358">
        <v>24</v>
      </c>
      <c r="BV358">
        <v>24</v>
      </c>
      <c r="BW358">
        <v>24</v>
      </c>
      <c r="BX358">
        <v>24</v>
      </c>
      <c r="BY358">
        <v>24</v>
      </c>
      <c r="BZ358">
        <v>24</v>
      </c>
      <c r="CA358">
        <v>24</v>
      </c>
      <c r="CB358">
        <v>24</v>
      </c>
      <c r="CC358">
        <v>24</v>
      </c>
      <c r="CD358">
        <v>24</v>
      </c>
      <c r="CE358">
        <v>24</v>
      </c>
      <c r="CF358">
        <v>24</v>
      </c>
      <c r="CG358">
        <v>24</v>
      </c>
      <c r="CH358">
        <v>24</v>
      </c>
      <c r="CI358">
        <v>17</v>
      </c>
      <c r="CJ358">
        <v>17</v>
      </c>
      <c r="CK358">
        <v>17</v>
      </c>
      <c r="CL358">
        <v>17</v>
      </c>
      <c r="CM358">
        <v>17</v>
      </c>
      <c r="CN358">
        <v>17</v>
      </c>
      <c r="CO358">
        <v>17</v>
      </c>
      <c r="CP358">
        <v>17</v>
      </c>
      <c r="CQ358">
        <v>17</v>
      </c>
      <c r="CR358">
        <v>17</v>
      </c>
      <c r="CS358">
        <v>17</v>
      </c>
      <c r="CT358">
        <v>17</v>
      </c>
      <c r="CU358">
        <v>17</v>
      </c>
      <c r="CV358">
        <v>17</v>
      </c>
      <c r="CW358">
        <v>17</v>
      </c>
      <c r="CX358">
        <v>17</v>
      </c>
      <c r="CY358">
        <v>17</v>
      </c>
      <c r="CZ358">
        <v>17</v>
      </c>
      <c r="DA358">
        <v>17</v>
      </c>
      <c r="DB358">
        <v>17</v>
      </c>
    </row>
    <row r="359" spans="1:106">
      <c r="A359">
        <v>351</v>
      </c>
      <c r="B359" t="s">
        <v>17</v>
      </c>
      <c r="C359" t="s">
        <v>9</v>
      </c>
      <c r="D359" t="s">
        <v>12</v>
      </c>
      <c r="E359" t="s">
        <v>19</v>
      </c>
      <c r="F359" t="s">
        <v>20</v>
      </c>
      <c r="G359">
        <v>22</v>
      </c>
      <c r="H359">
        <v>22</v>
      </c>
      <c r="I359">
        <v>22</v>
      </c>
      <c r="J359">
        <v>22</v>
      </c>
      <c r="K359">
        <v>22</v>
      </c>
      <c r="L359">
        <v>22</v>
      </c>
      <c r="M359">
        <v>22</v>
      </c>
      <c r="N359">
        <v>22</v>
      </c>
      <c r="O359">
        <v>22</v>
      </c>
      <c r="P359">
        <v>22</v>
      </c>
      <c r="Q359">
        <v>22</v>
      </c>
      <c r="R359">
        <v>22</v>
      </c>
      <c r="S359">
        <v>22</v>
      </c>
      <c r="T359">
        <v>22</v>
      </c>
      <c r="U359">
        <v>22</v>
      </c>
      <c r="V359">
        <v>22</v>
      </c>
      <c r="W359">
        <v>22</v>
      </c>
      <c r="X359">
        <v>22</v>
      </c>
      <c r="Y359">
        <v>22</v>
      </c>
      <c r="Z359">
        <v>22</v>
      </c>
      <c r="AA359">
        <v>25</v>
      </c>
      <c r="AB359">
        <v>25</v>
      </c>
      <c r="AC359">
        <v>25</v>
      </c>
      <c r="AD359">
        <v>25</v>
      </c>
      <c r="AE359">
        <v>25</v>
      </c>
      <c r="AF359">
        <v>25</v>
      </c>
      <c r="AG359">
        <v>25</v>
      </c>
      <c r="AH359">
        <v>25</v>
      </c>
      <c r="AI359">
        <v>25</v>
      </c>
      <c r="AJ359">
        <v>25</v>
      </c>
      <c r="AK359">
        <v>25</v>
      </c>
      <c r="AL359">
        <v>25</v>
      </c>
      <c r="AM359">
        <v>25</v>
      </c>
      <c r="AN359">
        <v>25</v>
      </c>
      <c r="AO359">
        <v>25</v>
      </c>
      <c r="AP359">
        <v>25</v>
      </c>
      <c r="AQ359">
        <v>25</v>
      </c>
      <c r="AR359">
        <v>25</v>
      </c>
      <c r="AS359">
        <v>25</v>
      </c>
      <c r="AT359">
        <v>25</v>
      </c>
      <c r="AU359">
        <v>23</v>
      </c>
      <c r="AV359">
        <v>23</v>
      </c>
      <c r="AW359">
        <v>23</v>
      </c>
      <c r="AX359">
        <v>23</v>
      </c>
      <c r="AY359">
        <v>23</v>
      </c>
      <c r="AZ359">
        <v>23</v>
      </c>
      <c r="BA359">
        <v>23</v>
      </c>
      <c r="BB359">
        <v>23</v>
      </c>
      <c r="BC359">
        <v>23</v>
      </c>
      <c r="BD359">
        <v>23</v>
      </c>
      <c r="BE359">
        <v>23</v>
      </c>
      <c r="BF359">
        <v>23</v>
      </c>
      <c r="BG359">
        <v>23</v>
      </c>
      <c r="BH359">
        <v>23</v>
      </c>
      <c r="BI359">
        <v>23</v>
      </c>
      <c r="BJ359">
        <v>23</v>
      </c>
      <c r="BK359">
        <v>23</v>
      </c>
      <c r="BL359">
        <v>23</v>
      </c>
      <c r="BM359">
        <v>23</v>
      </c>
      <c r="BN359">
        <v>23</v>
      </c>
      <c r="BO359">
        <v>24</v>
      </c>
      <c r="BP359">
        <v>24</v>
      </c>
      <c r="BQ359">
        <v>24</v>
      </c>
      <c r="BR359">
        <v>24</v>
      </c>
      <c r="BS359">
        <v>24</v>
      </c>
      <c r="BT359">
        <v>24</v>
      </c>
      <c r="BU359">
        <v>24</v>
      </c>
      <c r="BV359">
        <v>24</v>
      </c>
      <c r="BW359">
        <v>24</v>
      </c>
      <c r="BX359">
        <v>24</v>
      </c>
      <c r="BY359">
        <v>24</v>
      </c>
      <c r="BZ359">
        <v>24</v>
      </c>
      <c r="CA359">
        <v>24</v>
      </c>
      <c r="CB359">
        <v>24</v>
      </c>
      <c r="CC359">
        <v>24</v>
      </c>
      <c r="CD359">
        <v>24</v>
      </c>
      <c r="CE359">
        <v>24</v>
      </c>
      <c r="CF359">
        <v>24</v>
      </c>
      <c r="CG359">
        <v>24</v>
      </c>
      <c r="CH359">
        <v>24</v>
      </c>
      <c r="CI359">
        <v>17</v>
      </c>
      <c r="CJ359">
        <v>17</v>
      </c>
      <c r="CK359">
        <v>17</v>
      </c>
      <c r="CL359">
        <v>17</v>
      </c>
      <c r="CM359">
        <v>17</v>
      </c>
      <c r="CN359">
        <v>17</v>
      </c>
      <c r="CO359">
        <v>17</v>
      </c>
      <c r="CP359">
        <v>17</v>
      </c>
      <c r="CQ359">
        <v>17</v>
      </c>
      <c r="CR359">
        <v>17</v>
      </c>
      <c r="CS359">
        <v>17</v>
      </c>
      <c r="CT359">
        <v>17</v>
      </c>
      <c r="CU359">
        <v>17</v>
      </c>
      <c r="CV359">
        <v>17</v>
      </c>
      <c r="CW359">
        <v>17</v>
      </c>
      <c r="CX359">
        <v>17</v>
      </c>
      <c r="CY359">
        <v>17</v>
      </c>
      <c r="CZ359">
        <v>17</v>
      </c>
      <c r="DA359">
        <v>17</v>
      </c>
      <c r="DB359">
        <v>17</v>
      </c>
    </row>
    <row r="360" spans="1:106">
      <c r="A360">
        <v>352</v>
      </c>
      <c r="B360" t="s">
        <v>17</v>
      </c>
      <c r="C360" t="s">
        <v>9</v>
      </c>
      <c r="D360" t="s">
        <v>12</v>
      </c>
      <c r="E360" t="s">
        <v>19</v>
      </c>
      <c r="F360" t="s">
        <v>20</v>
      </c>
      <c r="G360">
        <v>22</v>
      </c>
      <c r="H360">
        <v>22</v>
      </c>
      <c r="I360">
        <v>22</v>
      </c>
      <c r="J360">
        <v>22</v>
      </c>
      <c r="K360">
        <v>22</v>
      </c>
      <c r="L360">
        <v>22</v>
      </c>
      <c r="M360">
        <v>22</v>
      </c>
      <c r="N360">
        <v>22</v>
      </c>
      <c r="O360">
        <v>22</v>
      </c>
      <c r="P360">
        <v>22</v>
      </c>
      <c r="Q360">
        <v>22</v>
      </c>
      <c r="R360">
        <v>22</v>
      </c>
      <c r="S360">
        <v>22</v>
      </c>
      <c r="T360">
        <v>22</v>
      </c>
      <c r="U360">
        <v>22</v>
      </c>
      <c r="V360">
        <v>22</v>
      </c>
      <c r="W360">
        <v>22</v>
      </c>
      <c r="X360">
        <v>22</v>
      </c>
      <c r="Y360">
        <v>22</v>
      </c>
      <c r="Z360">
        <v>22</v>
      </c>
      <c r="AA360">
        <v>25</v>
      </c>
      <c r="AB360">
        <v>25</v>
      </c>
      <c r="AC360">
        <v>25</v>
      </c>
      <c r="AD360">
        <v>25</v>
      </c>
      <c r="AE360">
        <v>25</v>
      </c>
      <c r="AF360">
        <v>25</v>
      </c>
      <c r="AG360">
        <v>25</v>
      </c>
      <c r="AH360">
        <v>25</v>
      </c>
      <c r="AI360">
        <v>25</v>
      </c>
      <c r="AJ360">
        <v>25</v>
      </c>
      <c r="AK360">
        <v>25</v>
      </c>
      <c r="AL360">
        <v>25</v>
      </c>
      <c r="AM360">
        <v>25</v>
      </c>
      <c r="AN360">
        <v>25</v>
      </c>
      <c r="AO360">
        <v>25</v>
      </c>
      <c r="AP360">
        <v>25</v>
      </c>
      <c r="AQ360">
        <v>25</v>
      </c>
      <c r="AR360">
        <v>25</v>
      </c>
      <c r="AS360">
        <v>25</v>
      </c>
      <c r="AT360">
        <v>25</v>
      </c>
      <c r="AU360">
        <v>23</v>
      </c>
      <c r="AV360">
        <v>23</v>
      </c>
      <c r="AW360">
        <v>23</v>
      </c>
      <c r="AX360">
        <v>23</v>
      </c>
      <c r="AY360">
        <v>23</v>
      </c>
      <c r="AZ360">
        <v>23</v>
      </c>
      <c r="BA360">
        <v>23</v>
      </c>
      <c r="BB360">
        <v>23</v>
      </c>
      <c r="BC360">
        <v>24</v>
      </c>
      <c r="BD360">
        <v>23</v>
      </c>
      <c r="BE360">
        <v>1</v>
      </c>
      <c r="BF360">
        <v>23</v>
      </c>
      <c r="BG360">
        <v>23</v>
      </c>
      <c r="BH360">
        <v>23</v>
      </c>
      <c r="BI360">
        <v>1</v>
      </c>
      <c r="BJ360">
        <v>24</v>
      </c>
      <c r="BK360">
        <v>23</v>
      </c>
      <c r="BL360">
        <v>23</v>
      </c>
      <c r="BM360">
        <v>23</v>
      </c>
      <c r="BN360">
        <v>24</v>
      </c>
      <c r="BO360">
        <v>24</v>
      </c>
      <c r="BP360">
        <v>24</v>
      </c>
      <c r="BQ360">
        <v>24</v>
      </c>
      <c r="BR360">
        <v>24</v>
      </c>
      <c r="BS360">
        <v>24</v>
      </c>
      <c r="BT360">
        <v>24</v>
      </c>
      <c r="BU360">
        <v>24</v>
      </c>
      <c r="BV360">
        <v>24</v>
      </c>
      <c r="BW360">
        <v>23</v>
      </c>
      <c r="BX360">
        <v>24</v>
      </c>
      <c r="BY360">
        <v>23</v>
      </c>
      <c r="BZ360">
        <v>24</v>
      </c>
      <c r="CA360">
        <v>1</v>
      </c>
      <c r="CB360">
        <v>24</v>
      </c>
      <c r="CC360">
        <v>23</v>
      </c>
      <c r="CD360">
        <v>23</v>
      </c>
      <c r="CE360">
        <v>24</v>
      </c>
      <c r="CF360">
        <v>24</v>
      </c>
      <c r="CG360">
        <v>24</v>
      </c>
      <c r="CH360">
        <v>23</v>
      </c>
      <c r="CI360">
        <v>17</v>
      </c>
      <c r="CJ360">
        <v>17</v>
      </c>
      <c r="CK360">
        <v>17</v>
      </c>
      <c r="CL360">
        <v>17</v>
      </c>
      <c r="CM360">
        <v>17</v>
      </c>
      <c r="CN360">
        <v>17</v>
      </c>
      <c r="CO360">
        <v>17</v>
      </c>
      <c r="CP360">
        <v>17</v>
      </c>
      <c r="CQ360">
        <v>17</v>
      </c>
      <c r="CR360">
        <v>17</v>
      </c>
      <c r="CS360">
        <v>24</v>
      </c>
      <c r="CT360">
        <v>17</v>
      </c>
      <c r="CU360">
        <v>11</v>
      </c>
      <c r="CV360">
        <v>1</v>
      </c>
      <c r="CW360">
        <v>24</v>
      </c>
      <c r="CX360">
        <v>17</v>
      </c>
      <c r="CY360">
        <v>17</v>
      </c>
      <c r="CZ360">
        <v>17</v>
      </c>
      <c r="DA360">
        <v>17</v>
      </c>
      <c r="DB360">
        <v>17</v>
      </c>
    </row>
    <row r="361" spans="1:106">
      <c r="A361">
        <v>353</v>
      </c>
      <c r="B361" t="s">
        <v>17</v>
      </c>
      <c r="C361" t="s">
        <v>9</v>
      </c>
      <c r="D361" t="s">
        <v>12</v>
      </c>
      <c r="E361" t="s">
        <v>19</v>
      </c>
      <c r="F361" t="s">
        <v>20</v>
      </c>
      <c r="G361">
        <v>22</v>
      </c>
      <c r="H361">
        <v>22</v>
      </c>
      <c r="I361">
        <v>22</v>
      </c>
      <c r="J361">
        <v>22</v>
      </c>
      <c r="K361">
        <v>22</v>
      </c>
      <c r="L361">
        <v>22</v>
      </c>
      <c r="M361">
        <v>22</v>
      </c>
      <c r="N361">
        <v>22</v>
      </c>
      <c r="O361">
        <v>22</v>
      </c>
      <c r="P361">
        <v>24</v>
      </c>
      <c r="Q361">
        <v>22</v>
      </c>
      <c r="R361">
        <v>22</v>
      </c>
      <c r="S361">
        <v>22</v>
      </c>
      <c r="T361">
        <v>22</v>
      </c>
      <c r="U361">
        <v>22</v>
      </c>
      <c r="V361">
        <v>22</v>
      </c>
      <c r="W361">
        <v>22</v>
      </c>
      <c r="X361">
        <v>22</v>
      </c>
      <c r="Y361">
        <v>22</v>
      </c>
      <c r="Z361">
        <v>22</v>
      </c>
      <c r="AA361">
        <v>25</v>
      </c>
      <c r="AB361">
        <v>25</v>
      </c>
      <c r="AC361">
        <v>25</v>
      </c>
      <c r="AD361">
        <v>25</v>
      </c>
      <c r="AE361">
        <v>25</v>
      </c>
      <c r="AF361">
        <v>24</v>
      </c>
      <c r="AG361">
        <v>25</v>
      </c>
      <c r="AH361">
        <v>26</v>
      </c>
      <c r="AI361">
        <v>25</v>
      </c>
      <c r="AJ361">
        <v>22</v>
      </c>
      <c r="AK361">
        <v>25</v>
      </c>
      <c r="AL361">
        <v>25</v>
      </c>
      <c r="AM361">
        <v>25</v>
      </c>
      <c r="AN361">
        <v>25</v>
      </c>
      <c r="AO361">
        <v>25</v>
      </c>
      <c r="AP361">
        <v>25</v>
      </c>
      <c r="AQ361">
        <v>25</v>
      </c>
      <c r="AR361">
        <v>25</v>
      </c>
      <c r="AS361">
        <v>25</v>
      </c>
      <c r="AT361">
        <v>25</v>
      </c>
      <c r="AU361">
        <v>23</v>
      </c>
      <c r="AV361">
        <v>23</v>
      </c>
      <c r="AW361">
        <v>23</v>
      </c>
      <c r="AX361">
        <v>23</v>
      </c>
      <c r="AY361">
        <v>23</v>
      </c>
      <c r="AZ361">
        <v>25</v>
      </c>
      <c r="BA361">
        <v>20</v>
      </c>
      <c r="BB361">
        <v>24</v>
      </c>
      <c r="BC361">
        <v>24</v>
      </c>
      <c r="BD361">
        <v>17</v>
      </c>
      <c r="BE361">
        <v>23</v>
      </c>
      <c r="BF361">
        <v>23</v>
      </c>
      <c r="BG361">
        <v>23</v>
      </c>
      <c r="BH361">
        <v>24</v>
      </c>
      <c r="BI361">
        <v>23</v>
      </c>
      <c r="BJ361">
        <v>23</v>
      </c>
      <c r="BK361">
        <v>23</v>
      </c>
      <c r="BL361">
        <v>23</v>
      </c>
      <c r="BM361">
        <v>23</v>
      </c>
      <c r="BN361">
        <v>23</v>
      </c>
      <c r="BO361">
        <v>24</v>
      </c>
      <c r="BP361">
        <v>24</v>
      </c>
      <c r="BQ361">
        <v>24</v>
      </c>
      <c r="BR361">
        <v>24</v>
      </c>
      <c r="BS361">
        <v>24</v>
      </c>
      <c r="BT361">
        <v>17</v>
      </c>
      <c r="BU361">
        <v>24</v>
      </c>
      <c r="BV361">
        <v>25</v>
      </c>
      <c r="BW361">
        <v>23</v>
      </c>
      <c r="BX361">
        <v>19</v>
      </c>
      <c r="BY361">
        <v>24</v>
      </c>
      <c r="BZ361">
        <v>24</v>
      </c>
      <c r="CA361">
        <v>24</v>
      </c>
      <c r="CB361">
        <v>23</v>
      </c>
      <c r="CC361">
        <v>24</v>
      </c>
      <c r="CD361">
        <v>24</v>
      </c>
      <c r="CE361">
        <v>24</v>
      </c>
      <c r="CF361">
        <v>24</v>
      </c>
      <c r="CG361">
        <v>24</v>
      </c>
      <c r="CH361">
        <v>24</v>
      </c>
      <c r="CI361">
        <v>17</v>
      </c>
      <c r="CJ361">
        <v>17</v>
      </c>
      <c r="CK361">
        <v>17</v>
      </c>
      <c r="CL361">
        <v>17</v>
      </c>
      <c r="CM361">
        <v>17</v>
      </c>
      <c r="CN361">
        <v>19</v>
      </c>
      <c r="CO361">
        <v>23</v>
      </c>
      <c r="CP361">
        <v>17</v>
      </c>
      <c r="CQ361">
        <v>17</v>
      </c>
      <c r="CR361">
        <v>23</v>
      </c>
      <c r="CS361">
        <v>17</v>
      </c>
      <c r="CT361">
        <v>17</v>
      </c>
      <c r="CU361">
        <v>17</v>
      </c>
      <c r="CV361">
        <v>17</v>
      </c>
      <c r="CW361">
        <v>17</v>
      </c>
      <c r="CX361">
        <v>17</v>
      </c>
      <c r="CY361">
        <v>17</v>
      </c>
      <c r="CZ361">
        <v>17</v>
      </c>
      <c r="DA361">
        <v>17</v>
      </c>
      <c r="DB361">
        <v>17</v>
      </c>
    </row>
    <row r="362" spans="1:106">
      <c r="A362">
        <v>354</v>
      </c>
      <c r="B362" t="s">
        <v>17</v>
      </c>
      <c r="C362" t="s">
        <v>9</v>
      </c>
      <c r="D362" t="s">
        <v>12</v>
      </c>
      <c r="E362" t="s">
        <v>19</v>
      </c>
      <c r="F362" t="s">
        <v>20</v>
      </c>
      <c r="G362">
        <v>22</v>
      </c>
      <c r="H362">
        <v>22</v>
      </c>
      <c r="I362">
        <v>22</v>
      </c>
      <c r="J362">
        <v>22</v>
      </c>
      <c r="K362">
        <v>22</v>
      </c>
      <c r="L362">
        <v>22</v>
      </c>
      <c r="M362">
        <v>22</v>
      </c>
      <c r="N362">
        <v>22</v>
      </c>
      <c r="O362">
        <v>22</v>
      </c>
      <c r="P362">
        <v>22</v>
      </c>
      <c r="Q362">
        <v>22</v>
      </c>
      <c r="R362">
        <v>22</v>
      </c>
      <c r="S362">
        <v>22</v>
      </c>
      <c r="T362">
        <v>22</v>
      </c>
      <c r="U362">
        <v>22</v>
      </c>
      <c r="V362">
        <v>22</v>
      </c>
      <c r="W362">
        <v>22</v>
      </c>
      <c r="X362">
        <v>22</v>
      </c>
      <c r="Y362">
        <v>22</v>
      </c>
      <c r="Z362">
        <v>22</v>
      </c>
      <c r="AA362">
        <v>25</v>
      </c>
      <c r="AB362">
        <v>25</v>
      </c>
      <c r="AC362">
        <v>25</v>
      </c>
      <c r="AD362">
        <v>25</v>
      </c>
      <c r="AE362">
        <v>25</v>
      </c>
      <c r="AF362">
        <v>25</v>
      </c>
      <c r="AG362">
        <v>25</v>
      </c>
      <c r="AH362">
        <v>25</v>
      </c>
      <c r="AI362">
        <v>25</v>
      </c>
      <c r="AJ362">
        <v>25</v>
      </c>
      <c r="AK362">
        <v>25</v>
      </c>
      <c r="AL362">
        <v>25</v>
      </c>
      <c r="AM362">
        <v>25</v>
      </c>
      <c r="AN362">
        <v>25</v>
      </c>
      <c r="AO362">
        <v>25</v>
      </c>
      <c r="AP362">
        <v>25</v>
      </c>
      <c r="AQ362">
        <v>25</v>
      </c>
      <c r="AR362">
        <v>25</v>
      </c>
      <c r="AS362">
        <v>25</v>
      </c>
      <c r="AT362">
        <v>25</v>
      </c>
      <c r="AU362">
        <v>23</v>
      </c>
      <c r="AV362">
        <v>23</v>
      </c>
      <c r="AW362">
        <v>23</v>
      </c>
      <c r="AX362">
        <v>23</v>
      </c>
      <c r="AY362">
        <v>23</v>
      </c>
      <c r="AZ362">
        <v>23</v>
      </c>
      <c r="BA362">
        <v>23</v>
      </c>
      <c r="BB362">
        <v>23</v>
      </c>
      <c r="BC362">
        <v>23</v>
      </c>
      <c r="BD362">
        <v>23</v>
      </c>
      <c r="BE362">
        <v>23</v>
      </c>
      <c r="BF362">
        <v>23</v>
      </c>
      <c r="BG362">
        <v>23</v>
      </c>
      <c r="BH362">
        <v>23</v>
      </c>
      <c r="BI362">
        <v>23</v>
      </c>
      <c r="BJ362">
        <v>23</v>
      </c>
      <c r="BK362">
        <v>11</v>
      </c>
      <c r="BL362">
        <v>23</v>
      </c>
      <c r="BM362">
        <v>23</v>
      </c>
      <c r="BN362">
        <v>23</v>
      </c>
      <c r="BO362">
        <v>24</v>
      </c>
      <c r="BP362">
        <v>24</v>
      </c>
      <c r="BQ362">
        <v>24</v>
      </c>
      <c r="BR362">
        <v>24</v>
      </c>
      <c r="BS362">
        <v>24</v>
      </c>
      <c r="BT362">
        <v>24</v>
      </c>
      <c r="BU362">
        <v>24</v>
      </c>
      <c r="BV362">
        <v>24</v>
      </c>
      <c r="BW362">
        <v>24</v>
      </c>
      <c r="BX362">
        <v>24</v>
      </c>
      <c r="BY362">
        <v>24</v>
      </c>
      <c r="BZ362">
        <v>24</v>
      </c>
      <c r="CA362">
        <v>24</v>
      </c>
      <c r="CB362">
        <v>24</v>
      </c>
      <c r="CC362">
        <v>24</v>
      </c>
      <c r="CD362">
        <v>24</v>
      </c>
      <c r="CE362">
        <v>23</v>
      </c>
      <c r="CF362">
        <v>24</v>
      </c>
      <c r="CG362">
        <v>24</v>
      </c>
      <c r="CH362">
        <v>24</v>
      </c>
      <c r="CI362">
        <v>17</v>
      </c>
      <c r="CJ362">
        <v>17</v>
      </c>
      <c r="CK362">
        <v>17</v>
      </c>
      <c r="CL362">
        <v>17</v>
      </c>
      <c r="CM362">
        <v>17</v>
      </c>
      <c r="CN362">
        <v>17</v>
      </c>
      <c r="CO362">
        <v>17</v>
      </c>
      <c r="CP362">
        <v>17</v>
      </c>
      <c r="CQ362">
        <v>17</v>
      </c>
      <c r="CR362">
        <v>17</v>
      </c>
      <c r="CS362">
        <v>17</v>
      </c>
      <c r="CT362">
        <v>17</v>
      </c>
      <c r="CU362">
        <v>17</v>
      </c>
      <c r="CV362">
        <v>17</v>
      </c>
      <c r="CW362">
        <v>17</v>
      </c>
      <c r="CX362">
        <v>17</v>
      </c>
      <c r="CY362">
        <v>24</v>
      </c>
      <c r="CZ362">
        <v>17</v>
      </c>
      <c r="DA362">
        <v>17</v>
      </c>
      <c r="DB362">
        <v>17</v>
      </c>
    </row>
    <row r="363" spans="1:106">
      <c r="A363">
        <v>355</v>
      </c>
      <c r="B363" t="s">
        <v>17</v>
      </c>
      <c r="C363" t="s">
        <v>9</v>
      </c>
      <c r="D363" t="s">
        <v>12</v>
      </c>
      <c r="E363" t="s">
        <v>19</v>
      </c>
      <c r="F363" t="s">
        <v>20</v>
      </c>
      <c r="G363">
        <v>22</v>
      </c>
      <c r="H363">
        <v>18</v>
      </c>
      <c r="I363">
        <v>22</v>
      </c>
      <c r="J363">
        <v>22</v>
      </c>
      <c r="K363">
        <v>22</v>
      </c>
      <c r="L363">
        <v>22</v>
      </c>
      <c r="M363">
        <v>22</v>
      </c>
      <c r="N363">
        <v>22</v>
      </c>
      <c r="O363">
        <v>22</v>
      </c>
      <c r="P363">
        <v>22</v>
      </c>
      <c r="Q363">
        <v>22</v>
      </c>
      <c r="R363">
        <v>22</v>
      </c>
      <c r="S363">
        <v>22</v>
      </c>
      <c r="T363">
        <v>22</v>
      </c>
      <c r="U363">
        <v>22</v>
      </c>
      <c r="V363">
        <v>22</v>
      </c>
      <c r="W363">
        <v>22</v>
      </c>
      <c r="X363">
        <v>22</v>
      </c>
      <c r="Y363">
        <v>22</v>
      </c>
      <c r="Z363">
        <v>22</v>
      </c>
      <c r="AA363">
        <v>25</v>
      </c>
      <c r="AB363">
        <v>22</v>
      </c>
      <c r="AC363">
        <v>25</v>
      </c>
      <c r="AD363">
        <v>18</v>
      </c>
      <c r="AE363">
        <v>25</v>
      </c>
      <c r="AF363">
        <v>25</v>
      </c>
      <c r="AG363">
        <v>25</v>
      </c>
      <c r="AH363">
        <v>25</v>
      </c>
      <c r="AI363">
        <v>25</v>
      </c>
      <c r="AJ363">
        <v>25</v>
      </c>
      <c r="AK363">
        <v>25</v>
      </c>
      <c r="AL363">
        <v>25</v>
      </c>
      <c r="AM363">
        <v>25</v>
      </c>
      <c r="AN363">
        <v>25</v>
      </c>
      <c r="AO363">
        <v>25</v>
      </c>
      <c r="AP363">
        <v>25</v>
      </c>
      <c r="AQ363">
        <v>25</v>
      </c>
      <c r="AR363">
        <v>25</v>
      </c>
      <c r="AS363">
        <v>25</v>
      </c>
      <c r="AT363">
        <v>25</v>
      </c>
      <c r="AU363">
        <v>23</v>
      </c>
      <c r="AV363">
        <v>16</v>
      </c>
      <c r="AW363">
        <v>23</v>
      </c>
      <c r="AX363">
        <v>25</v>
      </c>
      <c r="AY363">
        <v>23</v>
      </c>
      <c r="AZ363">
        <v>23</v>
      </c>
      <c r="BA363">
        <v>24</v>
      </c>
      <c r="BB363">
        <v>23</v>
      </c>
      <c r="BC363">
        <v>23</v>
      </c>
      <c r="BD363">
        <v>23</v>
      </c>
      <c r="BE363">
        <v>23</v>
      </c>
      <c r="BF363">
        <v>23</v>
      </c>
      <c r="BG363">
        <v>23</v>
      </c>
      <c r="BH363">
        <v>23</v>
      </c>
      <c r="BI363">
        <v>23</v>
      </c>
      <c r="BJ363">
        <v>24</v>
      </c>
      <c r="BK363">
        <v>24</v>
      </c>
      <c r="BL363">
        <v>23</v>
      </c>
      <c r="BM363">
        <v>24</v>
      </c>
      <c r="BN363">
        <v>24</v>
      </c>
      <c r="BO363">
        <v>24</v>
      </c>
      <c r="BP363">
        <v>25</v>
      </c>
      <c r="BQ363">
        <v>24</v>
      </c>
      <c r="BR363">
        <v>23</v>
      </c>
      <c r="BS363">
        <v>24</v>
      </c>
      <c r="BT363">
        <v>24</v>
      </c>
      <c r="BU363">
        <v>23</v>
      </c>
      <c r="BV363">
        <v>24</v>
      </c>
      <c r="BW363">
        <v>24</v>
      </c>
      <c r="BX363">
        <v>24</v>
      </c>
      <c r="BY363">
        <v>24</v>
      </c>
      <c r="BZ363">
        <v>24</v>
      </c>
      <c r="CA363">
        <v>24</v>
      </c>
      <c r="CB363">
        <v>24</v>
      </c>
      <c r="CC363">
        <v>24</v>
      </c>
      <c r="CD363">
        <v>23</v>
      </c>
      <c r="CE363">
        <v>23</v>
      </c>
      <c r="CF363">
        <v>24</v>
      </c>
      <c r="CG363">
        <v>23</v>
      </c>
      <c r="CH363">
        <v>23</v>
      </c>
      <c r="CI363">
        <v>18</v>
      </c>
      <c r="CJ363">
        <v>23</v>
      </c>
      <c r="CK363">
        <v>17</v>
      </c>
      <c r="CL363">
        <v>24</v>
      </c>
      <c r="CM363">
        <v>18</v>
      </c>
      <c r="CN363">
        <v>17</v>
      </c>
      <c r="CO363">
        <v>17</v>
      </c>
      <c r="CP363">
        <v>17</v>
      </c>
      <c r="CQ363">
        <v>17</v>
      </c>
      <c r="CR363">
        <v>17</v>
      </c>
      <c r="CS363">
        <v>17</v>
      </c>
      <c r="CT363">
        <v>17</v>
      </c>
      <c r="CU363">
        <v>17</v>
      </c>
      <c r="CV363">
        <v>17</v>
      </c>
      <c r="CW363">
        <v>17</v>
      </c>
      <c r="CX363">
        <v>17</v>
      </c>
      <c r="CY363">
        <v>17</v>
      </c>
      <c r="CZ363">
        <v>17</v>
      </c>
      <c r="DA363">
        <v>17</v>
      </c>
      <c r="DB363">
        <v>17</v>
      </c>
    </row>
    <row r="364" spans="1:106">
      <c r="A364">
        <v>356</v>
      </c>
      <c r="B364" t="s">
        <v>17</v>
      </c>
      <c r="C364" t="s">
        <v>9</v>
      </c>
      <c r="D364" t="s">
        <v>12</v>
      </c>
      <c r="E364" t="s">
        <v>19</v>
      </c>
      <c r="F364" t="s">
        <v>20</v>
      </c>
      <c r="G364">
        <v>22</v>
      </c>
      <c r="H364">
        <v>22</v>
      </c>
      <c r="I364">
        <v>22</v>
      </c>
      <c r="J364">
        <v>22</v>
      </c>
      <c r="K364">
        <v>22</v>
      </c>
      <c r="L364">
        <v>22</v>
      </c>
      <c r="M364">
        <v>22</v>
      </c>
      <c r="N364">
        <v>22</v>
      </c>
      <c r="O364">
        <v>22</v>
      </c>
      <c r="P364">
        <v>22</v>
      </c>
      <c r="Q364">
        <v>22</v>
      </c>
      <c r="R364">
        <v>22</v>
      </c>
      <c r="S364">
        <v>22</v>
      </c>
      <c r="T364">
        <v>22</v>
      </c>
      <c r="U364">
        <v>22</v>
      </c>
      <c r="V364">
        <v>22</v>
      </c>
      <c r="W364">
        <v>22</v>
      </c>
      <c r="X364">
        <v>22</v>
      </c>
      <c r="Y364">
        <v>22</v>
      </c>
      <c r="Z364">
        <v>22</v>
      </c>
      <c r="AA364">
        <v>25</v>
      </c>
      <c r="AB364">
        <v>25</v>
      </c>
      <c r="AC364">
        <v>25</v>
      </c>
      <c r="AD364">
        <v>25</v>
      </c>
      <c r="AE364">
        <v>25</v>
      </c>
      <c r="AF364">
        <v>25</v>
      </c>
      <c r="AG364">
        <v>25</v>
      </c>
      <c r="AH364">
        <v>25</v>
      </c>
      <c r="AI364">
        <v>25</v>
      </c>
      <c r="AJ364">
        <v>25</v>
      </c>
      <c r="AK364">
        <v>25</v>
      </c>
      <c r="AL364">
        <v>25</v>
      </c>
      <c r="AM364">
        <v>25</v>
      </c>
      <c r="AN364">
        <v>25</v>
      </c>
      <c r="AO364">
        <v>25</v>
      </c>
      <c r="AP364">
        <v>25</v>
      </c>
      <c r="AQ364">
        <v>25</v>
      </c>
      <c r="AR364">
        <v>25</v>
      </c>
      <c r="AS364">
        <v>25</v>
      </c>
      <c r="AT364">
        <v>25</v>
      </c>
      <c r="AU364">
        <v>23</v>
      </c>
      <c r="AV364">
        <v>23</v>
      </c>
      <c r="AW364">
        <v>23</v>
      </c>
      <c r="AX364">
        <v>23</v>
      </c>
      <c r="AY364">
        <v>23</v>
      </c>
      <c r="AZ364">
        <v>23</v>
      </c>
      <c r="BA364">
        <v>23</v>
      </c>
      <c r="BB364">
        <v>23</v>
      </c>
      <c r="BC364">
        <v>23</v>
      </c>
      <c r="BD364">
        <v>23</v>
      </c>
      <c r="BE364">
        <v>23</v>
      </c>
      <c r="BF364">
        <v>23</v>
      </c>
      <c r="BG364">
        <v>23</v>
      </c>
      <c r="BH364">
        <v>23</v>
      </c>
      <c r="BI364">
        <v>23</v>
      </c>
      <c r="BJ364">
        <v>23</v>
      </c>
      <c r="BK364">
        <v>23</v>
      </c>
      <c r="BL364">
        <v>23</v>
      </c>
      <c r="BM364">
        <v>23</v>
      </c>
      <c r="BN364">
        <v>23</v>
      </c>
      <c r="BO364">
        <v>24</v>
      </c>
      <c r="BP364">
        <v>24</v>
      </c>
      <c r="BQ364">
        <v>24</v>
      </c>
      <c r="BR364">
        <v>24</v>
      </c>
      <c r="BS364">
        <v>24</v>
      </c>
      <c r="BT364">
        <v>24</v>
      </c>
      <c r="BU364">
        <v>24</v>
      </c>
      <c r="BV364">
        <v>24</v>
      </c>
      <c r="BW364">
        <v>24</v>
      </c>
      <c r="BX364">
        <v>24</v>
      </c>
      <c r="BY364">
        <v>24</v>
      </c>
      <c r="BZ364">
        <v>24</v>
      </c>
      <c r="CA364">
        <v>24</v>
      </c>
      <c r="CB364">
        <v>24</v>
      </c>
      <c r="CC364">
        <v>24</v>
      </c>
      <c r="CD364">
        <v>24</v>
      </c>
      <c r="CE364">
        <v>24</v>
      </c>
      <c r="CF364">
        <v>24</v>
      </c>
      <c r="CG364">
        <v>24</v>
      </c>
      <c r="CH364">
        <v>24</v>
      </c>
      <c r="CI364">
        <v>17</v>
      </c>
      <c r="CJ364">
        <v>17</v>
      </c>
      <c r="CK364">
        <v>17</v>
      </c>
      <c r="CL364">
        <v>17</v>
      </c>
      <c r="CM364">
        <v>17</v>
      </c>
      <c r="CN364">
        <v>17</v>
      </c>
      <c r="CO364">
        <v>17</v>
      </c>
      <c r="CP364">
        <v>17</v>
      </c>
      <c r="CQ364">
        <v>17</v>
      </c>
      <c r="CR364">
        <v>17</v>
      </c>
      <c r="CS364">
        <v>17</v>
      </c>
      <c r="CT364">
        <v>17</v>
      </c>
      <c r="CU364">
        <v>17</v>
      </c>
      <c r="CV364">
        <v>17</v>
      </c>
      <c r="CW364">
        <v>17</v>
      </c>
      <c r="CX364">
        <v>17</v>
      </c>
      <c r="CY364">
        <v>17</v>
      </c>
      <c r="CZ364">
        <v>17</v>
      </c>
      <c r="DA364">
        <v>17</v>
      </c>
      <c r="DB364">
        <v>17</v>
      </c>
    </row>
    <row r="365" spans="1:106">
      <c r="A365">
        <v>357</v>
      </c>
      <c r="B365" t="s">
        <v>17</v>
      </c>
      <c r="C365" t="s">
        <v>9</v>
      </c>
      <c r="D365" t="s">
        <v>12</v>
      </c>
      <c r="E365" t="s">
        <v>19</v>
      </c>
      <c r="F365" t="s">
        <v>20</v>
      </c>
      <c r="G365">
        <v>22</v>
      </c>
      <c r="H365">
        <v>22</v>
      </c>
      <c r="I365">
        <v>22</v>
      </c>
      <c r="J365">
        <v>22</v>
      </c>
      <c r="K365">
        <v>22</v>
      </c>
      <c r="L365">
        <v>22</v>
      </c>
      <c r="M365">
        <v>22</v>
      </c>
      <c r="N365">
        <v>22</v>
      </c>
      <c r="O365">
        <v>22</v>
      </c>
      <c r="P365">
        <v>22</v>
      </c>
      <c r="Q365">
        <v>22</v>
      </c>
      <c r="R365">
        <v>22</v>
      </c>
      <c r="S365">
        <v>22</v>
      </c>
      <c r="T365">
        <v>22</v>
      </c>
      <c r="U365">
        <v>22</v>
      </c>
      <c r="V365">
        <v>22</v>
      </c>
      <c r="W365">
        <v>22</v>
      </c>
      <c r="X365">
        <v>22</v>
      </c>
      <c r="Y365">
        <v>22</v>
      </c>
      <c r="Z365">
        <v>22</v>
      </c>
      <c r="AA365">
        <v>25</v>
      </c>
      <c r="AB365">
        <v>11</v>
      </c>
      <c r="AC365">
        <v>25</v>
      </c>
      <c r="AD365">
        <v>11</v>
      </c>
      <c r="AE365">
        <v>25</v>
      </c>
      <c r="AF365">
        <v>25</v>
      </c>
      <c r="AG365">
        <v>25</v>
      </c>
      <c r="AH365">
        <v>25</v>
      </c>
      <c r="AI365">
        <v>25</v>
      </c>
      <c r="AJ365">
        <v>25</v>
      </c>
      <c r="AK365">
        <v>25</v>
      </c>
      <c r="AL365">
        <v>25</v>
      </c>
      <c r="AM365">
        <v>25</v>
      </c>
      <c r="AN365">
        <v>25</v>
      </c>
      <c r="AO365">
        <v>25</v>
      </c>
      <c r="AP365">
        <v>25</v>
      </c>
      <c r="AQ365">
        <v>25</v>
      </c>
      <c r="AR365">
        <v>25</v>
      </c>
      <c r="AS365">
        <v>25</v>
      </c>
      <c r="AT365">
        <v>25</v>
      </c>
      <c r="AU365">
        <v>23</v>
      </c>
      <c r="AV365">
        <v>25</v>
      </c>
      <c r="AW365">
        <v>23</v>
      </c>
      <c r="AX365">
        <v>25</v>
      </c>
      <c r="AY365">
        <v>23</v>
      </c>
      <c r="AZ365">
        <v>23</v>
      </c>
      <c r="BA365">
        <v>23</v>
      </c>
      <c r="BB365">
        <v>23</v>
      </c>
      <c r="BC365">
        <v>23</v>
      </c>
      <c r="BD365">
        <v>23</v>
      </c>
      <c r="BE365">
        <v>23</v>
      </c>
      <c r="BF365">
        <v>23</v>
      </c>
      <c r="BG365">
        <v>23</v>
      </c>
      <c r="BH365">
        <v>23</v>
      </c>
      <c r="BI365">
        <v>23</v>
      </c>
      <c r="BJ365">
        <v>23</v>
      </c>
      <c r="BK365">
        <v>23</v>
      </c>
      <c r="BL365">
        <v>23</v>
      </c>
      <c r="BM365">
        <v>23</v>
      </c>
      <c r="BN365">
        <v>23</v>
      </c>
      <c r="BO365">
        <v>24</v>
      </c>
      <c r="BP365">
        <v>23</v>
      </c>
      <c r="BQ365">
        <v>24</v>
      </c>
      <c r="BR365">
        <v>23</v>
      </c>
      <c r="BS365">
        <v>24</v>
      </c>
      <c r="BT365">
        <v>24</v>
      </c>
      <c r="BU365">
        <v>24</v>
      </c>
      <c r="BV365">
        <v>24</v>
      </c>
      <c r="BW365">
        <v>24</v>
      </c>
      <c r="BX365">
        <v>24</v>
      </c>
      <c r="BY365">
        <v>24</v>
      </c>
      <c r="BZ365">
        <v>24</v>
      </c>
      <c r="CA365">
        <v>24</v>
      </c>
      <c r="CB365">
        <v>24</v>
      </c>
      <c r="CC365">
        <v>24</v>
      </c>
      <c r="CD365">
        <v>24</v>
      </c>
      <c r="CE365">
        <v>18</v>
      </c>
      <c r="CF365">
        <v>24</v>
      </c>
      <c r="CG365">
        <v>24</v>
      </c>
      <c r="CH365">
        <v>24</v>
      </c>
      <c r="CI365">
        <v>17</v>
      </c>
      <c r="CJ365">
        <v>24</v>
      </c>
      <c r="CK365">
        <v>17</v>
      </c>
      <c r="CL365">
        <v>24</v>
      </c>
      <c r="CM365">
        <v>17</v>
      </c>
      <c r="CN365">
        <v>17</v>
      </c>
      <c r="CO365">
        <v>17</v>
      </c>
      <c r="CP365">
        <v>17</v>
      </c>
      <c r="CQ365">
        <v>17</v>
      </c>
      <c r="CR365">
        <v>17</v>
      </c>
      <c r="CS365">
        <v>17</v>
      </c>
      <c r="CT365">
        <v>17</v>
      </c>
      <c r="CU365">
        <v>17</v>
      </c>
      <c r="CV365">
        <v>17</v>
      </c>
      <c r="CW365">
        <v>17</v>
      </c>
      <c r="CX365">
        <v>17</v>
      </c>
      <c r="CY365">
        <v>24</v>
      </c>
      <c r="CZ365">
        <v>17</v>
      </c>
      <c r="DA365">
        <v>17</v>
      </c>
      <c r="DB365">
        <v>17</v>
      </c>
    </row>
    <row r="366" spans="1:106">
      <c r="A366">
        <v>358</v>
      </c>
      <c r="B366" t="s">
        <v>17</v>
      </c>
      <c r="C366" t="s">
        <v>9</v>
      </c>
      <c r="D366" t="s">
        <v>12</v>
      </c>
      <c r="E366" t="s">
        <v>19</v>
      </c>
      <c r="F366" t="s">
        <v>20</v>
      </c>
      <c r="G366">
        <v>22</v>
      </c>
      <c r="H366">
        <v>22</v>
      </c>
      <c r="I366">
        <v>22</v>
      </c>
      <c r="J366">
        <v>22</v>
      </c>
      <c r="K366">
        <v>22</v>
      </c>
      <c r="L366">
        <v>22</v>
      </c>
      <c r="M366">
        <v>22</v>
      </c>
      <c r="N366">
        <v>22</v>
      </c>
      <c r="O366">
        <v>22</v>
      </c>
      <c r="P366">
        <v>22</v>
      </c>
      <c r="Q366">
        <v>22</v>
      </c>
      <c r="R366">
        <v>22</v>
      </c>
      <c r="S366">
        <v>22</v>
      </c>
      <c r="T366">
        <v>22</v>
      </c>
      <c r="U366">
        <v>22</v>
      </c>
      <c r="V366">
        <v>22</v>
      </c>
      <c r="W366">
        <v>22</v>
      </c>
      <c r="X366">
        <v>22</v>
      </c>
      <c r="Y366">
        <v>22</v>
      </c>
      <c r="Z366">
        <v>22</v>
      </c>
      <c r="AA366">
        <v>25</v>
      </c>
      <c r="AB366">
        <v>25</v>
      </c>
      <c r="AC366">
        <v>25</v>
      </c>
      <c r="AD366">
        <v>25</v>
      </c>
      <c r="AE366">
        <v>25</v>
      </c>
      <c r="AF366">
        <v>25</v>
      </c>
      <c r="AG366">
        <v>25</v>
      </c>
      <c r="AH366">
        <v>25</v>
      </c>
      <c r="AI366">
        <v>25</v>
      </c>
      <c r="AJ366">
        <v>25</v>
      </c>
      <c r="AK366">
        <v>25</v>
      </c>
      <c r="AL366">
        <v>25</v>
      </c>
      <c r="AM366">
        <v>25</v>
      </c>
      <c r="AN366">
        <v>25</v>
      </c>
      <c r="AO366">
        <v>25</v>
      </c>
      <c r="AP366">
        <v>25</v>
      </c>
      <c r="AQ366">
        <v>25</v>
      </c>
      <c r="AR366">
        <v>25</v>
      </c>
      <c r="AS366">
        <v>25</v>
      </c>
      <c r="AT366">
        <v>25</v>
      </c>
      <c r="AU366">
        <v>23</v>
      </c>
      <c r="AV366">
        <v>24</v>
      </c>
      <c r="AW366">
        <v>23</v>
      </c>
      <c r="AX366">
        <v>23</v>
      </c>
      <c r="AY366">
        <v>23</v>
      </c>
      <c r="AZ366">
        <v>23</v>
      </c>
      <c r="BA366">
        <v>23</v>
      </c>
      <c r="BB366">
        <v>23</v>
      </c>
      <c r="BC366">
        <v>23</v>
      </c>
      <c r="BD366">
        <v>23</v>
      </c>
      <c r="BE366">
        <v>23</v>
      </c>
      <c r="BF366">
        <v>23</v>
      </c>
      <c r="BG366">
        <v>23</v>
      </c>
      <c r="BH366">
        <v>23</v>
      </c>
      <c r="BI366">
        <v>23</v>
      </c>
      <c r="BJ366">
        <v>23</v>
      </c>
      <c r="BK366">
        <v>23</v>
      </c>
      <c r="BL366">
        <v>23</v>
      </c>
      <c r="BM366">
        <v>23</v>
      </c>
      <c r="BN366">
        <v>23</v>
      </c>
      <c r="BO366">
        <v>24</v>
      </c>
      <c r="BP366">
        <v>23</v>
      </c>
      <c r="BQ366">
        <v>24</v>
      </c>
      <c r="BR366">
        <v>24</v>
      </c>
      <c r="BS366">
        <v>24</v>
      </c>
      <c r="BT366">
        <v>24</v>
      </c>
      <c r="BU366">
        <v>24</v>
      </c>
      <c r="BV366">
        <v>24</v>
      </c>
      <c r="BW366">
        <v>24</v>
      </c>
      <c r="BX366">
        <v>24</v>
      </c>
      <c r="BY366">
        <v>24</v>
      </c>
      <c r="BZ366">
        <v>24</v>
      </c>
      <c r="CA366">
        <v>24</v>
      </c>
      <c r="CB366">
        <v>24</v>
      </c>
      <c r="CC366">
        <v>24</v>
      </c>
      <c r="CD366">
        <v>24</v>
      </c>
      <c r="CE366">
        <v>24</v>
      </c>
      <c r="CF366">
        <v>24</v>
      </c>
      <c r="CG366">
        <v>24</v>
      </c>
      <c r="CH366">
        <v>24</v>
      </c>
      <c r="CI366">
        <v>17</v>
      </c>
      <c r="CJ366">
        <v>17</v>
      </c>
      <c r="CK366">
        <v>17</v>
      </c>
      <c r="CL366">
        <v>17</v>
      </c>
      <c r="CM366">
        <v>17</v>
      </c>
      <c r="CN366">
        <v>17</v>
      </c>
      <c r="CO366">
        <v>17</v>
      </c>
      <c r="CP366">
        <v>17</v>
      </c>
      <c r="CQ366">
        <v>17</v>
      </c>
      <c r="CR366">
        <v>17</v>
      </c>
      <c r="CS366">
        <v>17</v>
      </c>
      <c r="CT366">
        <v>1</v>
      </c>
      <c r="CU366">
        <v>17</v>
      </c>
      <c r="CV366">
        <v>1</v>
      </c>
      <c r="CW366">
        <v>17</v>
      </c>
      <c r="CX366">
        <v>17</v>
      </c>
      <c r="CY366">
        <v>17</v>
      </c>
      <c r="CZ366">
        <v>17</v>
      </c>
      <c r="DA366">
        <v>17</v>
      </c>
      <c r="DB366">
        <v>17</v>
      </c>
    </row>
    <row r="367" spans="1:106">
      <c r="A367">
        <v>359</v>
      </c>
      <c r="B367" t="s">
        <v>17</v>
      </c>
      <c r="C367" t="s">
        <v>9</v>
      </c>
      <c r="D367" t="s">
        <v>12</v>
      </c>
      <c r="E367" t="s">
        <v>19</v>
      </c>
      <c r="F367" t="s">
        <v>20</v>
      </c>
      <c r="G367">
        <v>22</v>
      </c>
      <c r="H367">
        <v>22</v>
      </c>
      <c r="I367">
        <v>22</v>
      </c>
      <c r="J367">
        <v>22</v>
      </c>
      <c r="K367">
        <v>22</v>
      </c>
      <c r="L367">
        <v>22</v>
      </c>
      <c r="M367">
        <v>22</v>
      </c>
      <c r="N367">
        <v>22</v>
      </c>
      <c r="O367">
        <v>22</v>
      </c>
      <c r="P367">
        <v>22</v>
      </c>
      <c r="Q367">
        <v>22</v>
      </c>
      <c r="R367">
        <v>24</v>
      </c>
      <c r="S367">
        <v>22</v>
      </c>
      <c r="T367">
        <v>26</v>
      </c>
      <c r="U367">
        <v>22</v>
      </c>
      <c r="V367">
        <v>22</v>
      </c>
      <c r="W367">
        <v>22</v>
      </c>
      <c r="X367">
        <v>22</v>
      </c>
      <c r="Y367">
        <v>22</v>
      </c>
      <c r="Z367">
        <v>22</v>
      </c>
      <c r="AA367">
        <v>25</v>
      </c>
      <c r="AB367">
        <v>25</v>
      </c>
      <c r="AC367">
        <v>25</v>
      </c>
      <c r="AD367">
        <v>25</v>
      </c>
      <c r="AE367">
        <v>25</v>
      </c>
      <c r="AF367">
        <v>25</v>
      </c>
      <c r="AG367">
        <v>25</v>
      </c>
      <c r="AH367">
        <v>25</v>
      </c>
      <c r="AI367">
        <v>25</v>
      </c>
      <c r="AJ367">
        <v>25</v>
      </c>
      <c r="AK367">
        <v>25</v>
      </c>
      <c r="AL367">
        <v>22</v>
      </c>
      <c r="AM367">
        <v>25</v>
      </c>
      <c r="AN367">
        <v>20</v>
      </c>
      <c r="AO367">
        <v>25</v>
      </c>
      <c r="AP367">
        <v>25</v>
      </c>
      <c r="AQ367">
        <v>25</v>
      </c>
      <c r="AR367">
        <v>25</v>
      </c>
      <c r="AS367">
        <v>25</v>
      </c>
      <c r="AT367">
        <v>25</v>
      </c>
      <c r="AU367">
        <v>23</v>
      </c>
      <c r="AV367">
        <v>23</v>
      </c>
      <c r="AW367">
        <v>23</v>
      </c>
      <c r="AX367">
        <v>23</v>
      </c>
      <c r="AY367">
        <v>23</v>
      </c>
      <c r="AZ367">
        <v>24</v>
      </c>
      <c r="BA367">
        <v>23</v>
      </c>
      <c r="BB367">
        <v>23</v>
      </c>
      <c r="BC367">
        <v>23</v>
      </c>
      <c r="BD367">
        <v>24</v>
      </c>
      <c r="BE367">
        <v>23</v>
      </c>
      <c r="BF367">
        <v>20</v>
      </c>
      <c r="BG367">
        <v>23</v>
      </c>
      <c r="BH367">
        <v>24</v>
      </c>
      <c r="BI367">
        <v>23</v>
      </c>
      <c r="BJ367">
        <v>23</v>
      </c>
      <c r="BK367">
        <v>23</v>
      </c>
      <c r="BL367">
        <v>23</v>
      </c>
      <c r="BM367">
        <v>23</v>
      </c>
      <c r="BN367">
        <v>23</v>
      </c>
      <c r="BO367">
        <v>24</v>
      </c>
      <c r="BP367">
        <v>24</v>
      </c>
      <c r="BQ367">
        <v>24</v>
      </c>
      <c r="BR367">
        <v>24</v>
      </c>
      <c r="BS367">
        <v>24</v>
      </c>
      <c r="BT367">
        <v>23</v>
      </c>
      <c r="BU367">
        <v>24</v>
      </c>
      <c r="BV367">
        <v>24</v>
      </c>
      <c r="BW367">
        <v>24</v>
      </c>
      <c r="BX367">
        <v>23</v>
      </c>
      <c r="BY367">
        <v>24</v>
      </c>
      <c r="BZ367">
        <v>25</v>
      </c>
      <c r="CA367">
        <v>24</v>
      </c>
      <c r="CB367">
        <v>19</v>
      </c>
      <c r="CC367">
        <v>24</v>
      </c>
      <c r="CD367">
        <v>24</v>
      </c>
      <c r="CE367">
        <v>24</v>
      </c>
      <c r="CF367">
        <v>24</v>
      </c>
      <c r="CG367">
        <v>24</v>
      </c>
      <c r="CH367">
        <v>24</v>
      </c>
      <c r="CI367">
        <v>17</v>
      </c>
      <c r="CJ367">
        <v>17</v>
      </c>
      <c r="CK367">
        <v>17</v>
      </c>
      <c r="CL367">
        <v>17</v>
      </c>
      <c r="CM367">
        <v>17</v>
      </c>
      <c r="CN367">
        <v>17</v>
      </c>
      <c r="CO367">
        <v>17</v>
      </c>
      <c r="CP367">
        <v>17</v>
      </c>
      <c r="CQ367">
        <v>17</v>
      </c>
      <c r="CR367">
        <v>17</v>
      </c>
      <c r="CS367">
        <v>17</v>
      </c>
      <c r="CT367">
        <v>26</v>
      </c>
      <c r="CU367">
        <v>17</v>
      </c>
      <c r="CV367">
        <v>17</v>
      </c>
      <c r="CW367">
        <v>17</v>
      </c>
      <c r="CX367">
        <v>17</v>
      </c>
      <c r="CY367">
        <v>17</v>
      </c>
      <c r="CZ367">
        <v>17</v>
      </c>
      <c r="DA367">
        <v>17</v>
      </c>
      <c r="DB367">
        <v>17</v>
      </c>
    </row>
    <row r="368" spans="1:106">
      <c r="A368">
        <v>360</v>
      </c>
      <c r="B368" t="s">
        <v>17</v>
      </c>
      <c r="C368" t="s">
        <v>9</v>
      </c>
      <c r="D368" t="s">
        <v>12</v>
      </c>
      <c r="E368" t="s">
        <v>19</v>
      </c>
      <c r="F368" t="s">
        <v>20</v>
      </c>
      <c r="G368">
        <v>22</v>
      </c>
      <c r="H368">
        <v>22</v>
      </c>
      <c r="I368">
        <v>22</v>
      </c>
      <c r="J368">
        <v>22</v>
      </c>
      <c r="K368">
        <v>22</v>
      </c>
      <c r="L368">
        <v>22</v>
      </c>
      <c r="M368">
        <v>22</v>
      </c>
      <c r="N368">
        <v>22</v>
      </c>
      <c r="O368">
        <v>22</v>
      </c>
      <c r="P368">
        <v>22</v>
      </c>
      <c r="Q368">
        <v>1</v>
      </c>
      <c r="R368">
        <v>22</v>
      </c>
      <c r="S368">
        <v>22</v>
      </c>
      <c r="T368">
        <v>22</v>
      </c>
      <c r="U368">
        <v>1</v>
      </c>
      <c r="V368">
        <v>22</v>
      </c>
      <c r="W368">
        <v>22</v>
      </c>
      <c r="X368">
        <v>22</v>
      </c>
      <c r="Y368">
        <v>22</v>
      </c>
      <c r="Z368">
        <v>22</v>
      </c>
      <c r="AA368">
        <v>25</v>
      </c>
      <c r="AB368">
        <v>25</v>
      </c>
      <c r="AC368">
        <v>25</v>
      </c>
      <c r="AD368">
        <v>25</v>
      </c>
      <c r="AE368">
        <v>25</v>
      </c>
      <c r="AF368">
        <v>25</v>
      </c>
      <c r="AG368">
        <v>25</v>
      </c>
      <c r="AH368">
        <v>25</v>
      </c>
      <c r="AI368">
        <v>25</v>
      </c>
      <c r="AJ368">
        <v>25</v>
      </c>
      <c r="AK368">
        <v>22</v>
      </c>
      <c r="AL368">
        <v>25</v>
      </c>
      <c r="AM368">
        <v>25</v>
      </c>
      <c r="AN368">
        <v>25</v>
      </c>
      <c r="AO368">
        <v>22</v>
      </c>
      <c r="AP368">
        <v>25</v>
      </c>
      <c r="AQ368">
        <v>25</v>
      </c>
      <c r="AR368">
        <v>25</v>
      </c>
      <c r="AS368">
        <v>25</v>
      </c>
      <c r="AT368">
        <v>25</v>
      </c>
      <c r="AU368">
        <v>23</v>
      </c>
      <c r="AV368">
        <v>23</v>
      </c>
      <c r="AW368">
        <v>23</v>
      </c>
      <c r="AX368">
        <v>23</v>
      </c>
      <c r="AY368">
        <v>23</v>
      </c>
      <c r="AZ368">
        <v>23</v>
      </c>
      <c r="BA368">
        <v>24</v>
      </c>
      <c r="BB368">
        <v>23</v>
      </c>
      <c r="BC368">
        <v>24</v>
      </c>
      <c r="BD368">
        <v>23</v>
      </c>
      <c r="BE368">
        <v>25</v>
      </c>
      <c r="BF368">
        <v>23</v>
      </c>
      <c r="BG368">
        <v>1</v>
      </c>
      <c r="BH368">
        <v>23</v>
      </c>
      <c r="BI368">
        <v>25</v>
      </c>
      <c r="BJ368">
        <v>23</v>
      </c>
      <c r="BK368">
        <v>23</v>
      </c>
      <c r="BL368">
        <v>23</v>
      </c>
      <c r="BM368">
        <v>23</v>
      </c>
      <c r="BN368">
        <v>23</v>
      </c>
      <c r="BO368">
        <v>24</v>
      </c>
      <c r="BP368">
        <v>24</v>
      </c>
      <c r="BQ368">
        <v>24</v>
      </c>
      <c r="BR368">
        <v>24</v>
      </c>
      <c r="BS368">
        <v>24</v>
      </c>
      <c r="BT368">
        <v>24</v>
      </c>
      <c r="BU368">
        <v>23</v>
      </c>
      <c r="BV368">
        <v>24</v>
      </c>
      <c r="BW368">
        <v>23</v>
      </c>
      <c r="BX368">
        <v>24</v>
      </c>
      <c r="BY368">
        <v>23</v>
      </c>
      <c r="BZ368">
        <v>24</v>
      </c>
      <c r="CA368">
        <v>23</v>
      </c>
      <c r="CB368">
        <v>24</v>
      </c>
      <c r="CC368">
        <v>23</v>
      </c>
      <c r="CD368">
        <v>24</v>
      </c>
      <c r="CE368">
        <v>24</v>
      </c>
      <c r="CF368">
        <v>24</v>
      </c>
      <c r="CG368">
        <v>24</v>
      </c>
      <c r="CH368">
        <v>24</v>
      </c>
      <c r="CI368">
        <v>17</v>
      </c>
      <c r="CJ368">
        <v>17</v>
      </c>
      <c r="CK368">
        <v>17</v>
      </c>
      <c r="CL368">
        <v>17</v>
      </c>
      <c r="CM368">
        <v>17</v>
      </c>
      <c r="CN368">
        <v>17</v>
      </c>
      <c r="CO368">
        <v>26</v>
      </c>
      <c r="CP368">
        <v>17</v>
      </c>
      <c r="CQ368">
        <v>17</v>
      </c>
      <c r="CR368">
        <v>1</v>
      </c>
      <c r="CS368">
        <v>24</v>
      </c>
      <c r="CT368">
        <v>17</v>
      </c>
      <c r="CU368">
        <v>24</v>
      </c>
      <c r="CV368">
        <v>17</v>
      </c>
      <c r="CW368">
        <v>24</v>
      </c>
      <c r="CX368">
        <v>17</v>
      </c>
      <c r="CY368">
        <v>17</v>
      </c>
      <c r="CZ368">
        <v>17</v>
      </c>
      <c r="DA368">
        <v>17</v>
      </c>
      <c r="DB368">
        <v>17</v>
      </c>
    </row>
    <row r="369" spans="1:106">
      <c r="A369">
        <v>361</v>
      </c>
      <c r="B369" t="s">
        <v>17</v>
      </c>
      <c r="C369" t="s">
        <v>9</v>
      </c>
      <c r="D369" t="s">
        <v>12</v>
      </c>
      <c r="E369" t="s">
        <v>19</v>
      </c>
      <c r="F369" t="s">
        <v>20</v>
      </c>
      <c r="G369">
        <v>22</v>
      </c>
      <c r="H369">
        <v>22</v>
      </c>
      <c r="I369">
        <v>22</v>
      </c>
      <c r="J369">
        <v>22</v>
      </c>
      <c r="K369">
        <v>22</v>
      </c>
      <c r="L369">
        <v>22</v>
      </c>
      <c r="M369">
        <v>22</v>
      </c>
      <c r="N369">
        <v>22</v>
      </c>
      <c r="O369">
        <v>1</v>
      </c>
      <c r="P369">
        <v>22</v>
      </c>
      <c r="Q369">
        <v>22</v>
      </c>
      <c r="R369">
        <v>22</v>
      </c>
      <c r="S369">
        <v>22</v>
      </c>
      <c r="T369">
        <v>22</v>
      </c>
      <c r="U369">
        <v>22</v>
      </c>
      <c r="V369">
        <v>22</v>
      </c>
      <c r="W369">
        <v>22</v>
      </c>
      <c r="X369">
        <v>22</v>
      </c>
      <c r="Y369">
        <v>22</v>
      </c>
      <c r="Z369">
        <v>22</v>
      </c>
      <c r="AA369">
        <v>25</v>
      </c>
      <c r="AB369">
        <v>25</v>
      </c>
      <c r="AC369">
        <v>25</v>
      </c>
      <c r="AD369">
        <v>25</v>
      </c>
      <c r="AE369">
        <v>25</v>
      </c>
      <c r="AF369">
        <v>25</v>
      </c>
      <c r="AG369">
        <v>25</v>
      </c>
      <c r="AH369">
        <v>25</v>
      </c>
      <c r="AI369">
        <v>22</v>
      </c>
      <c r="AJ369">
        <v>25</v>
      </c>
      <c r="AK369">
        <v>25</v>
      </c>
      <c r="AL369">
        <v>25</v>
      </c>
      <c r="AM369">
        <v>25</v>
      </c>
      <c r="AN369">
        <v>25</v>
      </c>
      <c r="AO369">
        <v>25</v>
      </c>
      <c r="AP369">
        <v>25</v>
      </c>
      <c r="AQ369">
        <v>25</v>
      </c>
      <c r="AR369">
        <v>25</v>
      </c>
      <c r="AS369">
        <v>25</v>
      </c>
      <c r="AT369">
        <v>25</v>
      </c>
      <c r="AU369">
        <v>23</v>
      </c>
      <c r="AV369">
        <v>23</v>
      </c>
      <c r="AW369">
        <v>23</v>
      </c>
      <c r="AX369">
        <v>23</v>
      </c>
      <c r="AY369">
        <v>23</v>
      </c>
      <c r="AZ369">
        <v>23</v>
      </c>
      <c r="BA369">
        <v>1</v>
      </c>
      <c r="BB369">
        <v>23</v>
      </c>
      <c r="BC369">
        <v>25</v>
      </c>
      <c r="BD369">
        <v>23</v>
      </c>
      <c r="BE369">
        <v>23</v>
      </c>
      <c r="BF369">
        <v>23</v>
      </c>
      <c r="BG369">
        <v>23</v>
      </c>
      <c r="BH369">
        <v>23</v>
      </c>
      <c r="BI369">
        <v>23</v>
      </c>
      <c r="BJ369">
        <v>23</v>
      </c>
      <c r="BK369">
        <v>24</v>
      </c>
      <c r="BL369">
        <v>23</v>
      </c>
      <c r="BM369">
        <v>24</v>
      </c>
      <c r="BN369">
        <v>24</v>
      </c>
      <c r="BO369">
        <v>24</v>
      </c>
      <c r="BP369">
        <v>24</v>
      </c>
      <c r="BQ369">
        <v>24</v>
      </c>
      <c r="BR369">
        <v>24</v>
      </c>
      <c r="BS369">
        <v>24</v>
      </c>
      <c r="BT369">
        <v>24</v>
      </c>
      <c r="BU369">
        <v>23</v>
      </c>
      <c r="BV369">
        <v>24</v>
      </c>
      <c r="BW369">
        <v>23</v>
      </c>
      <c r="BX369">
        <v>24</v>
      </c>
      <c r="BY369">
        <v>24</v>
      </c>
      <c r="BZ369">
        <v>24</v>
      </c>
      <c r="CA369">
        <v>24</v>
      </c>
      <c r="CB369">
        <v>24</v>
      </c>
      <c r="CC369">
        <v>24</v>
      </c>
      <c r="CD369">
        <v>24</v>
      </c>
      <c r="CE369">
        <v>23</v>
      </c>
      <c r="CF369">
        <v>24</v>
      </c>
      <c r="CG369">
        <v>23</v>
      </c>
      <c r="CH369">
        <v>23</v>
      </c>
      <c r="CI369">
        <v>17</v>
      </c>
      <c r="CJ369">
        <v>17</v>
      </c>
      <c r="CK369">
        <v>17</v>
      </c>
      <c r="CL369">
        <v>17</v>
      </c>
      <c r="CM369">
        <v>17</v>
      </c>
      <c r="CN369">
        <v>17</v>
      </c>
      <c r="CO369">
        <v>24</v>
      </c>
      <c r="CP369">
        <v>17</v>
      </c>
      <c r="CQ369">
        <v>24</v>
      </c>
      <c r="CR369">
        <v>17</v>
      </c>
      <c r="CS369">
        <v>17</v>
      </c>
      <c r="CT369">
        <v>17</v>
      </c>
      <c r="CU369">
        <v>17</v>
      </c>
      <c r="CV369">
        <v>17</v>
      </c>
      <c r="CW369">
        <v>17</v>
      </c>
      <c r="CX369">
        <v>17</v>
      </c>
      <c r="CY369">
        <v>17</v>
      </c>
      <c r="CZ369">
        <v>17</v>
      </c>
      <c r="DA369">
        <v>17</v>
      </c>
      <c r="DB369">
        <v>17</v>
      </c>
    </row>
    <row r="370" spans="1:106">
      <c r="A370">
        <v>362</v>
      </c>
      <c r="B370" t="s">
        <v>17</v>
      </c>
      <c r="C370" t="s">
        <v>9</v>
      </c>
      <c r="D370" t="s">
        <v>12</v>
      </c>
      <c r="E370" t="s">
        <v>19</v>
      </c>
      <c r="F370" t="s">
        <v>20</v>
      </c>
      <c r="G370">
        <v>22</v>
      </c>
      <c r="H370">
        <v>22</v>
      </c>
      <c r="I370">
        <v>22</v>
      </c>
      <c r="J370">
        <v>22</v>
      </c>
      <c r="K370">
        <v>22</v>
      </c>
      <c r="L370">
        <v>22</v>
      </c>
      <c r="M370">
        <v>22</v>
      </c>
      <c r="N370">
        <v>22</v>
      </c>
      <c r="O370">
        <v>11</v>
      </c>
      <c r="P370">
        <v>22</v>
      </c>
      <c r="Q370">
        <v>22</v>
      </c>
      <c r="R370">
        <v>22</v>
      </c>
      <c r="S370">
        <v>22</v>
      </c>
      <c r="T370">
        <v>22</v>
      </c>
      <c r="U370">
        <v>22</v>
      </c>
      <c r="V370">
        <v>22</v>
      </c>
      <c r="W370">
        <v>22</v>
      </c>
      <c r="X370">
        <v>22</v>
      </c>
      <c r="Y370">
        <v>22</v>
      </c>
      <c r="Z370">
        <v>22</v>
      </c>
      <c r="AA370">
        <v>25</v>
      </c>
      <c r="AB370">
        <v>18</v>
      </c>
      <c r="AC370">
        <v>25</v>
      </c>
      <c r="AD370">
        <v>25</v>
      </c>
      <c r="AE370">
        <v>25</v>
      </c>
      <c r="AF370">
        <v>25</v>
      </c>
      <c r="AG370">
        <v>25</v>
      </c>
      <c r="AH370">
        <v>25</v>
      </c>
      <c r="AI370">
        <v>22</v>
      </c>
      <c r="AJ370">
        <v>25</v>
      </c>
      <c r="AK370">
        <v>25</v>
      </c>
      <c r="AL370">
        <v>20</v>
      </c>
      <c r="AM370">
        <v>25</v>
      </c>
      <c r="AN370">
        <v>20</v>
      </c>
      <c r="AO370">
        <v>25</v>
      </c>
      <c r="AP370">
        <v>25</v>
      </c>
      <c r="AQ370">
        <v>25</v>
      </c>
      <c r="AR370">
        <v>25</v>
      </c>
      <c r="AS370">
        <v>25</v>
      </c>
      <c r="AT370">
        <v>11</v>
      </c>
      <c r="AU370">
        <v>23</v>
      </c>
      <c r="AV370">
        <v>25</v>
      </c>
      <c r="AW370">
        <v>23</v>
      </c>
      <c r="AX370">
        <v>18</v>
      </c>
      <c r="AY370">
        <v>24</v>
      </c>
      <c r="AZ370">
        <v>23</v>
      </c>
      <c r="BA370">
        <v>1</v>
      </c>
      <c r="BB370">
        <v>23</v>
      </c>
      <c r="BC370">
        <v>1</v>
      </c>
      <c r="BD370">
        <v>23</v>
      </c>
      <c r="BE370">
        <v>23</v>
      </c>
      <c r="BF370">
        <v>24</v>
      </c>
      <c r="BG370">
        <v>23</v>
      </c>
      <c r="BH370">
        <v>24</v>
      </c>
      <c r="BI370">
        <v>24</v>
      </c>
      <c r="BJ370">
        <v>24</v>
      </c>
      <c r="BK370">
        <v>23</v>
      </c>
      <c r="BL370">
        <v>23</v>
      </c>
      <c r="BM370">
        <v>23</v>
      </c>
      <c r="BN370">
        <v>25</v>
      </c>
      <c r="BO370">
        <v>24</v>
      </c>
      <c r="BP370">
        <v>24</v>
      </c>
      <c r="BQ370">
        <v>24</v>
      </c>
      <c r="BR370">
        <v>24</v>
      </c>
      <c r="BS370">
        <v>23</v>
      </c>
      <c r="BT370">
        <v>24</v>
      </c>
      <c r="BU370">
        <v>23</v>
      </c>
      <c r="BV370">
        <v>24</v>
      </c>
      <c r="BW370">
        <v>25</v>
      </c>
      <c r="BX370">
        <v>24</v>
      </c>
      <c r="BY370">
        <v>24</v>
      </c>
      <c r="BZ370">
        <v>26</v>
      </c>
      <c r="CA370">
        <v>24</v>
      </c>
      <c r="CB370">
        <v>25</v>
      </c>
      <c r="CC370">
        <v>23</v>
      </c>
      <c r="CD370">
        <v>23</v>
      </c>
      <c r="CE370">
        <v>24</v>
      </c>
      <c r="CF370">
        <v>24</v>
      </c>
      <c r="CG370">
        <v>24</v>
      </c>
      <c r="CH370">
        <v>23</v>
      </c>
      <c r="CI370">
        <v>17</v>
      </c>
      <c r="CJ370">
        <v>23</v>
      </c>
      <c r="CK370">
        <v>17</v>
      </c>
      <c r="CL370">
        <v>23</v>
      </c>
      <c r="CM370">
        <v>17</v>
      </c>
      <c r="CN370">
        <v>17</v>
      </c>
      <c r="CO370">
        <v>24</v>
      </c>
      <c r="CP370">
        <v>17</v>
      </c>
      <c r="CQ370">
        <v>23</v>
      </c>
      <c r="CR370">
        <v>17</v>
      </c>
      <c r="CS370">
        <v>17</v>
      </c>
      <c r="CT370">
        <v>25</v>
      </c>
      <c r="CU370">
        <v>17</v>
      </c>
      <c r="CV370">
        <v>26</v>
      </c>
      <c r="CW370">
        <v>17</v>
      </c>
      <c r="CX370">
        <v>17</v>
      </c>
      <c r="CY370">
        <v>17</v>
      </c>
      <c r="CZ370">
        <v>17</v>
      </c>
      <c r="DA370">
        <v>17</v>
      </c>
      <c r="DB370">
        <v>24</v>
      </c>
    </row>
    <row r="371" spans="1:106">
      <c r="A371">
        <v>363</v>
      </c>
      <c r="B371" t="s">
        <v>17</v>
      </c>
      <c r="C371" t="s">
        <v>9</v>
      </c>
      <c r="D371" t="s">
        <v>12</v>
      </c>
      <c r="E371" t="s">
        <v>19</v>
      </c>
      <c r="F371" t="s">
        <v>20</v>
      </c>
      <c r="G371">
        <v>22</v>
      </c>
      <c r="H371">
        <v>22</v>
      </c>
      <c r="I371">
        <v>22</v>
      </c>
      <c r="J371">
        <v>22</v>
      </c>
      <c r="K371">
        <v>22</v>
      </c>
      <c r="L371">
        <v>22</v>
      </c>
      <c r="M371">
        <v>22</v>
      </c>
      <c r="N371">
        <v>22</v>
      </c>
      <c r="O371">
        <v>22</v>
      </c>
      <c r="P371">
        <v>22</v>
      </c>
      <c r="Q371">
        <v>22</v>
      </c>
      <c r="R371">
        <v>22</v>
      </c>
      <c r="S371">
        <v>22</v>
      </c>
      <c r="T371">
        <v>22</v>
      </c>
      <c r="U371">
        <v>22</v>
      </c>
      <c r="V371">
        <v>22</v>
      </c>
      <c r="W371">
        <v>22</v>
      </c>
      <c r="X371">
        <v>22</v>
      </c>
      <c r="Y371">
        <v>22</v>
      </c>
      <c r="Z371">
        <v>22</v>
      </c>
      <c r="AA371">
        <v>25</v>
      </c>
      <c r="AB371">
        <v>25</v>
      </c>
      <c r="AC371">
        <v>25</v>
      </c>
      <c r="AD371">
        <v>25</v>
      </c>
      <c r="AE371">
        <v>25</v>
      </c>
      <c r="AF371">
        <v>25</v>
      </c>
      <c r="AG371">
        <v>25</v>
      </c>
      <c r="AH371">
        <v>25</v>
      </c>
      <c r="AI371">
        <v>25</v>
      </c>
      <c r="AJ371">
        <v>25</v>
      </c>
      <c r="AK371">
        <v>25</v>
      </c>
      <c r="AL371">
        <v>25</v>
      </c>
      <c r="AM371">
        <v>25</v>
      </c>
      <c r="AN371">
        <v>25</v>
      </c>
      <c r="AO371">
        <v>25</v>
      </c>
      <c r="AP371">
        <v>25</v>
      </c>
      <c r="AQ371">
        <v>25</v>
      </c>
      <c r="AR371">
        <v>25</v>
      </c>
      <c r="AS371">
        <v>25</v>
      </c>
      <c r="AT371">
        <v>25</v>
      </c>
      <c r="AU371">
        <v>23</v>
      </c>
      <c r="AV371">
        <v>23</v>
      </c>
      <c r="AW371">
        <v>23</v>
      </c>
      <c r="AX371">
        <v>23</v>
      </c>
      <c r="AY371">
        <v>23</v>
      </c>
      <c r="AZ371">
        <v>23</v>
      </c>
      <c r="BA371">
        <v>23</v>
      </c>
      <c r="BB371">
        <v>23</v>
      </c>
      <c r="BC371">
        <v>23</v>
      </c>
      <c r="BD371">
        <v>23</v>
      </c>
      <c r="BE371">
        <v>23</v>
      </c>
      <c r="BF371">
        <v>23</v>
      </c>
      <c r="BG371">
        <v>23</v>
      </c>
      <c r="BH371">
        <v>23</v>
      </c>
      <c r="BI371">
        <v>23</v>
      </c>
      <c r="BJ371">
        <v>23</v>
      </c>
      <c r="BK371">
        <v>23</v>
      </c>
      <c r="BL371">
        <v>23</v>
      </c>
      <c r="BM371">
        <v>23</v>
      </c>
      <c r="BN371">
        <v>23</v>
      </c>
      <c r="BO371">
        <v>24</v>
      </c>
      <c r="BP371">
        <v>24</v>
      </c>
      <c r="BQ371">
        <v>24</v>
      </c>
      <c r="BR371">
        <v>24</v>
      </c>
      <c r="BS371">
        <v>24</v>
      </c>
      <c r="BT371">
        <v>24</v>
      </c>
      <c r="BU371">
        <v>24</v>
      </c>
      <c r="BV371">
        <v>24</v>
      </c>
      <c r="BW371">
        <v>24</v>
      </c>
      <c r="BX371">
        <v>24</v>
      </c>
      <c r="BY371">
        <v>24</v>
      </c>
      <c r="BZ371">
        <v>24</v>
      </c>
      <c r="CA371">
        <v>24</v>
      </c>
      <c r="CB371">
        <v>24</v>
      </c>
      <c r="CC371">
        <v>24</v>
      </c>
      <c r="CD371">
        <v>24</v>
      </c>
      <c r="CE371">
        <v>24</v>
      </c>
      <c r="CF371">
        <v>24</v>
      </c>
      <c r="CG371">
        <v>24</v>
      </c>
      <c r="CH371">
        <v>24</v>
      </c>
      <c r="CI371">
        <v>17</v>
      </c>
      <c r="CJ371">
        <v>17</v>
      </c>
      <c r="CK371">
        <v>17</v>
      </c>
      <c r="CL371">
        <v>17</v>
      </c>
      <c r="CM371">
        <v>17</v>
      </c>
      <c r="CN371">
        <v>17</v>
      </c>
      <c r="CO371">
        <v>17</v>
      </c>
      <c r="CP371">
        <v>17</v>
      </c>
      <c r="CQ371">
        <v>17</v>
      </c>
      <c r="CR371">
        <v>17</v>
      </c>
      <c r="CS371">
        <v>17</v>
      </c>
      <c r="CT371">
        <v>17</v>
      </c>
      <c r="CU371">
        <v>17</v>
      </c>
      <c r="CV371">
        <v>17</v>
      </c>
      <c r="CW371">
        <v>17</v>
      </c>
      <c r="CX371">
        <v>17</v>
      </c>
      <c r="CY371">
        <v>17</v>
      </c>
      <c r="CZ371">
        <v>17</v>
      </c>
      <c r="DA371">
        <v>17</v>
      </c>
      <c r="DB371">
        <v>17</v>
      </c>
    </row>
    <row r="372" spans="1:106">
      <c r="A372">
        <v>364</v>
      </c>
      <c r="B372" t="s">
        <v>17</v>
      </c>
      <c r="C372" t="s">
        <v>9</v>
      </c>
      <c r="D372" t="s">
        <v>12</v>
      </c>
      <c r="E372" t="s">
        <v>19</v>
      </c>
      <c r="F372" t="s">
        <v>20</v>
      </c>
      <c r="G372">
        <v>22</v>
      </c>
      <c r="H372">
        <v>22</v>
      </c>
      <c r="I372">
        <v>22</v>
      </c>
      <c r="J372">
        <v>22</v>
      </c>
      <c r="K372">
        <v>22</v>
      </c>
      <c r="L372">
        <v>22</v>
      </c>
      <c r="M372">
        <v>22</v>
      </c>
      <c r="N372">
        <v>22</v>
      </c>
      <c r="O372">
        <v>22</v>
      </c>
      <c r="P372">
        <v>22</v>
      </c>
      <c r="Q372">
        <v>22</v>
      </c>
      <c r="R372">
        <v>22</v>
      </c>
      <c r="S372">
        <v>22</v>
      </c>
      <c r="T372">
        <v>22</v>
      </c>
      <c r="U372">
        <v>22</v>
      </c>
      <c r="V372">
        <v>22</v>
      </c>
      <c r="W372">
        <v>22</v>
      </c>
      <c r="X372">
        <v>22</v>
      </c>
      <c r="Y372">
        <v>22</v>
      </c>
      <c r="Z372">
        <v>22</v>
      </c>
      <c r="AA372">
        <v>25</v>
      </c>
      <c r="AB372">
        <v>25</v>
      </c>
      <c r="AC372">
        <v>25</v>
      </c>
      <c r="AD372">
        <v>25</v>
      </c>
      <c r="AE372">
        <v>25</v>
      </c>
      <c r="AF372">
        <v>25</v>
      </c>
      <c r="AG372">
        <v>25</v>
      </c>
      <c r="AH372">
        <v>25</v>
      </c>
      <c r="AI372">
        <v>25</v>
      </c>
      <c r="AJ372">
        <v>25</v>
      </c>
      <c r="AK372">
        <v>25</v>
      </c>
      <c r="AL372">
        <v>25</v>
      </c>
      <c r="AM372">
        <v>25</v>
      </c>
      <c r="AN372">
        <v>25</v>
      </c>
      <c r="AO372">
        <v>25</v>
      </c>
      <c r="AP372">
        <v>25</v>
      </c>
      <c r="AQ372">
        <v>25</v>
      </c>
      <c r="AR372">
        <v>1</v>
      </c>
      <c r="AS372">
        <v>1</v>
      </c>
      <c r="AT372">
        <v>25</v>
      </c>
      <c r="AU372">
        <v>23</v>
      </c>
      <c r="AV372">
        <v>23</v>
      </c>
      <c r="AW372">
        <v>23</v>
      </c>
      <c r="AX372">
        <v>23</v>
      </c>
      <c r="AY372">
        <v>23</v>
      </c>
      <c r="AZ372">
        <v>23</v>
      </c>
      <c r="BA372">
        <v>23</v>
      </c>
      <c r="BB372">
        <v>23</v>
      </c>
      <c r="BC372">
        <v>23</v>
      </c>
      <c r="BD372">
        <v>23</v>
      </c>
      <c r="BE372">
        <v>23</v>
      </c>
      <c r="BF372">
        <v>23</v>
      </c>
      <c r="BG372">
        <v>23</v>
      </c>
      <c r="BH372">
        <v>23</v>
      </c>
      <c r="BI372">
        <v>23</v>
      </c>
      <c r="BJ372">
        <v>23</v>
      </c>
      <c r="BK372">
        <v>1</v>
      </c>
      <c r="BL372">
        <v>25</v>
      </c>
      <c r="BM372">
        <v>25</v>
      </c>
      <c r="BN372">
        <v>23</v>
      </c>
      <c r="BO372">
        <v>11</v>
      </c>
      <c r="BP372">
        <v>24</v>
      </c>
      <c r="BQ372">
        <v>24</v>
      </c>
      <c r="BR372">
        <v>24</v>
      </c>
      <c r="BS372">
        <v>24</v>
      </c>
      <c r="BT372">
        <v>24</v>
      </c>
      <c r="BU372">
        <v>24</v>
      </c>
      <c r="BV372">
        <v>24</v>
      </c>
      <c r="BW372">
        <v>24</v>
      </c>
      <c r="BX372">
        <v>24</v>
      </c>
      <c r="BY372">
        <v>24</v>
      </c>
      <c r="BZ372">
        <v>24</v>
      </c>
      <c r="CA372">
        <v>24</v>
      </c>
      <c r="CB372">
        <v>24</v>
      </c>
      <c r="CC372">
        <v>24</v>
      </c>
      <c r="CD372">
        <v>1</v>
      </c>
      <c r="CE372">
        <v>23</v>
      </c>
      <c r="CF372">
        <v>23</v>
      </c>
      <c r="CG372">
        <v>23</v>
      </c>
      <c r="CH372">
        <v>24</v>
      </c>
      <c r="CI372">
        <v>24</v>
      </c>
      <c r="CJ372">
        <v>17</v>
      </c>
      <c r="CK372">
        <v>17</v>
      </c>
      <c r="CL372">
        <v>17</v>
      </c>
      <c r="CM372">
        <v>11</v>
      </c>
      <c r="CN372">
        <v>17</v>
      </c>
      <c r="CO372">
        <v>17</v>
      </c>
      <c r="CP372">
        <v>17</v>
      </c>
      <c r="CQ372">
        <v>17</v>
      </c>
      <c r="CR372">
        <v>17</v>
      </c>
      <c r="CS372">
        <v>17</v>
      </c>
      <c r="CT372">
        <v>17</v>
      </c>
      <c r="CU372">
        <v>17</v>
      </c>
      <c r="CV372">
        <v>17</v>
      </c>
      <c r="CW372">
        <v>17</v>
      </c>
      <c r="CX372">
        <v>24</v>
      </c>
      <c r="CY372">
        <v>24</v>
      </c>
      <c r="CZ372">
        <v>24</v>
      </c>
      <c r="DA372">
        <v>24</v>
      </c>
      <c r="DB372">
        <v>17</v>
      </c>
    </row>
    <row r="373" spans="1:106">
      <c r="A373">
        <v>365</v>
      </c>
      <c r="B373" t="s">
        <v>17</v>
      </c>
      <c r="C373" t="s">
        <v>9</v>
      </c>
      <c r="D373" t="s">
        <v>12</v>
      </c>
      <c r="E373" t="s">
        <v>19</v>
      </c>
      <c r="F373" t="s">
        <v>20</v>
      </c>
      <c r="G373">
        <v>22</v>
      </c>
      <c r="H373">
        <v>22</v>
      </c>
      <c r="I373">
        <v>22</v>
      </c>
      <c r="J373">
        <v>22</v>
      </c>
      <c r="K373">
        <v>22</v>
      </c>
      <c r="L373">
        <v>22</v>
      </c>
      <c r="M373">
        <v>22</v>
      </c>
      <c r="N373">
        <v>22</v>
      </c>
      <c r="O373">
        <v>22</v>
      </c>
      <c r="P373">
        <v>22</v>
      </c>
      <c r="Q373">
        <v>22</v>
      </c>
      <c r="R373">
        <v>22</v>
      </c>
      <c r="S373">
        <v>22</v>
      </c>
      <c r="T373">
        <v>22</v>
      </c>
      <c r="U373">
        <v>22</v>
      </c>
      <c r="V373">
        <v>22</v>
      </c>
      <c r="W373">
        <v>22</v>
      </c>
      <c r="X373">
        <v>22</v>
      </c>
      <c r="Y373">
        <v>22</v>
      </c>
      <c r="Z373">
        <v>22</v>
      </c>
      <c r="AA373">
        <v>25</v>
      </c>
      <c r="AB373">
        <v>25</v>
      </c>
      <c r="AC373">
        <v>25</v>
      </c>
      <c r="AD373">
        <v>25</v>
      </c>
      <c r="AE373">
        <v>25</v>
      </c>
      <c r="AF373">
        <v>25</v>
      </c>
      <c r="AG373">
        <v>24</v>
      </c>
      <c r="AH373">
        <v>25</v>
      </c>
      <c r="AI373">
        <v>25</v>
      </c>
      <c r="AJ373">
        <v>25</v>
      </c>
      <c r="AK373">
        <v>25</v>
      </c>
      <c r="AL373">
        <v>25</v>
      </c>
      <c r="AM373">
        <v>25</v>
      </c>
      <c r="AN373">
        <v>25</v>
      </c>
      <c r="AO373">
        <v>25</v>
      </c>
      <c r="AP373">
        <v>25</v>
      </c>
      <c r="AQ373">
        <v>25</v>
      </c>
      <c r="AR373">
        <v>25</v>
      </c>
      <c r="AS373">
        <v>25</v>
      </c>
      <c r="AT373">
        <v>25</v>
      </c>
      <c r="AU373">
        <v>23</v>
      </c>
      <c r="AV373">
        <v>23</v>
      </c>
      <c r="AW373">
        <v>23</v>
      </c>
      <c r="AX373">
        <v>24</v>
      </c>
      <c r="AY373">
        <v>23</v>
      </c>
      <c r="AZ373">
        <v>23</v>
      </c>
      <c r="BA373">
        <v>25</v>
      </c>
      <c r="BB373">
        <v>23</v>
      </c>
      <c r="BC373">
        <v>24</v>
      </c>
      <c r="BD373">
        <v>23</v>
      </c>
      <c r="BE373">
        <v>23</v>
      </c>
      <c r="BF373">
        <v>23</v>
      </c>
      <c r="BG373">
        <v>23</v>
      </c>
      <c r="BH373">
        <v>23</v>
      </c>
      <c r="BI373">
        <v>23</v>
      </c>
      <c r="BJ373">
        <v>23</v>
      </c>
      <c r="BK373">
        <v>23</v>
      </c>
      <c r="BL373">
        <v>23</v>
      </c>
      <c r="BM373">
        <v>23</v>
      </c>
      <c r="BN373">
        <v>23</v>
      </c>
      <c r="BO373">
        <v>24</v>
      </c>
      <c r="BP373">
        <v>24</v>
      </c>
      <c r="BQ373">
        <v>24</v>
      </c>
      <c r="BR373">
        <v>23</v>
      </c>
      <c r="BS373">
        <v>24</v>
      </c>
      <c r="BT373">
        <v>24</v>
      </c>
      <c r="BU373">
        <v>23</v>
      </c>
      <c r="BV373">
        <v>24</v>
      </c>
      <c r="BW373">
        <v>23</v>
      </c>
      <c r="BX373">
        <v>24</v>
      </c>
      <c r="BY373">
        <v>24</v>
      </c>
      <c r="BZ373">
        <v>24</v>
      </c>
      <c r="CA373">
        <v>24</v>
      </c>
      <c r="CB373">
        <v>24</v>
      </c>
      <c r="CC373">
        <v>24</v>
      </c>
      <c r="CD373">
        <v>24</v>
      </c>
      <c r="CE373">
        <v>24</v>
      </c>
      <c r="CF373">
        <v>24</v>
      </c>
      <c r="CG373">
        <v>24</v>
      </c>
      <c r="CH373">
        <v>24</v>
      </c>
      <c r="CI373">
        <v>17</v>
      </c>
      <c r="CJ373">
        <v>17</v>
      </c>
      <c r="CK373">
        <v>17</v>
      </c>
      <c r="CL373">
        <v>17</v>
      </c>
      <c r="CM373">
        <v>17</v>
      </c>
      <c r="CN373">
        <v>17</v>
      </c>
      <c r="CO373">
        <v>17</v>
      </c>
      <c r="CP373">
        <v>17</v>
      </c>
      <c r="CQ373">
        <v>17</v>
      </c>
      <c r="CR373">
        <v>17</v>
      </c>
      <c r="CS373">
        <v>17</v>
      </c>
      <c r="CT373">
        <v>17</v>
      </c>
      <c r="CU373">
        <v>17</v>
      </c>
      <c r="CV373">
        <v>17</v>
      </c>
      <c r="CW373">
        <v>17</v>
      </c>
      <c r="CX373">
        <v>17</v>
      </c>
      <c r="CY373">
        <v>17</v>
      </c>
      <c r="CZ373">
        <v>17</v>
      </c>
      <c r="DA373">
        <v>17</v>
      </c>
      <c r="DB373">
        <v>17</v>
      </c>
    </row>
    <row r="374" spans="1:106">
      <c r="A374">
        <v>366</v>
      </c>
      <c r="B374" t="s">
        <v>17</v>
      </c>
      <c r="C374" t="s">
        <v>9</v>
      </c>
      <c r="D374" t="s">
        <v>12</v>
      </c>
      <c r="E374" t="s">
        <v>19</v>
      </c>
      <c r="F374" t="s">
        <v>20</v>
      </c>
      <c r="G374">
        <v>22</v>
      </c>
      <c r="H374">
        <v>22</v>
      </c>
      <c r="I374">
        <v>22</v>
      </c>
      <c r="J374">
        <v>22</v>
      </c>
      <c r="K374">
        <v>22</v>
      </c>
      <c r="L374">
        <v>22</v>
      </c>
      <c r="M374">
        <v>22</v>
      </c>
      <c r="N374">
        <v>22</v>
      </c>
      <c r="O374">
        <v>22</v>
      </c>
      <c r="P374">
        <v>22</v>
      </c>
      <c r="Q374">
        <v>22</v>
      </c>
      <c r="R374">
        <v>22</v>
      </c>
      <c r="S374">
        <v>22</v>
      </c>
      <c r="T374">
        <v>22</v>
      </c>
      <c r="U374">
        <v>22</v>
      </c>
      <c r="V374">
        <v>22</v>
      </c>
      <c r="W374">
        <v>22</v>
      </c>
      <c r="X374">
        <v>22</v>
      </c>
      <c r="Y374">
        <v>22</v>
      </c>
      <c r="Z374">
        <v>22</v>
      </c>
      <c r="AA374">
        <v>25</v>
      </c>
      <c r="AB374">
        <v>25</v>
      </c>
      <c r="AC374">
        <v>25</v>
      </c>
      <c r="AD374">
        <v>25</v>
      </c>
      <c r="AE374">
        <v>25</v>
      </c>
      <c r="AF374">
        <v>25</v>
      </c>
      <c r="AG374">
        <v>25</v>
      </c>
      <c r="AH374">
        <v>25</v>
      </c>
      <c r="AI374">
        <v>25</v>
      </c>
      <c r="AJ374">
        <v>25</v>
      </c>
      <c r="AK374">
        <v>25</v>
      </c>
      <c r="AL374">
        <v>11</v>
      </c>
      <c r="AM374">
        <v>25</v>
      </c>
      <c r="AN374">
        <v>25</v>
      </c>
      <c r="AO374">
        <v>25</v>
      </c>
      <c r="AP374">
        <v>25</v>
      </c>
      <c r="AQ374">
        <v>25</v>
      </c>
      <c r="AR374">
        <v>25</v>
      </c>
      <c r="AS374">
        <v>25</v>
      </c>
      <c r="AT374">
        <v>25</v>
      </c>
      <c r="AU374">
        <v>23</v>
      </c>
      <c r="AV374">
        <v>23</v>
      </c>
      <c r="AW374">
        <v>23</v>
      </c>
      <c r="AX374">
        <v>23</v>
      </c>
      <c r="AY374">
        <v>23</v>
      </c>
      <c r="AZ374">
        <v>1</v>
      </c>
      <c r="BA374">
        <v>23</v>
      </c>
      <c r="BB374">
        <v>23</v>
      </c>
      <c r="BC374">
        <v>23</v>
      </c>
      <c r="BD374">
        <v>1</v>
      </c>
      <c r="BE374">
        <v>23</v>
      </c>
      <c r="BF374">
        <v>25</v>
      </c>
      <c r="BG374">
        <v>23</v>
      </c>
      <c r="BH374">
        <v>23</v>
      </c>
      <c r="BI374">
        <v>23</v>
      </c>
      <c r="BJ374">
        <v>23</v>
      </c>
      <c r="BK374">
        <v>23</v>
      </c>
      <c r="BL374">
        <v>23</v>
      </c>
      <c r="BM374">
        <v>23</v>
      </c>
      <c r="BN374">
        <v>23</v>
      </c>
      <c r="BO374">
        <v>24</v>
      </c>
      <c r="BP374">
        <v>24</v>
      </c>
      <c r="BQ374">
        <v>24</v>
      </c>
      <c r="BR374">
        <v>24</v>
      </c>
      <c r="BS374">
        <v>24</v>
      </c>
      <c r="BT374">
        <v>23</v>
      </c>
      <c r="BU374">
        <v>24</v>
      </c>
      <c r="BV374">
        <v>1</v>
      </c>
      <c r="BW374">
        <v>24</v>
      </c>
      <c r="BX374">
        <v>23</v>
      </c>
      <c r="BY374">
        <v>24</v>
      </c>
      <c r="BZ374">
        <v>23</v>
      </c>
      <c r="CA374">
        <v>24</v>
      </c>
      <c r="CB374">
        <v>24</v>
      </c>
      <c r="CC374">
        <v>24</v>
      </c>
      <c r="CD374">
        <v>24</v>
      </c>
      <c r="CE374">
        <v>24</v>
      </c>
      <c r="CF374">
        <v>24</v>
      </c>
      <c r="CG374">
        <v>24</v>
      </c>
      <c r="CH374">
        <v>24</v>
      </c>
      <c r="CI374">
        <v>17</v>
      </c>
      <c r="CJ374">
        <v>17</v>
      </c>
      <c r="CK374">
        <v>17</v>
      </c>
      <c r="CL374">
        <v>17</v>
      </c>
      <c r="CM374">
        <v>17</v>
      </c>
      <c r="CN374">
        <v>24</v>
      </c>
      <c r="CO374">
        <v>17</v>
      </c>
      <c r="CP374">
        <v>24</v>
      </c>
      <c r="CQ374">
        <v>17</v>
      </c>
      <c r="CR374">
        <v>24</v>
      </c>
      <c r="CS374">
        <v>17</v>
      </c>
      <c r="CT374">
        <v>24</v>
      </c>
      <c r="CU374">
        <v>17</v>
      </c>
      <c r="CV374">
        <v>11</v>
      </c>
      <c r="CW374">
        <v>17</v>
      </c>
      <c r="CX374">
        <v>17</v>
      </c>
      <c r="CY374">
        <v>17</v>
      </c>
      <c r="CZ374">
        <v>17</v>
      </c>
      <c r="DA374">
        <v>17</v>
      </c>
      <c r="DB374">
        <v>17</v>
      </c>
    </row>
    <row r="375" spans="1:106">
      <c r="A375">
        <v>367</v>
      </c>
      <c r="B375" t="s">
        <v>17</v>
      </c>
      <c r="C375" t="s">
        <v>9</v>
      </c>
      <c r="D375" t="s">
        <v>12</v>
      </c>
      <c r="E375" t="s">
        <v>19</v>
      </c>
      <c r="F375" t="s">
        <v>20</v>
      </c>
      <c r="G375">
        <v>22</v>
      </c>
      <c r="H375">
        <v>22</v>
      </c>
      <c r="I375">
        <v>22</v>
      </c>
      <c r="J375">
        <v>22</v>
      </c>
      <c r="K375">
        <v>22</v>
      </c>
      <c r="L375">
        <v>22</v>
      </c>
      <c r="M375">
        <v>22</v>
      </c>
      <c r="N375">
        <v>22</v>
      </c>
      <c r="O375">
        <v>22</v>
      </c>
      <c r="P375">
        <v>22</v>
      </c>
      <c r="Q375">
        <v>22</v>
      </c>
      <c r="R375">
        <v>22</v>
      </c>
      <c r="S375">
        <v>22</v>
      </c>
      <c r="T375">
        <v>22</v>
      </c>
      <c r="U375">
        <v>22</v>
      </c>
      <c r="V375">
        <v>22</v>
      </c>
      <c r="W375">
        <v>22</v>
      </c>
      <c r="X375">
        <v>22</v>
      </c>
      <c r="Y375">
        <v>22</v>
      </c>
      <c r="Z375">
        <v>22</v>
      </c>
      <c r="AA375">
        <v>25</v>
      </c>
      <c r="AB375">
        <v>25</v>
      </c>
      <c r="AC375">
        <v>25</v>
      </c>
      <c r="AD375">
        <v>25</v>
      </c>
      <c r="AE375">
        <v>25</v>
      </c>
      <c r="AF375">
        <v>25</v>
      </c>
      <c r="AG375">
        <v>25</v>
      </c>
      <c r="AH375">
        <v>25</v>
      </c>
      <c r="AI375">
        <v>25</v>
      </c>
      <c r="AJ375">
        <v>25</v>
      </c>
      <c r="AK375">
        <v>25</v>
      </c>
      <c r="AL375">
        <v>25</v>
      </c>
      <c r="AM375">
        <v>25</v>
      </c>
      <c r="AN375">
        <v>25</v>
      </c>
      <c r="AO375">
        <v>25</v>
      </c>
      <c r="AP375">
        <v>25</v>
      </c>
      <c r="AQ375">
        <v>25</v>
      </c>
      <c r="AR375">
        <v>25</v>
      </c>
      <c r="AS375">
        <v>25</v>
      </c>
      <c r="AT375">
        <v>25</v>
      </c>
      <c r="AU375">
        <v>23</v>
      </c>
      <c r="AV375">
        <v>23</v>
      </c>
      <c r="AW375">
        <v>23</v>
      </c>
      <c r="AX375">
        <v>23</v>
      </c>
      <c r="AY375">
        <v>23</v>
      </c>
      <c r="AZ375">
        <v>23</v>
      </c>
      <c r="BA375">
        <v>23</v>
      </c>
      <c r="BB375">
        <v>23</v>
      </c>
      <c r="BC375">
        <v>23</v>
      </c>
      <c r="BD375">
        <v>23</v>
      </c>
      <c r="BE375">
        <v>23</v>
      </c>
      <c r="BF375">
        <v>23</v>
      </c>
      <c r="BG375">
        <v>23</v>
      </c>
      <c r="BH375">
        <v>23</v>
      </c>
      <c r="BI375">
        <v>23</v>
      </c>
      <c r="BJ375">
        <v>23</v>
      </c>
      <c r="BK375">
        <v>23</v>
      </c>
      <c r="BL375">
        <v>23</v>
      </c>
      <c r="BM375">
        <v>23</v>
      </c>
      <c r="BN375">
        <v>23</v>
      </c>
      <c r="BO375">
        <v>24</v>
      </c>
      <c r="BP375">
        <v>24</v>
      </c>
      <c r="BQ375">
        <v>24</v>
      </c>
      <c r="BR375">
        <v>24</v>
      </c>
      <c r="BS375">
        <v>24</v>
      </c>
      <c r="BT375">
        <v>24</v>
      </c>
      <c r="BU375">
        <v>24</v>
      </c>
      <c r="BV375">
        <v>24</v>
      </c>
      <c r="BW375">
        <v>24</v>
      </c>
      <c r="BX375">
        <v>24</v>
      </c>
      <c r="BY375">
        <v>24</v>
      </c>
      <c r="BZ375">
        <v>24</v>
      </c>
      <c r="CA375">
        <v>24</v>
      </c>
      <c r="CB375">
        <v>24</v>
      </c>
      <c r="CC375">
        <v>24</v>
      </c>
      <c r="CD375">
        <v>24</v>
      </c>
      <c r="CE375">
        <v>24</v>
      </c>
      <c r="CF375">
        <v>24</v>
      </c>
      <c r="CG375">
        <v>11</v>
      </c>
      <c r="CH375">
        <v>24</v>
      </c>
      <c r="CI375">
        <v>17</v>
      </c>
      <c r="CJ375">
        <v>17</v>
      </c>
      <c r="CK375">
        <v>17</v>
      </c>
      <c r="CL375">
        <v>17</v>
      </c>
      <c r="CM375">
        <v>17</v>
      </c>
      <c r="CN375">
        <v>17</v>
      </c>
      <c r="CO375">
        <v>17</v>
      </c>
      <c r="CP375">
        <v>17</v>
      </c>
      <c r="CQ375">
        <v>17</v>
      </c>
      <c r="CR375">
        <v>17</v>
      </c>
      <c r="CS375">
        <v>17</v>
      </c>
      <c r="CT375">
        <v>17</v>
      </c>
      <c r="CU375">
        <v>17</v>
      </c>
      <c r="CV375">
        <v>17</v>
      </c>
      <c r="CW375">
        <v>17</v>
      </c>
      <c r="CX375">
        <v>17</v>
      </c>
      <c r="CY375">
        <v>11</v>
      </c>
      <c r="CZ375">
        <v>17</v>
      </c>
      <c r="DA375">
        <v>24</v>
      </c>
      <c r="DB375">
        <v>17</v>
      </c>
    </row>
    <row r="376" spans="1:106">
      <c r="A376">
        <v>368</v>
      </c>
      <c r="B376" t="s">
        <v>17</v>
      </c>
      <c r="C376" t="s">
        <v>9</v>
      </c>
      <c r="D376" t="s">
        <v>12</v>
      </c>
      <c r="E376" t="s">
        <v>19</v>
      </c>
      <c r="F376" t="s">
        <v>20</v>
      </c>
      <c r="G376">
        <v>22</v>
      </c>
      <c r="H376">
        <v>22</v>
      </c>
      <c r="I376">
        <v>22</v>
      </c>
      <c r="J376">
        <v>22</v>
      </c>
      <c r="K376">
        <v>22</v>
      </c>
      <c r="L376">
        <v>22</v>
      </c>
      <c r="M376">
        <v>22</v>
      </c>
      <c r="N376">
        <v>22</v>
      </c>
      <c r="O376">
        <v>22</v>
      </c>
      <c r="P376">
        <v>22</v>
      </c>
      <c r="Q376">
        <v>22</v>
      </c>
      <c r="R376">
        <v>22</v>
      </c>
      <c r="S376">
        <v>22</v>
      </c>
      <c r="T376">
        <v>22</v>
      </c>
      <c r="U376">
        <v>22</v>
      </c>
      <c r="V376">
        <v>22</v>
      </c>
      <c r="W376">
        <v>24</v>
      </c>
      <c r="X376">
        <v>22</v>
      </c>
      <c r="Y376">
        <v>24</v>
      </c>
      <c r="Z376">
        <v>22</v>
      </c>
      <c r="AA376">
        <v>25</v>
      </c>
      <c r="AB376">
        <v>25</v>
      </c>
      <c r="AC376">
        <v>25</v>
      </c>
      <c r="AD376">
        <v>25</v>
      </c>
      <c r="AE376">
        <v>25</v>
      </c>
      <c r="AF376">
        <v>25</v>
      </c>
      <c r="AG376">
        <v>25</v>
      </c>
      <c r="AH376">
        <v>25</v>
      </c>
      <c r="AI376">
        <v>25</v>
      </c>
      <c r="AJ376">
        <v>25</v>
      </c>
      <c r="AK376">
        <v>25</v>
      </c>
      <c r="AL376">
        <v>25</v>
      </c>
      <c r="AM376">
        <v>25</v>
      </c>
      <c r="AN376">
        <v>25</v>
      </c>
      <c r="AO376">
        <v>25</v>
      </c>
      <c r="AP376">
        <v>25</v>
      </c>
      <c r="AQ376">
        <v>17</v>
      </c>
      <c r="AR376">
        <v>25</v>
      </c>
      <c r="AS376">
        <v>19</v>
      </c>
      <c r="AT376">
        <v>25</v>
      </c>
      <c r="AU376">
        <v>23</v>
      </c>
      <c r="AV376">
        <v>23</v>
      </c>
      <c r="AW376">
        <v>23</v>
      </c>
      <c r="AX376">
        <v>23</v>
      </c>
      <c r="AY376">
        <v>23</v>
      </c>
      <c r="AZ376">
        <v>23</v>
      </c>
      <c r="BA376">
        <v>23</v>
      </c>
      <c r="BB376">
        <v>23</v>
      </c>
      <c r="BC376">
        <v>23</v>
      </c>
      <c r="BD376">
        <v>23</v>
      </c>
      <c r="BE376">
        <v>23</v>
      </c>
      <c r="BF376">
        <v>23</v>
      </c>
      <c r="BG376">
        <v>23</v>
      </c>
      <c r="BH376">
        <v>23</v>
      </c>
      <c r="BI376">
        <v>23</v>
      </c>
      <c r="BJ376">
        <v>23</v>
      </c>
      <c r="BK376">
        <v>23</v>
      </c>
      <c r="BL376">
        <v>23</v>
      </c>
      <c r="BM376">
        <v>17</v>
      </c>
      <c r="BN376">
        <v>23</v>
      </c>
      <c r="BO376">
        <v>24</v>
      </c>
      <c r="BP376">
        <v>24</v>
      </c>
      <c r="BQ376">
        <v>24</v>
      </c>
      <c r="BR376">
        <v>24</v>
      </c>
      <c r="BS376">
        <v>24</v>
      </c>
      <c r="BT376">
        <v>24</v>
      </c>
      <c r="BU376">
        <v>24</v>
      </c>
      <c r="BV376">
        <v>24</v>
      </c>
      <c r="BW376">
        <v>24</v>
      </c>
      <c r="BX376">
        <v>24</v>
      </c>
      <c r="BY376">
        <v>24</v>
      </c>
      <c r="BZ376">
        <v>24</v>
      </c>
      <c r="CA376">
        <v>24</v>
      </c>
      <c r="CB376">
        <v>24</v>
      </c>
      <c r="CC376">
        <v>24</v>
      </c>
      <c r="CD376">
        <v>24</v>
      </c>
      <c r="CE376">
        <v>19</v>
      </c>
      <c r="CF376">
        <v>24</v>
      </c>
      <c r="CG376">
        <v>22</v>
      </c>
      <c r="CH376">
        <v>24</v>
      </c>
      <c r="CI376">
        <v>17</v>
      </c>
      <c r="CJ376">
        <v>17</v>
      </c>
      <c r="CK376">
        <v>17</v>
      </c>
      <c r="CL376">
        <v>17</v>
      </c>
      <c r="CM376">
        <v>17</v>
      </c>
      <c r="CN376">
        <v>17</v>
      </c>
      <c r="CO376">
        <v>17</v>
      </c>
      <c r="CP376">
        <v>17</v>
      </c>
      <c r="CQ376">
        <v>1</v>
      </c>
      <c r="CR376">
        <v>17</v>
      </c>
      <c r="CS376">
        <v>17</v>
      </c>
      <c r="CT376">
        <v>17</v>
      </c>
      <c r="CU376">
        <v>17</v>
      </c>
      <c r="CV376">
        <v>17</v>
      </c>
      <c r="CW376">
        <v>17</v>
      </c>
      <c r="CX376">
        <v>17</v>
      </c>
      <c r="CY376">
        <v>25</v>
      </c>
      <c r="CZ376">
        <v>17</v>
      </c>
      <c r="DA376">
        <v>23</v>
      </c>
      <c r="DB376">
        <v>17</v>
      </c>
    </row>
    <row r="377" spans="1:106">
      <c r="A377">
        <v>369</v>
      </c>
      <c r="B377" t="s">
        <v>17</v>
      </c>
      <c r="C377" t="s">
        <v>9</v>
      </c>
      <c r="D377" t="s">
        <v>12</v>
      </c>
      <c r="E377" t="s">
        <v>19</v>
      </c>
      <c r="F377" t="s">
        <v>20</v>
      </c>
      <c r="G377">
        <v>22</v>
      </c>
      <c r="H377">
        <v>22</v>
      </c>
      <c r="I377">
        <v>22</v>
      </c>
      <c r="J377">
        <v>22</v>
      </c>
      <c r="K377">
        <v>22</v>
      </c>
      <c r="L377">
        <v>22</v>
      </c>
      <c r="M377">
        <v>22</v>
      </c>
      <c r="N377">
        <v>22</v>
      </c>
      <c r="O377">
        <v>22</v>
      </c>
      <c r="P377">
        <v>22</v>
      </c>
      <c r="Q377">
        <v>22</v>
      </c>
      <c r="R377">
        <v>22</v>
      </c>
      <c r="S377">
        <v>22</v>
      </c>
      <c r="T377">
        <v>22</v>
      </c>
      <c r="U377">
        <v>22</v>
      </c>
      <c r="V377">
        <v>22</v>
      </c>
      <c r="W377">
        <v>22</v>
      </c>
      <c r="X377">
        <v>22</v>
      </c>
      <c r="Y377">
        <v>22</v>
      </c>
      <c r="Z377">
        <v>22</v>
      </c>
      <c r="AA377">
        <v>25</v>
      </c>
      <c r="AB377">
        <v>25</v>
      </c>
      <c r="AC377">
        <v>25</v>
      </c>
      <c r="AD377">
        <v>25</v>
      </c>
      <c r="AE377">
        <v>25</v>
      </c>
      <c r="AF377">
        <v>25</v>
      </c>
      <c r="AG377">
        <v>25</v>
      </c>
      <c r="AH377">
        <v>25</v>
      </c>
      <c r="AI377">
        <v>25</v>
      </c>
      <c r="AJ377">
        <v>25</v>
      </c>
      <c r="AK377">
        <v>25</v>
      </c>
      <c r="AL377">
        <v>25</v>
      </c>
      <c r="AM377">
        <v>25</v>
      </c>
      <c r="AN377">
        <v>25</v>
      </c>
      <c r="AO377">
        <v>25</v>
      </c>
      <c r="AP377">
        <v>25</v>
      </c>
      <c r="AQ377">
        <v>25</v>
      </c>
      <c r="AR377">
        <v>25</v>
      </c>
      <c r="AS377">
        <v>25</v>
      </c>
      <c r="AT377">
        <v>25</v>
      </c>
      <c r="AU377">
        <v>23</v>
      </c>
      <c r="AV377">
        <v>23</v>
      </c>
      <c r="AW377">
        <v>23</v>
      </c>
      <c r="AX377">
        <v>23</v>
      </c>
      <c r="AY377">
        <v>23</v>
      </c>
      <c r="AZ377">
        <v>23</v>
      </c>
      <c r="BA377">
        <v>23</v>
      </c>
      <c r="BB377">
        <v>23</v>
      </c>
      <c r="BC377">
        <v>23</v>
      </c>
      <c r="BD377">
        <v>23</v>
      </c>
      <c r="BE377">
        <v>23</v>
      </c>
      <c r="BF377">
        <v>23</v>
      </c>
      <c r="BG377">
        <v>23</v>
      </c>
      <c r="BH377">
        <v>23</v>
      </c>
      <c r="BI377">
        <v>23</v>
      </c>
      <c r="BJ377">
        <v>23</v>
      </c>
      <c r="BK377">
        <v>23</v>
      </c>
      <c r="BL377">
        <v>23</v>
      </c>
      <c r="BM377">
        <v>23</v>
      </c>
      <c r="BN377">
        <v>23</v>
      </c>
      <c r="BO377">
        <v>24</v>
      </c>
      <c r="BP377">
        <v>24</v>
      </c>
      <c r="BQ377">
        <v>24</v>
      </c>
      <c r="BR377">
        <v>24</v>
      </c>
      <c r="BS377">
        <v>24</v>
      </c>
      <c r="BT377">
        <v>24</v>
      </c>
      <c r="BU377">
        <v>24</v>
      </c>
      <c r="BV377">
        <v>24</v>
      </c>
      <c r="BW377">
        <v>24</v>
      </c>
      <c r="BX377">
        <v>24</v>
      </c>
      <c r="BY377">
        <v>24</v>
      </c>
      <c r="BZ377">
        <v>24</v>
      </c>
      <c r="CA377">
        <v>24</v>
      </c>
      <c r="CB377">
        <v>24</v>
      </c>
      <c r="CC377">
        <v>24</v>
      </c>
      <c r="CD377">
        <v>24</v>
      </c>
      <c r="CE377">
        <v>24</v>
      </c>
      <c r="CF377">
        <v>24</v>
      </c>
      <c r="CG377">
        <v>24</v>
      </c>
      <c r="CH377">
        <v>24</v>
      </c>
      <c r="CI377">
        <v>17</v>
      </c>
      <c r="CJ377">
        <v>17</v>
      </c>
      <c r="CK377">
        <v>17</v>
      </c>
      <c r="CL377">
        <v>17</v>
      </c>
      <c r="CM377">
        <v>17</v>
      </c>
      <c r="CN377">
        <v>17</v>
      </c>
      <c r="CO377">
        <v>17</v>
      </c>
      <c r="CP377">
        <v>17</v>
      </c>
      <c r="CQ377">
        <v>17</v>
      </c>
      <c r="CR377">
        <v>17</v>
      </c>
      <c r="CS377">
        <v>17</v>
      </c>
      <c r="CT377">
        <v>17</v>
      </c>
      <c r="CU377">
        <v>17</v>
      </c>
      <c r="CV377">
        <v>17</v>
      </c>
      <c r="CW377">
        <v>17</v>
      </c>
      <c r="CX377">
        <v>17</v>
      </c>
      <c r="CY377">
        <v>17</v>
      </c>
      <c r="CZ377">
        <v>17</v>
      </c>
      <c r="DA377">
        <v>17</v>
      </c>
      <c r="DB377">
        <v>17</v>
      </c>
    </row>
    <row r="378" spans="1:106">
      <c r="A378">
        <v>370</v>
      </c>
      <c r="B378" t="s">
        <v>17</v>
      </c>
      <c r="C378" t="s">
        <v>9</v>
      </c>
      <c r="D378" t="s">
        <v>12</v>
      </c>
      <c r="E378" t="s">
        <v>19</v>
      </c>
      <c r="F378" t="s">
        <v>20</v>
      </c>
      <c r="G378">
        <v>22</v>
      </c>
      <c r="H378">
        <v>22</v>
      </c>
      <c r="I378">
        <v>22</v>
      </c>
      <c r="J378">
        <v>22</v>
      </c>
      <c r="K378">
        <v>22</v>
      </c>
      <c r="L378">
        <v>22</v>
      </c>
      <c r="M378">
        <v>22</v>
      </c>
      <c r="N378">
        <v>22</v>
      </c>
      <c r="O378">
        <v>22</v>
      </c>
      <c r="P378">
        <v>22</v>
      </c>
      <c r="Q378">
        <v>22</v>
      </c>
      <c r="R378">
        <v>22</v>
      </c>
      <c r="S378">
        <v>22</v>
      </c>
      <c r="T378">
        <v>22</v>
      </c>
      <c r="U378">
        <v>22</v>
      </c>
      <c r="V378">
        <v>22</v>
      </c>
      <c r="W378">
        <v>22</v>
      </c>
      <c r="X378">
        <v>22</v>
      </c>
      <c r="Y378">
        <v>22</v>
      </c>
      <c r="Z378">
        <v>22</v>
      </c>
      <c r="AA378">
        <v>25</v>
      </c>
      <c r="AB378">
        <v>25</v>
      </c>
      <c r="AC378">
        <v>25</v>
      </c>
      <c r="AD378">
        <v>25</v>
      </c>
      <c r="AE378">
        <v>25</v>
      </c>
      <c r="AF378">
        <v>25</v>
      </c>
      <c r="AG378">
        <v>25</v>
      </c>
      <c r="AH378">
        <v>11</v>
      </c>
      <c r="AI378">
        <v>25</v>
      </c>
      <c r="AJ378">
        <v>25</v>
      </c>
      <c r="AK378">
        <v>25</v>
      </c>
      <c r="AL378">
        <v>25</v>
      </c>
      <c r="AM378">
        <v>25</v>
      </c>
      <c r="AN378">
        <v>25</v>
      </c>
      <c r="AO378">
        <v>25</v>
      </c>
      <c r="AP378">
        <v>25</v>
      </c>
      <c r="AQ378">
        <v>25</v>
      </c>
      <c r="AR378">
        <v>25</v>
      </c>
      <c r="AS378">
        <v>25</v>
      </c>
      <c r="AT378">
        <v>25</v>
      </c>
      <c r="AU378">
        <v>23</v>
      </c>
      <c r="AV378">
        <v>23</v>
      </c>
      <c r="AW378">
        <v>23</v>
      </c>
      <c r="AX378">
        <v>23</v>
      </c>
      <c r="AY378">
        <v>23</v>
      </c>
      <c r="AZ378">
        <v>23</v>
      </c>
      <c r="BA378">
        <v>23</v>
      </c>
      <c r="BB378">
        <v>25</v>
      </c>
      <c r="BC378">
        <v>23</v>
      </c>
      <c r="BD378">
        <v>23</v>
      </c>
      <c r="BE378">
        <v>23</v>
      </c>
      <c r="BF378">
        <v>23</v>
      </c>
      <c r="BG378">
        <v>23</v>
      </c>
      <c r="BH378">
        <v>23</v>
      </c>
      <c r="BI378">
        <v>23</v>
      </c>
      <c r="BJ378">
        <v>23</v>
      </c>
      <c r="BK378">
        <v>1</v>
      </c>
      <c r="BL378">
        <v>23</v>
      </c>
      <c r="BM378">
        <v>24</v>
      </c>
      <c r="BN378">
        <v>23</v>
      </c>
      <c r="BO378">
        <v>24</v>
      </c>
      <c r="BP378">
        <v>24</v>
      </c>
      <c r="BQ378">
        <v>24</v>
      </c>
      <c r="BR378">
        <v>24</v>
      </c>
      <c r="BS378">
        <v>24</v>
      </c>
      <c r="BT378">
        <v>24</v>
      </c>
      <c r="BU378">
        <v>24</v>
      </c>
      <c r="BV378">
        <v>23</v>
      </c>
      <c r="BW378">
        <v>24</v>
      </c>
      <c r="BX378">
        <v>24</v>
      </c>
      <c r="BY378">
        <v>24</v>
      </c>
      <c r="BZ378">
        <v>24</v>
      </c>
      <c r="CA378">
        <v>24</v>
      </c>
      <c r="CB378">
        <v>24</v>
      </c>
      <c r="CC378">
        <v>24</v>
      </c>
      <c r="CD378">
        <v>24</v>
      </c>
      <c r="CE378">
        <v>23</v>
      </c>
      <c r="CF378">
        <v>24</v>
      </c>
      <c r="CG378">
        <v>23</v>
      </c>
      <c r="CH378">
        <v>24</v>
      </c>
      <c r="CI378">
        <v>17</v>
      </c>
      <c r="CJ378">
        <v>17</v>
      </c>
      <c r="CK378">
        <v>17</v>
      </c>
      <c r="CL378">
        <v>17</v>
      </c>
      <c r="CM378">
        <v>17</v>
      </c>
      <c r="CN378">
        <v>17</v>
      </c>
      <c r="CO378">
        <v>17</v>
      </c>
      <c r="CP378">
        <v>24</v>
      </c>
      <c r="CQ378">
        <v>17</v>
      </c>
      <c r="CR378">
        <v>17</v>
      </c>
      <c r="CS378">
        <v>17</v>
      </c>
      <c r="CT378">
        <v>17</v>
      </c>
      <c r="CU378">
        <v>17</v>
      </c>
      <c r="CV378">
        <v>17</v>
      </c>
      <c r="CW378">
        <v>17</v>
      </c>
      <c r="CX378">
        <v>17</v>
      </c>
      <c r="CY378">
        <v>24</v>
      </c>
      <c r="CZ378">
        <v>17</v>
      </c>
      <c r="DA378">
        <v>17</v>
      </c>
      <c r="DB378">
        <v>17</v>
      </c>
    </row>
    <row r="379" spans="1:106">
      <c r="A379">
        <v>371</v>
      </c>
      <c r="B379" t="s">
        <v>17</v>
      </c>
      <c r="C379" t="s">
        <v>9</v>
      </c>
      <c r="D379" t="s">
        <v>12</v>
      </c>
      <c r="E379" t="s">
        <v>19</v>
      </c>
      <c r="F379" t="s">
        <v>20</v>
      </c>
      <c r="G379">
        <v>22</v>
      </c>
      <c r="H379">
        <v>22</v>
      </c>
      <c r="I379">
        <v>22</v>
      </c>
      <c r="J379">
        <v>22</v>
      </c>
      <c r="K379">
        <v>22</v>
      </c>
      <c r="L379">
        <v>22</v>
      </c>
      <c r="M379">
        <v>22</v>
      </c>
      <c r="N379">
        <v>22</v>
      </c>
      <c r="O379">
        <v>22</v>
      </c>
      <c r="P379">
        <v>22</v>
      </c>
      <c r="Q379">
        <v>22</v>
      </c>
      <c r="R379">
        <v>22</v>
      </c>
      <c r="S379">
        <v>22</v>
      </c>
      <c r="T379">
        <v>22</v>
      </c>
      <c r="U379">
        <v>22</v>
      </c>
      <c r="V379">
        <v>22</v>
      </c>
      <c r="W379">
        <v>1</v>
      </c>
      <c r="X379">
        <v>22</v>
      </c>
      <c r="Y379">
        <v>11</v>
      </c>
      <c r="Z379">
        <v>22</v>
      </c>
      <c r="AA379">
        <v>25</v>
      </c>
      <c r="AB379">
        <v>25</v>
      </c>
      <c r="AC379">
        <v>25</v>
      </c>
      <c r="AD379">
        <v>25</v>
      </c>
      <c r="AE379">
        <v>25</v>
      </c>
      <c r="AF379">
        <v>25</v>
      </c>
      <c r="AG379">
        <v>25</v>
      </c>
      <c r="AH379">
        <v>25</v>
      </c>
      <c r="AI379">
        <v>25</v>
      </c>
      <c r="AJ379">
        <v>25</v>
      </c>
      <c r="AK379">
        <v>25</v>
      </c>
      <c r="AL379">
        <v>25</v>
      </c>
      <c r="AM379">
        <v>11</v>
      </c>
      <c r="AN379">
        <v>25</v>
      </c>
      <c r="AO379">
        <v>25</v>
      </c>
      <c r="AP379">
        <v>25</v>
      </c>
      <c r="AQ379">
        <v>22</v>
      </c>
      <c r="AR379">
        <v>25</v>
      </c>
      <c r="AS379">
        <v>1</v>
      </c>
      <c r="AT379">
        <v>25</v>
      </c>
      <c r="AU379">
        <v>23</v>
      </c>
      <c r="AV379">
        <v>23</v>
      </c>
      <c r="AW379">
        <v>23</v>
      </c>
      <c r="AX379">
        <v>23</v>
      </c>
      <c r="AY379">
        <v>23</v>
      </c>
      <c r="AZ379">
        <v>23</v>
      </c>
      <c r="BA379">
        <v>23</v>
      </c>
      <c r="BB379">
        <v>23</v>
      </c>
      <c r="BC379">
        <v>23</v>
      </c>
      <c r="BD379">
        <v>23</v>
      </c>
      <c r="BE379">
        <v>23</v>
      </c>
      <c r="BF379">
        <v>23</v>
      </c>
      <c r="BG379">
        <v>25</v>
      </c>
      <c r="BH379">
        <v>23</v>
      </c>
      <c r="BI379">
        <v>23</v>
      </c>
      <c r="BJ379">
        <v>23</v>
      </c>
      <c r="BK379">
        <v>25</v>
      </c>
      <c r="BL379">
        <v>23</v>
      </c>
      <c r="BM379">
        <v>22</v>
      </c>
      <c r="BN379">
        <v>23</v>
      </c>
      <c r="BO379">
        <v>24</v>
      </c>
      <c r="BP379">
        <v>24</v>
      </c>
      <c r="BQ379">
        <v>24</v>
      </c>
      <c r="BR379">
        <v>24</v>
      </c>
      <c r="BS379">
        <v>24</v>
      </c>
      <c r="BT379">
        <v>24</v>
      </c>
      <c r="BU379">
        <v>24</v>
      </c>
      <c r="BV379">
        <v>24</v>
      </c>
      <c r="BW379">
        <v>24</v>
      </c>
      <c r="BX379">
        <v>24</v>
      </c>
      <c r="BY379">
        <v>11</v>
      </c>
      <c r="BZ379">
        <v>24</v>
      </c>
      <c r="CA379">
        <v>23</v>
      </c>
      <c r="CB379">
        <v>24</v>
      </c>
      <c r="CC379">
        <v>24</v>
      </c>
      <c r="CD379">
        <v>24</v>
      </c>
      <c r="CE379">
        <v>23</v>
      </c>
      <c r="CF379">
        <v>24</v>
      </c>
      <c r="CG379">
        <v>25</v>
      </c>
      <c r="CH379">
        <v>24</v>
      </c>
      <c r="CI379">
        <v>17</v>
      </c>
      <c r="CJ379">
        <v>17</v>
      </c>
      <c r="CK379">
        <v>17</v>
      </c>
      <c r="CL379">
        <v>17</v>
      </c>
      <c r="CM379">
        <v>17</v>
      </c>
      <c r="CN379">
        <v>17</v>
      </c>
      <c r="CO379">
        <v>17</v>
      </c>
      <c r="CP379">
        <v>1</v>
      </c>
      <c r="CQ379">
        <v>17</v>
      </c>
      <c r="CR379">
        <v>17</v>
      </c>
      <c r="CS379">
        <v>24</v>
      </c>
      <c r="CT379">
        <v>1</v>
      </c>
      <c r="CU379">
        <v>24</v>
      </c>
      <c r="CV379">
        <v>1</v>
      </c>
      <c r="CW379">
        <v>17</v>
      </c>
      <c r="CX379">
        <v>17</v>
      </c>
      <c r="CY379">
        <v>24</v>
      </c>
      <c r="CZ379">
        <v>17</v>
      </c>
      <c r="DA379">
        <v>23</v>
      </c>
      <c r="DB379">
        <v>17</v>
      </c>
    </row>
    <row r="380" spans="1:106">
      <c r="A380">
        <v>372</v>
      </c>
      <c r="B380" t="s">
        <v>17</v>
      </c>
      <c r="C380" t="s">
        <v>9</v>
      </c>
      <c r="D380" t="s">
        <v>12</v>
      </c>
      <c r="E380" t="s">
        <v>19</v>
      </c>
      <c r="F380" t="s">
        <v>20</v>
      </c>
      <c r="G380">
        <v>22</v>
      </c>
      <c r="H380">
        <v>22</v>
      </c>
      <c r="I380">
        <v>22</v>
      </c>
      <c r="J380">
        <v>22</v>
      </c>
      <c r="K380">
        <v>22</v>
      </c>
      <c r="L380">
        <v>22</v>
      </c>
      <c r="M380">
        <v>22</v>
      </c>
      <c r="N380">
        <v>22</v>
      </c>
      <c r="O380">
        <v>22</v>
      </c>
      <c r="P380">
        <v>22</v>
      </c>
      <c r="Q380">
        <v>22</v>
      </c>
      <c r="R380">
        <v>22</v>
      </c>
      <c r="S380">
        <v>11</v>
      </c>
      <c r="T380">
        <v>22</v>
      </c>
      <c r="U380">
        <v>22</v>
      </c>
      <c r="V380">
        <v>22</v>
      </c>
      <c r="W380">
        <v>22</v>
      </c>
      <c r="X380">
        <v>22</v>
      </c>
      <c r="Y380">
        <v>22</v>
      </c>
      <c r="Z380">
        <v>22</v>
      </c>
      <c r="AA380">
        <v>25</v>
      </c>
      <c r="AB380">
        <v>25</v>
      </c>
      <c r="AC380">
        <v>25</v>
      </c>
      <c r="AD380">
        <v>25</v>
      </c>
      <c r="AE380">
        <v>25</v>
      </c>
      <c r="AF380">
        <v>25</v>
      </c>
      <c r="AG380">
        <v>25</v>
      </c>
      <c r="AH380">
        <v>25</v>
      </c>
      <c r="AI380">
        <v>25</v>
      </c>
      <c r="AJ380">
        <v>25</v>
      </c>
      <c r="AK380">
        <v>25</v>
      </c>
      <c r="AL380">
        <v>25</v>
      </c>
      <c r="AM380">
        <v>22</v>
      </c>
      <c r="AN380">
        <v>25</v>
      </c>
      <c r="AO380">
        <v>25</v>
      </c>
      <c r="AP380">
        <v>25</v>
      </c>
      <c r="AQ380">
        <v>25</v>
      </c>
      <c r="AR380">
        <v>25</v>
      </c>
      <c r="AS380">
        <v>25</v>
      </c>
      <c r="AT380">
        <v>25</v>
      </c>
      <c r="AU380">
        <v>23</v>
      </c>
      <c r="AV380">
        <v>23</v>
      </c>
      <c r="AW380">
        <v>23</v>
      </c>
      <c r="AX380">
        <v>23</v>
      </c>
      <c r="AY380">
        <v>23</v>
      </c>
      <c r="AZ380">
        <v>23</v>
      </c>
      <c r="BA380">
        <v>23</v>
      </c>
      <c r="BB380">
        <v>23</v>
      </c>
      <c r="BC380">
        <v>23</v>
      </c>
      <c r="BD380">
        <v>23</v>
      </c>
      <c r="BE380">
        <v>1</v>
      </c>
      <c r="BF380">
        <v>23</v>
      </c>
      <c r="BG380">
        <v>25</v>
      </c>
      <c r="BH380">
        <v>23</v>
      </c>
      <c r="BI380">
        <v>23</v>
      </c>
      <c r="BJ380">
        <v>23</v>
      </c>
      <c r="BK380">
        <v>23</v>
      </c>
      <c r="BL380">
        <v>23</v>
      </c>
      <c r="BM380">
        <v>23</v>
      </c>
      <c r="BN380">
        <v>23</v>
      </c>
      <c r="BO380">
        <v>24</v>
      </c>
      <c r="BP380">
        <v>24</v>
      </c>
      <c r="BQ380">
        <v>24</v>
      </c>
      <c r="BR380">
        <v>24</v>
      </c>
      <c r="BS380">
        <v>24</v>
      </c>
      <c r="BT380">
        <v>24</v>
      </c>
      <c r="BU380">
        <v>24</v>
      </c>
      <c r="BV380">
        <v>24</v>
      </c>
      <c r="BW380">
        <v>24</v>
      </c>
      <c r="BX380">
        <v>24</v>
      </c>
      <c r="BY380">
        <v>23</v>
      </c>
      <c r="BZ380">
        <v>24</v>
      </c>
      <c r="CA380">
        <v>1</v>
      </c>
      <c r="CB380">
        <v>24</v>
      </c>
      <c r="CC380">
        <v>24</v>
      </c>
      <c r="CD380">
        <v>24</v>
      </c>
      <c r="CE380">
        <v>24</v>
      </c>
      <c r="CF380">
        <v>24</v>
      </c>
      <c r="CG380">
        <v>24</v>
      </c>
      <c r="CH380">
        <v>24</v>
      </c>
      <c r="CI380">
        <v>17</v>
      </c>
      <c r="CJ380">
        <v>11</v>
      </c>
      <c r="CK380">
        <v>17</v>
      </c>
      <c r="CL380">
        <v>17</v>
      </c>
      <c r="CM380">
        <v>17</v>
      </c>
      <c r="CN380">
        <v>17</v>
      </c>
      <c r="CO380">
        <v>17</v>
      </c>
      <c r="CP380">
        <v>17</v>
      </c>
      <c r="CQ380">
        <v>17</v>
      </c>
      <c r="CR380">
        <v>17</v>
      </c>
      <c r="CS380">
        <v>24</v>
      </c>
      <c r="CT380">
        <v>17</v>
      </c>
      <c r="CU380">
        <v>23</v>
      </c>
      <c r="CV380">
        <v>17</v>
      </c>
      <c r="CW380">
        <v>1</v>
      </c>
      <c r="CX380">
        <v>17</v>
      </c>
      <c r="CY380">
        <v>17</v>
      </c>
      <c r="CZ380">
        <v>17</v>
      </c>
      <c r="DA380">
        <v>17</v>
      </c>
      <c r="DB380">
        <v>17</v>
      </c>
    </row>
    <row r="381" spans="1:106">
      <c r="A381">
        <v>373</v>
      </c>
      <c r="B381" t="s">
        <v>17</v>
      </c>
      <c r="C381" t="s">
        <v>9</v>
      </c>
      <c r="D381" t="s">
        <v>12</v>
      </c>
      <c r="E381" t="s">
        <v>19</v>
      </c>
      <c r="F381" t="s">
        <v>20</v>
      </c>
      <c r="G381">
        <v>22</v>
      </c>
      <c r="H381">
        <v>22</v>
      </c>
      <c r="I381">
        <v>22</v>
      </c>
      <c r="J381">
        <v>22</v>
      </c>
      <c r="K381">
        <v>22</v>
      </c>
      <c r="L381">
        <v>22</v>
      </c>
      <c r="M381">
        <v>22</v>
      </c>
      <c r="N381">
        <v>22</v>
      </c>
      <c r="O381">
        <v>22</v>
      </c>
      <c r="P381">
        <v>22</v>
      </c>
      <c r="Q381">
        <v>22</v>
      </c>
      <c r="R381">
        <v>22</v>
      </c>
      <c r="S381">
        <v>22</v>
      </c>
      <c r="T381">
        <v>22</v>
      </c>
      <c r="U381">
        <v>22</v>
      </c>
      <c r="V381">
        <v>22</v>
      </c>
      <c r="W381">
        <v>22</v>
      </c>
      <c r="X381">
        <v>22</v>
      </c>
      <c r="Y381">
        <v>22</v>
      </c>
      <c r="Z381">
        <v>22</v>
      </c>
      <c r="AA381">
        <v>25</v>
      </c>
      <c r="AB381">
        <v>25</v>
      </c>
      <c r="AC381">
        <v>25</v>
      </c>
      <c r="AD381">
        <v>25</v>
      </c>
      <c r="AE381">
        <v>25</v>
      </c>
      <c r="AF381">
        <v>25</v>
      </c>
      <c r="AG381">
        <v>25</v>
      </c>
      <c r="AH381">
        <v>25</v>
      </c>
      <c r="AI381">
        <v>25</v>
      </c>
      <c r="AJ381">
        <v>25</v>
      </c>
      <c r="AK381">
        <v>25</v>
      </c>
      <c r="AL381">
        <v>25</v>
      </c>
      <c r="AM381">
        <v>25</v>
      </c>
      <c r="AN381">
        <v>25</v>
      </c>
      <c r="AO381">
        <v>25</v>
      </c>
      <c r="AP381">
        <v>25</v>
      </c>
      <c r="AQ381">
        <v>25</v>
      </c>
      <c r="AR381">
        <v>25</v>
      </c>
      <c r="AS381">
        <v>25</v>
      </c>
      <c r="AT381">
        <v>25</v>
      </c>
      <c r="AU381">
        <v>23</v>
      </c>
      <c r="AV381">
        <v>23</v>
      </c>
      <c r="AW381">
        <v>23</v>
      </c>
      <c r="AX381">
        <v>23</v>
      </c>
      <c r="AY381">
        <v>23</v>
      </c>
      <c r="AZ381">
        <v>23</v>
      </c>
      <c r="BA381">
        <v>23</v>
      </c>
      <c r="BB381">
        <v>23</v>
      </c>
      <c r="BC381">
        <v>23</v>
      </c>
      <c r="BD381">
        <v>23</v>
      </c>
      <c r="BE381">
        <v>23</v>
      </c>
      <c r="BF381">
        <v>24</v>
      </c>
      <c r="BG381">
        <v>23</v>
      </c>
      <c r="BH381">
        <v>24</v>
      </c>
      <c r="BI381">
        <v>23</v>
      </c>
      <c r="BJ381">
        <v>24</v>
      </c>
      <c r="BK381">
        <v>23</v>
      </c>
      <c r="BL381">
        <v>24</v>
      </c>
      <c r="BM381">
        <v>23</v>
      </c>
      <c r="BN381">
        <v>23</v>
      </c>
      <c r="BO381">
        <v>24</v>
      </c>
      <c r="BP381">
        <v>24</v>
      </c>
      <c r="BQ381">
        <v>24</v>
      </c>
      <c r="BR381">
        <v>24</v>
      </c>
      <c r="BS381">
        <v>24</v>
      </c>
      <c r="BT381">
        <v>24</v>
      </c>
      <c r="BU381">
        <v>24</v>
      </c>
      <c r="BV381">
        <v>24</v>
      </c>
      <c r="BW381">
        <v>24</v>
      </c>
      <c r="BX381">
        <v>24</v>
      </c>
      <c r="BY381">
        <v>24</v>
      </c>
      <c r="BZ381">
        <v>23</v>
      </c>
      <c r="CA381">
        <v>24</v>
      </c>
      <c r="CB381">
        <v>23</v>
      </c>
      <c r="CC381">
        <v>24</v>
      </c>
      <c r="CD381">
        <v>23</v>
      </c>
      <c r="CE381">
        <v>24</v>
      </c>
      <c r="CF381">
        <v>23</v>
      </c>
      <c r="CG381">
        <v>24</v>
      </c>
      <c r="CH381">
        <v>24</v>
      </c>
      <c r="CI381">
        <v>17</v>
      </c>
      <c r="CJ381">
        <v>17</v>
      </c>
      <c r="CK381">
        <v>17</v>
      </c>
      <c r="CL381">
        <v>17</v>
      </c>
      <c r="CM381">
        <v>17</v>
      </c>
      <c r="CN381">
        <v>17</v>
      </c>
      <c r="CO381">
        <v>17</v>
      </c>
      <c r="CP381">
        <v>17</v>
      </c>
      <c r="CQ381">
        <v>17</v>
      </c>
      <c r="CR381">
        <v>17</v>
      </c>
      <c r="CS381">
        <v>17</v>
      </c>
      <c r="CT381">
        <v>17</v>
      </c>
      <c r="CU381">
        <v>17</v>
      </c>
      <c r="CV381">
        <v>17</v>
      </c>
      <c r="CW381">
        <v>17</v>
      </c>
      <c r="CX381">
        <v>17</v>
      </c>
      <c r="CY381">
        <v>17</v>
      </c>
      <c r="CZ381">
        <v>17</v>
      </c>
      <c r="DA381">
        <v>17</v>
      </c>
      <c r="DB381">
        <v>17</v>
      </c>
    </row>
    <row r="382" spans="1:106">
      <c r="A382">
        <v>374</v>
      </c>
      <c r="B382" t="s">
        <v>17</v>
      </c>
      <c r="C382" t="s">
        <v>9</v>
      </c>
      <c r="D382" t="s">
        <v>12</v>
      </c>
      <c r="E382" t="s">
        <v>19</v>
      </c>
      <c r="F382" t="s">
        <v>20</v>
      </c>
      <c r="G382">
        <v>22</v>
      </c>
      <c r="H382">
        <v>22</v>
      </c>
      <c r="I382">
        <v>22</v>
      </c>
      <c r="J382">
        <v>22</v>
      </c>
      <c r="K382">
        <v>22</v>
      </c>
      <c r="L382">
        <v>22</v>
      </c>
      <c r="M382">
        <v>22</v>
      </c>
      <c r="N382">
        <v>22</v>
      </c>
      <c r="O382">
        <v>22</v>
      </c>
      <c r="P382">
        <v>22</v>
      </c>
      <c r="Q382">
        <v>22</v>
      </c>
      <c r="R382">
        <v>22</v>
      </c>
      <c r="S382">
        <v>22</v>
      </c>
      <c r="T382">
        <v>22</v>
      </c>
      <c r="U382">
        <v>22</v>
      </c>
      <c r="V382">
        <v>22</v>
      </c>
      <c r="W382">
        <v>22</v>
      </c>
      <c r="X382">
        <v>22</v>
      </c>
      <c r="Y382">
        <v>22</v>
      </c>
      <c r="Z382">
        <v>22</v>
      </c>
      <c r="AA382">
        <v>25</v>
      </c>
      <c r="AB382">
        <v>25</v>
      </c>
      <c r="AC382">
        <v>25</v>
      </c>
      <c r="AD382">
        <v>25</v>
      </c>
      <c r="AE382">
        <v>25</v>
      </c>
      <c r="AF382">
        <v>11</v>
      </c>
      <c r="AG382">
        <v>25</v>
      </c>
      <c r="AH382">
        <v>25</v>
      </c>
      <c r="AI382">
        <v>25</v>
      </c>
      <c r="AJ382">
        <v>25</v>
      </c>
      <c r="AK382">
        <v>25</v>
      </c>
      <c r="AL382">
        <v>25</v>
      </c>
      <c r="AM382">
        <v>25</v>
      </c>
      <c r="AN382">
        <v>25</v>
      </c>
      <c r="AO382">
        <v>25</v>
      </c>
      <c r="AP382">
        <v>25</v>
      </c>
      <c r="AQ382">
        <v>25</v>
      </c>
      <c r="AR382">
        <v>25</v>
      </c>
      <c r="AS382">
        <v>25</v>
      </c>
      <c r="AT382">
        <v>25</v>
      </c>
      <c r="AU382">
        <v>23</v>
      </c>
      <c r="AV382">
        <v>23</v>
      </c>
      <c r="AW382">
        <v>23</v>
      </c>
      <c r="AX382">
        <v>23</v>
      </c>
      <c r="AY382">
        <v>23</v>
      </c>
      <c r="AZ382">
        <v>25</v>
      </c>
      <c r="BA382">
        <v>23</v>
      </c>
      <c r="BB382">
        <v>23</v>
      </c>
      <c r="BC382">
        <v>23</v>
      </c>
      <c r="BD382">
        <v>23</v>
      </c>
      <c r="BE382">
        <v>23</v>
      </c>
      <c r="BF382">
        <v>23</v>
      </c>
      <c r="BG382">
        <v>23</v>
      </c>
      <c r="BH382">
        <v>23</v>
      </c>
      <c r="BI382">
        <v>23</v>
      </c>
      <c r="BJ382">
        <v>23</v>
      </c>
      <c r="BK382">
        <v>23</v>
      </c>
      <c r="BL382">
        <v>23</v>
      </c>
      <c r="BM382">
        <v>23</v>
      </c>
      <c r="BN382">
        <v>23</v>
      </c>
      <c r="BO382">
        <v>24</v>
      </c>
      <c r="BP382">
        <v>24</v>
      </c>
      <c r="BQ382">
        <v>24</v>
      </c>
      <c r="BR382">
        <v>24</v>
      </c>
      <c r="BS382">
        <v>24</v>
      </c>
      <c r="BT382">
        <v>23</v>
      </c>
      <c r="BU382">
        <v>24</v>
      </c>
      <c r="BV382">
        <v>11</v>
      </c>
      <c r="BW382">
        <v>24</v>
      </c>
      <c r="BX382">
        <v>11</v>
      </c>
      <c r="BY382">
        <v>24</v>
      </c>
      <c r="BZ382">
        <v>24</v>
      </c>
      <c r="CA382">
        <v>24</v>
      </c>
      <c r="CB382">
        <v>24</v>
      </c>
      <c r="CC382">
        <v>24</v>
      </c>
      <c r="CD382">
        <v>24</v>
      </c>
      <c r="CE382">
        <v>24</v>
      </c>
      <c r="CF382">
        <v>24</v>
      </c>
      <c r="CG382">
        <v>24</v>
      </c>
      <c r="CH382">
        <v>24</v>
      </c>
      <c r="CI382">
        <v>17</v>
      </c>
      <c r="CJ382">
        <v>17</v>
      </c>
      <c r="CK382">
        <v>17</v>
      </c>
      <c r="CL382">
        <v>17</v>
      </c>
      <c r="CM382">
        <v>17</v>
      </c>
      <c r="CN382">
        <v>24</v>
      </c>
      <c r="CO382">
        <v>17</v>
      </c>
      <c r="CP382">
        <v>1</v>
      </c>
      <c r="CQ382">
        <v>17</v>
      </c>
      <c r="CR382">
        <v>24</v>
      </c>
      <c r="CS382">
        <v>17</v>
      </c>
      <c r="CT382">
        <v>17</v>
      </c>
      <c r="CU382">
        <v>17</v>
      </c>
      <c r="CV382">
        <v>17</v>
      </c>
      <c r="CW382">
        <v>17</v>
      </c>
      <c r="CX382">
        <v>17</v>
      </c>
      <c r="CY382">
        <v>17</v>
      </c>
      <c r="CZ382">
        <v>17</v>
      </c>
      <c r="DA382">
        <v>17</v>
      </c>
      <c r="DB382">
        <v>17</v>
      </c>
    </row>
    <row r="383" spans="1:106">
      <c r="A383">
        <v>375</v>
      </c>
      <c r="B383" t="s">
        <v>17</v>
      </c>
      <c r="C383" t="s">
        <v>9</v>
      </c>
      <c r="D383" t="s">
        <v>12</v>
      </c>
      <c r="E383" t="s">
        <v>19</v>
      </c>
      <c r="F383" t="s">
        <v>20</v>
      </c>
      <c r="G383">
        <v>22</v>
      </c>
      <c r="H383">
        <v>26</v>
      </c>
      <c r="I383">
        <v>22</v>
      </c>
      <c r="J383">
        <v>22</v>
      </c>
      <c r="K383">
        <v>22</v>
      </c>
      <c r="L383">
        <v>22</v>
      </c>
      <c r="M383">
        <v>22</v>
      </c>
      <c r="N383">
        <v>22</v>
      </c>
      <c r="O383">
        <v>22</v>
      </c>
      <c r="P383">
        <v>22</v>
      </c>
      <c r="Q383">
        <v>22</v>
      </c>
      <c r="R383">
        <v>22</v>
      </c>
      <c r="S383">
        <v>22</v>
      </c>
      <c r="T383">
        <v>22</v>
      </c>
      <c r="U383">
        <v>22</v>
      </c>
      <c r="V383">
        <v>22</v>
      </c>
      <c r="W383">
        <v>22</v>
      </c>
      <c r="X383">
        <v>22</v>
      </c>
      <c r="Y383">
        <v>22</v>
      </c>
      <c r="Z383">
        <v>22</v>
      </c>
      <c r="AA383">
        <v>25</v>
      </c>
      <c r="AB383">
        <v>22</v>
      </c>
      <c r="AC383">
        <v>25</v>
      </c>
      <c r="AD383">
        <v>25</v>
      </c>
      <c r="AE383">
        <v>25</v>
      </c>
      <c r="AF383">
        <v>1</v>
      </c>
      <c r="AG383">
        <v>18</v>
      </c>
      <c r="AH383">
        <v>1</v>
      </c>
      <c r="AI383">
        <v>25</v>
      </c>
      <c r="AJ383">
        <v>25</v>
      </c>
      <c r="AK383">
        <v>25</v>
      </c>
      <c r="AL383">
        <v>25</v>
      </c>
      <c r="AM383">
        <v>25</v>
      </c>
      <c r="AN383">
        <v>25</v>
      </c>
      <c r="AO383">
        <v>25</v>
      </c>
      <c r="AP383">
        <v>25</v>
      </c>
      <c r="AQ383">
        <v>25</v>
      </c>
      <c r="AR383">
        <v>25</v>
      </c>
      <c r="AS383">
        <v>25</v>
      </c>
      <c r="AT383">
        <v>25</v>
      </c>
      <c r="AU383">
        <v>23</v>
      </c>
      <c r="AV383">
        <v>24</v>
      </c>
      <c r="AW383">
        <v>23</v>
      </c>
      <c r="AX383">
        <v>24</v>
      </c>
      <c r="AY383">
        <v>23</v>
      </c>
      <c r="AZ383">
        <v>25</v>
      </c>
      <c r="BA383">
        <v>25</v>
      </c>
      <c r="BB383">
        <v>25</v>
      </c>
      <c r="BC383">
        <v>23</v>
      </c>
      <c r="BD383">
        <v>1</v>
      </c>
      <c r="BE383">
        <v>23</v>
      </c>
      <c r="BF383">
        <v>23</v>
      </c>
      <c r="BG383">
        <v>23</v>
      </c>
      <c r="BH383">
        <v>23</v>
      </c>
      <c r="BI383">
        <v>23</v>
      </c>
      <c r="BJ383">
        <v>23</v>
      </c>
      <c r="BK383">
        <v>23</v>
      </c>
      <c r="BL383">
        <v>23</v>
      </c>
      <c r="BM383">
        <v>24</v>
      </c>
      <c r="BN383">
        <v>23</v>
      </c>
      <c r="BO383">
        <v>24</v>
      </c>
      <c r="BP383">
        <v>19</v>
      </c>
      <c r="BQ383">
        <v>24</v>
      </c>
      <c r="BR383">
        <v>23</v>
      </c>
      <c r="BS383">
        <v>24</v>
      </c>
      <c r="BT383">
        <v>23</v>
      </c>
      <c r="BU383">
        <v>24</v>
      </c>
      <c r="BV383">
        <v>23</v>
      </c>
      <c r="BW383">
        <v>24</v>
      </c>
      <c r="BX383">
        <v>23</v>
      </c>
      <c r="BY383">
        <v>24</v>
      </c>
      <c r="BZ383">
        <v>24</v>
      </c>
      <c r="CA383">
        <v>24</v>
      </c>
      <c r="CB383">
        <v>24</v>
      </c>
      <c r="CC383">
        <v>24</v>
      </c>
      <c r="CD383">
        <v>24</v>
      </c>
      <c r="CE383">
        <v>24</v>
      </c>
      <c r="CF383">
        <v>24</v>
      </c>
      <c r="CG383">
        <v>23</v>
      </c>
      <c r="CH383">
        <v>24</v>
      </c>
      <c r="CI383">
        <v>17</v>
      </c>
      <c r="CJ383">
        <v>17</v>
      </c>
      <c r="CK383">
        <v>17</v>
      </c>
      <c r="CL383">
        <v>17</v>
      </c>
      <c r="CM383">
        <v>17</v>
      </c>
      <c r="CN383">
        <v>24</v>
      </c>
      <c r="CO383">
        <v>23</v>
      </c>
      <c r="CP383">
        <v>24</v>
      </c>
      <c r="CQ383">
        <v>17</v>
      </c>
      <c r="CR383">
        <v>24</v>
      </c>
      <c r="CS383">
        <v>17</v>
      </c>
      <c r="CT383">
        <v>17</v>
      </c>
      <c r="CU383">
        <v>17</v>
      </c>
      <c r="CV383">
        <v>17</v>
      </c>
      <c r="CW383">
        <v>17</v>
      </c>
      <c r="CX383">
        <v>17</v>
      </c>
      <c r="CY383">
        <v>17</v>
      </c>
      <c r="CZ383">
        <v>17</v>
      </c>
      <c r="DA383">
        <v>17</v>
      </c>
      <c r="DB383">
        <v>17</v>
      </c>
    </row>
    <row r="384" spans="1:106">
      <c r="A384">
        <v>376</v>
      </c>
      <c r="B384" t="s">
        <v>17</v>
      </c>
      <c r="C384" t="s">
        <v>9</v>
      </c>
      <c r="D384" t="s">
        <v>12</v>
      </c>
      <c r="E384" t="s">
        <v>19</v>
      </c>
      <c r="F384" t="s">
        <v>20</v>
      </c>
      <c r="G384">
        <v>22</v>
      </c>
      <c r="H384">
        <v>22</v>
      </c>
      <c r="I384">
        <v>22</v>
      </c>
      <c r="J384">
        <v>22</v>
      </c>
      <c r="K384">
        <v>22</v>
      </c>
      <c r="L384">
        <v>22</v>
      </c>
      <c r="M384">
        <v>22</v>
      </c>
      <c r="N384">
        <v>22</v>
      </c>
      <c r="O384">
        <v>22</v>
      </c>
      <c r="P384">
        <v>22</v>
      </c>
      <c r="Q384">
        <v>22</v>
      </c>
      <c r="R384">
        <v>22</v>
      </c>
      <c r="S384">
        <v>22</v>
      </c>
      <c r="T384">
        <v>22</v>
      </c>
      <c r="U384">
        <v>22</v>
      </c>
      <c r="V384">
        <v>22</v>
      </c>
      <c r="W384">
        <v>22</v>
      </c>
      <c r="X384">
        <v>22</v>
      </c>
      <c r="Y384">
        <v>22</v>
      </c>
      <c r="Z384">
        <v>22</v>
      </c>
      <c r="AA384">
        <v>25</v>
      </c>
      <c r="AB384">
        <v>25</v>
      </c>
      <c r="AC384">
        <v>25</v>
      </c>
      <c r="AD384">
        <v>25</v>
      </c>
      <c r="AE384">
        <v>25</v>
      </c>
      <c r="AF384">
        <v>25</v>
      </c>
      <c r="AG384">
        <v>25</v>
      </c>
      <c r="AH384">
        <v>25</v>
      </c>
      <c r="AI384">
        <v>25</v>
      </c>
      <c r="AJ384">
        <v>25</v>
      </c>
      <c r="AK384">
        <v>25</v>
      </c>
      <c r="AL384">
        <v>25</v>
      </c>
      <c r="AM384">
        <v>25</v>
      </c>
      <c r="AN384">
        <v>25</v>
      </c>
      <c r="AO384">
        <v>25</v>
      </c>
      <c r="AP384">
        <v>25</v>
      </c>
      <c r="AQ384">
        <v>25</v>
      </c>
      <c r="AR384">
        <v>25</v>
      </c>
      <c r="AS384">
        <v>25</v>
      </c>
      <c r="AT384">
        <v>25</v>
      </c>
      <c r="AU384">
        <v>23</v>
      </c>
      <c r="AV384">
        <v>23</v>
      </c>
      <c r="AW384">
        <v>23</v>
      </c>
      <c r="AX384">
        <v>24</v>
      </c>
      <c r="AY384">
        <v>23</v>
      </c>
      <c r="AZ384">
        <v>23</v>
      </c>
      <c r="BA384">
        <v>23</v>
      </c>
      <c r="BB384">
        <v>23</v>
      </c>
      <c r="BC384">
        <v>23</v>
      </c>
      <c r="BD384">
        <v>23</v>
      </c>
      <c r="BE384">
        <v>23</v>
      </c>
      <c r="BF384">
        <v>23</v>
      </c>
      <c r="BG384">
        <v>23</v>
      </c>
      <c r="BH384">
        <v>23</v>
      </c>
      <c r="BI384">
        <v>23</v>
      </c>
      <c r="BJ384">
        <v>23</v>
      </c>
      <c r="BK384">
        <v>23</v>
      </c>
      <c r="BL384">
        <v>23</v>
      </c>
      <c r="BM384">
        <v>23</v>
      </c>
      <c r="BN384">
        <v>23</v>
      </c>
      <c r="BO384">
        <v>24</v>
      </c>
      <c r="BP384">
        <v>24</v>
      </c>
      <c r="BQ384">
        <v>24</v>
      </c>
      <c r="BR384">
        <v>23</v>
      </c>
      <c r="BS384">
        <v>24</v>
      </c>
      <c r="BT384">
        <v>24</v>
      </c>
      <c r="BU384">
        <v>24</v>
      </c>
      <c r="BV384">
        <v>24</v>
      </c>
      <c r="BW384">
        <v>24</v>
      </c>
      <c r="BX384">
        <v>24</v>
      </c>
      <c r="BY384">
        <v>24</v>
      </c>
      <c r="BZ384">
        <v>24</v>
      </c>
      <c r="CA384">
        <v>24</v>
      </c>
      <c r="CB384">
        <v>24</v>
      </c>
      <c r="CC384">
        <v>24</v>
      </c>
      <c r="CD384">
        <v>24</v>
      </c>
      <c r="CE384">
        <v>24</v>
      </c>
      <c r="CF384">
        <v>24</v>
      </c>
      <c r="CG384">
        <v>24</v>
      </c>
      <c r="CH384">
        <v>24</v>
      </c>
      <c r="CI384">
        <v>17</v>
      </c>
      <c r="CJ384">
        <v>17</v>
      </c>
      <c r="CK384">
        <v>17</v>
      </c>
      <c r="CL384">
        <v>17</v>
      </c>
      <c r="CM384">
        <v>17</v>
      </c>
      <c r="CN384">
        <v>17</v>
      </c>
      <c r="CO384">
        <v>17</v>
      </c>
      <c r="CP384">
        <v>17</v>
      </c>
      <c r="CQ384">
        <v>17</v>
      </c>
      <c r="CR384">
        <v>17</v>
      </c>
      <c r="CS384">
        <v>17</v>
      </c>
      <c r="CT384">
        <v>17</v>
      </c>
      <c r="CU384">
        <v>17</v>
      </c>
      <c r="CV384">
        <v>17</v>
      </c>
      <c r="CW384">
        <v>17</v>
      </c>
      <c r="CX384">
        <v>17</v>
      </c>
      <c r="CY384">
        <v>17</v>
      </c>
      <c r="CZ384">
        <v>17</v>
      </c>
      <c r="DA384">
        <v>17</v>
      </c>
      <c r="DB384">
        <v>17</v>
      </c>
    </row>
    <row r="385" spans="1:106">
      <c r="A385">
        <v>377</v>
      </c>
      <c r="B385" t="s">
        <v>17</v>
      </c>
      <c r="C385" t="s">
        <v>9</v>
      </c>
      <c r="D385" t="s">
        <v>12</v>
      </c>
      <c r="E385" t="s">
        <v>19</v>
      </c>
      <c r="F385" t="s">
        <v>20</v>
      </c>
      <c r="G385">
        <v>22</v>
      </c>
      <c r="H385">
        <v>22</v>
      </c>
      <c r="I385">
        <v>22</v>
      </c>
      <c r="J385">
        <v>22</v>
      </c>
      <c r="K385">
        <v>22</v>
      </c>
      <c r="L385">
        <v>22</v>
      </c>
      <c r="M385">
        <v>22</v>
      </c>
      <c r="N385">
        <v>22</v>
      </c>
      <c r="O385">
        <v>22</v>
      </c>
      <c r="P385">
        <v>22</v>
      </c>
      <c r="Q385">
        <v>22</v>
      </c>
      <c r="R385">
        <v>22</v>
      </c>
      <c r="S385">
        <v>22</v>
      </c>
      <c r="T385">
        <v>22</v>
      </c>
      <c r="U385">
        <v>22</v>
      </c>
      <c r="V385">
        <v>22</v>
      </c>
      <c r="W385">
        <v>22</v>
      </c>
      <c r="X385">
        <v>22</v>
      </c>
      <c r="Y385">
        <v>22</v>
      </c>
      <c r="Z385">
        <v>22</v>
      </c>
      <c r="AA385">
        <v>25</v>
      </c>
      <c r="AB385">
        <v>25</v>
      </c>
      <c r="AC385">
        <v>25</v>
      </c>
      <c r="AD385">
        <v>25</v>
      </c>
      <c r="AE385">
        <v>25</v>
      </c>
      <c r="AF385">
        <v>25</v>
      </c>
      <c r="AG385">
        <v>25</v>
      </c>
      <c r="AH385">
        <v>25</v>
      </c>
      <c r="AI385">
        <v>25</v>
      </c>
      <c r="AJ385">
        <v>25</v>
      </c>
      <c r="AK385">
        <v>25</v>
      </c>
      <c r="AL385">
        <v>25</v>
      </c>
      <c r="AM385">
        <v>25</v>
      </c>
      <c r="AN385">
        <v>25</v>
      </c>
      <c r="AO385">
        <v>25</v>
      </c>
      <c r="AP385">
        <v>25</v>
      </c>
      <c r="AQ385">
        <v>25</v>
      </c>
      <c r="AR385">
        <v>25</v>
      </c>
      <c r="AS385">
        <v>25</v>
      </c>
      <c r="AT385">
        <v>25</v>
      </c>
      <c r="AU385">
        <v>23</v>
      </c>
      <c r="AV385">
        <v>23</v>
      </c>
      <c r="AW385">
        <v>23</v>
      </c>
      <c r="AX385">
        <v>23</v>
      </c>
      <c r="AY385">
        <v>23</v>
      </c>
      <c r="AZ385">
        <v>23</v>
      </c>
      <c r="BA385">
        <v>23</v>
      </c>
      <c r="BB385">
        <v>23</v>
      </c>
      <c r="BC385">
        <v>23</v>
      </c>
      <c r="BD385">
        <v>23</v>
      </c>
      <c r="BE385">
        <v>23</v>
      </c>
      <c r="BF385">
        <v>23</v>
      </c>
      <c r="BG385">
        <v>23</v>
      </c>
      <c r="BH385">
        <v>23</v>
      </c>
      <c r="BI385">
        <v>23</v>
      </c>
      <c r="BJ385">
        <v>23</v>
      </c>
      <c r="BK385">
        <v>23</v>
      </c>
      <c r="BL385">
        <v>23</v>
      </c>
      <c r="BM385">
        <v>23</v>
      </c>
      <c r="BN385">
        <v>23</v>
      </c>
      <c r="BO385">
        <v>24</v>
      </c>
      <c r="BP385">
        <v>24</v>
      </c>
      <c r="BQ385">
        <v>24</v>
      </c>
      <c r="BR385">
        <v>24</v>
      </c>
      <c r="BS385">
        <v>24</v>
      </c>
      <c r="BT385">
        <v>24</v>
      </c>
      <c r="BU385">
        <v>24</v>
      </c>
      <c r="BV385">
        <v>24</v>
      </c>
      <c r="BW385">
        <v>24</v>
      </c>
      <c r="BX385">
        <v>1</v>
      </c>
      <c r="BY385">
        <v>24</v>
      </c>
      <c r="BZ385">
        <v>24</v>
      </c>
      <c r="CA385">
        <v>24</v>
      </c>
      <c r="CB385">
        <v>24</v>
      </c>
      <c r="CC385">
        <v>24</v>
      </c>
      <c r="CD385">
        <v>24</v>
      </c>
      <c r="CE385">
        <v>24</v>
      </c>
      <c r="CF385">
        <v>24</v>
      </c>
      <c r="CG385">
        <v>24</v>
      </c>
      <c r="CH385">
        <v>24</v>
      </c>
      <c r="CI385">
        <v>17</v>
      </c>
      <c r="CJ385">
        <v>11</v>
      </c>
      <c r="CK385">
        <v>17</v>
      </c>
      <c r="CL385">
        <v>17</v>
      </c>
      <c r="CM385">
        <v>17</v>
      </c>
      <c r="CN385">
        <v>1</v>
      </c>
      <c r="CO385">
        <v>17</v>
      </c>
      <c r="CP385">
        <v>17</v>
      </c>
      <c r="CQ385">
        <v>1</v>
      </c>
      <c r="CR385">
        <v>24</v>
      </c>
      <c r="CS385">
        <v>17</v>
      </c>
      <c r="CT385">
        <v>17</v>
      </c>
      <c r="CU385">
        <v>17</v>
      </c>
      <c r="CV385">
        <v>17</v>
      </c>
      <c r="CW385">
        <v>17</v>
      </c>
      <c r="CX385">
        <v>17</v>
      </c>
      <c r="CY385">
        <v>17</v>
      </c>
      <c r="CZ385">
        <v>17</v>
      </c>
      <c r="DA385">
        <v>17</v>
      </c>
      <c r="DB385">
        <v>17</v>
      </c>
    </row>
    <row r="386" spans="1:106">
      <c r="A386">
        <v>378</v>
      </c>
      <c r="B386" t="s">
        <v>17</v>
      </c>
      <c r="C386" t="s">
        <v>9</v>
      </c>
      <c r="D386" t="s">
        <v>12</v>
      </c>
      <c r="E386" t="s">
        <v>19</v>
      </c>
      <c r="F386" t="s">
        <v>20</v>
      </c>
      <c r="G386">
        <v>22</v>
      </c>
      <c r="H386">
        <v>22</v>
      </c>
      <c r="I386">
        <v>22</v>
      </c>
      <c r="J386">
        <v>22</v>
      </c>
      <c r="K386">
        <v>22</v>
      </c>
      <c r="L386">
        <v>22</v>
      </c>
      <c r="M386">
        <v>22</v>
      </c>
      <c r="N386">
        <v>22</v>
      </c>
      <c r="O386">
        <v>22</v>
      </c>
      <c r="P386">
        <v>22</v>
      </c>
      <c r="Q386">
        <v>22</v>
      </c>
      <c r="R386">
        <v>22</v>
      </c>
      <c r="S386">
        <v>22</v>
      </c>
      <c r="T386">
        <v>11</v>
      </c>
      <c r="U386">
        <v>11</v>
      </c>
      <c r="V386">
        <v>22</v>
      </c>
      <c r="W386">
        <v>22</v>
      </c>
      <c r="X386">
        <v>22</v>
      </c>
      <c r="Y386">
        <v>22</v>
      </c>
      <c r="Z386">
        <v>22</v>
      </c>
      <c r="AA386">
        <v>25</v>
      </c>
      <c r="AB386">
        <v>25</v>
      </c>
      <c r="AC386">
        <v>25</v>
      </c>
      <c r="AD386">
        <v>25</v>
      </c>
      <c r="AE386">
        <v>25</v>
      </c>
      <c r="AF386">
        <v>25</v>
      </c>
      <c r="AG386">
        <v>25</v>
      </c>
      <c r="AH386">
        <v>25</v>
      </c>
      <c r="AI386">
        <v>25</v>
      </c>
      <c r="AJ386">
        <v>25</v>
      </c>
      <c r="AK386">
        <v>1</v>
      </c>
      <c r="AL386">
        <v>11</v>
      </c>
      <c r="AM386">
        <v>25</v>
      </c>
      <c r="AN386">
        <v>22</v>
      </c>
      <c r="AO386">
        <v>1</v>
      </c>
      <c r="AP386">
        <v>25</v>
      </c>
      <c r="AQ386">
        <v>25</v>
      </c>
      <c r="AR386">
        <v>25</v>
      </c>
      <c r="AS386">
        <v>25</v>
      </c>
      <c r="AT386">
        <v>25</v>
      </c>
      <c r="AU386">
        <v>23</v>
      </c>
      <c r="AV386">
        <v>23</v>
      </c>
      <c r="AW386">
        <v>23</v>
      </c>
      <c r="AX386">
        <v>23</v>
      </c>
      <c r="AY386">
        <v>23</v>
      </c>
      <c r="AZ386">
        <v>23</v>
      </c>
      <c r="BA386">
        <v>11</v>
      </c>
      <c r="BB386">
        <v>23</v>
      </c>
      <c r="BC386">
        <v>23</v>
      </c>
      <c r="BD386">
        <v>23</v>
      </c>
      <c r="BE386">
        <v>11</v>
      </c>
      <c r="BF386">
        <v>25</v>
      </c>
      <c r="BG386">
        <v>1</v>
      </c>
      <c r="BH386">
        <v>25</v>
      </c>
      <c r="BI386">
        <v>22</v>
      </c>
      <c r="BJ386">
        <v>23</v>
      </c>
      <c r="BK386">
        <v>23</v>
      </c>
      <c r="BL386">
        <v>23</v>
      </c>
      <c r="BM386">
        <v>23</v>
      </c>
      <c r="BN386">
        <v>23</v>
      </c>
      <c r="BO386">
        <v>24</v>
      </c>
      <c r="BP386">
        <v>24</v>
      </c>
      <c r="BQ386">
        <v>24</v>
      </c>
      <c r="BR386">
        <v>24</v>
      </c>
      <c r="BS386">
        <v>24</v>
      </c>
      <c r="BT386">
        <v>24</v>
      </c>
      <c r="BU386">
        <v>23</v>
      </c>
      <c r="BV386">
        <v>24</v>
      </c>
      <c r="BW386">
        <v>24</v>
      </c>
      <c r="BX386">
        <v>24</v>
      </c>
      <c r="BY386">
        <v>25</v>
      </c>
      <c r="BZ386">
        <v>23</v>
      </c>
      <c r="CA386">
        <v>23</v>
      </c>
      <c r="CB386">
        <v>1</v>
      </c>
      <c r="CC386">
        <v>25</v>
      </c>
      <c r="CD386">
        <v>24</v>
      </c>
      <c r="CE386">
        <v>24</v>
      </c>
      <c r="CF386">
        <v>24</v>
      </c>
      <c r="CG386">
        <v>24</v>
      </c>
      <c r="CH386">
        <v>24</v>
      </c>
      <c r="CI386">
        <v>17</v>
      </c>
      <c r="CJ386">
        <v>17</v>
      </c>
      <c r="CK386">
        <v>17</v>
      </c>
      <c r="CL386">
        <v>17</v>
      </c>
      <c r="CM386">
        <v>17</v>
      </c>
      <c r="CN386">
        <v>17</v>
      </c>
      <c r="CO386">
        <v>24</v>
      </c>
      <c r="CP386">
        <v>17</v>
      </c>
      <c r="CQ386">
        <v>17</v>
      </c>
      <c r="CR386">
        <v>17</v>
      </c>
      <c r="CS386">
        <v>23</v>
      </c>
      <c r="CT386">
        <v>1</v>
      </c>
      <c r="CU386">
        <v>24</v>
      </c>
      <c r="CV386">
        <v>23</v>
      </c>
      <c r="CW386">
        <v>23</v>
      </c>
      <c r="CX386">
        <v>17</v>
      </c>
      <c r="CY386">
        <v>17</v>
      </c>
      <c r="CZ386">
        <v>17</v>
      </c>
      <c r="DA386">
        <v>17</v>
      </c>
      <c r="DB386">
        <v>17</v>
      </c>
    </row>
    <row r="387" spans="1:106">
      <c r="A387">
        <v>379</v>
      </c>
      <c r="B387" t="s">
        <v>17</v>
      </c>
      <c r="C387" t="s">
        <v>9</v>
      </c>
      <c r="D387" t="s">
        <v>12</v>
      </c>
      <c r="E387" t="s">
        <v>19</v>
      </c>
      <c r="F387" t="s">
        <v>20</v>
      </c>
      <c r="G387">
        <v>22</v>
      </c>
      <c r="H387">
        <v>22</v>
      </c>
      <c r="I387">
        <v>22</v>
      </c>
      <c r="J387">
        <v>22</v>
      </c>
      <c r="K387">
        <v>22</v>
      </c>
      <c r="L387">
        <v>22</v>
      </c>
      <c r="M387">
        <v>22</v>
      </c>
      <c r="N387">
        <v>22</v>
      </c>
      <c r="O387">
        <v>22</v>
      </c>
      <c r="P387">
        <v>22</v>
      </c>
      <c r="Q387">
        <v>22</v>
      </c>
      <c r="R387">
        <v>22</v>
      </c>
      <c r="S387">
        <v>22</v>
      </c>
      <c r="T387">
        <v>22</v>
      </c>
      <c r="U387">
        <v>22</v>
      </c>
      <c r="V387">
        <v>22</v>
      </c>
      <c r="W387">
        <v>22</v>
      </c>
      <c r="X387">
        <v>22</v>
      </c>
      <c r="Y387">
        <v>22</v>
      </c>
      <c r="Z387">
        <v>22</v>
      </c>
      <c r="AA387">
        <v>25</v>
      </c>
      <c r="AB387">
        <v>25</v>
      </c>
      <c r="AC387">
        <v>25</v>
      </c>
      <c r="AD387">
        <v>25</v>
      </c>
      <c r="AE387">
        <v>25</v>
      </c>
      <c r="AF387">
        <v>25</v>
      </c>
      <c r="AG387">
        <v>25</v>
      </c>
      <c r="AH387">
        <v>25</v>
      </c>
      <c r="AI387">
        <v>25</v>
      </c>
      <c r="AJ387">
        <v>25</v>
      </c>
      <c r="AK387">
        <v>25</v>
      </c>
      <c r="AL387">
        <v>25</v>
      </c>
      <c r="AM387">
        <v>25</v>
      </c>
      <c r="AN387">
        <v>25</v>
      </c>
      <c r="AO387">
        <v>25</v>
      </c>
      <c r="AP387">
        <v>25</v>
      </c>
      <c r="AQ387">
        <v>25</v>
      </c>
      <c r="AR387">
        <v>25</v>
      </c>
      <c r="AS387">
        <v>25</v>
      </c>
      <c r="AT387">
        <v>25</v>
      </c>
      <c r="AU387">
        <v>23</v>
      </c>
      <c r="AV387">
        <v>23</v>
      </c>
      <c r="AW387">
        <v>23</v>
      </c>
      <c r="AX387">
        <v>23</v>
      </c>
      <c r="AY387">
        <v>23</v>
      </c>
      <c r="AZ387">
        <v>23</v>
      </c>
      <c r="BA387">
        <v>24</v>
      </c>
      <c r="BB387">
        <v>23</v>
      </c>
      <c r="BC387">
        <v>23</v>
      </c>
      <c r="BD387">
        <v>23</v>
      </c>
      <c r="BE387">
        <v>23</v>
      </c>
      <c r="BF387">
        <v>23</v>
      </c>
      <c r="BG387">
        <v>23</v>
      </c>
      <c r="BH387">
        <v>23</v>
      </c>
      <c r="BI387">
        <v>23</v>
      </c>
      <c r="BJ387">
        <v>23</v>
      </c>
      <c r="BK387">
        <v>23</v>
      </c>
      <c r="BL387">
        <v>23</v>
      </c>
      <c r="BM387">
        <v>23</v>
      </c>
      <c r="BN387">
        <v>23</v>
      </c>
      <c r="BO387">
        <v>24</v>
      </c>
      <c r="BP387">
        <v>24</v>
      </c>
      <c r="BQ387">
        <v>24</v>
      </c>
      <c r="BR387">
        <v>24</v>
      </c>
      <c r="BS387">
        <v>24</v>
      </c>
      <c r="BT387">
        <v>24</v>
      </c>
      <c r="BU387">
        <v>23</v>
      </c>
      <c r="BV387">
        <v>24</v>
      </c>
      <c r="BW387">
        <v>24</v>
      </c>
      <c r="BX387">
        <v>24</v>
      </c>
      <c r="BY387">
        <v>24</v>
      </c>
      <c r="BZ387">
        <v>24</v>
      </c>
      <c r="CA387">
        <v>24</v>
      </c>
      <c r="CB387">
        <v>24</v>
      </c>
      <c r="CC387">
        <v>24</v>
      </c>
      <c r="CD387">
        <v>24</v>
      </c>
      <c r="CE387">
        <v>24</v>
      </c>
      <c r="CF387">
        <v>24</v>
      </c>
      <c r="CG387">
        <v>24</v>
      </c>
      <c r="CH387">
        <v>24</v>
      </c>
      <c r="CI387">
        <v>17</v>
      </c>
      <c r="CJ387">
        <v>17</v>
      </c>
      <c r="CK387">
        <v>17</v>
      </c>
      <c r="CL387">
        <v>17</v>
      </c>
      <c r="CM387">
        <v>17</v>
      </c>
      <c r="CN387">
        <v>17</v>
      </c>
      <c r="CO387">
        <v>17</v>
      </c>
      <c r="CP387">
        <v>17</v>
      </c>
      <c r="CQ387">
        <v>17</v>
      </c>
      <c r="CR387">
        <v>17</v>
      </c>
      <c r="CS387">
        <v>17</v>
      </c>
      <c r="CT387">
        <v>17</v>
      </c>
      <c r="CU387">
        <v>17</v>
      </c>
      <c r="CV387">
        <v>17</v>
      </c>
      <c r="CW387">
        <v>17</v>
      </c>
      <c r="CX387">
        <v>17</v>
      </c>
      <c r="CY387">
        <v>17</v>
      </c>
      <c r="CZ387">
        <v>17</v>
      </c>
      <c r="DA387">
        <v>17</v>
      </c>
      <c r="DB387">
        <v>17</v>
      </c>
    </row>
    <row r="388" spans="1:106">
      <c r="A388">
        <v>380</v>
      </c>
      <c r="B388" t="s">
        <v>17</v>
      </c>
      <c r="C388" t="s">
        <v>9</v>
      </c>
      <c r="D388" t="s">
        <v>12</v>
      </c>
      <c r="E388" t="s">
        <v>19</v>
      </c>
      <c r="F388" t="s">
        <v>20</v>
      </c>
      <c r="G388">
        <v>22</v>
      </c>
      <c r="H388">
        <v>22</v>
      </c>
      <c r="I388">
        <v>22</v>
      </c>
      <c r="J388">
        <v>22</v>
      </c>
      <c r="K388">
        <v>22</v>
      </c>
      <c r="L388">
        <v>22</v>
      </c>
      <c r="M388">
        <v>22</v>
      </c>
      <c r="N388">
        <v>22</v>
      </c>
      <c r="O388">
        <v>22</v>
      </c>
      <c r="P388">
        <v>22</v>
      </c>
      <c r="Q388">
        <v>22</v>
      </c>
      <c r="R388">
        <v>22</v>
      </c>
      <c r="S388">
        <v>22</v>
      </c>
      <c r="T388">
        <v>22</v>
      </c>
      <c r="U388">
        <v>22</v>
      </c>
      <c r="V388">
        <v>22</v>
      </c>
      <c r="W388">
        <v>22</v>
      </c>
      <c r="X388">
        <v>22</v>
      </c>
      <c r="Y388">
        <v>22</v>
      </c>
      <c r="Z388">
        <v>22</v>
      </c>
      <c r="AA388">
        <v>25</v>
      </c>
      <c r="AB388">
        <v>25</v>
      </c>
      <c r="AC388">
        <v>25</v>
      </c>
      <c r="AD388">
        <v>25</v>
      </c>
      <c r="AE388">
        <v>25</v>
      </c>
      <c r="AF388">
        <v>11</v>
      </c>
      <c r="AG388">
        <v>25</v>
      </c>
      <c r="AH388">
        <v>25</v>
      </c>
      <c r="AI388">
        <v>25</v>
      </c>
      <c r="AJ388">
        <v>11</v>
      </c>
      <c r="AK388">
        <v>25</v>
      </c>
      <c r="AL388">
        <v>25</v>
      </c>
      <c r="AM388">
        <v>25</v>
      </c>
      <c r="AN388">
        <v>25</v>
      </c>
      <c r="AO388">
        <v>25</v>
      </c>
      <c r="AP388">
        <v>25</v>
      </c>
      <c r="AQ388">
        <v>25</v>
      </c>
      <c r="AR388">
        <v>25</v>
      </c>
      <c r="AS388">
        <v>25</v>
      </c>
      <c r="AT388">
        <v>25</v>
      </c>
      <c r="AU388">
        <v>23</v>
      </c>
      <c r="AV388">
        <v>24</v>
      </c>
      <c r="AW388">
        <v>23</v>
      </c>
      <c r="AX388">
        <v>23</v>
      </c>
      <c r="AY388">
        <v>23</v>
      </c>
      <c r="AZ388">
        <v>25</v>
      </c>
      <c r="BA388">
        <v>24</v>
      </c>
      <c r="BB388">
        <v>23</v>
      </c>
      <c r="BC388">
        <v>23</v>
      </c>
      <c r="BD388">
        <v>25</v>
      </c>
      <c r="BE388">
        <v>23</v>
      </c>
      <c r="BF388">
        <v>23</v>
      </c>
      <c r="BG388">
        <v>23</v>
      </c>
      <c r="BH388">
        <v>23</v>
      </c>
      <c r="BI388">
        <v>23</v>
      </c>
      <c r="BJ388">
        <v>23</v>
      </c>
      <c r="BK388">
        <v>23</v>
      </c>
      <c r="BL388">
        <v>23</v>
      </c>
      <c r="BM388">
        <v>23</v>
      </c>
      <c r="BN388">
        <v>23</v>
      </c>
      <c r="BO388">
        <v>24</v>
      </c>
      <c r="BP388">
        <v>23</v>
      </c>
      <c r="BQ388">
        <v>24</v>
      </c>
      <c r="BR388">
        <v>24</v>
      </c>
      <c r="BS388">
        <v>24</v>
      </c>
      <c r="BT388">
        <v>1</v>
      </c>
      <c r="BU388">
        <v>23</v>
      </c>
      <c r="BV388">
        <v>1</v>
      </c>
      <c r="BW388">
        <v>24</v>
      </c>
      <c r="BX388">
        <v>23</v>
      </c>
      <c r="BY388">
        <v>24</v>
      </c>
      <c r="BZ388">
        <v>24</v>
      </c>
      <c r="CA388">
        <v>24</v>
      </c>
      <c r="CB388">
        <v>24</v>
      </c>
      <c r="CC388">
        <v>24</v>
      </c>
      <c r="CD388">
        <v>24</v>
      </c>
      <c r="CE388">
        <v>24</v>
      </c>
      <c r="CF388">
        <v>24</v>
      </c>
      <c r="CG388">
        <v>24</v>
      </c>
      <c r="CH388">
        <v>24</v>
      </c>
      <c r="CI388">
        <v>17</v>
      </c>
      <c r="CJ388">
        <v>17</v>
      </c>
      <c r="CK388">
        <v>17</v>
      </c>
      <c r="CL388">
        <v>17</v>
      </c>
      <c r="CM388">
        <v>17</v>
      </c>
      <c r="CN388">
        <v>23</v>
      </c>
      <c r="CO388">
        <v>17</v>
      </c>
      <c r="CP388">
        <v>24</v>
      </c>
      <c r="CQ388">
        <v>17</v>
      </c>
      <c r="CR388">
        <v>1</v>
      </c>
      <c r="CS388">
        <v>17</v>
      </c>
      <c r="CT388">
        <v>17</v>
      </c>
      <c r="CU388">
        <v>17</v>
      </c>
      <c r="CV388">
        <v>17</v>
      </c>
      <c r="CW388">
        <v>17</v>
      </c>
      <c r="CX388">
        <v>17</v>
      </c>
      <c r="CY388">
        <v>17</v>
      </c>
      <c r="CZ388">
        <v>17</v>
      </c>
      <c r="DA388">
        <v>17</v>
      </c>
      <c r="DB388">
        <v>17</v>
      </c>
    </row>
    <row r="389" spans="1:106">
      <c r="A389">
        <v>381</v>
      </c>
      <c r="B389" t="s">
        <v>17</v>
      </c>
      <c r="C389" t="s">
        <v>9</v>
      </c>
      <c r="D389" t="s">
        <v>12</v>
      </c>
      <c r="E389" t="s">
        <v>19</v>
      </c>
      <c r="F389" t="s">
        <v>20</v>
      </c>
      <c r="G389">
        <v>22</v>
      </c>
      <c r="H389">
        <v>22</v>
      </c>
      <c r="I389">
        <v>22</v>
      </c>
      <c r="J389">
        <v>22</v>
      </c>
      <c r="K389">
        <v>22</v>
      </c>
      <c r="L389">
        <v>22</v>
      </c>
      <c r="M389">
        <v>22</v>
      </c>
      <c r="N389">
        <v>22</v>
      </c>
      <c r="O389">
        <v>22</v>
      </c>
      <c r="P389">
        <v>22</v>
      </c>
      <c r="Q389">
        <v>22</v>
      </c>
      <c r="R389">
        <v>22</v>
      </c>
      <c r="S389">
        <v>22</v>
      </c>
      <c r="T389">
        <v>22</v>
      </c>
      <c r="U389">
        <v>22</v>
      </c>
      <c r="V389">
        <v>22</v>
      </c>
      <c r="W389">
        <v>22</v>
      </c>
      <c r="X389">
        <v>22</v>
      </c>
      <c r="Y389">
        <v>22</v>
      </c>
      <c r="Z389">
        <v>22</v>
      </c>
      <c r="AA389">
        <v>25</v>
      </c>
      <c r="AB389">
        <v>25</v>
      </c>
      <c r="AC389">
        <v>25</v>
      </c>
      <c r="AD389">
        <v>25</v>
      </c>
      <c r="AE389">
        <v>25</v>
      </c>
      <c r="AF389">
        <v>25</v>
      </c>
      <c r="AG389">
        <v>25</v>
      </c>
      <c r="AH389">
        <v>25</v>
      </c>
      <c r="AI389">
        <v>25</v>
      </c>
      <c r="AJ389">
        <v>25</v>
      </c>
      <c r="AK389">
        <v>25</v>
      </c>
      <c r="AL389">
        <v>25</v>
      </c>
      <c r="AM389">
        <v>25</v>
      </c>
      <c r="AN389">
        <v>25</v>
      </c>
      <c r="AO389">
        <v>25</v>
      </c>
      <c r="AP389">
        <v>25</v>
      </c>
      <c r="AQ389">
        <v>25</v>
      </c>
      <c r="AR389">
        <v>1</v>
      </c>
      <c r="AS389">
        <v>25</v>
      </c>
      <c r="AT389">
        <v>25</v>
      </c>
      <c r="AU389">
        <v>23</v>
      </c>
      <c r="AV389">
        <v>23</v>
      </c>
      <c r="AW389">
        <v>23</v>
      </c>
      <c r="AX389">
        <v>23</v>
      </c>
      <c r="AY389">
        <v>23</v>
      </c>
      <c r="AZ389">
        <v>23</v>
      </c>
      <c r="BA389">
        <v>23</v>
      </c>
      <c r="BB389">
        <v>23</v>
      </c>
      <c r="BC389">
        <v>23</v>
      </c>
      <c r="BD389">
        <v>23</v>
      </c>
      <c r="BE389">
        <v>23</v>
      </c>
      <c r="BF389">
        <v>24</v>
      </c>
      <c r="BG389">
        <v>23</v>
      </c>
      <c r="BH389">
        <v>23</v>
      </c>
      <c r="BI389">
        <v>23</v>
      </c>
      <c r="BJ389">
        <v>1</v>
      </c>
      <c r="BK389">
        <v>24</v>
      </c>
      <c r="BL389">
        <v>25</v>
      </c>
      <c r="BM389">
        <v>23</v>
      </c>
      <c r="BN389">
        <v>23</v>
      </c>
      <c r="BO389">
        <v>24</v>
      </c>
      <c r="BP389">
        <v>24</v>
      </c>
      <c r="BQ389">
        <v>24</v>
      </c>
      <c r="BR389">
        <v>24</v>
      </c>
      <c r="BS389">
        <v>24</v>
      </c>
      <c r="BT389">
        <v>24</v>
      </c>
      <c r="BU389">
        <v>24</v>
      </c>
      <c r="BV389">
        <v>24</v>
      </c>
      <c r="BW389">
        <v>24</v>
      </c>
      <c r="BX389">
        <v>24</v>
      </c>
      <c r="BY389">
        <v>24</v>
      </c>
      <c r="BZ389">
        <v>23</v>
      </c>
      <c r="CA389">
        <v>24</v>
      </c>
      <c r="CB389">
        <v>24</v>
      </c>
      <c r="CC389">
        <v>24</v>
      </c>
      <c r="CD389">
        <v>23</v>
      </c>
      <c r="CE389">
        <v>23</v>
      </c>
      <c r="CF389">
        <v>23</v>
      </c>
      <c r="CG389">
        <v>24</v>
      </c>
      <c r="CH389">
        <v>24</v>
      </c>
      <c r="CI389">
        <v>17</v>
      </c>
      <c r="CJ389">
        <v>17</v>
      </c>
      <c r="CK389">
        <v>17</v>
      </c>
      <c r="CL389">
        <v>17</v>
      </c>
      <c r="CM389">
        <v>17</v>
      </c>
      <c r="CN389">
        <v>17</v>
      </c>
      <c r="CO389">
        <v>17</v>
      </c>
      <c r="CP389">
        <v>17</v>
      </c>
      <c r="CQ389">
        <v>1</v>
      </c>
      <c r="CR389">
        <v>17</v>
      </c>
      <c r="CS389">
        <v>17</v>
      </c>
      <c r="CT389">
        <v>17</v>
      </c>
      <c r="CU389">
        <v>17</v>
      </c>
      <c r="CV389">
        <v>17</v>
      </c>
      <c r="CW389">
        <v>17</v>
      </c>
      <c r="CX389">
        <v>24</v>
      </c>
      <c r="CY389">
        <v>17</v>
      </c>
      <c r="CZ389">
        <v>24</v>
      </c>
      <c r="DA389">
        <v>17</v>
      </c>
      <c r="DB389">
        <v>17</v>
      </c>
    </row>
    <row r="390" spans="1:106">
      <c r="A390">
        <v>382</v>
      </c>
      <c r="B390" t="s">
        <v>17</v>
      </c>
      <c r="C390" t="s">
        <v>9</v>
      </c>
      <c r="D390" t="s">
        <v>12</v>
      </c>
      <c r="E390" t="s">
        <v>19</v>
      </c>
      <c r="F390" t="s">
        <v>20</v>
      </c>
      <c r="G390">
        <v>22</v>
      </c>
      <c r="H390">
        <v>22</v>
      </c>
      <c r="I390">
        <v>22</v>
      </c>
      <c r="J390">
        <v>22</v>
      </c>
      <c r="K390">
        <v>22</v>
      </c>
      <c r="L390">
        <v>22</v>
      </c>
      <c r="M390">
        <v>22</v>
      </c>
      <c r="N390">
        <v>22</v>
      </c>
      <c r="O390">
        <v>22</v>
      </c>
      <c r="P390">
        <v>22</v>
      </c>
      <c r="Q390">
        <v>22</v>
      </c>
      <c r="R390">
        <v>22</v>
      </c>
      <c r="S390">
        <v>22</v>
      </c>
      <c r="T390">
        <v>22</v>
      </c>
      <c r="U390">
        <v>22</v>
      </c>
      <c r="V390">
        <v>22</v>
      </c>
      <c r="W390">
        <v>22</v>
      </c>
      <c r="X390">
        <v>22</v>
      </c>
      <c r="Y390">
        <v>22</v>
      </c>
      <c r="Z390">
        <v>22</v>
      </c>
      <c r="AA390">
        <v>25</v>
      </c>
      <c r="AB390">
        <v>25</v>
      </c>
      <c r="AC390">
        <v>25</v>
      </c>
      <c r="AD390">
        <v>25</v>
      </c>
      <c r="AE390">
        <v>25</v>
      </c>
      <c r="AF390">
        <v>25</v>
      </c>
      <c r="AG390">
        <v>25</v>
      </c>
      <c r="AH390">
        <v>25</v>
      </c>
      <c r="AI390">
        <v>25</v>
      </c>
      <c r="AJ390">
        <v>25</v>
      </c>
      <c r="AK390">
        <v>25</v>
      </c>
      <c r="AL390">
        <v>25</v>
      </c>
      <c r="AM390">
        <v>25</v>
      </c>
      <c r="AN390">
        <v>25</v>
      </c>
      <c r="AO390">
        <v>25</v>
      </c>
      <c r="AP390">
        <v>25</v>
      </c>
      <c r="AQ390">
        <v>25</v>
      </c>
      <c r="AR390">
        <v>25</v>
      </c>
      <c r="AS390">
        <v>25</v>
      </c>
      <c r="AT390">
        <v>25</v>
      </c>
      <c r="AU390">
        <v>23</v>
      </c>
      <c r="AV390">
        <v>23</v>
      </c>
      <c r="AW390">
        <v>23</v>
      </c>
      <c r="AX390">
        <v>23</v>
      </c>
      <c r="AY390">
        <v>23</v>
      </c>
      <c r="AZ390">
        <v>23</v>
      </c>
      <c r="BA390">
        <v>23</v>
      </c>
      <c r="BB390">
        <v>23</v>
      </c>
      <c r="BC390">
        <v>23</v>
      </c>
      <c r="BD390">
        <v>23</v>
      </c>
      <c r="BE390">
        <v>23</v>
      </c>
      <c r="BF390">
        <v>23</v>
      </c>
      <c r="BG390">
        <v>23</v>
      </c>
      <c r="BH390">
        <v>23</v>
      </c>
      <c r="BI390">
        <v>23</v>
      </c>
      <c r="BJ390">
        <v>23</v>
      </c>
      <c r="BK390">
        <v>23</v>
      </c>
      <c r="BL390">
        <v>23</v>
      </c>
      <c r="BM390">
        <v>23</v>
      </c>
      <c r="BN390">
        <v>23</v>
      </c>
      <c r="BO390">
        <v>24</v>
      </c>
      <c r="BP390">
        <v>24</v>
      </c>
      <c r="BQ390">
        <v>24</v>
      </c>
      <c r="BR390">
        <v>24</v>
      </c>
      <c r="BS390">
        <v>24</v>
      </c>
      <c r="BT390">
        <v>24</v>
      </c>
      <c r="BU390">
        <v>24</v>
      </c>
      <c r="BV390">
        <v>24</v>
      </c>
      <c r="BW390">
        <v>24</v>
      </c>
      <c r="BX390">
        <v>24</v>
      </c>
      <c r="BY390">
        <v>24</v>
      </c>
      <c r="BZ390">
        <v>24</v>
      </c>
      <c r="CA390">
        <v>24</v>
      </c>
      <c r="CB390">
        <v>24</v>
      </c>
      <c r="CC390">
        <v>24</v>
      </c>
      <c r="CD390">
        <v>24</v>
      </c>
      <c r="CE390">
        <v>24</v>
      </c>
      <c r="CF390">
        <v>24</v>
      </c>
      <c r="CG390">
        <v>24</v>
      </c>
      <c r="CH390">
        <v>24</v>
      </c>
      <c r="CI390">
        <v>17</v>
      </c>
      <c r="CJ390">
        <v>17</v>
      </c>
      <c r="CK390">
        <v>17</v>
      </c>
      <c r="CL390">
        <v>17</v>
      </c>
      <c r="CM390">
        <v>17</v>
      </c>
      <c r="CN390">
        <v>17</v>
      </c>
      <c r="CO390">
        <v>17</v>
      </c>
      <c r="CP390">
        <v>17</v>
      </c>
      <c r="CQ390">
        <v>17</v>
      </c>
      <c r="CR390">
        <v>17</v>
      </c>
      <c r="CS390">
        <v>17</v>
      </c>
      <c r="CT390">
        <v>17</v>
      </c>
      <c r="CU390">
        <v>17</v>
      </c>
      <c r="CV390">
        <v>17</v>
      </c>
      <c r="CW390">
        <v>17</v>
      </c>
      <c r="CX390">
        <v>17</v>
      </c>
      <c r="CY390">
        <v>17</v>
      </c>
      <c r="CZ390">
        <v>17</v>
      </c>
      <c r="DA390">
        <v>17</v>
      </c>
      <c r="DB390">
        <v>17</v>
      </c>
    </row>
    <row r="391" spans="1:106">
      <c r="A391">
        <v>383</v>
      </c>
      <c r="B391" t="s">
        <v>17</v>
      </c>
      <c r="C391" t="s">
        <v>9</v>
      </c>
      <c r="D391" t="s">
        <v>12</v>
      </c>
      <c r="E391" t="s">
        <v>19</v>
      </c>
      <c r="F391" t="s">
        <v>20</v>
      </c>
      <c r="G391">
        <v>22</v>
      </c>
      <c r="H391">
        <v>22</v>
      </c>
      <c r="I391">
        <v>22</v>
      </c>
      <c r="J391">
        <v>22</v>
      </c>
      <c r="K391">
        <v>22</v>
      </c>
      <c r="L391">
        <v>22</v>
      </c>
      <c r="M391">
        <v>22</v>
      </c>
      <c r="N391">
        <v>22</v>
      </c>
      <c r="O391">
        <v>22</v>
      </c>
      <c r="P391">
        <v>22</v>
      </c>
      <c r="Q391">
        <v>22</v>
      </c>
      <c r="R391">
        <v>22</v>
      </c>
      <c r="S391">
        <v>22</v>
      </c>
      <c r="T391">
        <v>22</v>
      </c>
      <c r="U391">
        <v>22</v>
      </c>
      <c r="V391">
        <v>22</v>
      </c>
      <c r="W391">
        <v>22</v>
      </c>
      <c r="X391">
        <v>22</v>
      </c>
      <c r="Y391">
        <v>22</v>
      </c>
      <c r="Z391">
        <v>22</v>
      </c>
      <c r="AA391">
        <v>25</v>
      </c>
      <c r="AB391">
        <v>25</v>
      </c>
      <c r="AC391">
        <v>25</v>
      </c>
      <c r="AD391">
        <v>25</v>
      </c>
      <c r="AE391">
        <v>25</v>
      </c>
      <c r="AF391">
        <v>25</v>
      </c>
      <c r="AG391">
        <v>25</v>
      </c>
      <c r="AH391">
        <v>25</v>
      </c>
      <c r="AI391">
        <v>25</v>
      </c>
      <c r="AJ391">
        <v>25</v>
      </c>
      <c r="AK391">
        <v>25</v>
      </c>
      <c r="AL391">
        <v>25</v>
      </c>
      <c r="AM391">
        <v>25</v>
      </c>
      <c r="AN391">
        <v>25</v>
      </c>
      <c r="AO391">
        <v>25</v>
      </c>
      <c r="AP391">
        <v>25</v>
      </c>
      <c r="AQ391">
        <v>25</v>
      </c>
      <c r="AR391">
        <v>25</v>
      </c>
      <c r="AS391">
        <v>25</v>
      </c>
      <c r="AT391">
        <v>25</v>
      </c>
      <c r="AU391">
        <v>23</v>
      </c>
      <c r="AV391">
        <v>23</v>
      </c>
      <c r="AW391">
        <v>23</v>
      </c>
      <c r="AX391">
        <v>23</v>
      </c>
      <c r="AY391">
        <v>23</v>
      </c>
      <c r="AZ391">
        <v>23</v>
      </c>
      <c r="BA391">
        <v>23</v>
      </c>
      <c r="BB391">
        <v>23</v>
      </c>
      <c r="BC391">
        <v>23</v>
      </c>
      <c r="BD391">
        <v>23</v>
      </c>
      <c r="BE391">
        <v>23</v>
      </c>
      <c r="BF391">
        <v>23</v>
      </c>
      <c r="BG391">
        <v>23</v>
      </c>
      <c r="BH391">
        <v>23</v>
      </c>
      <c r="BI391">
        <v>23</v>
      </c>
      <c r="BJ391">
        <v>23</v>
      </c>
      <c r="BK391">
        <v>23</v>
      </c>
      <c r="BL391">
        <v>23</v>
      </c>
      <c r="BM391">
        <v>23</v>
      </c>
      <c r="BN391">
        <v>23</v>
      </c>
      <c r="BO391">
        <v>24</v>
      </c>
      <c r="BP391">
        <v>24</v>
      </c>
      <c r="BQ391">
        <v>24</v>
      </c>
      <c r="BR391">
        <v>24</v>
      </c>
      <c r="BS391">
        <v>24</v>
      </c>
      <c r="BT391">
        <v>24</v>
      </c>
      <c r="BU391">
        <v>24</v>
      </c>
      <c r="BV391">
        <v>24</v>
      </c>
      <c r="BW391">
        <v>24</v>
      </c>
      <c r="BX391">
        <v>24</v>
      </c>
      <c r="BY391">
        <v>24</v>
      </c>
      <c r="BZ391">
        <v>24</v>
      </c>
      <c r="CA391">
        <v>24</v>
      </c>
      <c r="CB391">
        <v>24</v>
      </c>
      <c r="CC391">
        <v>24</v>
      </c>
      <c r="CD391">
        <v>24</v>
      </c>
      <c r="CE391">
        <v>24</v>
      </c>
      <c r="CF391">
        <v>24</v>
      </c>
      <c r="CG391">
        <v>24</v>
      </c>
      <c r="CH391">
        <v>24</v>
      </c>
      <c r="CI391">
        <v>17</v>
      </c>
      <c r="CJ391">
        <v>17</v>
      </c>
      <c r="CK391">
        <v>17</v>
      </c>
      <c r="CL391">
        <v>17</v>
      </c>
      <c r="CM391">
        <v>17</v>
      </c>
      <c r="CN391">
        <v>17</v>
      </c>
      <c r="CO391">
        <v>17</v>
      </c>
      <c r="CP391">
        <v>17</v>
      </c>
      <c r="CQ391">
        <v>17</v>
      </c>
      <c r="CR391">
        <v>17</v>
      </c>
      <c r="CS391">
        <v>17</v>
      </c>
      <c r="CT391">
        <v>17</v>
      </c>
      <c r="CU391">
        <v>17</v>
      </c>
      <c r="CV391">
        <v>17</v>
      </c>
      <c r="CW391">
        <v>17</v>
      </c>
      <c r="CX391">
        <v>17</v>
      </c>
      <c r="CY391">
        <v>17</v>
      </c>
      <c r="CZ391">
        <v>17</v>
      </c>
      <c r="DA391">
        <v>17</v>
      </c>
      <c r="DB391">
        <v>17</v>
      </c>
    </row>
    <row r="392" spans="1:106">
      <c r="A392">
        <v>384</v>
      </c>
      <c r="B392" t="s">
        <v>17</v>
      </c>
      <c r="C392" t="s">
        <v>9</v>
      </c>
      <c r="D392" t="s">
        <v>12</v>
      </c>
      <c r="E392" t="s">
        <v>19</v>
      </c>
      <c r="F392" t="s">
        <v>20</v>
      </c>
      <c r="G392">
        <v>22</v>
      </c>
      <c r="H392">
        <v>22</v>
      </c>
      <c r="I392">
        <v>22</v>
      </c>
      <c r="J392">
        <v>22</v>
      </c>
      <c r="K392">
        <v>22</v>
      </c>
      <c r="L392">
        <v>22</v>
      </c>
      <c r="M392">
        <v>22</v>
      </c>
      <c r="N392">
        <v>22</v>
      </c>
      <c r="O392">
        <v>22</v>
      </c>
      <c r="P392">
        <v>22</v>
      </c>
      <c r="Q392">
        <v>22</v>
      </c>
      <c r="R392">
        <v>22</v>
      </c>
      <c r="S392">
        <v>22</v>
      </c>
      <c r="T392">
        <v>22</v>
      </c>
      <c r="U392">
        <v>22</v>
      </c>
      <c r="V392">
        <v>22</v>
      </c>
      <c r="W392">
        <v>22</v>
      </c>
      <c r="X392">
        <v>22</v>
      </c>
      <c r="Y392">
        <v>22</v>
      </c>
      <c r="Z392">
        <v>22</v>
      </c>
      <c r="AA392">
        <v>25</v>
      </c>
      <c r="AB392">
        <v>25</v>
      </c>
      <c r="AC392">
        <v>25</v>
      </c>
      <c r="AD392">
        <v>25</v>
      </c>
      <c r="AE392">
        <v>25</v>
      </c>
      <c r="AF392">
        <v>25</v>
      </c>
      <c r="AG392">
        <v>25</v>
      </c>
      <c r="AH392">
        <v>25</v>
      </c>
      <c r="AI392">
        <v>25</v>
      </c>
      <c r="AJ392">
        <v>25</v>
      </c>
      <c r="AK392">
        <v>25</v>
      </c>
      <c r="AL392">
        <v>25</v>
      </c>
      <c r="AM392">
        <v>25</v>
      </c>
      <c r="AN392">
        <v>25</v>
      </c>
      <c r="AO392">
        <v>25</v>
      </c>
      <c r="AP392">
        <v>25</v>
      </c>
      <c r="AQ392">
        <v>25</v>
      </c>
      <c r="AR392">
        <v>25</v>
      </c>
      <c r="AS392">
        <v>25</v>
      </c>
      <c r="AT392">
        <v>25</v>
      </c>
      <c r="AU392">
        <v>23</v>
      </c>
      <c r="AV392">
        <v>23</v>
      </c>
      <c r="AW392">
        <v>23</v>
      </c>
      <c r="AX392">
        <v>23</v>
      </c>
      <c r="AY392">
        <v>23</v>
      </c>
      <c r="AZ392">
        <v>23</v>
      </c>
      <c r="BA392">
        <v>23</v>
      </c>
      <c r="BB392">
        <v>23</v>
      </c>
      <c r="BC392">
        <v>23</v>
      </c>
      <c r="BD392">
        <v>23</v>
      </c>
      <c r="BE392">
        <v>24</v>
      </c>
      <c r="BF392">
        <v>24</v>
      </c>
      <c r="BG392">
        <v>24</v>
      </c>
      <c r="BH392">
        <v>24</v>
      </c>
      <c r="BI392">
        <v>24</v>
      </c>
      <c r="BJ392">
        <v>23</v>
      </c>
      <c r="BK392">
        <v>23</v>
      </c>
      <c r="BL392">
        <v>23</v>
      </c>
      <c r="BM392">
        <v>23</v>
      </c>
      <c r="BN392">
        <v>23</v>
      </c>
      <c r="BO392">
        <v>24</v>
      </c>
      <c r="BP392">
        <v>24</v>
      </c>
      <c r="BQ392">
        <v>24</v>
      </c>
      <c r="BR392">
        <v>24</v>
      </c>
      <c r="BS392">
        <v>24</v>
      </c>
      <c r="BT392">
        <v>24</v>
      </c>
      <c r="BU392">
        <v>24</v>
      </c>
      <c r="BV392">
        <v>24</v>
      </c>
      <c r="BW392">
        <v>24</v>
      </c>
      <c r="BX392">
        <v>24</v>
      </c>
      <c r="BY392">
        <v>23</v>
      </c>
      <c r="BZ392">
        <v>23</v>
      </c>
      <c r="CA392">
        <v>23</v>
      </c>
      <c r="CB392">
        <v>23</v>
      </c>
      <c r="CC392">
        <v>23</v>
      </c>
      <c r="CD392">
        <v>24</v>
      </c>
      <c r="CE392">
        <v>24</v>
      </c>
      <c r="CF392">
        <v>24</v>
      </c>
      <c r="CG392">
        <v>24</v>
      </c>
      <c r="CH392">
        <v>24</v>
      </c>
      <c r="CI392">
        <v>17</v>
      </c>
      <c r="CJ392">
        <v>17</v>
      </c>
      <c r="CK392">
        <v>17</v>
      </c>
      <c r="CL392">
        <v>17</v>
      </c>
      <c r="CM392">
        <v>17</v>
      </c>
      <c r="CN392">
        <v>17</v>
      </c>
      <c r="CO392">
        <v>17</v>
      </c>
      <c r="CP392">
        <v>17</v>
      </c>
      <c r="CQ392">
        <v>17</v>
      </c>
      <c r="CR392">
        <v>17</v>
      </c>
      <c r="CS392">
        <v>17</v>
      </c>
      <c r="CT392">
        <v>17</v>
      </c>
      <c r="CU392">
        <v>17</v>
      </c>
      <c r="CV392">
        <v>17</v>
      </c>
      <c r="CW392">
        <v>17</v>
      </c>
      <c r="CX392">
        <v>17</v>
      </c>
      <c r="CY392">
        <v>17</v>
      </c>
      <c r="CZ392">
        <v>17</v>
      </c>
      <c r="DA392">
        <v>17</v>
      </c>
      <c r="DB392">
        <v>17</v>
      </c>
    </row>
    <row r="393" spans="1:106">
      <c r="A393">
        <v>385</v>
      </c>
      <c r="B393" t="s">
        <v>17</v>
      </c>
      <c r="C393" t="s">
        <v>9</v>
      </c>
      <c r="D393" t="s">
        <v>12</v>
      </c>
      <c r="E393" t="s">
        <v>19</v>
      </c>
      <c r="F393" t="s">
        <v>20</v>
      </c>
      <c r="G393">
        <v>22</v>
      </c>
      <c r="H393">
        <v>22</v>
      </c>
      <c r="I393">
        <v>22</v>
      </c>
      <c r="J393">
        <v>22</v>
      </c>
      <c r="K393">
        <v>22</v>
      </c>
      <c r="L393">
        <v>22</v>
      </c>
      <c r="M393">
        <v>22</v>
      </c>
      <c r="N393">
        <v>22</v>
      </c>
      <c r="O393">
        <v>22</v>
      </c>
      <c r="P393">
        <v>22</v>
      </c>
      <c r="Q393">
        <v>22</v>
      </c>
      <c r="R393">
        <v>22</v>
      </c>
      <c r="S393">
        <v>22</v>
      </c>
      <c r="T393">
        <v>22</v>
      </c>
      <c r="U393">
        <v>22</v>
      </c>
      <c r="V393">
        <v>22</v>
      </c>
      <c r="W393">
        <v>22</v>
      </c>
      <c r="X393">
        <v>22</v>
      </c>
      <c r="Y393">
        <v>22</v>
      </c>
      <c r="Z393">
        <v>22</v>
      </c>
      <c r="AA393">
        <v>25</v>
      </c>
      <c r="AB393">
        <v>25</v>
      </c>
      <c r="AC393">
        <v>25</v>
      </c>
      <c r="AD393">
        <v>25</v>
      </c>
      <c r="AE393">
        <v>25</v>
      </c>
      <c r="AF393">
        <v>25</v>
      </c>
      <c r="AG393">
        <v>25</v>
      </c>
      <c r="AH393">
        <v>25</v>
      </c>
      <c r="AI393">
        <v>25</v>
      </c>
      <c r="AJ393">
        <v>11</v>
      </c>
      <c r="AK393">
        <v>25</v>
      </c>
      <c r="AL393">
        <v>25</v>
      </c>
      <c r="AM393">
        <v>25</v>
      </c>
      <c r="AN393">
        <v>25</v>
      </c>
      <c r="AO393">
        <v>25</v>
      </c>
      <c r="AP393">
        <v>25</v>
      </c>
      <c r="AQ393">
        <v>25</v>
      </c>
      <c r="AR393">
        <v>25</v>
      </c>
      <c r="AS393">
        <v>25</v>
      </c>
      <c r="AT393">
        <v>25</v>
      </c>
      <c r="AU393">
        <v>23</v>
      </c>
      <c r="AV393">
        <v>23</v>
      </c>
      <c r="AW393">
        <v>23</v>
      </c>
      <c r="AX393">
        <v>23</v>
      </c>
      <c r="AY393">
        <v>23</v>
      </c>
      <c r="AZ393">
        <v>23</v>
      </c>
      <c r="BA393">
        <v>23</v>
      </c>
      <c r="BB393">
        <v>23</v>
      </c>
      <c r="BC393">
        <v>23</v>
      </c>
      <c r="BD393">
        <v>25</v>
      </c>
      <c r="BE393">
        <v>23</v>
      </c>
      <c r="BF393">
        <v>23</v>
      </c>
      <c r="BG393">
        <v>23</v>
      </c>
      <c r="BH393">
        <v>23</v>
      </c>
      <c r="BI393">
        <v>23</v>
      </c>
      <c r="BJ393">
        <v>23</v>
      </c>
      <c r="BK393">
        <v>23</v>
      </c>
      <c r="BL393">
        <v>23</v>
      </c>
      <c r="BM393">
        <v>23</v>
      </c>
      <c r="BN393">
        <v>23</v>
      </c>
      <c r="BO393">
        <v>24</v>
      </c>
      <c r="BP393">
        <v>24</v>
      </c>
      <c r="BQ393">
        <v>24</v>
      </c>
      <c r="BR393">
        <v>24</v>
      </c>
      <c r="BS393">
        <v>24</v>
      </c>
      <c r="BT393">
        <v>24</v>
      </c>
      <c r="BU393">
        <v>24</v>
      </c>
      <c r="BV393">
        <v>24</v>
      </c>
      <c r="BW393">
        <v>24</v>
      </c>
      <c r="BX393">
        <v>23</v>
      </c>
      <c r="BY393">
        <v>24</v>
      </c>
      <c r="BZ393">
        <v>24</v>
      </c>
      <c r="CA393">
        <v>24</v>
      </c>
      <c r="CB393">
        <v>24</v>
      </c>
      <c r="CC393">
        <v>24</v>
      </c>
      <c r="CD393">
        <v>24</v>
      </c>
      <c r="CE393">
        <v>24</v>
      </c>
      <c r="CF393">
        <v>24</v>
      </c>
      <c r="CG393">
        <v>24</v>
      </c>
      <c r="CH393">
        <v>24</v>
      </c>
      <c r="CI393">
        <v>17</v>
      </c>
      <c r="CJ393">
        <v>17</v>
      </c>
      <c r="CK393">
        <v>17</v>
      </c>
      <c r="CL393">
        <v>17</v>
      </c>
      <c r="CM393">
        <v>17</v>
      </c>
      <c r="CN393">
        <v>17</v>
      </c>
      <c r="CO393">
        <v>17</v>
      </c>
      <c r="CP393">
        <v>17</v>
      </c>
      <c r="CQ393">
        <v>17</v>
      </c>
      <c r="CR393">
        <v>24</v>
      </c>
      <c r="CS393">
        <v>17</v>
      </c>
      <c r="CT393">
        <v>17</v>
      </c>
      <c r="CU393">
        <v>17</v>
      </c>
      <c r="CV393">
        <v>17</v>
      </c>
      <c r="CW393">
        <v>17</v>
      </c>
      <c r="CX393">
        <v>17</v>
      </c>
      <c r="CY393">
        <v>17</v>
      </c>
      <c r="CZ393">
        <v>17</v>
      </c>
      <c r="DA393">
        <v>17</v>
      </c>
      <c r="DB393">
        <v>17</v>
      </c>
    </row>
    <row r="394" spans="1:106">
      <c r="A394">
        <v>386</v>
      </c>
      <c r="B394" t="s">
        <v>17</v>
      </c>
      <c r="C394" t="s">
        <v>9</v>
      </c>
      <c r="D394" t="s">
        <v>12</v>
      </c>
      <c r="E394" t="s">
        <v>19</v>
      </c>
      <c r="F394" t="s">
        <v>20</v>
      </c>
      <c r="G394">
        <v>22</v>
      </c>
      <c r="H394">
        <v>22</v>
      </c>
      <c r="I394">
        <v>22</v>
      </c>
      <c r="J394">
        <v>22</v>
      </c>
      <c r="K394">
        <v>22</v>
      </c>
      <c r="L394">
        <v>22</v>
      </c>
      <c r="M394">
        <v>22</v>
      </c>
      <c r="N394">
        <v>22</v>
      </c>
      <c r="O394">
        <v>22</v>
      </c>
      <c r="P394">
        <v>22</v>
      </c>
      <c r="Q394">
        <v>22</v>
      </c>
      <c r="R394">
        <v>22</v>
      </c>
      <c r="S394">
        <v>22</v>
      </c>
      <c r="T394">
        <v>22</v>
      </c>
      <c r="U394">
        <v>22</v>
      </c>
      <c r="V394">
        <v>22</v>
      </c>
      <c r="W394">
        <v>22</v>
      </c>
      <c r="X394">
        <v>22</v>
      </c>
      <c r="Y394">
        <v>22</v>
      </c>
      <c r="Z394">
        <v>22</v>
      </c>
      <c r="AA394">
        <v>25</v>
      </c>
      <c r="AB394">
        <v>25</v>
      </c>
      <c r="AC394">
        <v>25</v>
      </c>
      <c r="AD394">
        <v>25</v>
      </c>
      <c r="AE394">
        <v>25</v>
      </c>
      <c r="AF394">
        <v>25</v>
      </c>
      <c r="AG394">
        <v>1</v>
      </c>
      <c r="AH394">
        <v>25</v>
      </c>
      <c r="AI394">
        <v>1</v>
      </c>
      <c r="AJ394">
        <v>25</v>
      </c>
      <c r="AK394">
        <v>25</v>
      </c>
      <c r="AL394">
        <v>25</v>
      </c>
      <c r="AM394">
        <v>25</v>
      </c>
      <c r="AN394">
        <v>25</v>
      </c>
      <c r="AO394">
        <v>25</v>
      </c>
      <c r="AP394">
        <v>25</v>
      </c>
      <c r="AQ394">
        <v>25</v>
      </c>
      <c r="AR394">
        <v>25</v>
      </c>
      <c r="AS394">
        <v>25</v>
      </c>
      <c r="AT394">
        <v>25</v>
      </c>
      <c r="AU394">
        <v>23</v>
      </c>
      <c r="AV394">
        <v>24</v>
      </c>
      <c r="AW394">
        <v>23</v>
      </c>
      <c r="AX394">
        <v>24</v>
      </c>
      <c r="AY394">
        <v>23</v>
      </c>
      <c r="AZ394">
        <v>23</v>
      </c>
      <c r="BA394">
        <v>25</v>
      </c>
      <c r="BB394">
        <v>23</v>
      </c>
      <c r="BC394">
        <v>25</v>
      </c>
      <c r="BD394">
        <v>23</v>
      </c>
      <c r="BE394">
        <v>23</v>
      </c>
      <c r="BF394">
        <v>23</v>
      </c>
      <c r="BG394">
        <v>23</v>
      </c>
      <c r="BH394">
        <v>23</v>
      </c>
      <c r="BI394">
        <v>23</v>
      </c>
      <c r="BJ394">
        <v>23</v>
      </c>
      <c r="BK394">
        <v>23</v>
      </c>
      <c r="BL394">
        <v>23</v>
      </c>
      <c r="BM394">
        <v>23</v>
      </c>
      <c r="BN394">
        <v>23</v>
      </c>
      <c r="BO394">
        <v>24</v>
      </c>
      <c r="BP394">
        <v>23</v>
      </c>
      <c r="BQ394">
        <v>24</v>
      </c>
      <c r="BR394">
        <v>23</v>
      </c>
      <c r="BS394">
        <v>24</v>
      </c>
      <c r="BT394">
        <v>24</v>
      </c>
      <c r="BU394">
        <v>23</v>
      </c>
      <c r="BV394">
        <v>24</v>
      </c>
      <c r="BW394">
        <v>23</v>
      </c>
      <c r="BX394">
        <v>24</v>
      </c>
      <c r="BY394">
        <v>24</v>
      </c>
      <c r="BZ394">
        <v>24</v>
      </c>
      <c r="CA394">
        <v>24</v>
      </c>
      <c r="CB394">
        <v>24</v>
      </c>
      <c r="CC394">
        <v>24</v>
      </c>
      <c r="CD394">
        <v>24</v>
      </c>
      <c r="CE394">
        <v>24</v>
      </c>
      <c r="CF394">
        <v>24</v>
      </c>
      <c r="CG394">
        <v>24</v>
      </c>
      <c r="CH394">
        <v>24</v>
      </c>
      <c r="CI394">
        <v>17</v>
      </c>
      <c r="CJ394">
        <v>17</v>
      </c>
      <c r="CK394">
        <v>17</v>
      </c>
      <c r="CL394">
        <v>17</v>
      </c>
      <c r="CM394">
        <v>17</v>
      </c>
      <c r="CN394">
        <v>17</v>
      </c>
      <c r="CO394">
        <v>24</v>
      </c>
      <c r="CP394">
        <v>17</v>
      </c>
      <c r="CQ394">
        <v>11</v>
      </c>
      <c r="CR394">
        <v>17</v>
      </c>
      <c r="CS394">
        <v>17</v>
      </c>
      <c r="CT394">
        <v>17</v>
      </c>
      <c r="CU394">
        <v>17</v>
      </c>
      <c r="CV394">
        <v>17</v>
      </c>
      <c r="CW394">
        <v>17</v>
      </c>
      <c r="CX394">
        <v>17</v>
      </c>
      <c r="CY394">
        <v>17</v>
      </c>
      <c r="CZ394">
        <v>17</v>
      </c>
      <c r="DA394">
        <v>17</v>
      </c>
      <c r="DB394">
        <v>17</v>
      </c>
    </row>
    <row r="395" spans="1:106">
      <c r="A395">
        <v>387</v>
      </c>
      <c r="B395" t="s">
        <v>17</v>
      </c>
      <c r="C395" t="s">
        <v>9</v>
      </c>
      <c r="D395" t="s">
        <v>12</v>
      </c>
      <c r="E395" t="s">
        <v>19</v>
      </c>
      <c r="F395" t="s">
        <v>20</v>
      </c>
      <c r="G395">
        <v>22</v>
      </c>
      <c r="H395">
        <v>22</v>
      </c>
      <c r="I395">
        <v>22</v>
      </c>
      <c r="J395">
        <v>22</v>
      </c>
      <c r="K395">
        <v>22</v>
      </c>
      <c r="L395">
        <v>22</v>
      </c>
      <c r="M395">
        <v>22</v>
      </c>
      <c r="N395">
        <v>22</v>
      </c>
      <c r="O395">
        <v>22</v>
      </c>
      <c r="P395">
        <v>22</v>
      </c>
      <c r="Q395">
        <v>22</v>
      </c>
      <c r="R395">
        <v>22</v>
      </c>
      <c r="S395">
        <v>22</v>
      </c>
      <c r="T395">
        <v>22</v>
      </c>
      <c r="U395">
        <v>22</v>
      </c>
      <c r="V395">
        <v>22</v>
      </c>
      <c r="W395">
        <v>22</v>
      </c>
      <c r="X395">
        <v>22</v>
      </c>
      <c r="Y395">
        <v>22</v>
      </c>
      <c r="Z395">
        <v>22</v>
      </c>
      <c r="AA395">
        <v>25</v>
      </c>
      <c r="AB395">
        <v>25</v>
      </c>
      <c r="AC395">
        <v>25</v>
      </c>
      <c r="AD395">
        <v>25</v>
      </c>
      <c r="AE395">
        <v>25</v>
      </c>
      <c r="AF395">
        <v>25</v>
      </c>
      <c r="AG395">
        <v>25</v>
      </c>
      <c r="AH395">
        <v>25</v>
      </c>
      <c r="AI395">
        <v>25</v>
      </c>
      <c r="AJ395">
        <v>25</v>
      </c>
      <c r="AK395">
        <v>25</v>
      </c>
      <c r="AL395">
        <v>25</v>
      </c>
      <c r="AM395">
        <v>25</v>
      </c>
      <c r="AN395">
        <v>25</v>
      </c>
      <c r="AO395">
        <v>25</v>
      </c>
      <c r="AP395">
        <v>25</v>
      </c>
      <c r="AQ395">
        <v>25</v>
      </c>
      <c r="AR395">
        <v>25</v>
      </c>
      <c r="AS395">
        <v>25</v>
      </c>
      <c r="AT395">
        <v>25</v>
      </c>
      <c r="AU395">
        <v>23</v>
      </c>
      <c r="AV395">
        <v>23</v>
      </c>
      <c r="AW395">
        <v>23</v>
      </c>
      <c r="AX395">
        <v>23</v>
      </c>
      <c r="AY395">
        <v>23</v>
      </c>
      <c r="AZ395">
        <v>23</v>
      </c>
      <c r="BA395">
        <v>23</v>
      </c>
      <c r="BB395">
        <v>23</v>
      </c>
      <c r="BC395">
        <v>1</v>
      </c>
      <c r="BD395">
        <v>23</v>
      </c>
      <c r="BE395">
        <v>23</v>
      </c>
      <c r="BF395">
        <v>23</v>
      </c>
      <c r="BG395">
        <v>23</v>
      </c>
      <c r="BH395">
        <v>23</v>
      </c>
      <c r="BI395">
        <v>23</v>
      </c>
      <c r="BJ395">
        <v>23</v>
      </c>
      <c r="BK395">
        <v>23</v>
      </c>
      <c r="BL395">
        <v>23</v>
      </c>
      <c r="BM395">
        <v>1</v>
      </c>
      <c r="BN395">
        <v>23</v>
      </c>
      <c r="BO395">
        <v>24</v>
      </c>
      <c r="BP395">
        <v>24</v>
      </c>
      <c r="BQ395">
        <v>24</v>
      </c>
      <c r="BR395">
        <v>24</v>
      </c>
      <c r="BS395">
        <v>24</v>
      </c>
      <c r="BT395">
        <v>24</v>
      </c>
      <c r="BU395">
        <v>24</v>
      </c>
      <c r="BV395">
        <v>24</v>
      </c>
      <c r="BW395">
        <v>23</v>
      </c>
      <c r="BX395">
        <v>24</v>
      </c>
      <c r="BY395">
        <v>24</v>
      </c>
      <c r="BZ395">
        <v>24</v>
      </c>
      <c r="CA395">
        <v>24</v>
      </c>
      <c r="CB395">
        <v>24</v>
      </c>
      <c r="CC395">
        <v>24</v>
      </c>
      <c r="CD395">
        <v>24</v>
      </c>
      <c r="CE395">
        <v>24</v>
      </c>
      <c r="CF395">
        <v>24</v>
      </c>
      <c r="CG395">
        <v>23</v>
      </c>
      <c r="CH395">
        <v>24</v>
      </c>
      <c r="CI395">
        <v>17</v>
      </c>
      <c r="CJ395">
        <v>17</v>
      </c>
      <c r="CK395">
        <v>17</v>
      </c>
      <c r="CL395">
        <v>17</v>
      </c>
      <c r="CM395">
        <v>17</v>
      </c>
      <c r="CN395">
        <v>17</v>
      </c>
      <c r="CO395">
        <v>1</v>
      </c>
      <c r="CP395">
        <v>17</v>
      </c>
      <c r="CQ395">
        <v>24</v>
      </c>
      <c r="CR395">
        <v>17</v>
      </c>
      <c r="CS395">
        <v>17</v>
      </c>
      <c r="CT395">
        <v>17</v>
      </c>
      <c r="CU395">
        <v>17</v>
      </c>
      <c r="CV395">
        <v>17</v>
      </c>
      <c r="CW395">
        <v>17</v>
      </c>
      <c r="CX395">
        <v>17</v>
      </c>
      <c r="CY395">
        <v>17</v>
      </c>
      <c r="CZ395">
        <v>17</v>
      </c>
      <c r="DA395">
        <v>11</v>
      </c>
      <c r="DB395">
        <v>17</v>
      </c>
    </row>
    <row r="396" spans="1:106">
      <c r="A396">
        <v>388</v>
      </c>
      <c r="B396" t="s">
        <v>17</v>
      </c>
      <c r="C396" t="s">
        <v>9</v>
      </c>
      <c r="D396" t="s">
        <v>12</v>
      </c>
      <c r="E396" t="s">
        <v>19</v>
      </c>
      <c r="F396" t="s">
        <v>20</v>
      </c>
      <c r="G396">
        <v>22</v>
      </c>
      <c r="H396">
        <v>24</v>
      </c>
      <c r="I396">
        <v>22</v>
      </c>
      <c r="J396">
        <v>22</v>
      </c>
      <c r="K396">
        <v>22</v>
      </c>
      <c r="L396">
        <v>22</v>
      </c>
      <c r="M396">
        <v>22</v>
      </c>
      <c r="N396">
        <v>22</v>
      </c>
      <c r="O396">
        <v>22</v>
      </c>
      <c r="P396">
        <v>22</v>
      </c>
      <c r="Q396">
        <v>22</v>
      </c>
      <c r="R396">
        <v>22</v>
      </c>
      <c r="S396">
        <v>22</v>
      </c>
      <c r="T396">
        <v>22</v>
      </c>
      <c r="U396">
        <v>22</v>
      </c>
      <c r="V396">
        <v>22</v>
      </c>
      <c r="W396">
        <v>22</v>
      </c>
      <c r="X396">
        <v>22</v>
      </c>
      <c r="Y396">
        <v>22</v>
      </c>
      <c r="Z396">
        <v>22</v>
      </c>
      <c r="AA396">
        <v>25</v>
      </c>
      <c r="AB396">
        <v>19</v>
      </c>
      <c r="AC396">
        <v>25</v>
      </c>
      <c r="AD396">
        <v>24</v>
      </c>
      <c r="AE396">
        <v>25</v>
      </c>
      <c r="AF396">
        <v>25</v>
      </c>
      <c r="AG396">
        <v>25</v>
      </c>
      <c r="AH396">
        <v>25</v>
      </c>
      <c r="AI396">
        <v>25</v>
      </c>
      <c r="AJ396">
        <v>25</v>
      </c>
      <c r="AK396">
        <v>25</v>
      </c>
      <c r="AL396">
        <v>25</v>
      </c>
      <c r="AM396">
        <v>25</v>
      </c>
      <c r="AN396">
        <v>25</v>
      </c>
      <c r="AO396">
        <v>25</v>
      </c>
      <c r="AP396">
        <v>25</v>
      </c>
      <c r="AQ396">
        <v>25</v>
      </c>
      <c r="AR396">
        <v>25</v>
      </c>
      <c r="AS396">
        <v>25</v>
      </c>
      <c r="AT396">
        <v>25</v>
      </c>
      <c r="AU396">
        <v>23</v>
      </c>
      <c r="AV396">
        <v>17</v>
      </c>
      <c r="AW396">
        <v>23</v>
      </c>
      <c r="AX396">
        <v>25</v>
      </c>
      <c r="AY396">
        <v>23</v>
      </c>
      <c r="AZ396">
        <v>24</v>
      </c>
      <c r="BA396">
        <v>23</v>
      </c>
      <c r="BB396">
        <v>23</v>
      </c>
      <c r="BC396">
        <v>24</v>
      </c>
      <c r="BD396">
        <v>24</v>
      </c>
      <c r="BE396">
        <v>23</v>
      </c>
      <c r="BF396">
        <v>23</v>
      </c>
      <c r="BG396">
        <v>23</v>
      </c>
      <c r="BH396">
        <v>23</v>
      </c>
      <c r="BI396">
        <v>23</v>
      </c>
      <c r="BJ396">
        <v>23</v>
      </c>
      <c r="BK396">
        <v>24</v>
      </c>
      <c r="BL396">
        <v>23</v>
      </c>
      <c r="BM396">
        <v>23</v>
      </c>
      <c r="BN396">
        <v>23</v>
      </c>
      <c r="BO396">
        <v>24</v>
      </c>
      <c r="BP396">
        <v>22</v>
      </c>
      <c r="BQ396">
        <v>24</v>
      </c>
      <c r="BR396">
        <v>23</v>
      </c>
      <c r="BS396">
        <v>24</v>
      </c>
      <c r="BT396">
        <v>23</v>
      </c>
      <c r="BU396">
        <v>24</v>
      </c>
      <c r="BV396">
        <v>24</v>
      </c>
      <c r="BW396">
        <v>23</v>
      </c>
      <c r="BX396">
        <v>23</v>
      </c>
      <c r="BY396">
        <v>24</v>
      </c>
      <c r="BZ396">
        <v>24</v>
      </c>
      <c r="CA396">
        <v>24</v>
      </c>
      <c r="CB396">
        <v>24</v>
      </c>
      <c r="CC396">
        <v>24</v>
      </c>
      <c r="CD396">
        <v>24</v>
      </c>
      <c r="CE396">
        <v>23</v>
      </c>
      <c r="CF396">
        <v>24</v>
      </c>
      <c r="CG396">
        <v>24</v>
      </c>
      <c r="CH396">
        <v>24</v>
      </c>
      <c r="CI396">
        <v>17</v>
      </c>
      <c r="CJ396">
        <v>23</v>
      </c>
      <c r="CK396">
        <v>17</v>
      </c>
      <c r="CL396">
        <v>17</v>
      </c>
      <c r="CM396">
        <v>17</v>
      </c>
      <c r="CN396">
        <v>17</v>
      </c>
      <c r="CO396">
        <v>17</v>
      </c>
      <c r="CP396">
        <v>17</v>
      </c>
      <c r="CQ396">
        <v>17</v>
      </c>
      <c r="CR396">
        <v>17</v>
      </c>
      <c r="CS396">
        <v>17</v>
      </c>
      <c r="CT396">
        <v>17</v>
      </c>
      <c r="CU396">
        <v>17</v>
      </c>
      <c r="CV396">
        <v>17</v>
      </c>
      <c r="CW396">
        <v>17</v>
      </c>
      <c r="CX396">
        <v>17</v>
      </c>
      <c r="CY396">
        <v>17</v>
      </c>
      <c r="CZ396">
        <v>17</v>
      </c>
      <c r="DA396">
        <v>17</v>
      </c>
      <c r="DB396">
        <v>17</v>
      </c>
    </row>
    <row r="397" spans="1:106">
      <c r="A397">
        <v>389</v>
      </c>
      <c r="B397" t="s">
        <v>17</v>
      </c>
      <c r="C397" t="s">
        <v>9</v>
      </c>
      <c r="D397" t="s">
        <v>12</v>
      </c>
      <c r="E397" t="s">
        <v>19</v>
      </c>
      <c r="F397" t="s">
        <v>20</v>
      </c>
      <c r="G397">
        <v>22</v>
      </c>
      <c r="H397">
        <v>22</v>
      </c>
      <c r="I397">
        <v>22</v>
      </c>
      <c r="J397">
        <v>22</v>
      </c>
      <c r="K397">
        <v>22</v>
      </c>
      <c r="L397">
        <v>22</v>
      </c>
      <c r="M397">
        <v>22</v>
      </c>
      <c r="N397">
        <v>22</v>
      </c>
      <c r="O397">
        <v>22</v>
      </c>
      <c r="P397">
        <v>22</v>
      </c>
      <c r="Q397">
        <v>22</v>
      </c>
      <c r="R397">
        <v>22</v>
      </c>
      <c r="S397">
        <v>22</v>
      </c>
      <c r="T397">
        <v>22</v>
      </c>
      <c r="U397">
        <v>22</v>
      </c>
      <c r="V397">
        <v>22</v>
      </c>
      <c r="W397">
        <v>22</v>
      </c>
      <c r="X397">
        <v>22</v>
      </c>
      <c r="Y397">
        <v>22</v>
      </c>
      <c r="Z397">
        <v>22</v>
      </c>
      <c r="AA397">
        <v>25</v>
      </c>
      <c r="AB397">
        <v>25</v>
      </c>
      <c r="AC397">
        <v>25</v>
      </c>
      <c r="AD397">
        <v>25</v>
      </c>
      <c r="AE397">
        <v>25</v>
      </c>
      <c r="AF397">
        <v>25</v>
      </c>
      <c r="AG397">
        <v>25</v>
      </c>
      <c r="AH397">
        <v>25</v>
      </c>
      <c r="AI397">
        <v>25</v>
      </c>
      <c r="AJ397">
        <v>25</v>
      </c>
      <c r="AK397">
        <v>25</v>
      </c>
      <c r="AL397">
        <v>25</v>
      </c>
      <c r="AM397">
        <v>25</v>
      </c>
      <c r="AN397">
        <v>25</v>
      </c>
      <c r="AO397">
        <v>25</v>
      </c>
      <c r="AP397">
        <v>25</v>
      </c>
      <c r="AQ397">
        <v>25</v>
      </c>
      <c r="AR397">
        <v>25</v>
      </c>
      <c r="AS397">
        <v>25</v>
      </c>
      <c r="AT397">
        <v>25</v>
      </c>
      <c r="AU397">
        <v>23</v>
      </c>
      <c r="AV397">
        <v>24</v>
      </c>
      <c r="AW397">
        <v>23</v>
      </c>
      <c r="AX397">
        <v>24</v>
      </c>
      <c r="AY397">
        <v>23</v>
      </c>
      <c r="AZ397">
        <v>23</v>
      </c>
      <c r="BA397">
        <v>23</v>
      </c>
      <c r="BB397">
        <v>23</v>
      </c>
      <c r="BC397">
        <v>23</v>
      </c>
      <c r="BD397">
        <v>23</v>
      </c>
      <c r="BE397">
        <v>23</v>
      </c>
      <c r="BF397">
        <v>24</v>
      </c>
      <c r="BG397">
        <v>23</v>
      </c>
      <c r="BH397">
        <v>24</v>
      </c>
      <c r="BI397">
        <v>23</v>
      </c>
      <c r="BJ397">
        <v>23</v>
      </c>
      <c r="BK397">
        <v>23</v>
      </c>
      <c r="BL397">
        <v>23</v>
      </c>
      <c r="BM397">
        <v>23</v>
      </c>
      <c r="BN397">
        <v>23</v>
      </c>
      <c r="BO397">
        <v>24</v>
      </c>
      <c r="BP397">
        <v>23</v>
      </c>
      <c r="BQ397">
        <v>24</v>
      </c>
      <c r="BR397">
        <v>23</v>
      </c>
      <c r="BS397">
        <v>24</v>
      </c>
      <c r="BT397">
        <v>24</v>
      </c>
      <c r="BU397">
        <v>24</v>
      </c>
      <c r="BV397">
        <v>24</v>
      </c>
      <c r="BW397">
        <v>24</v>
      </c>
      <c r="BX397">
        <v>24</v>
      </c>
      <c r="BY397">
        <v>24</v>
      </c>
      <c r="BZ397">
        <v>23</v>
      </c>
      <c r="CA397">
        <v>24</v>
      </c>
      <c r="CB397">
        <v>23</v>
      </c>
      <c r="CC397">
        <v>24</v>
      </c>
      <c r="CD397">
        <v>1</v>
      </c>
      <c r="CE397">
        <v>24</v>
      </c>
      <c r="CF397">
        <v>24</v>
      </c>
      <c r="CG397">
        <v>24</v>
      </c>
      <c r="CH397">
        <v>24</v>
      </c>
      <c r="CI397">
        <v>17</v>
      </c>
      <c r="CJ397">
        <v>17</v>
      </c>
      <c r="CK397">
        <v>17</v>
      </c>
      <c r="CL397">
        <v>17</v>
      </c>
      <c r="CM397">
        <v>17</v>
      </c>
      <c r="CN397">
        <v>17</v>
      </c>
      <c r="CO397">
        <v>17</v>
      </c>
      <c r="CP397">
        <v>17</v>
      </c>
      <c r="CQ397">
        <v>17</v>
      </c>
      <c r="CR397">
        <v>17</v>
      </c>
      <c r="CS397">
        <v>17</v>
      </c>
      <c r="CT397">
        <v>17</v>
      </c>
      <c r="CU397">
        <v>17</v>
      </c>
      <c r="CV397">
        <v>17</v>
      </c>
      <c r="CW397">
        <v>17</v>
      </c>
      <c r="CX397">
        <v>24</v>
      </c>
      <c r="CY397">
        <v>17</v>
      </c>
      <c r="CZ397">
        <v>1</v>
      </c>
      <c r="DA397">
        <v>17</v>
      </c>
      <c r="DB397">
        <v>1</v>
      </c>
    </row>
    <row r="398" spans="1:106">
      <c r="A398">
        <v>390</v>
      </c>
      <c r="B398" t="s">
        <v>17</v>
      </c>
      <c r="C398" t="s">
        <v>9</v>
      </c>
      <c r="D398" t="s">
        <v>12</v>
      </c>
      <c r="E398" t="s">
        <v>19</v>
      </c>
      <c r="F398" t="s">
        <v>20</v>
      </c>
      <c r="G398">
        <v>22</v>
      </c>
      <c r="H398">
        <v>22</v>
      </c>
      <c r="I398">
        <v>22</v>
      </c>
      <c r="J398">
        <v>22</v>
      </c>
      <c r="K398">
        <v>22</v>
      </c>
      <c r="L398">
        <v>22</v>
      </c>
      <c r="M398">
        <v>22</v>
      </c>
      <c r="N398">
        <v>22</v>
      </c>
      <c r="O398">
        <v>22</v>
      </c>
      <c r="P398">
        <v>22</v>
      </c>
      <c r="Q398">
        <v>22</v>
      </c>
      <c r="R398">
        <v>22</v>
      </c>
      <c r="S398">
        <v>22</v>
      </c>
      <c r="T398">
        <v>22</v>
      </c>
      <c r="U398">
        <v>22</v>
      </c>
      <c r="V398">
        <v>22</v>
      </c>
      <c r="W398">
        <v>22</v>
      </c>
      <c r="X398">
        <v>22</v>
      </c>
      <c r="Y398">
        <v>22</v>
      </c>
      <c r="Z398">
        <v>22</v>
      </c>
      <c r="AA398">
        <v>25</v>
      </c>
      <c r="AB398">
        <v>25</v>
      </c>
      <c r="AC398">
        <v>25</v>
      </c>
      <c r="AD398">
        <v>25</v>
      </c>
      <c r="AE398">
        <v>25</v>
      </c>
      <c r="AF398">
        <v>1</v>
      </c>
      <c r="AG398">
        <v>24</v>
      </c>
      <c r="AH398">
        <v>26</v>
      </c>
      <c r="AI398">
        <v>25</v>
      </c>
      <c r="AJ398">
        <v>25</v>
      </c>
      <c r="AK398">
        <v>25</v>
      </c>
      <c r="AL398">
        <v>25</v>
      </c>
      <c r="AM398">
        <v>25</v>
      </c>
      <c r="AN398">
        <v>25</v>
      </c>
      <c r="AO398">
        <v>25</v>
      </c>
      <c r="AP398">
        <v>25</v>
      </c>
      <c r="AQ398">
        <v>25</v>
      </c>
      <c r="AR398">
        <v>25</v>
      </c>
      <c r="AS398">
        <v>25</v>
      </c>
      <c r="AT398">
        <v>25</v>
      </c>
      <c r="AU398">
        <v>23</v>
      </c>
      <c r="AV398">
        <v>23</v>
      </c>
      <c r="AW398">
        <v>23</v>
      </c>
      <c r="AX398">
        <v>23</v>
      </c>
      <c r="AY398">
        <v>23</v>
      </c>
      <c r="AZ398">
        <v>24</v>
      </c>
      <c r="BA398">
        <v>25</v>
      </c>
      <c r="BB398">
        <v>24</v>
      </c>
      <c r="BC398">
        <v>24</v>
      </c>
      <c r="BD398">
        <v>1</v>
      </c>
      <c r="BE398">
        <v>23</v>
      </c>
      <c r="BF398">
        <v>23</v>
      </c>
      <c r="BG398">
        <v>23</v>
      </c>
      <c r="BH398">
        <v>23</v>
      </c>
      <c r="BI398">
        <v>23</v>
      </c>
      <c r="BJ398">
        <v>23</v>
      </c>
      <c r="BK398">
        <v>23</v>
      </c>
      <c r="BL398">
        <v>23</v>
      </c>
      <c r="BM398">
        <v>23</v>
      </c>
      <c r="BN398">
        <v>23</v>
      </c>
      <c r="BO398">
        <v>24</v>
      </c>
      <c r="BP398">
        <v>24</v>
      </c>
      <c r="BQ398">
        <v>24</v>
      </c>
      <c r="BR398">
        <v>24</v>
      </c>
      <c r="BS398">
        <v>24</v>
      </c>
      <c r="BT398">
        <v>25</v>
      </c>
      <c r="BU398">
        <v>23</v>
      </c>
      <c r="BV398">
        <v>19</v>
      </c>
      <c r="BW398">
        <v>23</v>
      </c>
      <c r="BX398">
        <v>24</v>
      </c>
      <c r="BY398">
        <v>24</v>
      </c>
      <c r="BZ398">
        <v>24</v>
      </c>
      <c r="CA398">
        <v>24</v>
      </c>
      <c r="CB398">
        <v>24</v>
      </c>
      <c r="CC398">
        <v>24</v>
      </c>
      <c r="CD398">
        <v>24</v>
      </c>
      <c r="CE398">
        <v>24</v>
      </c>
      <c r="CF398">
        <v>24</v>
      </c>
      <c r="CG398">
        <v>24</v>
      </c>
      <c r="CH398">
        <v>24</v>
      </c>
      <c r="CI398">
        <v>17</v>
      </c>
      <c r="CJ398">
        <v>17</v>
      </c>
      <c r="CK398">
        <v>17</v>
      </c>
      <c r="CL398">
        <v>17</v>
      </c>
      <c r="CM398">
        <v>17</v>
      </c>
      <c r="CN398">
        <v>19</v>
      </c>
      <c r="CO398">
        <v>17</v>
      </c>
      <c r="CP398">
        <v>17</v>
      </c>
      <c r="CQ398">
        <v>17</v>
      </c>
      <c r="CR398">
        <v>23</v>
      </c>
      <c r="CS398">
        <v>17</v>
      </c>
      <c r="CT398">
        <v>17</v>
      </c>
      <c r="CU398">
        <v>17</v>
      </c>
      <c r="CV398">
        <v>17</v>
      </c>
      <c r="CW398">
        <v>17</v>
      </c>
      <c r="CX398">
        <v>17</v>
      </c>
      <c r="CY398">
        <v>17</v>
      </c>
      <c r="CZ398">
        <v>17</v>
      </c>
      <c r="DA398">
        <v>17</v>
      </c>
      <c r="DB398">
        <v>17</v>
      </c>
    </row>
    <row r="399" spans="1:106">
      <c r="A399">
        <v>391</v>
      </c>
      <c r="B399" t="s">
        <v>17</v>
      </c>
      <c r="C399" t="s">
        <v>9</v>
      </c>
      <c r="D399" t="s">
        <v>12</v>
      </c>
      <c r="E399" t="s">
        <v>19</v>
      </c>
      <c r="F399" t="s">
        <v>20</v>
      </c>
      <c r="G399">
        <v>22</v>
      </c>
      <c r="H399">
        <v>22</v>
      </c>
      <c r="I399">
        <v>22</v>
      </c>
      <c r="J399">
        <v>22</v>
      </c>
      <c r="K399">
        <v>22</v>
      </c>
      <c r="L399">
        <v>22</v>
      </c>
      <c r="M399">
        <v>22</v>
      </c>
      <c r="N399">
        <v>22</v>
      </c>
      <c r="O399">
        <v>22</v>
      </c>
      <c r="P399">
        <v>22</v>
      </c>
      <c r="Q399">
        <v>22</v>
      </c>
      <c r="R399">
        <v>22</v>
      </c>
      <c r="S399">
        <v>22</v>
      </c>
      <c r="T399">
        <v>22</v>
      </c>
      <c r="U399">
        <v>22</v>
      </c>
      <c r="V399">
        <v>22</v>
      </c>
      <c r="W399">
        <v>26</v>
      </c>
      <c r="X399">
        <v>22</v>
      </c>
      <c r="Y399">
        <v>26</v>
      </c>
      <c r="Z399">
        <v>1</v>
      </c>
      <c r="AA399">
        <v>25</v>
      </c>
      <c r="AB399">
        <v>25</v>
      </c>
      <c r="AC399">
        <v>25</v>
      </c>
      <c r="AD399">
        <v>25</v>
      </c>
      <c r="AE399">
        <v>25</v>
      </c>
      <c r="AF399">
        <v>25</v>
      </c>
      <c r="AG399">
        <v>25</v>
      </c>
      <c r="AH399">
        <v>25</v>
      </c>
      <c r="AI399">
        <v>25</v>
      </c>
      <c r="AJ399">
        <v>25</v>
      </c>
      <c r="AK399">
        <v>25</v>
      </c>
      <c r="AL399">
        <v>25</v>
      </c>
      <c r="AM399">
        <v>25</v>
      </c>
      <c r="AN399">
        <v>25</v>
      </c>
      <c r="AO399">
        <v>25</v>
      </c>
      <c r="AP399">
        <v>24</v>
      </c>
      <c r="AQ399">
        <v>22</v>
      </c>
      <c r="AR399">
        <v>25</v>
      </c>
      <c r="AS399">
        <v>22</v>
      </c>
      <c r="AT399">
        <v>22</v>
      </c>
      <c r="AU399">
        <v>23</v>
      </c>
      <c r="AV399">
        <v>23</v>
      </c>
      <c r="AW399">
        <v>23</v>
      </c>
      <c r="AX399">
        <v>23</v>
      </c>
      <c r="AY399">
        <v>23</v>
      </c>
      <c r="AZ399">
        <v>23</v>
      </c>
      <c r="BA399">
        <v>23</v>
      </c>
      <c r="BB399">
        <v>23</v>
      </c>
      <c r="BC399">
        <v>23</v>
      </c>
      <c r="BD399">
        <v>23</v>
      </c>
      <c r="BE399">
        <v>23</v>
      </c>
      <c r="BF399">
        <v>23</v>
      </c>
      <c r="BG399">
        <v>23</v>
      </c>
      <c r="BH399">
        <v>23</v>
      </c>
      <c r="BI399">
        <v>23</v>
      </c>
      <c r="BJ399">
        <v>26</v>
      </c>
      <c r="BK399">
        <v>24</v>
      </c>
      <c r="BL399">
        <v>24</v>
      </c>
      <c r="BM399">
        <v>24</v>
      </c>
      <c r="BN399">
        <v>24</v>
      </c>
      <c r="BO399">
        <v>24</v>
      </c>
      <c r="BP399">
        <v>24</v>
      </c>
      <c r="BQ399">
        <v>24</v>
      </c>
      <c r="BR399">
        <v>24</v>
      </c>
      <c r="BS399">
        <v>24</v>
      </c>
      <c r="BT399">
        <v>24</v>
      </c>
      <c r="BU399">
        <v>24</v>
      </c>
      <c r="BV399">
        <v>24</v>
      </c>
      <c r="BW399">
        <v>24</v>
      </c>
      <c r="BX399">
        <v>24</v>
      </c>
      <c r="BY399">
        <v>24</v>
      </c>
      <c r="BZ399">
        <v>24</v>
      </c>
      <c r="CA399">
        <v>24</v>
      </c>
      <c r="CB399">
        <v>24</v>
      </c>
      <c r="CC399">
        <v>24</v>
      </c>
      <c r="CD399">
        <v>25</v>
      </c>
      <c r="CE399">
        <v>19</v>
      </c>
      <c r="CF399">
        <v>26</v>
      </c>
      <c r="CG399">
        <v>25</v>
      </c>
      <c r="CH399">
        <v>25</v>
      </c>
      <c r="CI399">
        <v>17</v>
      </c>
      <c r="CJ399">
        <v>17</v>
      </c>
      <c r="CK399">
        <v>11</v>
      </c>
      <c r="CL399">
        <v>17</v>
      </c>
      <c r="CM399">
        <v>17</v>
      </c>
      <c r="CN399">
        <v>17</v>
      </c>
      <c r="CO399">
        <v>17</v>
      </c>
      <c r="CP399">
        <v>17</v>
      </c>
      <c r="CQ399">
        <v>17</v>
      </c>
      <c r="CR399">
        <v>17</v>
      </c>
      <c r="CS399">
        <v>17</v>
      </c>
      <c r="CT399">
        <v>17</v>
      </c>
      <c r="CU399">
        <v>17</v>
      </c>
      <c r="CV399">
        <v>17</v>
      </c>
      <c r="CW399">
        <v>17</v>
      </c>
      <c r="CX399">
        <v>23</v>
      </c>
      <c r="CY399">
        <v>17</v>
      </c>
      <c r="CZ399">
        <v>23</v>
      </c>
      <c r="DA399">
        <v>19</v>
      </c>
      <c r="DB399">
        <v>23</v>
      </c>
    </row>
    <row r="400" spans="1:106">
      <c r="A400">
        <v>392</v>
      </c>
      <c r="B400" t="s">
        <v>17</v>
      </c>
      <c r="C400" t="s">
        <v>9</v>
      </c>
      <c r="D400" t="s">
        <v>12</v>
      </c>
      <c r="E400" t="s">
        <v>19</v>
      </c>
      <c r="F400" t="s">
        <v>20</v>
      </c>
      <c r="G400">
        <v>22</v>
      </c>
      <c r="H400">
        <v>22</v>
      </c>
      <c r="I400">
        <v>22</v>
      </c>
      <c r="J400">
        <v>22</v>
      </c>
      <c r="K400">
        <v>22</v>
      </c>
      <c r="L400">
        <v>22</v>
      </c>
      <c r="M400">
        <v>22</v>
      </c>
      <c r="N400">
        <v>22</v>
      </c>
      <c r="O400">
        <v>22</v>
      </c>
      <c r="P400">
        <v>11</v>
      </c>
      <c r="Q400">
        <v>22</v>
      </c>
      <c r="R400">
        <v>22</v>
      </c>
      <c r="S400">
        <v>22</v>
      </c>
      <c r="T400">
        <v>22</v>
      </c>
      <c r="U400">
        <v>22</v>
      </c>
      <c r="V400">
        <v>22</v>
      </c>
      <c r="W400">
        <v>22</v>
      </c>
      <c r="X400">
        <v>22</v>
      </c>
      <c r="Y400">
        <v>22</v>
      </c>
      <c r="Z400">
        <v>22</v>
      </c>
      <c r="AA400">
        <v>25</v>
      </c>
      <c r="AB400">
        <v>25</v>
      </c>
      <c r="AC400">
        <v>25</v>
      </c>
      <c r="AD400">
        <v>25</v>
      </c>
      <c r="AE400">
        <v>25</v>
      </c>
      <c r="AF400">
        <v>1</v>
      </c>
      <c r="AG400">
        <v>25</v>
      </c>
      <c r="AH400">
        <v>25</v>
      </c>
      <c r="AI400">
        <v>25</v>
      </c>
      <c r="AJ400">
        <v>22</v>
      </c>
      <c r="AK400">
        <v>25</v>
      </c>
      <c r="AL400">
        <v>25</v>
      </c>
      <c r="AM400">
        <v>25</v>
      </c>
      <c r="AN400">
        <v>25</v>
      </c>
      <c r="AO400">
        <v>25</v>
      </c>
      <c r="AP400">
        <v>25</v>
      </c>
      <c r="AQ400">
        <v>25</v>
      </c>
      <c r="AR400">
        <v>25</v>
      </c>
      <c r="AS400">
        <v>25</v>
      </c>
      <c r="AT400">
        <v>25</v>
      </c>
      <c r="AU400">
        <v>23</v>
      </c>
      <c r="AV400">
        <v>23</v>
      </c>
      <c r="AW400">
        <v>23</v>
      </c>
      <c r="AX400">
        <v>23</v>
      </c>
      <c r="AY400">
        <v>23</v>
      </c>
      <c r="AZ400">
        <v>25</v>
      </c>
      <c r="BA400">
        <v>23</v>
      </c>
      <c r="BB400">
        <v>1</v>
      </c>
      <c r="BC400">
        <v>1</v>
      </c>
      <c r="BD400">
        <v>1</v>
      </c>
      <c r="BE400">
        <v>23</v>
      </c>
      <c r="BF400">
        <v>23</v>
      </c>
      <c r="BG400">
        <v>23</v>
      </c>
      <c r="BH400">
        <v>23</v>
      </c>
      <c r="BI400">
        <v>23</v>
      </c>
      <c r="BJ400">
        <v>23</v>
      </c>
      <c r="BK400">
        <v>23</v>
      </c>
      <c r="BL400">
        <v>23</v>
      </c>
      <c r="BM400">
        <v>23</v>
      </c>
      <c r="BN400">
        <v>23</v>
      </c>
      <c r="BO400">
        <v>24</v>
      </c>
      <c r="BP400">
        <v>24</v>
      </c>
      <c r="BQ400">
        <v>24</v>
      </c>
      <c r="BR400">
        <v>24</v>
      </c>
      <c r="BS400">
        <v>24</v>
      </c>
      <c r="BT400">
        <v>11</v>
      </c>
      <c r="BU400">
        <v>24</v>
      </c>
      <c r="BV400">
        <v>23</v>
      </c>
      <c r="BW400">
        <v>23</v>
      </c>
      <c r="BX400">
        <v>25</v>
      </c>
      <c r="BY400">
        <v>24</v>
      </c>
      <c r="BZ400">
        <v>24</v>
      </c>
      <c r="CA400">
        <v>24</v>
      </c>
      <c r="CB400">
        <v>24</v>
      </c>
      <c r="CC400">
        <v>24</v>
      </c>
      <c r="CD400">
        <v>24</v>
      </c>
      <c r="CE400">
        <v>24</v>
      </c>
      <c r="CF400">
        <v>24</v>
      </c>
      <c r="CG400">
        <v>24</v>
      </c>
      <c r="CH400">
        <v>24</v>
      </c>
      <c r="CI400">
        <v>17</v>
      </c>
      <c r="CJ400">
        <v>17</v>
      </c>
      <c r="CK400">
        <v>17</v>
      </c>
      <c r="CL400">
        <v>17</v>
      </c>
      <c r="CM400">
        <v>17</v>
      </c>
      <c r="CN400">
        <v>23</v>
      </c>
      <c r="CO400">
        <v>1</v>
      </c>
      <c r="CP400">
        <v>24</v>
      </c>
      <c r="CQ400">
        <v>24</v>
      </c>
      <c r="CR400">
        <v>23</v>
      </c>
      <c r="CS400">
        <v>17</v>
      </c>
      <c r="CT400">
        <v>17</v>
      </c>
      <c r="CU400">
        <v>17</v>
      </c>
      <c r="CV400">
        <v>17</v>
      </c>
      <c r="CW400">
        <v>17</v>
      </c>
      <c r="CX400">
        <v>17</v>
      </c>
      <c r="CY400">
        <v>17</v>
      </c>
      <c r="CZ400">
        <v>17</v>
      </c>
      <c r="DA400">
        <v>17</v>
      </c>
      <c r="DB400">
        <v>17</v>
      </c>
    </row>
    <row r="401" spans="1:106">
      <c r="A401">
        <v>393</v>
      </c>
      <c r="B401" t="s">
        <v>17</v>
      </c>
      <c r="C401" t="s">
        <v>9</v>
      </c>
      <c r="D401" t="s">
        <v>12</v>
      </c>
      <c r="E401" t="s">
        <v>19</v>
      </c>
      <c r="F401" t="s">
        <v>20</v>
      </c>
      <c r="G401">
        <v>22</v>
      </c>
      <c r="H401">
        <v>22</v>
      </c>
      <c r="I401">
        <v>22</v>
      </c>
      <c r="J401">
        <v>22</v>
      </c>
      <c r="K401">
        <v>22</v>
      </c>
      <c r="L401">
        <v>22</v>
      </c>
      <c r="M401">
        <v>22</v>
      </c>
      <c r="N401">
        <v>22</v>
      </c>
      <c r="O401">
        <v>22</v>
      </c>
      <c r="P401">
        <v>22</v>
      </c>
      <c r="Q401">
        <v>22</v>
      </c>
      <c r="R401">
        <v>22</v>
      </c>
      <c r="S401">
        <v>22</v>
      </c>
      <c r="T401">
        <v>22</v>
      </c>
      <c r="U401">
        <v>22</v>
      </c>
      <c r="V401">
        <v>22</v>
      </c>
      <c r="W401">
        <v>22</v>
      </c>
      <c r="X401">
        <v>22</v>
      </c>
      <c r="Y401">
        <v>22</v>
      </c>
      <c r="Z401">
        <v>22</v>
      </c>
      <c r="AA401">
        <v>25</v>
      </c>
      <c r="AB401">
        <v>25</v>
      </c>
      <c r="AC401">
        <v>25</v>
      </c>
      <c r="AD401">
        <v>25</v>
      </c>
      <c r="AE401">
        <v>25</v>
      </c>
      <c r="AF401">
        <v>25</v>
      </c>
      <c r="AG401">
        <v>25</v>
      </c>
      <c r="AH401">
        <v>25</v>
      </c>
      <c r="AI401">
        <v>25</v>
      </c>
      <c r="AJ401">
        <v>25</v>
      </c>
      <c r="AK401">
        <v>25</v>
      </c>
      <c r="AL401">
        <v>25</v>
      </c>
      <c r="AM401">
        <v>25</v>
      </c>
      <c r="AN401">
        <v>25</v>
      </c>
      <c r="AO401">
        <v>25</v>
      </c>
      <c r="AP401">
        <v>25</v>
      </c>
      <c r="AQ401">
        <v>25</v>
      </c>
      <c r="AR401">
        <v>25</v>
      </c>
      <c r="AS401">
        <v>25</v>
      </c>
      <c r="AT401">
        <v>25</v>
      </c>
      <c r="AU401">
        <v>23</v>
      </c>
      <c r="AV401">
        <v>23</v>
      </c>
      <c r="AW401">
        <v>23</v>
      </c>
      <c r="AX401">
        <v>23</v>
      </c>
      <c r="AY401">
        <v>23</v>
      </c>
      <c r="AZ401">
        <v>23</v>
      </c>
      <c r="BA401">
        <v>23</v>
      </c>
      <c r="BB401">
        <v>23</v>
      </c>
      <c r="BC401">
        <v>23</v>
      </c>
      <c r="BD401">
        <v>23</v>
      </c>
      <c r="BE401">
        <v>23</v>
      </c>
      <c r="BF401">
        <v>23</v>
      </c>
      <c r="BG401">
        <v>23</v>
      </c>
      <c r="BH401">
        <v>23</v>
      </c>
      <c r="BI401">
        <v>23</v>
      </c>
      <c r="BJ401">
        <v>23</v>
      </c>
      <c r="BK401">
        <v>23</v>
      </c>
      <c r="BL401">
        <v>23</v>
      </c>
      <c r="BM401">
        <v>23</v>
      </c>
      <c r="BN401">
        <v>23</v>
      </c>
      <c r="BO401">
        <v>24</v>
      </c>
      <c r="BP401">
        <v>24</v>
      </c>
      <c r="BQ401">
        <v>24</v>
      </c>
      <c r="BR401">
        <v>24</v>
      </c>
      <c r="BS401">
        <v>24</v>
      </c>
      <c r="BT401">
        <v>24</v>
      </c>
      <c r="BU401">
        <v>24</v>
      </c>
      <c r="BV401">
        <v>24</v>
      </c>
      <c r="BW401">
        <v>24</v>
      </c>
      <c r="BX401">
        <v>24</v>
      </c>
      <c r="BY401">
        <v>24</v>
      </c>
      <c r="BZ401">
        <v>24</v>
      </c>
      <c r="CA401">
        <v>24</v>
      </c>
      <c r="CB401">
        <v>24</v>
      </c>
      <c r="CC401">
        <v>24</v>
      </c>
      <c r="CD401">
        <v>24</v>
      </c>
      <c r="CE401">
        <v>24</v>
      </c>
      <c r="CF401">
        <v>24</v>
      </c>
      <c r="CG401">
        <v>24</v>
      </c>
      <c r="CH401">
        <v>24</v>
      </c>
      <c r="CI401">
        <v>17</v>
      </c>
      <c r="CJ401">
        <v>17</v>
      </c>
      <c r="CK401">
        <v>17</v>
      </c>
      <c r="CL401">
        <v>17</v>
      </c>
      <c r="CM401">
        <v>17</v>
      </c>
      <c r="CN401">
        <v>17</v>
      </c>
      <c r="CO401">
        <v>17</v>
      </c>
      <c r="CP401">
        <v>17</v>
      </c>
      <c r="CQ401">
        <v>17</v>
      </c>
      <c r="CR401">
        <v>17</v>
      </c>
      <c r="CS401">
        <v>17</v>
      </c>
      <c r="CT401">
        <v>17</v>
      </c>
      <c r="CU401">
        <v>17</v>
      </c>
      <c r="CV401">
        <v>17</v>
      </c>
      <c r="CW401">
        <v>17</v>
      </c>
      <c r="CX401">
        <v>17</v>
      </c>
      <c r="CY401">
        <v>17</v>
      </c>
      <c r="CZ401">
        <v>17</v>
      </c>
      <c r="DA401">
        <v>17</v>
      </c>
      <c r="DB401">
        <v>17</v>
      </c>
    </row>
    <row r="402" spans="1:106">
      <c r="A402">
        <v>394</v>
      </c>
      <c r="B402" t="s">
        <v>17</v>
      </c>
      <c r="C402" t="s">
        <v>9</v>
      </c>
      <c r="D402" t="s">
        <v>12</v>
      </c>
      <c r="E402" t="s">
        <v>19</v>
      </c>
      <c r="F402" t="s">
        <v>20</v>
      </c>
      <c r="G402">
        <v>22</v>
      </c>
      <c r="H402">
        <v>22</v>
      </c>
      <c r="I402">
        <v>22</v>
      </c>
      <c r="J402">
        <v>22</v>
      </c>
      <c r="K402">
        <v>22</v>
      </c>
      <c r="L402">
        <v>22</v>
      </c>
      <c r="M402">
        <v>22</v>
      </c>
      <c r="N402">
        <v>22</v>
      </c>
      <c r="O402">
        <v>22</v>
      </c>
      <c r="P402">
        <v>22</v>
      </c>
      <c r="Q402">
        <v>22</v>
      </c>
      <c r="R402">
        <v>22</v>
      </c>
      <c r="S402">
        <v>22</v>
      </c>
      <c r="T402">
        <v>22</v>
      </c>
      <c r="U402">
        <v>22</v>
      </c>
      <c r="V402">
        <v>22</v>
      </c>
      <c r="W402">
        <v>22</v>
      </c>
      <c r="X402">
        <v>22</v>
      </c>
      <c r="Y402">
        <v>22</v>
      </c>
      <c r="Z402">
        <v>22</v>
      </c>
      <c r="AA402">
        <v>25</v>
      </c>
      <c r="AB402">
        <v>25</v>
      </c>
      <c r="AC402">
        <v>25</v>
      </c>
      <c r="AD402">
        <v>25</v>
      </c>
      <c r="AE402">
        <v>25</v>
      </c>
      <c r="AF402">
        <v>25</v>
      </c>
      <c r="AG402">
        <v>25</v>
      </c>
      <c r="AH402">
        <v>25</v>
      </c>
      <c r="AI402">
        <v>25</v>
      </c>
      <c r="AJ402">
        <v>25</v>
      </c>
      <c r="AK402">
        <v>25</v>
      </c>
      <c r="AL402">
        <v>25</v>
      </c>
      <c r="AM402">
        <v>25</v>
      </c>
      <c r="AN402">
        <v>25</v>
      </c>
      <c r="AO402">
        <v>25</v>
      </c>
      <c r="AP402">
        <v>25</v>
      </c>
      <c r="AQ402">
        <v>25</v>
      </c>
      <c r="AR402">
        <v>25</v>
      </c>
      <c r="AS402">
        <v>25</v>
      </c>
      <c r="AT402">
        <v>25</v>
      </c>
      <c r="AU402">
        <v>23</v>
      </c>
      <c r="AV402">
        <v>23</v>
      </c>
      <c r="AW402">
        <v>23</v>
      </c>
      <c r="AX402">
        <v>23</v>
      </c>
      <c r="AY402">
        <v>23</v>
      </c>
      <c r="AZ402">
        <v>23</v>
      </c>
      <c r="BA402">
        <v>24</v>
      </c>
      <c r="BB402">
        <v>23</v>
      </c>
      <c r="BC402">
        <v>23</v>
      </c>
      <c r="BD402">
        <v>23</v>
      </c>
      <c r="BE402">
        <v>23</v>
      </c>
      <c r="BF402">
        <v>23</v>
      </c>
      <c r="BG402">
        <v>23</v>
      </c>
      <c r="BH402">
        <v>23</v>
      </c>
      <c r="BI402">
        <v>23</v>
      </c>
      <c r="BJ402">
        <v>23</v>
      </c>
      <c r="BK402">
        <v>23</v>
      </c>
      <c r="BL402">
        <v>23</v>
      </c>
      <c r="BM402">
        <v>23</v>
      </c>
      <c r="BN402">
        <v>23</v>
      </c>
      <c r="BO402">
        <v>24</v>
      </c>
      <c r="BP402">
        <v>24</v>
      </c>
      <c r="BQ402">
        <v>24</v>
      </c>
      <c r="BR402">
        <v>24</v>
      </c>
      <c r="BS402">
        <v>24</v>
      </c>
      <c r="BT402">
        <v>24</v>
      </c>
      <c r="BU402">
        <v>23</v>
      </c>
      <c r="BV402">
        <v>24</v>
      </c>
      <c r="BW402">
        <v>24</v>
      </c>
      <c r="BX402">
        <v>24</v>
      </c>
      <c r="BY402">
        <v>24</v>
      </c>
      <c r="BZ402">
        <v>1</v>
      </c>
      <c r="CA402">
        <v>24</v>
      </c>
      <c r="CB402">
        <v>24</v>
      </c>
      <c r="CC402">
        <v>24</v>
      </c>
      <c r="CD402">
        <v>24</v>
      </c>
      <c r="CE402">
        <v>24</v>
      </c>
      <c r="CF402">
        <v>24</v>
      </c>
      <c r="CG402">
        <v>24</v>
      </c>
      <c r="CH402">
        <v>24</v>
      </c>
      <c r="CI402">
        <v>17</v>
      </c>
      <c r="CJ402">
        <v>17</v>
      </c>
      <c r="CK402">
        <v>17</v>
      </c>
      <c r="CL402">
        <v>17</v>
      </c>
      <c r="CM402">
        <v>17</v>
      </c>
      <c r="CN402">
        <v>17</v>
      </c>
      <c r="CO402">
        <v>17</v>
      </c>
      <c r="CP402">
        <v>17</v>
      </c>
      <c r="CQ402">
        <v>17</v>
      </c>
      <c r="CR402">
        <v>17</v>
      </c>
      <c r="CS402">
        <v>17</v>
      </c>
      <c r="CT402">
        <v>24</v>
      </c>
      <c r="CU402">
        <v>17</v>
      </c>
      <c r="CV402">
        <v>17</v>
      </c>
      <c r="CW402">
        <v>17</v>
      </c>
      <c r="CX402">
        <v>17</v>
      </c>
      <c r="CY402">
        <v>17</v>
      </c>
      <c r="CZ402">
        <v>17</v>
      </c>
      <c r="DA402">
        <v>17</v>
      </c>
      <c r="DB402">
        <v>17</v>
      </c>
    </row>
    <row r="403" spans="1:106">
      <c r="A403">
        <v>395</v>
      </c>
      <c r="B403" t="s">
        <v>17</v>
      </c>
      <c r="C403" t="s">
        <v>9</v>
      </c>
      <c r="D403" t="s">
        <v>12</v>
      </c>
      <c r="E403" t="s">
        <v>19</v>
      </c>
      <c r="F403" t="s">
        <v>20</v>
      </c>
      <c r="G403">
        <v>22</v>
      </c>
      <c r="H403">
        <v>22</v>
      </c>
      <c r="I403">
        <v>22</v>
      </c>
      <c r="J403">
        <v>22</v>
      </c>
      <c r="K403">
        <v>22</v>
      </c>
      <c r="L403">
        <v>22</v>
      </c>
      <c r="M403">
        <v>1</v>
      </c>
      <c r="N403">
        <v>22</v>
      </c>
      <c r="O403">
        <v>1</v>
      </c>
      <c r="P403">
        <v>22</v>
      </c>
      <c r="Q403">
        <v>22</v>
      </c>
      <c r="R403">
        <v>22</v>
      </c>
      <c r="S403">
        <v>22</v>
      </c>
      <c r="T403">
        <v>22</v>
      </c>
      <c r="U403">
        <v>22</v>
      </c>
      <c r="V403">
        <v>22</v>
      </c>
      <c r="W403">
        <v>22</v>
      </c>
      <c r="X403">
        <v>22</v>
      </c>
      <c r="Y403">
        <v>22</v>
      </c>
      <c r="Z403">
        <v>22</v>
      </c>
      <c r="AA403">
        <v>25</v>
      </c>
      <c r="AB403">
        <v>20</v>
      </c>
      <c r="AC403">
        <v>25</v>
      </c>
      <c r="AD403">
        <v>25</v>
      </c>
      <c r="AE403">
        <v>25</v>
      </c>
      <c r="AF403">
        <v>25</v>
      </c>
      <c r="AG403">
        <v>22</v>
      </c>
      <c r="AH403">
        <v>25</v>
      </c>
      <c r="AI403">
        <v>22</v>
      </c>
      <c r="AJ403">
        <v>25</v>
      </c>
      <c r="AK403">
        <v>25</v>
      </c>
      <c r="AL403">
        <v>25</v>
      </c>
      <c r="AM403">
        <v>25</v>
      </c>
      <c r="AN403">
        <v>1</v>
      </c>
      <c r="AO403">
        <v>25</v>
      </c>
      <c r="AP403">
        <v>25</v>
      </c>
      <c r="AQ403">
        <v>25</v>
      </c>
      <c r="AR403">
        <v>25</v>
      </c>
      <c r="AS403">
        <v>25</v>
      </c>
      <c r="AT403">
        <v>25</v>
      </c>
      <c r="AU403">
        <v>23</v>
      </c>
      <c r="AV403">
        <v>24</v>
      </c>
      <c r="AW403">
        <v>23</v>
      </c>
      <c r="AX403">
        <v>23</v>
      </c>
      <c r="AY403">
        <v>23</v>
      </c>
      <c r="AZ403">
        <v>23</v>
      </c>
      <c r="BA403">
        <v>24</v>
      </c>
      <c r="BB403">
        <v>23</v>
      </c>
      <c r="BC403">
        <v>25</v>
      </c>
      <c r="BD403">
        <v>23</v>
      </c>
      <c r="BE403">
        <v>23</v>
      </c>
      <c r="BF403">
        <v>1</v>
      </c>
      <c r="BG403">
        <v>24</v>
      </c>
      <c r="BH403">
        <v>25</v>
      </c>
      <c r="BI403">
        <v>23</v>
      </c>
      <c r="BJ403">
        <v>23</v>
      </c>
      <c r="BK403">
        <v>23</v>
      </c>
      <c r="BL403">
        <v>23</v>
      </c>
      <c r="BM403">
        <v>23</v>
      </c>
      <c r="BN403">
        <v>23</v>
      </c>
      <c r="BO403">
        <v>24</v>
      </c>
      <c r="BP403">
        <v>25</v>
      </c>
      <c r="BQ403">
        <v>24</v>
      </c>
      <c r="BR403">
        <v>24</v>
      </c>
      <c r="BS403">
        <v>24</v>
      </c>
      <c r="BT403">
        <v>24</v>
      </c>
      <c r="BU403">
        <v>25</v>
      </c>
      <c r="BV403">
        <v>24</v>
      </c>
      <c r="BW403">
        <v>23</v>
      </c>
      <c r="BX403">
        <v>24</v>
      </c>
      <c r="BY403">
        <v>24</v>
      </c>
      <c r="BZ403">
        <v>23</v>
      </c>
      <c r="CA403">
        <v>23</v>
      </c>
      <c r="CB403">
        <v>23</v>
      </c>
      <c r="CC403">
        <v>24</v>
      </c>
      <c r="CD403">
        <v>24</v>
      </c>
      <c r="CE403">
        <v>24</v>
      </c>
      <c r="CF403">
        <v>24</v>
      </c>
      <c r="CG403">
        <v>24</v>
      </c>
      <c r="CH403">
        <v>24</v>
      </c>
      <c r="CI403">
        <v>17</v>
      </c>
      <c r="CJ403">
        <v>26</v>
      </c>
      <c r="CK403">
        <v>17</v>
      </c>
      <c r="CL403">
        <v>17</v>
      </c>
      <c r="CM403">
        <v>17</v>
      </c>
      <c r="CN403">
        <v>17</v>
      </c>
      <c r="CO403">
        <v>23</v>
      </c>
      <c r="CP403">
        <v>17</v>
      </c>
      <c r="CQ403">
        <v>24</v>
      </c>
      <c r="CR403">
        <v>17</v>
      </c>
      <c r="CS403">
        <v>1</v>
      </c>
      <c r="CT403">
        <v>24</v>
      </c>
      <c r="CU403">
        <v>17</v>
      </c>
      <c r="CV403">
        <v>24</v>
      </c>
      <c r="CW403">
        <v>1</v>
      </c>
      <c r="CX403">
        <v>17</v>
      </c>
      <c r="CY403">
        <v>17</v>
      </c>
      <c r="CZ403">
        <v>17</v>
      </c>
      <c r="DA403">
        <v>17</v>
      </c>
      <c r="DB403">
        <v>17</v>
      </c>
    </row>
    <row r="404" spans="1:106">
      <c r="A404">
        <v>396</v>
      </c>
      <c r="B404" t="s">
        <v>17</v>
      </c>
      <c r="C404" t="s">
        <v>9</v>
      </c>
      <c r="D404" t="s">
        <v>12</v>
      </c>
      <c r="E404" t="s">
        <v>19</v>
      </c>
      <c r="F404" t="s">
        <v>20</v>
      </c>
      <c r="G404">
        <v>22</v>
      </c>
      <c r="H404">
        <v>22</v>
      </c>
      <c r="I404">
        <v>22</v>
      </c>
      <c r="J404">
        <v>22</v>
      </c>
      <c r="K404">
        <v>22</v>
      </c>
      <c r="L404">
        <v>22</v>
      </c>
      <c r="M404">
        <v>22</v>
      </c>
      <c r="N404">
        <v>22</v>
      </c>
      <c r="O404">
        <v>22</v>
      </c>
      <c r="P404">
        <v>22</v>
      </c>
      <c r="Q404">
        <v>22</v>
      </c>
      <c r="R404">
        <v>22</v>
      </c>
      <c r="S404">
        <v>22</v>
      </c>
      <c r="T404">
        <v>22</v>
      </c>
      <c r="U404">
        <v>22</v>
      </c>
      <c r="V404">
        <v>22</v>
      </c>
      <c r="W404">
        <v>22</v>
      </c>
      <c r="X404">
        <v>22</v>
      </c>
      <c r="Y404">
        <v>22</v>
      </c>
      <c r="Z404">
        <v>22</v>
      </c>
      <c r="AA404">
        <v>25</v>
      </c>
      <c r="AB404">
        <v>25</v>
      </c>
      <c r="AC404">
        <v>25</v>
      </c>
      <c r="AD404">
        <v>25</v>
      </c>
      <c r="AE404">
        <v>25</v>
      </c>
      <c r="AF404">
        <v>25</v>
      </c>
      <c r="AG404">
        <v>25</v>
      </c>
      <c r="AH404">
        <v>25</v>
      </c>
      <c r="AI404">
        <v>25</v>
      </c>
      <c r="AJ404">
        <v>25</v>
      </c>
      <c r="AK404">
        <v>25</v>
      </c>
      <c r="AL404">
        <v>25</v>
      </c>
      <c r="AM404">
        <v>25</v>
      </c>
      <c r="AN404">
        <v>25</v>
      </c>
      <c r="AO404">
        <v>25</v>
      </c>
      <c r="AP404">
        <v>25</v>
      </c>
      <c r="AQ404">
        <v>25</v>
      </c>
      <c r="AR404">
        <v>25</v>
      </c>
      <c r="AS404">
        <v>25</v>
      </c>
      <c r="AT404">
        <v>25</v>
      </c>
      <c r="AU404">
        <v>23</v>
      </c>
      <c r="AV404">
        <v>23</v>
      </c>
      <c r="AW404">
        <v>23</v>
      </c>
      <c r="AX404">
        <v>23</v>
      </c>
      <c r="AY404">
        <v>23</v>
      </c>
      <c r="AZ404">
        <v>23</v>
      </c>
      <c r="BA404">
        <v>23</v>
      </c>
      <c r="BB404">
        <v>23</v>
      </c>
      <c r="BC404">
        <v>23</v>
      </c>
      <c r="BD404">
        <v>23</v>
      </c>
      <c r="BE404">
        <v>23</v>
      </c>
      <c r="BF404">
        <v>23</v>
      </c>
      <c r="BG404">
        <v>23</v>
      </c>
      <c r="BH404">
        <v>23</v>
      </c>
      <c r="BI404">
        <v>23</v>
      </c>
      <c r="BJ404">
        <v>23</v>
      </c>
      <c r="BK404">
        <v>23</v>
      </c>
      <c r="BL404">
        <v>23</v>
      </c>
      <c r="BM404">
        <v>23</v>
      </c>
      <c r="BN404">
        <v>23</v>
      </c>
      <c r="BO404">
        <v>24</v>
      </c>
      <c r="BP404">
        <v>24</v>
      </c>
      <c r="BQ404">
        <v>24</v>
      </c>
      <c r="BR404">
        <v>24</v>
      </c>
      <c r="BS404">
        <v>24</v>
      </c>
      <c r="BT404">
        <v>24</v>
      </c>
      <c r="BU404">
        <v>24</v>
      </c>
      <c r="BV404">
        <v>24</v>
      </c>
      <c r="BW404">
        <v>24</v>
      </c>
      <c r="BX404">
        <v>24</v>
      </c>
      <c r="BY404">
        <v>24</v>
      </c>
      <c r="BZ404">
        <v>24</v>
      </c>
      <c r="CA404">
        <v>24</v>
      </c>
      <c r="CB404">
        <v>24</v>
      </c>
      <c r="CC404">
        <v>24</v>
      </c>
      <c r="CD404">
        <v>24</v>
      </c>
      <c r="CE404">
        <v>24</v>
      </c>
      <c r="CF404">
        <v>24</v>
      </c>
      <c r="CG404">
        <v>24</v>
      </c>
      <c r="CH404">
        <v>24</v>
      </c>
      <c r="CI404">
        <v>17</v>
      </c>
      <c r="CJ404">
        <v>17</v>
      </c>
      <c r="CK404">
        <v>17</v>
      </c>
      <c r="CL404">
        <v>17</v>
      </c>
      <c r="CM404">
        <v>17</v>
      </c>
      <c r="CN404">
        <v>17</v>
      </c>
      <c r="CO404">
        <v>17</v>
      </c>
      <c r="CP404">
        <v>17</v>
      </c>
      <c r="CQ404">
        <v>17</v>
      </c>
      <c r="CR404">
        <v>17</v>
      </c>
      <c r="CS404">
        <v>17</v>
      </c>
      <c r="CT404">
        <v>17</v>
      </c>
      <c r="CU404">
        <v>17</v>
      </c>
      <c r="CV404">
        <v>17</v>
      </c>
      <c r="CW404">
        <v>17</v>
      </c>
      <c r="CX404">
        <v>17</v>
      </c>
      <c r="CY404">
        <v>17</v>
      </c>
      <c r="CZ404">
        <v>17</v>
      </c>
      <c r="DA404">
        <v>17</v>
      </c>
      <c r="DB404">
        <v>17</v>
      </c>
    </row>
    <row r="405" spans="1:106">
      <c r="A405">
        <v>397</v>
      </c>
      <c r="B405" t="s">
        <v>17</v>
      </c>
      <c r="C405" t="s">
        <v>9</v>
      </c>
      <c r="D405" t="s">
        <v>12</v>
      </c>
      <c r="E405" t="s">
        <v>19</v>
      </c>
      <c r="F405" t="s">
        <v>20</v>
      </c>
      <c r="G405">
        <v>22</v>
      </c>
      <c r="H405">
        <v>22</v>
      </c>
      <c r="I405">
        <v>22</v>
      </c>
      <c r="J405">
        <v>22</v>
      </c>
      <c r="K405">
        <v>22</v>
      </c>
      <c r="L405">
        <v>22</v>
      </c>
      <c r="M405">
        <v>22</v>
      </c>
      <c r="N405">
        <v>22</v>
      </c>
      <c r="O405">
        <v>22</v>
      </c>
      <c r="P405">
        <v>22</v>
      </c>
      <c r="Q405">
        <v>22</v>
      </c>
      <c r="R405">
        <v>22</v>
      </c>
      <c r="S405">
        <v>22</v>
      </c>
      <c r="T405">
        <v>22</v>
      </c>
      <c r="U405">
        <v>22</v>
      </c>
      <c r="V405">
        <v>22</v>
      </c>
      <c r="W405">
        <v>22</v>
      </c>
      <c r="X405">
        <v>22</v>
      </c>
      <c r="Y405">
        <v>22</v>
      </c>
      <c r="Z405">
        <v>22</v>
      </c>
      <c r="AA405">
        <v>25</v>
      </c>
      <c r="AB405">
        <v>25</v>
      </c>
      <c r="AC405">
        <v>25</v>
      </c>
      <c r="AD405">
        <v>25</v>
      </c>
      <c r="AE405">
        <v>25</v>
      </c>
      <c r="AF405">
        <v>25</v>
      </c>
      <c r="AG405">
        <v>25</v>
      </c>
      <c r="AH405">
        <v>25</v>
      </c>
      <c r="AI405">
        <v>25</v>
      </c>
      <c r="AJ405">
        <v>25</v>
      </c>
      <c r="AK405">
        <v>25</v>
      </c>
      <c r="AL405">
        <v>25</v>
      </c>
      <c r="AM405">
        <v>25</v>
      </c>
      <c r="AN405">
        <v>25</v>
      </c>
      <c r="AO405">
        <v>25</v>
      </c>
      <c r="AP405">
        <v>25</v>
      </c>
      <c r="AQ405">
        <v>25</v>
      </c>
      <c r="AR405">
        <v>25</v>
      </c>
      <c r="AS405">
        <v>25</v>
      </c>
      <c r="AT405">
        <v>25</v>
      </c>
      <c r="AU405">
        <v>23</v>
      </c>
      <c r="AV405">
        <v>23</v>
      </c>
      <c r="AW405">
        <v>23</v>
      </c>
      <c r="AX405">
        <v>23</v>
      </c>
      <c r="AY405">
        <v>23</v>
      </c>
      <c r="AZ405">
        <v>23</v>
      </c>
      <c r="BA405">
        <v>23</v>
      </c>
      <c r="BB405">
        <v>23</v>
      </c>
      <c r="BC405">
        <v>23</v>
      </c>
      <c r="BD405">
        <v>23</v>
      </c>
      <c r="BE405">
        <v>23</v>
      </c>
      <c r="BF405">
        <v>23</v>
      </c>
      <c r="BG405">
        <v>23</v>
      </c>
      <c r="BH405">
        <v>23</v>
      </c>
      <c r="BI405">
        <v>23</v>
      </c>
      <c r="BJ405">
        <v>23</v>
      </c>
      <c r="BK405">
        <v>23</v>
      </c>
      <c r="BL405">
        <v>23</v>
      </c>
      <c r="BM405">
        <v>23</v>
      </c>
      <c r="BN405">
        <v>23</v>
      </c>
      <c r="BO405">
        <v>24</v>
      </c>
      <c r="BP405">
        <v>24</v>
      </c>
      <c r="BQ405">
        <v>24</v>
      </c>
      <c r="BR405">
        <v>24</v>
      </c>
      <c r="BS405">
        <v>24</v>
      </c>
      <c r="BT405">
        <v>24</v>
      </c>
      <c r="BU405">
        <v>24</v>
      </c>
      <c r="BV405">
        <v>24</v>
      </c>
      <c r="BW405">
        <v>24</v>
      </c>
      <c r="BX405">
        <v>24</v>
      </c>
      <c r="BY405">
        <v>24</v>
      </c>
      <c r="BZ405">
        <v>24</v>
      </c>
      <c r="CA405">
        <v>24</v>
      </c>
      <c r="CB405">
        <v>24</v>
      </c>
      <c r="CC405">
        <v>24</v>
      </c>
      <c r="CD405">
        <v>24</v>
      </c>
      <c r="CE405">
        <v>24</v>
      </c>
      <c r="CF405">
        <v>24</v>
      </c>
      <c r="CG405">
        <v>24</v>
      </c>
      <c r="CH405">
        <v>24</v>
      </c>
      <c r="CI405">
        <v>17</v>
      </c>
      <c r="CJ405">
        <v>17</v>
      </c>
      <c r="CK405">
        <v>17</v>
      </c>
      <c r="CL405">
        <v>17</v>
      </c>
      <c r="CM405">
        <v>17</v>
      </c>
      <c r="CN405">
        <v>17</v>
      </c>
      <c r="CO405">
        <v>17</v>
      </c>
      <c r="CP405">
        <v>17</v>
      </c>
      <c r="CQ405">
        <v>17</v>
      </c>
      <c r="CR405">
        <v>17</v>
      </c>
      <c r="CS405">
        <v>17</v>
      </c>
      <c r="CT405">
        <v>17</v>
      </c>
      <c r="CU405">
        <v>17</v>
      </c>
      <c r="CV405">
        <v>17</v>
      </c>
      <c r="CW405">
        <v>17</v>
      </c>
      <c r="CX405">
        <v>17</v>
      </c>
      <c r="CY405">
        <v>17</v>
      </c>
      <c r="CZ405">
        <v>17</v>
      </c>
      <c r="DA405">
        <v>17</v>
      </c>
      <c r="DB405">
        <v>17</v>
      </c>
    </row>
    <row r="406" spans="1:106">
      <c r="A406">
        <v>398</v>
      </c>
      <c r="B406" t="s">
        <v>17</v>
      </c>
      <c r="C406" t="s">
        <v>9</v>
      </c>
      <c r="D406" t="s">
        <v>12</v>
      </c>
      <c r="E406" t="s">
        <v>19</v>
      </c>
      <c r="F406" t="s">
        <v>20</v>
      </c>
      <c r="G406">
        <v>22</v>
      </c>
      <c r="H406">
        <v>22</v>
      </c>
      <c r="I406">
        <v>22</v>
      </c>
      <c r="J406">
        <v>22</v>
      </c>
      <c r="K406">
        <v>22</v>
      </c>
      <c r="L406">
        <v>22</v>
      </c>
      <c r="M406">
        <v>22</v>
      </c>
      <c r="N406">
        <v>22</v>
      </c>
      <c r="O406">
        <v>22</v>
      </c>
      <c r="P406">
        <v>22</v>
      </c>
      <c r="Q406">
        <v>22</v>
      </c>
      <c r="R406">
        <v>22</v>
      </c>
      <c r="S406">
        <v>22</v>
      </c>
      <c r="T406">
        <v>22</v>
      </c>
      <c r="U406">
        <v>22</v>
      </c>
      <c r="V406">
        <v>22</v>
      </c>
      <c r="W406">
        <v>22</v>
      </c>
      <c r="X406">
        <v>22</v>
      </c>
      <c r="Y406">
        <v>22</v>
      </c>
      <c r="Z406">
        <v>22</v>
      </c>
      <c r="AA406">
        <v>25</v>
      </c>
      <c r="AB406">
        <v>25</v>
      </c>
      <c r="AC406">
        <v>25</v>
      </c>
      <c r="AD406">
        <v>25</v>
      </c>
      <c r="AE406">
        <v>25</v>
      </c>
      <c r="AF406">
        <v>25</v>
      </c>
      <c r="AG406">
        <v>25</v>
      </c>
      <c r="AH406">
        <v>25</v>
      </c>
      <c r="AI406">
        <v>25</v>
      </c>
      <c r="AJ406">
        <v>25</v>
      </c>
      <c r="AK406">
        <v>25</v>
      </c>
      <c r="AL406">
        <v>25</v>
      </c>
      <c r="AM406">
        <v>25</v>
      </c>
      <c r="AN406">
        <v>25</v>
      </c>
      <c r="AO406">
        <v>25</v>
      </c>
      <c r="AP406">
        <v>25</v>
      </c>
      <c r="AQ406">
        <v>25</v>
      </c>
      <c r="AR406">
        <v>25</v>
      </c>
      <c r="AS406">
        <v>25</v>
      </c>
      <c r="AT406">
        <v>25</v>
      </c>
      <c r="AU406">
        <v>23</v>
      </c>
      <c r="AV406">
        <v>23</v>
      </c>
      <c r="AW406">
        <v>23</v>
      </c>
      <c r="AX406">
        <v>23</v>
      </c>
      <c r="AY406">
        <v>23</v>
      </c>
      <c r="AZ406">
        <v>23</v>
      </c>
      <c r="BA406">
        <v>23</v>
      </c>
      <c r="BB406">
        <v>23</v>
      </c>
      <c r="BC406">
        <v>23</v>
      </c>
      <c r="BD406">
        <v>23</v>
      </c>
      <c r="BE406">
        <v>23</v>
      </c>
      <c r="BF406">
        <v>23</v>
      </c>
      <c r="BG406">
        <v>23</v>
      </c>
      <c r="BH406">
        <v>23</v>
      </c>
      <c r="BI406">
        <v>23</v>
      </c>
      <c r="BJ406">
        <v>23</v>
      </c>
      <c r="BK406">
        <v>11</v>
      </c>
      <c r="BL406">
        <v>23</v>
      </c>
      <c r="BM406">
        <v>23</v>
      </c>
      <c r="BN406">
        <v>23</v>
      </c>
      <c r="BO406">
        <v>24</v>
      </c>
      <c r="BP406">
        <v>24</v>
      </c>
      <c r="BQ406">
        <v>24</v>
      </c>
      <c r="BR406">
        <v>24</v>
      </c>
      <c r="BS406">
        <v>24</v>
      </c>
      <c r="BT406">
        <v>24</v>
      </c>
      <c r="BU406">
        <v>24</v>
      </c>
      <c r="BV406">
        <v>24</v>
      </c>
      <c r="BW406">
        <v>24</v>
      </c>
      <c r="BX406">
        <v>24</v>
      </c>
      <c r="BY406">
        <v>24</v>
      </c>
      <c r="BZ406">
        <v>24</v>
      </c>
      <c r="CA406">
        <v>24</v>
      </c>
      <c r="CB406">
        <v>24</v>
      </c>
      <c r="CC406">
        <v>24</v>
      </c>
      <c r="CD406">
        <v>24</v>
      </c>
      <c r="CE406">
        <v>23</v>
      </c>
      <c r="CF406">
        <v>24</v>
      </c>
      <c r="CG406">
        <v>24</v>
      </c>
      <c r="CH406">
        <v>24</v>
      </c>
      <c r="CI406">
        <v>17</v>
      </c>
      <c r="CJ406">
        <v>17</v>
      </c>
      <c r="CK406">
        <v>17</v>
      </c>
      <c r="CL406">
        <v>17</v>
      </c>
      <c r="CM406">
        <v>17</v>
      </c>
      <c r="CN406">
        <v>17</v>
      </c>
      <c r="CO406">
        <v>17</v>
      </c>
      <c r="CP406">
        <v>17</v>
      </c>
      <c r="CQ406">
        <v>17</v>
      </c>
      <c r="CR406">
        <v>11</v>
      </c>
      <c r="CS406">
        <v>17</v>
      </c>
      <c r="CT406">
        <v>17</v>
      </c>
      <c r="CU406">
        <v>17</v>
      </c>
      <c r="CV406">
        <v>17</v>
      </c>
      <c r="CW406">
        <v>17</v>
      </c>
      <c r="CX406">
        <v>17</v>
      </c>
      <c r="CY406">
        <v>24</v>
      </c>
      <c r="CZ406">
        <v>17</v>
      </c>
      <c r="DA406">
        <v>17</v>
      </c>
      <c r="DB406">
        <v>17</v>
      </c>
    </row>
    <row r="407" spans="1:106">
      <c r="A407">
        <v>399</v>
      </c>
      <c r="B407" t="s">
        <v>17</v>
      </c>
      <c r="C407" t="s">
        <v>9</v>
      </c>
      <c r="D407" t="s">
        <v>12</v>
      </c>
      <c r="E407" t="s">
        <v>19</v>
      </c>
      <c r="F407" t="s">
        <v>20</v>
      </c>
      <c r="G407">
        <v>22</v>
      </c>
      <c r="H407">
        <v>24</v>
      </c>
      <c r="I407">
        <v>22</v>
      </c>
      <c r="J407">
        <v>22</v>
      </c>
      <c r="K407">
        <v>22</v>
      </c>
      <c r="L407">
        <v>22</v>
      </c>
      <c r="M407">
        <v>22</v>
      </c>
      <c r="N407">
        <v>22</v>
      </c>
      <c r="O407">
        <v>22</v>
      </c>
      <c r="P407">
        <v>22</v>
      </c>
      <c r="Q407">
        <v>22</v>
      </c>
      <c r="R407">
        <v>22</v>
      </c>
      <c r="S407">
        <v>22</v>
      </c>
      <c r="T407">
        <v>22</v>
      </c>
      <c r="U407">
        <v>22</v>
      </c>
      <c r="V407">
        <v>22</v>
      </c>
      <c r="W407">
        <v>22</v>
      </c>
      <c r="X407">
        <v>22</v>
      </c>
      <c r="Y407">
        <v>22</v>
      </c>
      <c r="Z407">
        <v>22</v>
      </c>
      <c r="AA407">
        <v>25</v>
      </c>
      <c r="AB407">
        <v>22</v>
      </c>
      <c r="AC407">
        <v>25</v>
      </c>
      <c r="AD407">
        <v>25</v>
      </c>
      <c r="AE407">
        <v>25</v>
      </c>
      <c r="AF407">
        <v>25</v>
      </c>
      <c r="AG407">
        <v>25</v>
      </c>
      <c r="AH407">
        <v>25</v>
      </c>
      <c r="AI407">
        <v>25</v>
      </c>
      <c r="AJ407">
        <v>25</v>
      </c>
      <c r="AK407">
        <v>25</v>
      </c>
      <c r="AL407">
        <v>25</v>
      </c>
      <c r="AM407">
        <v>25</v>
      </c>
      <c r="AN407">
        <v>25</v>
      </c>
      <c r="AO407">
        <v>25</v>
      </c>
      <c r="AP407">
        <v>25</v>
      </c>
      <c r="AQ407">
        <v>25</v>
      </c>
      <c r="AR407">
        <v>25</v>
      </c>
      <c r="AS407">
        <v>25</v>
      </c>
      <c r="AT407">
        <v>25</v>
      </c>
      <c r="AU407">
        <v>23</v>
      </c>
      <c r="AV407">
        <v>19</v>
      </c>
      <c r="AW407">
        <v>23</v>
      </c>
      <c r="AX407">
        <v>24</v>
      </c>
      <c r="AY407">
        <v>23</v>
      </c>
      <c r="AZ407">
        <v>23</v>
      </c>
      <c r="BA407">
        <v>23</v>
      </c>
      <c r="BB407">
        <v>23</v>
      </c>
      <c r="BC407">
        <v>1</v>
      </c>
      <c r="BD407">
        <v>23</v>
      </c>
      <c r="BE407">
        <v>23</v>
      </c>
      <c r="BF407">
        <v>23</v>
      </c>
      <c r="BG407">
        <v>23</v>
      </c>
      <c r="BH407">
        <v>23</v>
      </c>
      <c r="BI407">
        <v>23</v>
      </c>
      <c r="BJ407">
        <v>23</v>
      </c>
      <c r="BK407">
        <v>23</v>
      </c>
      <c r="BL407">
        <v>23</v>
      </c>
      <c r="BM407">
        <v>23</v>
      </c>
      <c r="BN407">
        <v>23</v>
      </c>
      <c r="BO407">
        <v>24</v>
      </c>
      <c r="BP407">
        <v>17</v>
      </c>
      <c r="BQ407">
        <v>24</v>
      </c>
      <c r="BR407">
        <v>23</v>
      </c>
      <c r="BS407">
        <v>24</v>
      </c>
      <c r="BT407">
        <v>1</v>
      </c>
      <c r="BU407">
        <v>24</v>
      </c>
      <c r="BV407">
        <v>24</v>
      </c>
      <c r="BW407">
        <v>23</v>
      </c>
      <c r="BX407">
        <v>1</v>
      </c>
      <c r="BY407">
        <v>24</v>
      </c>
      <c r="BZ407">
        <v>24</v>
      </c>
      <c r="CA407">
        <v>24</v>
      </c>
      <c r="CB407">
        <v>24</v>
      </c>
      <c r="CC407">
        <v>24</v>
      </c>
      <c r="CD407">
        <v>24</v>
      </c>
      <c r="CE407">
        <v>1</v>
      </c>
      <c r="CF407">
        <v>24</v>
      </c>
      <c r="CG407">
        <v>24</v>
      </c>
      <c r="CH407">
        <v>24</v>
      </c>
      <c r="CI407">
        <v>17</v>
      </c>
      <c r="CJ407">
        <v>23</v>
      </c>
      <c r="CK407">
        <v>17</v>
      </c>
      <c r="CL407">
        <v>17</v>
      </c>
      <c r="CM407">
        <v>17</v>
      </c>
      <c r="CN407">
        <v>24</v>
      </c>
      <c r="CO407">
        <v>17</v>
      </c>
      <c r="CP407">
        <v>1</v>
      </c>
      <c r="CQ407">
        <v>24</v>
      </c>
      <c r="CR407">
        <v>24</v>
      </c>
      <c r="CS407">
        <v>17</v>
      </c>
      <c r="CT407">
        <v>17</v>
      </c>
      <c r="CU407">
        <v>17</v>
      </c>
      <c r="CV407">
        <v>17</v>
      </c>
      <c r="CW407">
        <v>17</v>
      </c>
      <c r="CX407">
        <v>17</v>
      </c>
      <c r="CY407">
        <v>24</v>
      </c>
      <c r="CZ407">
        <v>17</v>
      </c>
      <c r="DA407">
        <v>17</v>
      </c>
      <c r="DB407">
        <v>17</v>
      </c>
    </row>
    <row r="408" spans="1:106">
      <c r="A408">
        <v>400</v>
      </c>
      <c r="B408" t="s">
        <v>17</v>
      </c>
      <c r="C408" t="s">
        <v>9</v>
      </c>
      <c r="D408" t="s">
        <v>12</v>
      </c>
      <c r="E408" t="s">
        <v>19</v>
      </c>
      <c r="F408" t="s">
        <v>20</v>
      </c>
      <c r="G408">
        <v>22</v>
      </c>
      <c r="H408">
        <v>22</v>
      </c>
      <c r="I408">
        <v>22</v>
      </c>
      <c r="J408">
        <v>22</v>
      </c>
      <c r="K408">
        <v>22</v>
      </c>
      <c r="L408">
        <v>22</v>
      </c>
      <c r="M408">
        <v>22</v>
      </c>
      <c r="N408">
        <v>22</v>
      </c>
      <c r="O408">
        <v>22</v>
      </c>
      <c r="P408">
        <v>22</v>
      </c>
      <c r="Q408">
        <v>22</v>
      </c>
      <c r="R408">
        <v>22</v>
      </c>
      <c r="S408">
        <v>22</v>
      </c>
      <c r="T408">
        <v>22</v>
      </c>
      <c r="U408">
        <v>22</v>
      </c>
      <c r="V408">
        <v>22</v>
      </c>
      <c r="W408">
        <v>22</v>
      </c>
      <c r="X408">
        <v>22</v>
      </c>
      <c r="Y408">
        <v>22</v>
      </c>
      <c r="Z408">
        <v>22</v>
      </c>
      <c r="AA408">
        <v>25</v>
      </c>
      <c r="AB408">
        <v>25</v>
      </c>
      <c r="AC408">
        <v>25</v>
      </c>
      <c r="AD408">
        <v>25</v>
      </c>
      <c r="AE408">
        <v>25</v>
      </c>
      <c r="AF408">
        <v>25</v>
      </c>
      <c r="AG408">
        <v>25</v>
      </c>
      <c r="AH408">
        <v>25</v>
      </c>
      <c r="AI408">
        <v>25</v>
      </c>
      <c r="AJ408">
        <v>25</v>
      </c>
      <c r="AK408">
        <v>25</v>
      </c>
      <c r="AL408">
        <v>25</v>
      </c>
      <c r="AM408">
        <v>25</v>
      </c>
      <c r="AN408">
        <v>25</v>
      </c>
      <c r="AO408">
        <v>25</v>
      </c>
      <c r="AP408">
        <v>25</v>
      </c>
      <c r="AQ408">
        <v>25</v>
      </c>
      <c r="AR408">
        <v>25</v>
      </c>
      <c r="AS408">
        <v>25</v>
      </c>
      <c r="AT408">
        <v>25</v>
      </c>
      <c r="AU408">
        <v>23</v>
      </c>
      <c r="AV408">
        <v>23</v>
      </c>
      <c r="AW408">
        <v>23</v>
      </c>
      <c r="AX408">
        <v>23</v>
      </c>
      <c r="AY408">
        <v>23</v>
      </c>
      <c r="AZ408">
        <v>23</v>
      </c>
      <c r="BA408">
        <v>23</v>
      </c>
      <c r="BB408">
        <v>23</v>
      </c>
      <c r="BC408">
        <v>23</v>
      </c>
      <c r="BD408">
        <v>23</v>
      </c>
      <c r="BE408">
        <v>23</v>
      </c>
      <c r="BF408">
        <v>23</v>
      </c>
      <c r="BG408">
        <v>23</v>
      </c>
      <c r="BH408">
        <v>23</v>
      </c>
      <c r="BI408">
        <v>23</v>
      </c>
      <c r="BJ408">
        <v>23</v>
      </c>
      <c r="BK408">
        <v>23</v>
      </c>
      <c r="BL408">
        <v>23</v>
      </c>
      <c r="BM408">
        <v>23</v>
      </c>
      <c r="BN408">
        <v>23</v>
      </c>
      <c r="BO408">
        <v>24</v>
      </c>
      <c r="BP408">
        <v>24</v>
      </c>
      <c r="BQ408">
        <v>24</v>
      </c>
      <c r="BR408">
        <v>24</v>
      </c>
      <c r="BS408">
        <v>24</v>
      </c>
      <c r="BT408">
        <v>24</v>
      </c>
      <c r="BU408">
        <v>24</v>
      </c>
      <c r="BV408">
        <v>24</v>
      </c>
      <c r="BW408">
        <v>24</v>
      </c>
      <c r="BX408">
        <v>24</v>
      </c>
      <c r="BY408">
        <v>24</v>
      </c>
      <c r="BZ408">
        <v>24</v>
      </c>
      <c r="CA408">
        <v>24</v>
      </c>
      <c r="CB408">
        <v>24</v>
      </c>
      <c r="CC408">
        <v>24</v>
      </c>
      <c r="CD408">
        <v>24</v>
      </c>
      <c r="CE408">
        <v>24</v>
      </c>
      <c r="CF408">
        <v>24</v>
      </c>
      <c r="CG408">
        <v>24</v>
      </c>
      <c r="CH408">
        <v>24</v>
      </c>
      <c r="CI408">
        <v>17</v>
      </c>
      <c r="CJ408">
        <v>17</v>
      </c>
      <c r="CK408">
        <v>17</v>
      </c>
      <c r="CL408">
        <v>11</v>
      </c>
      <c r="CM408">
        <v>17</v>
      </c>
      <c r="CN408">
        <v>17</v>
      </c>
      <c r="CO408">
        <v>17</v>
      </c>
      <c r="CP408">
        <v>17</v>
      </c>
      <c r="CQ408">
        <v>17</v>
      </c>
      <c r="CR408">
        <v>17</v>
      </c>
      <c r="CS408">
        <v>17</v>
      </c>
      <c r="CT408">
        <v>17</v>
      </c>
      <c r="CU408">
        <v>17</v>
      </c>
      <c r="CV408">
        <v>17</v>
      </c>
      <c r="CW408">
        <v>17</v>
      </c>
      <c r="CX408">
        <v>17</v>
      </c>
      <c r="CY408">
        <v>17</v>
      </c>
      <c r="CZ408">
        <v>17</v>
      </c>
      <c r="DA408">
        <v>17</v>
      </c>
      <c r="DB408">
        <v>17</v>
      </c>
    </row>
    <row r="409" spans="1:106">
      <c r="A409">
        <v>401</v>
      </c>
      <c r="B409" t="s">
        <v>17</v>
      </c>
      <c r="C409" t="s">
        <v>9</v>
      </c>
      <c r="D409" t="s">
        <v>12</v>
      </c>
      <c r="E409" t="s">
        <v>19</v>
      </c>
      <c r="F409" t="s">
        <v>20</v>
      </c>
      <c r="G409">
        <v>22</v>
      </c>
      <c r="H409">
        <v>22</v>
      </c>
      <c r="I409">
        <v>22</v>
      </c>
      <c r="J409">
        <v>22</v>
      </c>
      <c r="K409">
        <v>22</v>
      </c>
      <c r="L409">
        <v>22</v>
      </c>
      <c r="M409">
        <v>22</v>
      </c>
      <c r="N409">
        <v>22</v>
      </c>
      <c r="O409">
        <v>22</v>
      </c>
      <c r="P409">
        <v>22</v>
      </c>
      <c r="Q409">
        <v>22</v>
      </c>
      <c r="R409">
        <v>22</v>
      </c>
      <c r="S409">
        <v>22</v>
      </c>
      <c r="T409">
        <v>22</v>
      </c>
      <c r="U409">
        <v>1</v>
      </c>
      <c r="V409">
        <v>22</v>
      </c>
      <c r="W409">
        <v>22</v>
      </c>
      <c r="X409">
        <v>22</v>
      </c>
      <c r="Y409">
        <v>22</v>
      </c>
      <c r="Z409">
        <v>22</v>
      </c>
      <c r="AA409">
        <v>25</v>
      </c>
      <c r="AB409">
        <v>25</v>
      </c>
      <c r="AC409">
        <v>25</v>
      </c>
      <c r="AD409">
        <v>25</v>
      </c>
      <c r="AE409">
        <v>25</v>
      </c>
      <c r="AF409">
        <v>25</v>
      </c>
      <c r="AG409">
        <v>25</v>
      </c>
      <c r="AH409">
        <v>25</v>
      </c>
      <c r="AI409">
        <v>25</v>
      </c>
      <c r="AJ409">
        <v>25</v>
      </c>
      <c r="AK409">
        <v>1</v>
      </c>
      <c r="AL409">
        <v>25</v>
      </c>
      <c r="AM409">
        <v>25</v>
      </c>
      <c r="AN409">
        <v>25</v>
      </c>
      <c r="AO409">
        <v>22</v>
      </c>
      <c r="AP409">
        <v>25</v>
      </c>
      <c r="AQ409">
        <v>25</v>
      </c>
      <c r="AR409">
        <v>25</v>
      </c>
      <c r="AS409">
        <v>25</v>
      </c>
      <c r="AT409">
        <v>25</v>
      </c>
      <c r="AU409">
        <v>23</v>
      </c>
      <c r="AV409">
        <v>23</v>
      </c>
      <c r="AW409">
        <v>23</v>
      </c>
      <c r="AX409">
        <v>23</v>
      </c>
      <c r="AY409">
        <v>23</v>
      </c>
      <c r="AZ409">
        <v>23</v>
      </c>
      <c r="BA409">
        <v>23</v>
      </c>
      <c r="BB409">
        <v>23</v>
      </c>
      <c r="BC409">
        <v>23</v>
      </c>
      <c r="BD409">
        <v>23</v>
      </c>
      <c r="BE409">
        <v>25</v>
      </c>
      <c r="BF409">
        <v>23</v>
      </c>
      <c r="BG409">
        <v>24</v>
      </c>
      <c r="BH409">
        <v>1</v>
      </c>
      <c r="BI409">
        <v>25</v>
      </c>
      <c r="BJ409">
        <v>23</v>
      </c>
      <c r="BK409">
        <v>23</v>
      </c>
      <c r="BL409">
        <v>23</v>
      </c>
      <c r="BM409">
        <v>24</v>
      </c>
      <c r="BN409">
        <v>23</v>
      </c>
      <c r="BO409">
        <v>24</v>
      </c>
      <c r="BP409">
        <v>24</v>
      </c>
      <c r="BQ409">
        <v>24</v>
      </c>
      <c r="BR409">
        <v>24</v>
      </c>
      <c r="BS409">
        <v>24</v>
      </c>
      <c r="BT409">
        <v>24</v>
      </c>
      <c r="BU409">
        <v>24</v>
      </c>
      <c r="BV409">
        <v>24</v>
      </c>
      <c r="BW409">
        <v>24</v>
      </c>
      <c r="BX409">
        <v>24</v>
      </c>
      <c r="BY409">
        <v>24</v>
      </c>
      <c r="BZ409">
        <v>24</v>
      </c>
      <c r="CA409">
        <v>23</v>
      </c>
      <c r="CB409">
        <v>23</v>
      </c>
      <c r="CC409">
        <v>23</v>
      </c>
      <c r="CD409">
        <v>24</v>
      </c>
      <c r="CE409">
        <v>24</v>
      </c>
      <c r="CF409">
        <v>24</v>
      </c>
      <c r="CG409">
        <v>23</v>
      </c>
      <c r="CH409">
        <v>24</v>
      </c>
      <c r="CI409">
        <v>17</v>
      </c>
      <c r="CJ409">
        <v>17</v>
      </c>
      <c r="CK409">
        <v>17</v>
      </c>
      <c r="CL409">
        <v>17</v>
      </c>
      <c r="CM409">
        <v>17</v>
      </c>
      <c r="CN409">
        <v>17</v>
      </c>
      <c r="CO409">
        <v>17</v>
      </c>
      <c r="CP409">
        <v>17</v>
      </c>
      <c r="CQ409">
        <v>17</v>
      </c>
      <c r="CR409">
        <v>17</v>
      </c>
      <c r="CS409">
        <v>23</v>
      </c>
      <c r="CT409">
        <v>17</v>
      </c>
      <c r="CU409">
        <v>17</v>
      </c>
      <c r="CV409">
        <v>24</v>
      </c>
      <c r="CW409">
        <v>24</v>
      </c>
      <c r="CX409">
        <v>17</v>
      </c>
      <c r="CY409">
        <v>17</v>
      </c>
      <c r="CZ409">
        <v>17</v>
      </c>
      <c r="DA409">
        <v>17</v>
      </c>
      <c r="DB409">
        <v>17</v>
      </c>
    </row>
    <row r="410" spans="1:106">
      <c r="A410">
        <v>402</v>
      </c>
      <c r="B410" t="s">
        <v>17</v>
      </c>
      <c r="C410" t="s">
        <v>9</v>
      </c>
      <c r="D410" t="s">
        <v>12</v>
      </c>
      <c r="E410" t="s">
        <v>19</v>
      </c>
      <c r="F410" t="s">
        <v>20</v>
      </c>
      <c r="G410">
        <v>22</v>
      </c>
      <c r="H410">
        <v>22</v>
      </c>
      <c r="I410">
        <v>22</v>
      </c>
      <c r="J410">
        <v>22</v>
      </c>
      <c r="K410">
        <v>22</v>
      </c>
      <c r="L410">
        <v>22</v>
      </c>
      <c r="M410">
        <v>22</v>
      </c>
      <c r="N410">
        <v>22</v>
      </c>
      <c r="O410">
        <v>22</v>
      </c>
      <c r="P410">
        <v>22</v>
      </c>
      <c r="Q410">
        <v>22</v>
      </c>
      <c r="R410">
        <v>22</v>
      </c>
      <c r="S410">
        <v>22</v>
      </c>
      <c r="T410">
        <v>22</v>
      </c>
      <c r="U410">
        <v>22</v>
      </c>
      <c r="V410">
        <v>22</v>
      </c>
      <c r="W410">
        <v>22</v>
      </c>
      <c r="X410">
        <v>22</v>
      </c>
      <c r="Y410">
        <v>22</v>
      </c>
      <c r="Z410">
        <v>22</v>
      </c>
      <c r="AA410">
        <v>25</v>
      </c>
      <c r="AB410">
        <v>25</v>
      </c>
      <c r="AC410">
        <v>25</v>
      </c>
      <c r="AD410">
        <v>25</v>
      </c>
      <c r="AE410">
        <v>25</v>
      </c>
      <c r="AF410">
        <v>25</v>
      </c>
      <c r="AG410">
        <v>25</v>
      </c>
      <c r="AH410">
        <v>25</v>
      </c>
      <c r="AI410">
        <v>25</v>
      </c>
      <c r="AJ410">
        <v>25</v>
      </c>
      <c r="AK410">
        <v>25</v>
      </c>
      <c r="AL410">
        <v>25</v>
      </c>
      <c r="AM410">
        <v>25</v>
      </c>
      <c r="AN410">
        <v>25</v>
      </c>
      <c r="AO410">
        <v>25</v>
      </c>
      <c r="AP410">
        <v>25</v>
      </c>
      <c r="AQ410">
        <v>25</v>
      </c>
      <c r="AR410">
        <v>25</v>
      </c>
      <c r="AS410">
        <v>25</v>
      </c>
      <c r="AT410">
        <v>25</v>
      </c>
      <c r="AU410">
        <v>23</v>
      </c>
      <c r="AV410">
        <v>23</v>
      </c>
      <c r="AW410">
        <v>23</v>
      </c>
      <c r="AX410">
        <v>23</v>
      </c>
      <c r="AY410">
        <v>23</v>
      </c>
      <c r="AZ410">
        <v>23</v>
      </c>
      <c r="BA410">
        <v>23</v>
      </c>
      <c r="BB410">
        <v>23</v>
      </c>
      <c r="BC410">
        <v>23</v>
      </c>
      <c r="BD410">
        <v>23</v>
      </c>
      <c r="BE410">
        <v>23</v>
      </c>
      <c r="BF410">
        <v>23</v>
      </c>
      <c r="BG410">
        <v>23</v>
      </c>
      <c r="BH410">
        <v>23</v>
      </c>
      <c r="BI410">
        <v>23</v>
      </c>
      <c r="BJ410">
        <v>23</v>
      </c>
      <c r="BK410">
        <v>23</v>
      </c>
      <c r="BL410">
        <v>23</v>
      </c>
      <c r="BM410">
        <v>23</v>
      </c>
      <c r="BN410">
        <v>23</v>
      </c>
      <c r="BO410">
        <v>24</v>
      </c>
      <c r="BP410">
        <v>24</v>
      </c>
      <c r="BQ410">
        <v>24</v>
      </c>
      <c r="BR410">
        <v>24</v>
      </c>
      <c r="BS410">
        <v>24</v>
      </c>
      <c r="BT410">
        <v>24</v>
      </c>
      <c r="BU410">
        <v>24</v>
      </c>
      <c r="BV410">
        <v>24</v>
      </c>
      <c r="BW410">
        <v>24</v>
      </c>
      <c r="BX410">
        <v>24</v>
      </c>
      <c r="BY410">
        <v>24</v>
      </c>
      <c r="BZ410">
        <v>24</v>
      </c>
      <c r="CA410">
        <v>24</v>
      </c>
      <c r="CB410">
        <v>24</v>
      </c>
      <c r="CC410">
        <v>24</v>
      </c>
      <c r="CD410">
        <v>24</v>
      </c>
      <c r="CE410">
        <v>24</v>
      </c>
      <c r="CF410">
        <v>24</v>
      </c>
      <c r="CG410">
        <v>24</v>
      </c>
      <c r="CH410">
        <v>24</v>
      </c>
      <c r="CI410">
        <v>17</v>
      </c>
      <c r="CJ410">
        <v>17</v>
      </c>
      <c r="CK410">
        <v>17</v>
      </c>
      <c r="CL410">
        <v>17</v>
      </c>
      <c r="CM410">
        <v>17</v>
      </c>
      <c r="CN410">
        <v>17</v>
      </c>
      <c r="CO410">
        <v>17</v>
      </c>
      <c r="CP410">
        <v>17</v>
      </c>
      <c r="CQ410">
        <v>17</v>
      </c>
      <c r="CR410">
        <v>17</v>
      </c>
      <c r="CS410">
        <v>17</v>
      </c>
      <c r="CT410">
        <v>17</v>
      </c>
      <c r="CU410">
        <v>17</v>
      </c>
      <c r="CV410">
        <v>17</v>
      </c>
      <c r="CW410">
        <v>17</v>
      </c>
      <c r="CX410">
        <v>17</v>
      </c>
      <c r="CY410">
        <v>17</v>
      </c>
      <c r="CZ410">
        <v>17</v>
      </c>
      <c r="DA410">
        <v>17</v>
      </c>
      <c r="DB410">
        <v>17</v>
      </c>
    </row>
    <row r="411" spans="1:106">
      <c r="A411">
        <v>403</v>
      </c>
      <c r="B411" t="s">
        <v>17</v>
      </c>
      <c r="C411" t="s">
        <v>9</v>
      </c>
      <c r="D411" t="s">
        <v>12</v>
      </c>
      <c r="E411" t="s">
        <v>19</v>
      </c>
      <c r="F411" t="s">
        <v>20</v>
      </c>
      <c r="G411">
        <v>22</v>
      </c>
      <c r="H411">
        <v>22</v>
      </c>
      <c r="I411">
        <v>22</v>
      </c>
      <c r="J411">
        <v>22</v>
      </c>
      <c r="K411">
        <v>22</v>
      </c>
      <c r="L411">
        <v>22</v>
      </c>
      <c r="M411">
        <v>1</v>
      </c>
      <c r="N411">
        <v>22</v>
      </c>
      <c r="O411">
        <v>22</v>
      </c>
      <c r="P411">
        <v>22</v>
      </c>
      <c r="Q411">
        <v>22</v>
      </c>
      <c r="R411">
        <v>22</v>
      </c>
      <c r="S411">
        <v>22</v>
      </c>
      <c r="T411">
        <v>22</v>
      </c>
      <c r="U411">
        <v>22</v>
      </c>
      <c r="V411">
        <v>22</v>
      </c>
      <c r="W411">
        <v>22</v>
      </c>
      <c r="X411">
        <v>22</v>
      </c>
      <c r="Y411">
        <v>22</v>
      </c>
      <c r="Z411">
        <v>22</v>
      </c>
      <c r="AA411">
        <v>25</v>
      </c>
      <c r="AB411">
        <v>25</v>
      </c>
      <c r="AC411">
        <v>25</v>
      </c>
      <c r="AD411">
        <v>25</v>
      </c>
      <c r="AE411">
        <v>25</v>
      </c>
      <c r="AF411">
        <v>25</v>
      </c>
      <c r="AG411">
        <v>11</v>
      </c>
      <c r="AH411">
        <v>25</v>
      </c>
      <c r="AI411">
        <v>25</v>
      </c>
      <c r="AJ411">
        <v>25</v>
      </c>
      <c r="AK411">
        <v>25</v>
      </c>
      <c r="AL411">
        <v>25</v>
      </c>
      <c r="AM411">
        <v>25</v>
      </c>
      <c r="AN411">
        <v>25</v>
      </c>
      <c r="AO411">
        <v>25</v>
      </c>
      <c r="AP411">
        <v>25</v>
      </c>
      <c r="AQ411">
        <v>25</v>
      </c>
      <c r="AR411">
        <v>25</v>
      </c>
      <c r="AS411">
        <v>25</v>
      </c>
      <c r="AT411">
        <v>1</v>
      </c>
      <c r="AU411">
        <v>23</v>
      </c>
      <c r="AV411">
        <v>23</v>
      </c>
      <c r="AW411">
        <v>23</v>
      </c>
      <c r="AX411">
        <v>23</v>
      </c>
      <c r="AY411">
        <v>23</v>
      </c>
      <c r="AZ411">
        <v>23</v>
      </c>
      <c r="BA411">
        <v>22</v>
      </c>
      <c r="BB411">
        <v>23</v>
      </c>
      <c r="BC411">
        <v>1</v>
      </c>
      <c r="BD411">
        <v>23</v>
      </c>
      <c r="BE411">
        <v>23</v>
      </c>
      <c r="BF411">
        <v>11</v>
      </c>
      <c r="BG411">
        <v>23</v>
      </c>
      <c r="BH411">
        <v>23</v>
      </c>
      <c r="BI411">
        <v>23</v>
      </c>
      <c r="BJ411">
        <v>23</v>
      </c>
      <c r="BK411">
        <v>23</v>
      </c>
      <c r="BL411">
        <v>23</v>
      </c>
      <c r="BM411">
        <v>23</v>
      </c>
      <c r="BN411">
        <v>25</v>
      </c>
      <c r="BO411">
        <v>24</v>
      </c>
      <c r="BP411">
        <v>24</v>
      </c>
      <c r="BQ411">
        <v>24</v>
      </c>
      <c r="BR411">
        <v>24</v>
      </c>
      <c r="BS411">
        <v>24</v>
      </c>
      <c r="BT411">
        <v>24</v>
      </c>
      <c r="BU411">
        <v>25</v>
      </c>
      <c r="BV411">
        <v>24</v>
      </c>
      <c r="BW411">
        <v>23</v>
      </c>
      <c r="BX411">
        <v>24</v>
      </c>
      <c r="BY411">
        <v>24</v>
      </c>
      <c r="BZ411">
        <v>23</v>
      </c>
      <c r="CA411">
        <v>24</v>
      </c>
      <c r="CB411">
        <v>24</v>
      </c>
      <c r="CC411">
        <v>24</v>
      </c>
      <c r="CD411">
        <v>24</v>
      </c>
      <c r="CE411">
        <v>24</v>
      </c>
      <c r="CF411">
        <v>24</v>
      </c>
      <c r="CG411">
        <v>24</v>
      </c>
      <c r="CH411">
        <v>23</v>
      </c>
      <c r="CI411">
        <v>17</v>
      </c>
      <c r="CJ411">
        <v>17</v>
      </c>
      <c r="CK411">
        <v>17</v>
      </c>
      <c r="CL411">
        <v>17</v>
      </c>
      <c r="CM411">
        <v>17</v>
      </c>
      <c r="CN411">
        <v>17</v>
      </c>
      <c r="CO411">
        <v>23</v>
      </c>
      <c r="CP411">
        <v>17</v>
      </c>
      <c r="CQ411">
        <v>24</v>
      </c>
      <c r="CR411">
        <v>17</v>
      </c>
      <c r="CS411">
        <v>17</v>
      </c>
      <c r="CT411">
        <v>24</v>
      </c>
      <c r="CU411">
        <v>17</v>
      </c>
      <c r="CV411">
        <v>11</v>
      </c>
      <c r="CW411">
        <v>17</v>
      </c>
      <c r="CX411">
        <v>17</v>
      </c>
      <c r="CY411">
        <v>17</v>
      </c>
      <c r="CZ411">
        <v>17</v>
      </c>
      <c r="DA411">
        <v>17</v>
      </c>
      <c r="DB411">
        <v>24</v>
      </c>
    </row>
    <row r="412" spans="1:106">
      <c r="A412">
        <v>404</v>
      </c>
      <c r="B412" t="s">
        <v>17</v>
      </c>
      <c r="C412" t="s">
        <v>9</v>
      </c>
      <c r="D412" t="s">
        <v>12</v>
      </c>
      <c r="E412" t="s">
        <v>19</v>
      </c>
      <c r="F412" t="s">
        <v>20</v>
      </c>
      <c r="G412">
        <v>22</v>
      </c>
      <c r="H412">
        <v>22</v>
      </c>
      <c r="I412">
        <v>22</v>
      </c>
      <c r="J412">
        <v>22</v>
      </c>
      <c r="K412">
        <v>22</v>
      </c>
      <c r="L412">
        <v>22</v>
      </c>
      <c r="M412">
        <v>22</v>
      </c>
      <c r="N412">
        <v>22</v>
      </c>
      <c r="O412">
        <v>22</v>
      </c>
      <c r="P412">
        <v>22</v>
      </c>
      <c r="Q412">
        <v>22</v>
      </c>
      <c r="R412">
        <v>22</v>
      </c>
      <c r="S412">
        <v>22</v>
      </c>
      <c r="T412">
        <v>22</v>
      </c>
      <c r="U412">
        <v>22</v>
      </c>
      <c r="V412">
        <v>22</v>
      </c>
      <c r="W412">
        <v>22</v>
      </c>
      <c r="X412">
        <v>22</v>
      </c>
      <c r="Y412">
        <v>22</v>
      </c>
      <c r="Z412">
        <v>22</v>
      </c>
      <c r="AA412">
        <v>25</v>
      </c>
      <c r="AB412">
        <v>25</v>
      </c>
      <c r="AC412">
        <v>25</v>
      </c>
      <c r="AD412">
        <v>25</v>
      </c>
      <c r="AE412">
        <v>25</v>
      </c>
      <c r="AF412">
        <v>25</v>
      </c>
      <c r="AG412">
        <v>25</v>
      </c>
      <c r="AH412">
        <v>25</v>
      </c>
      <c r="AI412">
        <v>25</v>
      </c>
      <c r="AJ412">
        <v>25</v>
      </c>
      <c r="AK412">
        <v>25</v>
      </c>
      <c r="AL412">
        <v>25</v>
      </c>
      <c r="AM412">
        <v>25</v>
      </c>
      <c r="AN412">
        <v>25</v>
      </c>
      <c r="AO412">
        <v>25</v>
      </c>
      <c r="AP412">
        <v>25</v>
      </c>
      <c r="AQ412">
        <v>25</v>
      </c>
      <c r="AR412">
        <v>25</v>
      </c>
      <c r="AS412">
        <v>25</v>
      </c>
      <c r="AT412">
        <v>25</v>
      </c>
      <c r="AU412">
        <v>23</v>
      </c>
      <c r="AV412">
        <v>23</v>
      </c>
      <c r="AW412">
        <v>23</v>
      </c>
      <c r="AX412">
        <v>23</v>
      </c>
      <c r="AY412">
        <v>23</v>
      </c>
      <c r="AZ412">
        <v>23</v>
      </c>
      <c r="BA412">
        <v>23</v>
      </c>
      <c r="BB412">
        <v>23</v>
      </c>
      <c r="BC412">
        <v>23</v>
      </c>
      <c r="BD412">
        <v>23</v>
      </c>
      <c r="BE412">
        <v>23</v>
      </c>
      <c r="BF412">
        <v>23</v>
      </c>
      <c r="BG412">
        <v>23</v>
      </c>
      <c r="BH412">
        <v>23</v>
      </c>
      <c r="BI412">
        <v>23</v>
      </c>
      <c r="BJ412">
        <v>23</v>
      </c>
      <c r="BK412">
        <v>23</v>
      </c>
      <c r="BL412">
        <v>23</v>
      </c>
      <c r="BM412">
        <v>23</v>
      </c>
      <c r="BN412">
        <v>23</v>
      </c>
      <c r="BO412">
        <v>24</v>
      </c>
      <c r="BP412">
        <v>24</v>
      </c>
      <c r="BQ412">
        <v>24</v>
      </c>
      <c r="BR412">
        <v>24</v>
      </c>
      <c r="BS412">
        <v>24</v>
      </c>
      <c r="BT412">
        <v>24</v>
      </c>
      <c r="BU412">
        <v>24</v>
      </c>
      <c r="BV412">
        <v>24</v>
      </c>
      <c r="BW412">
        <v>24</v>
      </c>
      <c r="BX412">
        <v>24</v>
      </c>
      <c r="BY412">
        <v>24</v>
      </c>
      <c r="BZ412">
        <v>24</v>
      </c>
      <c r="CA412">
        <v>24</v>
      </c>
      <c r="CB412">
        <v>24</v>
      </c>
      <c r="CC412">
        <v>24</v>
      </c>
      <c r="CD412">
        <v>24</v>
      </c>
      <c r="CE412">
        <v>24</v>
      </c>
      <c r="CF412">
        <v>24</v>
      </c>
      <c r="CG412">
        <v>24</v>
      </c>
      <c r="CH412">
        <v>24</v>
      </c>
      <c r="CI412">
        <v>17</v>
      </c>
      <c r="CJ412">
        <v>17</v>
      </c>
      <c r="CK412">
        <v>17</v>
      </c>
      <c r="CL412">
        <v>17</v>
      </c>
      <c r="CM412">
        <v>17</v>
      </c>
      <c r="CN412">
        <v>17</v>
      </c>
      <c r="CO412">
        <v>17</v>
      </c>
      <c r="CP412">
        <v>17</v>
      </c>
      <c r="CQ412">
        <v>17</v>
      </c>
      <c r="CR412">
        <v>17</v>
      </c>
      <c r="CS412">
        <v>17</v>
      </c>
      <c r="CT412">
        <v>17</v>
      </c>
      <c r="CU412">
        <v>17</v>
      </c>
      <c r="CV412">
        <v>17</v>
      </c>
      <c r="CW412">
        <v>17</v>
      </c>
      <c r="CX412">
        <v>17</v>
      </c>
      <c r="CY412">
        <v>17</v>
      </c>
      <c r="CZ412">
        <v>17</v>
      </c>
      <c r="DA412">
        <v>17</v>
      </c>
      <c r="DB412">
        <v>17</v>
      </c>
    </row>
    <row r="413" spans="1:106">
      <c r="A413">
        <v>405</v>
      </c>
      <c r="B413" t="s">
        <v>17</v>
      </c>
      <c r="C413" t="s">
        <v>9</v>
      </c>
      <c r="D413" t="s">
        <v>12</v>
      </c>
      <c r="E413" t="s">
        <v>19</v>
      </c>
      <c r="F413" t="s">
        <v>20</v>
      </c>
      <c r="G413">
        <v>22</v>
      </c>
      <c r="H413">
        <v>22</v>
      </c>
      <c r="I413">
        <v>22</v>
      </c>
      <c r="J413">
        <v>22</v>
      </c>
      <c r="K413">
        <v>22</v>
      </c>
      <c r="L413">
        <v>22</v>
      </c>
      <c r="M413">
        <v>18</v>
      </c>
      <c r="N413">
        <v>22</v>
      </c>
      <c r="O413">
        <v>18</v>
      </c>
      <c r="P413">
        <v>22</v>
      </c>
      <c r="Q413">
        <v>22</v>
      </c>
      <c r="R413">
        <v>22</v>
      </c>
      <c r="S413">
        <v>22</v>
      </c>
      <c r="T413">
        <v>22</v>
      </c>
      <c r="U413">
        <v>22</v>
      </c>
      <c r="V413">
        <v>22</v>
      </c>
      <c r="W413">
        <v>22</v>
      </c>
      <c r="X413">
        <v>22</v>
      </c>
      <c r="Y413">
        <v>22</v>
      </c>
      <c r="Z413">
        <v>22</v>
      </c>
      <c r="AA413">
        <v>25</v>
      </c>
      <c r="AB413">
        <v>25</v>
      </c>
      <c r="AC413">
        <v>25</v>
      </c>
      <c r="AD413">
        <v>25</v>
      </c>
      <c r="AE413">
        <v>25</v>
      </c>
      <c r="AF413">
        <v>18</v>
      </c>
      <c r="AG413">
        <v>16</v>
      </c>
      <c r="AH413">
        <v>18</v>
      </c>
      <c r="AI413">
        <v>22</v>
      </c>
      <c r="AJ413">
        <v>25</v>
      </c>
      <c r="AK413">
        <v>25</v>
      </c>
      <c r="AL413">
        <v>25</v>
      </c>
      <c r="AM413">
        <v>25</v>
      </c>
      <c r="AN413">
        <v>25</v>
      </c>
      <c r="AO413">
        <v>25</v>
      </c>
      <c r="AP413">
        <v>25</v>
      </c>
      <c r="AQ413">
        <v>25</v>
      </c>
      <c r="AR413">
        <v>25</v>
      </c>
      <c r="AS413">
        <v>25</v>
      </c>
      <c r="AT413">
        <v>25</v>
      </c>
      <c r="AU413">
        <v>23</v>
      </c>
      <c r="AV413">
        <v>23</v>
      </c>
      <c r="AW413">
        <v>23</v>
      </c>
      <c r="AX413">
        <v>23</v>
      </c>
      <c r="AY413">
        <v>23</v>
      </c>
      <c r="AZ413">
        <v>25</v>
      </c>
      <c r="BA413">
        <v>22</v>
      </c>
      <c r="BB413">
        <v>25</v>
      </c>
      <c r="BC413">
        <v>16</v>
      </c>
      <c r="BD413">
        <v>18</v>
      </c>
      <c r="BE413">
        <v>23</v>
      </c>
      <c r="BF413">
        <v>23</v>
      </c>
      <c r="BG413">
        <v>23</v>
      </c>
      <c r="BH413">
        <v>23</v>
      </c>
      <c r="BI413">
        <v>23</v>
      </c>
      <c r="BJ413">
        <v>23</v>
      </c>
      <c r="BK413">
        <v>23</v>
      </c>
      <c r="BL413">
        <v>23</v>
      </c>
      <c r="BM413">
        <v>23</v>
      </c>
      <c r="BN413">
        <v>23</v>
      </c>
      <c r="BO413">
        <v>24</v>
      </c>
      <c r="BP413">
        <v>24</v>
      </c>
      <c r="BQ413">
        <v>24</v>
      </c>
      <c r="BR413">
        <v>24</v>
      </c>
      <c r="BS413">
        <v>24</v>
      </c>
      <c r="BT413">
        <v>23</v>
      </c>
      <c r="BU413">
        <v>25</v>
      </c>
      <c r="BV413">
        <v>23</v>
      </c>
      <c r="BW413">
        <v>25</v>
      </c>
      <c r="BX413">
        <v>23</v>
      </c>
      <c r="BY413">
        <v>24</v>
      </c>
      <c r="BZ413">
        <v>24</v>
      </c>
      <c r="CA413">
        <v>24</v>
      </c>
      <c r="CB413">
        <v>24</v>
      </c>
      <c r="CC413">
        <v>24</v>
      </c>
      <c r="CD413">
        <v>24</v>
      </c>
      <c r="CE413">
        <v>24</v>
      </c>
      <c r="CF413">
        <v>24</v>
      </c>
      <c r="CG413">
        <v>24</v>
      </c>
      <c r="CH413">
        <v>24</v>
      </c>
      <c r="CI413">
        <v>17</v>
      </c>
      <c r="CJ413">
        <v>17</v>
      </c>
      <c r="CK413">
        <v>17</v>
      </c>
      <c r="CL413">
        <v>17</v>
      </c>
      <c r="CM413">
        <v>17</v>
      </c>
      <c r="CN413">
        <v>24</v>
      </c>
      <c r="CO413">
        <v>24</v>
      </c>
      <c r="CP413">
        <v>24</v>
      </c>
      <c r="CQ413">
        <v>23</v>
      </c>
      <c r="CR413">
        <v>24</v>
      </c>
      <c r="CS413">
        <v>17</v>
      </c>
      <c r="CT413">
        <v>17</v>
      </c>
      <c r="CU413">
        <v>17</v>
      </c>
      <c r="CV413">
        <v>17</v>
      </c>
      <c r="CW413">
        <v>17</v>
      </c>
      <c r="CX413">
        <v>17</v>
      </c>
      <c r="CY413">
        <v>17</v>
      </c>
      <c r="CZ413">
        <v>17</v>
      </c>
      <c r="DA413">
        <v>17</v>
      </c>
      <c r="DB413">
        <v>17</v>
      </c>
    </row>
    <row r="414" spans="1:106">
      <c r="A414">
        <v>406</v>
      </c>
      <c r="B414" t="s">
        <v>17</v>
      </c>
      <c r="C414" t="s">
        <v>9</v>
      </c>
      <c r="D414" t="s">
        <v>12</v>
      </c>
      <c r="E414" t="s">
        <v>19</v>
      </c>
      <c r="F414" t="s">
        <v>20</v>
      </c>
      <c r="G414">
        <v>22</v>
      </c>
      <c r="H414">
        <v>22</v>
      </c>
      <c r="I414">
        <v>22</v>
      </c>
      <c r="J414">
        <v>22</v>
      </c>
      <c r="K414">
        <v>22</v>
      </c>
      <c r="L414">
        <v>22</v>
      </c>
      <c r="M414">
        <v>22</v>
      </c>
      <c r="N414">
        <v>22</v>
      </c>
      <c r="O414">
        <v>22</v>
      </c>
      <c r="P414">
        <v>22</v>
      </c>
      <c r="Q414">
        <v>22</v>
      </c>
      <c r="R414">
        <v>22</v>
      </c>
      <c r="S414">
        <v>22</v>
      </c>
      <c r="T414">
        <v>22</v>
      </c>
      <c r="U414">
        <v>22</v>
      </c>
      <c r="V414">
        <v>22</v>
      </c>
      <c r="W414">
        <v>22</v>
      </c>
      <c r="X414">
        <v>22</v>
      </c>
      <c r="Y414">
        <v>22</v>
      </c>
      <c r="Z414">
        <v>22</v>
      </c>
      <c r="AA414">
        <v>25</v>
      </c>
      <c r="AB414">
        <v>24</v>
      </c>
      <c r="AC414">
        <v>25</v>
      </c>
      <c r="AD414">
        <v>24</v>
      </c>
      <c r="AE414">
        <v>25</v>
      </c>
      <c r="AF414">
        <v>25</v>
      </c>
      <c r="AG414">
        <v>25</v>
      </c>
      <c r="AH414">
        <v>25</v>
      </c>
      <c r="AI414">
        <v>25</v>
      </c>
      <c r="AJ414">
        <v>25</v>
      </c>
      <c r="AK414">
        <v>25</v>
      </c>
      <c r="AL414">
        <v>25</v>
      </c>
      <c r="AM414">
        <v>25</v>
      </c>
      <c r="AN414">
        <v>25</v>
      </c>
      <c r="AO414">
        <v>25</v>
      </c>
      <c r="AP414">
        <v>25</v>
      </c>
      <c r="AQ414">
        <v>25</v>
      </c>
      <c r="AR414">
        <v>25</v>
      </c>
      <c r="AS414">
        <v>25</v>
      </c>
      <c r="AT414">
        <v>25</v>
      </c>
      <c r="AU414">
        <v>23</v>
      </c>
      <c r="AV414">
        <v>25</v>
      </c>
      <c r="AW414">
        <v>24</v>
      </c>
      <c r="AX414">
        <v>25</v>
      </c>
      <c r="AY414">
        <v>23</v>
      </c>
      <c r="AZ414">
        <v>23</v>
      </c>
      <c r="BA414">
        <v>23</v>
      </c>
      <c r="BB414">
        <v>23</v>
      </c>
      <c r="BC414">
        <v>23</v>
      </c>
      <c r="BD414">
        <v>23</v>
      </c>
      <c r="BE414">
        <v>23</v>
      </c>
      <c r="BF414">
        <v>23</v>
      </c>
      <c r="BG414">
        <v>23</v>
      </c>
      <c r="BH414">
        <v>23</v>
      </c>
      <c r="BI414">
        <v>23</v>
      </c>
      <c r="BJ414">
        <v>23</v>
      </c>
      <c r="BK414">
        <v>23</v>
      </c>
      <c r="BL414">
        <v>23</v>
      </c>
      <c r="BM414">
        <v>23</v>
      </c>
      <c r="BN414">
        <v>23</v>
      </c>
      <c r="BO414">
        <v>24</v>
      </c>
      <c r="BP414">
        <v>26</v>
      </c>
      <c r="BQ414">
        <v>23</v>
      </c>
      <c r="BR414">
        <v>23</v>
      </c>
      <c r="BS414">
        <v>24</v>
      </c>
      <c r="BT414">
        <v>24</v>
      </c>
      <c r="BU414">
        <v>24</v>
      </c>
      <c r="BV414">
        <v>24</v>
      </c>
      <c r="BW414">
        <v>24</v>
      </c>
      <c r="BX414">
        <v>24</v>
      </c>
      <c r="BY414">
        <v>24</v>
      </c>
      <c r="BZ414">
        <v>24</v>
      </c>
      <c r="CA414">
        <v>24</v>
      </c>
      <c r="CB414">
        <v>24</v>
      </c>
      <c r="CC414">
        <v>24</v>
      </c>
      <c r="CD414">
        <v>24</v>
      </c>
      <c r="CE414">
        <v>24</v>
      </c>
      <c r="CF414">
        <v>24</v>
      </c>
      <c r="CG414">
        <v>24</v>
      </c>
      <c r="CH414">
        <v>24</v>
      </c>
      <c r="CI414">
        <v>17</v>
      </c>
      <c r="CJ414">
        <v>17</v>
      </c>
      <c r="CK414">
        <v>17</v>
      </c>
      <c r="CL414">
        <v>17</v>
      </c>
      <c r="CM414">
        <v>17</v>
      </c>
      <c r="CN414">
        <v>17</v>
      </c>
      <c r="CO414">
        <v>17</v>
      </c>
      <c r="CP414">
        <v>17</v>
      </c>
      <c r="CQ414">
        <v>17</v>
      </c>
      <c r="CR414">
        <v>17</v>
      </c>
      <c r="CS414">
        <v>17</v>
      </c>
      <c r="CT414">
        <v>17</v>
      </c>
      <c r="CU414">
        <v>1</v>
      </c>
      <c r="CV414">
        <v>17</v>
      </c>
      <c r="CW414">
        <v>17</v>
      </c>
      <c r="CX414">
        <v>17</v>
      </c>
      <c r="CY414">
        <v>17</v>
      </c>
      <c r="CZ414">
        <v>17</v>
      </c>
      <c r="DA414">
        <v>17</v>
      </c>
      <c r="DB414">
        <v>17</v>
      </c>
    </row>
    <row r="415" spans="1:106">
      <c r="A415">
        <v>407</v>
      </c>
      <c r="B415" t="s">
        <v>17</v>
      </c>
      <c r="C415" t="s">
        <v>9</v>
      </c>
      <c r="D415" t="s">
        <v>12</v>
      </c>
      <c r="E415" t="s">
        <v>19</v>
      </c>
      <c r="F415" t="s">
        <v>20</v>
      </c>
      <c r="G415">
        <v>22</v>
      </c>
      <c r="H415">
        <v>22</v>
      </c>
      <c r="I415">
        <v>22</v>
      </c>
      <c r="J415">
        <v>22</v>
      </c>
      <c r="K415">
        <v>22</v>
      </c>
      <c r="L415">
        <v>22</v>
      </c>
      <c r="M415">
        <v>22</v>
      </c>
      <c r="N415">
        <v>22</v>
      </c>
      <c r="O415">
        <v>22</v>
      </c>
      <c r="P415">
        <v>22</v>
      </c>
      <c r="Q415">
        <v>22</v>
      </c>
      <c r="R415">
        <v>22</v>
      </c>
      <c r="S415">
        <v>22</v>
      </c>
      <c r="T415">
        <v>22</v>
      </c>
      <c r="U415">
        <v>22</v>
      </c>
      <c r="V415">
        <v>22</v>
      </c>
      <c r="W415">
        <v>22</v>
      </c>
      <c r="X415">
        <v>22</v>
      </c>
      <c r="Y415">
        <v>22</v>
      </c>
      <c r="Z415">
        <v>22</v>
      </c>
      <c r="AA415">
        <v>25</v>
      </c>
      <c r="AB415">
        <v>25</v>
      </c>
      <c r="AC415">
        <v>25</v>
      </c>
      <c r="AD415">
        <v>25</v>
      </c>
      <c r="AE415">
        <v>25</v>
      </c>
      <c r="AF415">
        <v>25</v>
      </c>
      <c r="AG415">
        <v>25</v>
      </c>
      <c r="AH415">
        <v>25</v>
      </c>
      <c r="AI415">
        <v>25</v>
      </c>
      <c r="AJ415">
        <v>25</v>
      </c>
      <c r="AK415">
        <v>25</v>
      </c>
      <c r="AL415">
        <v>25</v>
      </c>
      <c r="AM415">
        <v>25</v>
      </c>
      <c r="AN415">
        <v>25</v>
      </c>
      <c r="AO415">
        <v>25</v>
      </c>
      <c r="AP415">
        <v>25</v>
      </c>
      <c r="AQ415">
        <v>25</v>
      </c>
      <c r="AR415">
        <v>25</v>
      </c>
      <c r="AS415">
        <v>25</v>
      </c>
      <c r="AT415">
        <v>25</v>
      </c>
      <c r="AU415">
        <v>23</v>
      </c>
      <c r="AV415">
        <v>23</v>
      </c>
      <c r="AW415">
        <v>23</v>
      </c>
      <c r="AX415">
        <v>23</v>
      </c>
      <c r="AY415">
        <v>23</v>
      </c>
      <c r="AZ415">
        <v>23</v>
      </c>
      <c r="BA415">
        <v>23</v>
      </c>
      <c r="BB415">
        <v>23</v>
      </c>
      <c r="BC415">
        <v>23</v>
      </c>
      <c r="BD415">
        <v>23</v>
      </c>
      <c r="BE415">
        <v>23</v>
      </c>
      <c r="BF415">
        <v>23</v>
      </c>
      <c r="BG415">
        <v>23</v>
      </c>
      <c r="BH415">
        <v>23</v>
      </c>
      <c r="BI415">
        <v>23</v>
      </c>
      <c r="BJ415">
        <v>23</v>
      </c>
      <c r="BK415">
        <v>23</v>
      </c>
      <c r="BL415">
        <v>23</v>
      </c>
      <c r="BM415">
        <v>23</v>
      </c>
      <c r="BN415">
        <v>23</v>
      </c>
      <c r="BO415">
        <v>24</v>
      </c>
      <c r="BP415">
        <v>24</v>
      </c>
      <c r="BQ415">
        <v>24</v>
      </c>
      <c r="BR415">
        <v>24</v>
      </c>
      <c r="BS415">
        <v>24</v>
      </c>
      <c r="BT415">
        <v>24</v>
      </c>
      <c r="BU415">
        <v>24</v>
      </c>
      <c r="BV415">
        <v>24</v>
      </c>
      <c r="BW415">
        <v>24</v>
      </c>
      <c r="BX415">
        <v>24</v>
      </c>
      <c r="BY415">
        <v>24</v>
      </c>
      <c r="BZ415">
        <v>24</v>
      </c>
      <c r="CA415">
        <v>24</v>
      </c>
      <c r="CB415">
        <v>24</v>
      </c>
      <c r="CC415">
        <v>24</v>
      </c>
      <c r="CD415">
        <v>24</v>
      </c>
      <c r="CE415">
        <v>24</v>
      </c>
      <c r="CF415">
        <v>24</v>
      </c>
      <c r="CG415">
        <v>24</v>
      </c>
      <c r="CH415">
        <v>24</v>
      </c>
      <c r="CI415">
        <v>17</v>
      </c>
      <c r="CJ415">
        <v>17</v>
      </c>
      <c r="CK415">
        <v>17</v>
      </c>
      <c r="CL415">
        <v>17</v>
      </c>
      <c r="CM415">
        <v>17</v>
      </c>
      <c r="CN415">
        <v>17</v>
      </c>
      <c r="CO415">
        <v>17</v>
      </c>
      <c r="CP415">
        <v>17</v>
      </c>
      <c r="CQ415">
        <v>17</v>
      </c>
      <c r="CR415">
        <v>17</v>
      </c>
      <c r="CS415">
        <v>17</v>
      </c>
      <c r="CT415">
        <v>17</v>
      </c>
      <c r="CU415">
        <v>17</v>
      </c>
      <c r="CV415">
        <v>17</v>
      </c>
      <c r="CW415">
        <v>17</v>
      </c>
      <c r="CX415">
        <v>17</v>
      </c>
      <c r="CY415">
        <v>17</v>
      </c>
      <c r="CZ415">
        <v>17</v>
      </c>
      <c r="DA415">
        <v>17</v>
      </c>
      <c r="DB415">
        <v>11</v>
      </c>
    </row>
    <row r="416" spans="1:106">
      <c r="A416">
        <v>408</v>
      </c>
      <c r="B416" t="s">
        <v>17</v>
      </c>
      <c r="C416" t="s">
        <v>9</v>
      </c>
      <c r="D416" t="s">
        <v>12</v>
      </c>
      <c r="E416" t="s">
        <v>19</v>
      </c>
      <c r="F416" t="s">
        <v>20</v>
      </c>
      <c r="G416">
        <v>22</v>
      </c>
      <c r="H416">
        <v>22</v>
      </c>
      <c r="I416">
        <v>22</v>
      </c>
      <c r="J416">
        <v>22</v>
      </c>
      <c r="K416">
        <v>22</v>
      </c>
      <c r="L416">
        <v>22</v>
      </c>
      <c r="M416">
        <v>22</v>
      </c>
      <c r="N416">
        <v>22</v>
      </c>
      <c r="O416">
        <v>22</v>
      </c>
      <c r="P416">
        <v>22</v>
      </c>
      <c r="Q416">
        <v>22</v>
      </c>
      <c r="R416">
        <v>22</v>
      </c>
      <c r="S416">
        <v>22</v>
      </c>
      <c r="T416">
        <v>22</v>
      </c>
      <c r="U416">
        <v>22</v>
      </c>
      <c r="V416">
        <v>22</v>
      </c>
      <c r="W416">
        <v>22</v>
      </c>
      <c r="X416">
        <v>22</v>
      </c>
      <c r="Y416">
        <v>22</v>
      </c>
      <c r="Z416">
        <v>22</v>
      </c>
      <c r="AA416">
        <v>25</v>
      </c>
      <c r="AB416">
        <v>25</v>
      </c>
      <c r="AC416">
        <v>25</v>
      </c>
      <c r="AD416">
        <v>25</v>
      </c>
      <c r="AE416">
        <v>25</v>
      </c>
      <c r="AF416">
        <v>25</v>
      </c>
      <c r="AG416">
        <v>25</v>
      </c>
      <c r="AH416">
        <v>25</v>
      </c>
      <c r="AI416">
        <v>25</v>
      </c>
      <c r="AJ416">
        <v>25</v>
      </c>
      <c r="AK416">
        <v>25</v>
      </c>
      <c r="AL416">
        <v>25</v>
      </c>
      <c r="AM416">
        <v>25</v>
      </c>
      <c r="AN416">
        <v>25</v>
      </c>
      <c r="AO416">
        <v>25</v>
      </c>
      <c r="AP416">
        <v>25</v>
      </c>
      <c r="AQ416">
        <v>24</v>
      </c>
      <c r="AR416">
        <v>25</v>
      </c>
      <c r="AS416">
        <v>25</v>
      </c>
      <c r="AT416">
        <v>25</v>
      </c>
      <c r="AU416">
        <v>23</v>
      </c>
      <c r="AV416">
        <v>24</v>
      </c>
      <c r="AW416">
        <v>23</v>
      </c>
      <c r="AX416">
        <v>23</v>
      </c>
      <c r="AY416">
        <v>23</v>
      </c>
      <c r="AZ416">
        <v>23</v>
      </c>
      <c r="BA416">
        <v>23</v>
      </c>
      <c r="BB416">
        <v>23</v>
      </c>
      <c r="BC416">
        <v>23</v>
      </c>
      <c r="BD416">
        <v>23</v>
      </c>
      <c r="BE416">
        <v>23</v>
      </c>
      <c r="BF416">
        <v>24</v>
      </c>
      <c r="BG416">
        <v>23</v>
      </c>
      <c r="BH416">
        <v>24</v>
      </c>
      <c r="BI416">
        <v>23</v>
      </c>
      <c r="BJ416">
        <v>23</v>
      </c>
      <c r="BK416">
        <v>26</v>
      </c>
      <c r="BL416">
        <v>23</v>
      </c>
      <c r="BM416">
        <v>23</v>
      </c>
      <c r="BN416">
        <v>23</v>
      </c>
      <c r="BO416">
        <v>24</v>
      </c>
      <c r="BP416">
        <v>23</v>
      </c>
      <c r="BQ416">
        <v>24</v>
      </c>
      <c r="BR416">
        <v>24</v>
      </c>
      <c r="BS416">
        <v>24</v>
      </c>
      <c r="BT416">
        <v>24</v>
      </c>
      <c r="BU416">
        <v>24</v>
      </c>
      <c r="BV416">
        <v>24</v>
      </c>
      <c r="BW416">
        <v>24</v>
      </c>
      <c r="BX416">
        <v>24</v>
      </c>
      <c r="BY416">
        <v>24</v>
      </c>
      <c r="BZ416">
        <v>23</v>
      </c>
      <c r="CA416">
        <v>24</v>
      </c>
      <c r="CB416">
        <v>23</v>
      </c>
      <c r="CC416">
        <v>24</v>
      </c>
      <c r="CD416">
        <v>24</v>
      </c>
      <c r="CE416">
        <v>25</v>
      </c>
      <c r="CF416">
        <v>24</v>
      </c>
      <c r="CG416">
        <v>24</v>
      </c>
      <c r="CH416">
        <v>24</v>
      </c>
      <c r="CI416">
        <v>17</v>
      </c>
      <c r="CJ416">
        <v>17</v>
      </c>
      <c r="CK416">
        <v>17</v>
      </c>
      <c r="CL416">
        <v>17</v>
      </c>
      <c r="CM416">
        <v>17</v>
      </c>
      <c r="CN416">
        <v>17</v>
      </c>
      <c r="CO416">
        <v>17</v>
      </c>
      <c r="CP416">
        <v>17</v>
      </c>
      <c r="CQ416">
        <v>17</v>
      </c>
      <c r="CR416">
        <v>17</v>
      </c>
      <c r="CS416">
        <v>17</v>
      </c>
      <c r="CT416">
        <v>17</v>
      </c>
      <c r="CU416">
        <v>17</v>
      </c>
      <c r="CV416">
        <v>17</v>
      </c>
      <c r="CW416">
        <v>17</v>
      </c>
      <c r="CX416">
        <v>17</v>
      </c>
      <c r="CY416">
        <v>23</v>
      </c>
      <c r="CZ416">
        <v>17</v>
      </c>
      <c r="DA416">
        <v>17</v>
      </c>
      <c r="DB416">
        <v>17</v>
      </c>
    </row>
    <row r="417" spans="1:106">
      <c r="A417">
        <v>409</v>
      </c>
      <c r="B417" t="s">
        <v>17</v>
      </c>
      <c r="C417" t="s">
        <v>9</v>
      </c>
      <c r="D417" t="s">
        <v>12</v>
      </c>
      <c r="E417" t="s">
        <v>19</v>
      </c>
      <c r="F417" t="s">
        <v>20</v>
      </c>
      <c r="G417">
        <v>22</v>
      </c>
      <c r="H417">
        <v>22</v>
      </c>
      <c r="I417">
        <v>22</v>
      </c>
      <c r="J417">
        <v>22</v>
      </c>
      <c r="K417">
        <v>22</v>
      </c>
      <c r="L417">
        <v>22</v>
      </c>
      <c r="M417">
        <v>22</v>
      </c>
      <c r="N417">
        <v>22</v>
      </c>
      <c r="O417">
        <v>22</v>
      </c>
      <c r="P417">
        <v>22</v>
      </c>
      <c r="Q417">
        <v>22</v>
      </c>
      <c r="R417">
        <v>11</v>
      </c>
      <c r="S417">
        <v>22</v>
      </c>
      <c r="T417">
        <v>22</v>
      </c>
      <c r="U417">
        <v>22</v>
      </c>
      <c r="V417">
        <v>22</v>
      </c>
      <c r="W417">
        <v>22</v>
      </c>
      <c r="X417">
        <v>22</v>
      </c>
      <c r="Y417">
        <v>22</v>
      </c>
      <c r="Z417">
        <v>22</v>
      </c>
      <c r="AA417">
        <v>25</v>
      </c>
      <c r="AB417">
        <v>25</v>
      </c>
      <c r="AC417">
        <v>25</v>
      </c>
      <c r="AD417">
        <v>25</v>
      </c>
      <c r="AE417">
        <v>25</v>
      </c>
      <c r="AF417">
        <v>25</v>
      </c>
      <c r="AG417">
        <v>25</v>
      </c>
      <c r="AH417">
        <v>25</v>
      </c>
      <c r="AI417">
        <v>25</v>
      </c>
      <c r="AJ417">
        <v>25</v>
      </c>
      <c r="AK417">
        <v>25</v>
      </c>
      <c r="AL417">
        <v>22</v>
      </c>
      <c r="AM417">
        <v>25</v>
      </c>
      <c r="AN417">
        <v>25</v>
      </c>
      <c r="AO417">
        <v>25</v>
      </c>
      <c r="AP417">
        <v>11</v>
      </c>
      <c r="AQ417">
        <v>25</v>
      </c>
      <c r="AR417">
        <v>25</v>
      </c>
      <c r="AS417">
        <v>25</v>
      </c>
      <c r="AT417">
        <v>25</v>
      </c>
      <c r="AU417">
        <v>23</v>
      </c>
      <c r="AV417">
        <v>23</v>
      </c>
      <c r="AW417">
        <v>23</v>
      </c>
      <c r="AX417">
        <v>23</v>
      </c>
      <c r="AY417">
        <v>23</v>
      </c>
      <c r="AZ417">
        <v>23</v>
      </c>
      <c r="BA417">
        <v>23</v>
      </c>
      <c r="BB417">
        <v>23</v>
      </c>
      <c r="BC417">
        <v>23</v>
      </c>
      <c r="BD417">
        <v>23</v>
      </c>
      <c r="BE417">
        <v>23</v>
      </c>
      <c r="BF417">
        <v>25</v>
      </c>
      <c r="BG417">
        <v>23</v>
      </c>
      <c r="BH417">
        <v>11</v>
      </c>
      <c r="BI417">
        <v>23</v>
      </c>
      <c r="BJ417">
        <v>25</v>
      </c>
      <c r="BK417">
        <v>23</v>
      </c>
      <c r="BL417">
        <v>23</v>
      </c>
      <c r="BM417">
        <v>23</v>
      </c>
      <c r="BN417">
        <v>1</v>
      </c>
      <c r="BO417">
        <v>24</v>
      </c>
      <c r="BP417">
        <v>24</v>
      </c>
      <c r="BQ417">
        <v>24</v>
      </c>
      <c r="BR417">
        <v>24</v>
      </c>
      <c r="BS417">
        <v>24</v>
      </c>
      <c r="BT417">
        <v>24</v>
      </c>
      <c r="BU417">
        <v>24</v>
      </c>
      <c r="BV417">
        <v>24</v>
      </c>
      <c r="BW417">
        <v>24</v>
      </c>
      <c r="BX417">
        <v>24</v>
      </c>
      <c r="BY417">
        <v>24</v>
      </c>
      <c r="BZ417">
        <v>23</v>
      </c>
      <c r="CA417">
        <v>24</v>
      </c>
      <c r="CB417">
        <v>23</v>
      </c>
      <c r="CC417">
        <v>24</v>
      </c>
      <c r="CD417">
        <v>1</v>
      </c>
      <c r="CE417">
        <v>24</v>
      </c>
      <c r="CF417">
        <v>24</v>
      </c>
      <c r="CG417">
        <v>24</v>
      </c>
      <c r="CH417">
        <v>11</v>
      </c>
      <c r="CI417">
        <v>17</v>
      </c>
      <c r="CJ417">
        <v>17</v>
      </c>
      <c r="CK417">
        <v>17</v>
      </c>
      <c r="CL417">
        <v>17</v>
      </c>
      <c r="CM417">
        <v>17</v>
      </c>
      <c r="CN417">
        <v>17</v>
      </c>
      <c r="CO417">
        <v>17</v>
      </c>
      <c r="CP417">
        <v>17</v>
      </c>
      <c r="CQ417">
        <v>17</v>
      </c>
      <c r="CR417">
        <v>17</v>
      </c>
      <c r="CS417">
        <v>17</v>
      </c>
      <c r="CT417">
        <v>24</v>
      </c>
      <c r="CU417">
        <v>17</v>
      </c>
      <c r="CV417">
        <v>24</v>
      </c>
      <c r="CW417">
        <v>17</v>
      </c>
      <c r="CX417">
        <v>23</v>
      </c>
      <c r="CY417">
        <v>17</v>
      </c>
      <c r="CZ417">
        <v>1</v>
      </c>
      <c r="DA417">
        <v>1</v>
      </c>
      <c r="DB417">
        <v>23</v>
      </c>
    </row>
    <row r="418" spans="1:106">
      <c r="A418">
        <v>410</v>
      </c>
      <c r="B418" t="s">
        <v>17</v>
      </c>
      <c r="C418" t="s">
        <v>9</v>
      </c>
      <c r="D418" t="s">
        <v>12</v>
      </c>
      <c r="E418" t="s">
        <v>19</v>
      </c>
      <c r="F418" t="s">
        <v>20</v>
      </c>
      <c r="G418">
        <v>22</v>
      </c>
      <c r="H418">
        <v>22</v>
      </c>
      <c r="I418">
        <v>22</v>
      </c>
      <c r="J418">
        <v>22</v>
      </c>
      <c r="K418">
        <v>22</v>
      </c>
      <c r="L418">
        <v>22</v>
      </c>
      <c r="M418">
        <v>22</v>
      </c>
      <c r="N418">
        <v>22</v>
      </c>
      <c r="O418">
        <v>22</v>
      </c>
      <c r="P418">
        <v>22</v>
      </c>
      <c r="Q418">
        <v>22</v>
      </c>
      <c r="R418">
        <v>22</v>
      </c>
      <c r="S418">
        <v>22</v>
      </c>
      <c r="T418">
        <v>22</v>
      </c>
      <c r="U418">
        <v>22</v>
      </c>
      <c r="V418">
        <v>22</v>
      </c>
      <c r="W418">
        <v>22</v>
      </c>
      <c r="X418">
        <v>22</v>
      </c>
      <c r="Y418">
        <v>22</v>
      </c>
      <c r="Z418">
        <v>22</v>
      </c>
      <c r="AA418">
        <v>25</v>
      </c>
      <c r="AB418">
        <v>25</v>
      </c>
      <c r="AC418">
        <v>25</v>
      </c>
      <c r="AD418">
        <v>25</v>
      </c>
      <c r="AE418">
        <v>25</v>
      </c>
      <c r="AF418">
        <v>25</v>
      </c>
      <c r="AG418">
        <v>25</v>
      </c>
      <c r="AH418">
        <v>25</v>
      </c>
      <c r="AI418">
        <v>25</v>
      </c>
      <c r="AJ418">
        <v>25</v>
      </c>
      <c r="AK418">
        <v>25</v>
      </c>
      <c r="AL418">
        <v>25</v>
      </c>
      <c r="AM418">
        <v>25</v>
      </c>
      <c r="AN418">
        <v>25</v>
      </c>
      <c r="AO418">
        <v>25</v>
      </c>
      <c r="AP418">
        <v>25</v>
      </c>
      <c r="AQ418">
        <v>25</v>
      </c>
      <c r="AR418">
        <v>25</v>
      </c>
      <c r="AS418">
        <v>25</v>
      </c>
      <c r="AT418">
        <v>25</v>
      </c>
      <c r="AU418">
        <v>23</v>
      </c>
      <c r="AV418">
        <v>23</v>
      </c>
      <c r="AW418">
        <v>23</v>
      </c>
      <c r="AX418">
        <v>23</v>
      </c>
      <c r="AY418">
        <v>23</v>
      </c>
      <c r="AZ418">
        <v>23</v>
      </c>
      <c r="BA418">
        <v>23</v>
      </c>
      <c r="BB418">
        <v>23</v>
      </c>
      <c r="BC418">
        <v>23</v>
      </c>
      <c r="BD418">
        <v>23</v>
      </c>
      <c r="BE418">
        <v>23</v>
      </c>
      <c r="BF418">
        <v>24</v>
      </c>
      <c r="BG418">
        <v>23</v>
      </c>
      <c r="BH418">
        <v>24</v>
      </c>
      <c r="BI418">
        <v>23</v>
      </c>
      <c r="BJ418">
        <v>23</v>
      </c>
      <c r="BK418">
        <v>23</v>
      </c>
      <c r="BL418">
        <v>23</v>
      </c>
      <c r="BM418">
        <v>23</v>
      </c>
      <c r="BN418">
        <v>23</v>
      </c>
      <c r="BO418">
        <v>24</v>
      </c>
      <c r="BP418">
        <v>24</v>
      </c>
      <c r="BQ418">
        <v>24</v>
      </c>
      <c r="BR418">
        <v>24</v>
      </c>
      <c r="BS418">
        <v>24</v>
      </c>
      <c r="BT418">
        <v>24</v>
      </c>
      <c r="BU418">
        <v>24</v>
      </c>
      <c r="BV418">
        <v>24</v>
      </c>
      <c r="BW418">
        <v>24</v>
      </c>
      <c r="BX418">
        <v>24</v>
      </c>
      <c r="BY418">
        <v>24</v>
      </c>
      <c r="BZ418">
        <v>23</v>
      </c>
      <c r="CA418">
        <v>24</v>
      </c>
      <c r="CB418">
        <v>23</v>
      </c>
      <c r="CC418">
        <v>24</v>
      </c>
      <c r="CD418">
        <v>24</v>
      </c>
      <c r="CE418">
        <v>24</v>
      </c>
      <c r="CF418">
        <v>24</v>
      </c>
      <c r="CG418">
        <v>24</v>
      </c>
      <c r="CH418">
        <v>24</v>
      </c>
      <c r="CI418">
        <v>17</v>
      </c>
      <c r="CJ418">
        <v>17</v>
      </c>
      <c r="CK418">
        <v>17</v>
      </c>
      <c r="CL418">
        <v>17</v>
      </c>
      <c r="CM418">
        <v>17</v>
      </c>
      <c r="CN418">
        <v>17</v>
      </c>
      <c r="CO418">
        <v>17</v>
      </c>
      <c r="CP418">
        <v>11</v>
      </c>
      <c r="CQ418">
        <v>17</v>
      </c>
      <c r="CR418">
        <v>17</v>
      </c>
      <c r="CS418">
        <v>17</v>
      </c>
      <c r="CT418">
        <v>17</v>
      </c>
      <c r="CU418">
        <v>17</v>
      </c>
      <c r="CV418">
        <v>17</v>
      </c>
      <c r="CW418">
        <v>17</v>
      </c>
      <c r="CX418">
        <v>17</v>
      </c>
      <c r="CY418">
        <v>17</v>
      </c>
      <c r="CZ418">
        <v>17</v>
      </c>
      <c r="DA418">
        <v>17</v>
      </c>
      <c r="DB418">
        <v>17</v>
      </c>
    </row>
    <row r="419" spans="1:106">
      <c r="A419">
        <v>411</v>
      </c>
      <c r="B419" t="s">
        <v>17</v>
      </c>
      <c r="C419" t="s">
        <v>9</v>
      </c>
      <c r="D419" t="s">
        <v>12</v>
      </c>
      <c r="E419" t="s">
        <v>19</v>
      </c>
      <c r="F419" t="s">
        <v>20</v>
      </c>
      <c r="G419">
        <v>22</v>
      </c>
      <c r="H419">
        <v>22</v>
      </c>
      <c r="I419">
        <v>11</v>
      </c>
      <c r="J419">
        <v>22</v>
      </c>
      <c r="K419">
        <v>22</v>
      </c>
      <c r="L419">
        <v>22</v>
      </c>
      <c r="M419">
        <v>22</v>
      </c>
      <c r="N419">
        <v>22</v>
      </c>
      <c r="O419">
        <v>22</v>
      </c>
      <c r="P419">
        <v>22</v>
      </c>
      <c r="Q419">
        <v>22</v>
      </c>
      <c r="R419">
        <v>22</v>
      </c>
      <c r="S419">
        <v>22</v>
      </c>
      <c r="T419">
        <v>22</v>
      </c>
      <c r="U419">
        <v>22</v>
      </c>
      <c r="V419">
        <v>22</v>
      </c>
      <c r="W419">
        <v>22</v>
      </c>
      <c r="X419">
        <v>22</v>
      </c>
      <c r="Y419">
        <v>22</v>
      </c>
      <c r="Z419">
        <v>22</v>
      </c>
      <c r="AA419">
        <v>25</v>
      </c>
      <c r="AB419">
        <v>25</v>
      </c>
      <c r="AC419">
        <v>22</v>
      </c>
      <c r="AD419">
        <v>25</v>
      </c>
      <c r="AE419">
        <v>25</v>
      </c>
      <c r="AF419">
        <v>25</v>
      </c>
      <c r="AG419">
        <v>18</v>
      </c>
      <c r="AH419">
        <v>25</v>
      </c>
      <c r="AI419">
        <v>18</v>
      </c>
      <c r="AJ419">
        <v>20</v>
      </c>
      <c r="AK419">
        <v>25</v>
      </c>
      <c r="AL419">
        <v>25</v>
      </c>
      <c r="AM419">
        <v>25</v>
      </c>
      <c r="AN419">
        <v>25</v>
      </c>
      <c r="AO419">
        <v>25</v>
      </c>
      <c r="AP419">
        <v>25</v>
      </c>
      <c r="AQ419">
        <v>25</v>
      </c>
      <c r="AR419">
        <v>25</v>
      </c>
      <c r="AS419">
        <v>25</v>
      </c>
      <c r="AT419">
        <v>25</v>
      </c>
      <c r="AU419">
        <v>23</v>
      </c>
      <c r="AV419">
        <v>23</v>
      </c>
      <c r="AW419">
        <v>25</v>
      </c>
      <c r="AX419">
        <v>23</v>
      </c>
      <c r="AY419">
        <v>23</v>
      </c>
      <c r="AZ419">
        <v>20</v>
      </c>
      <c r="BA419">
        <v>25</v>
      </c>
      <c r="BB419">
        <v>23</v>
      </c>
      <c r="BC419">
        <v>25</v>
      </c>
      <c r="BD419">
        <v>25</v>
      </c>
      <c r="BE419">
        <v>24</v>
      </c>
      <c r="BF419">
        <v>24</v>
      </c>
      <c r="BG419">
        <v>23</v>
      </c>
      <c r="BH419">
        <v>24</v>
      </c>
      <c r="BI419">
        <v>24</v>
      </c>
      <c r="BJ419">
        <v>23</v>
      </c>
      <c r="BK419">
        <v>23</v>
      </c>
      <c r="BL419">
        <v>11</v>
      </c>
      <c r="BM419">
        <v>23</v>
      </c>
      <c r="BN419">
        <v>23</v>
      </c>
      <c r="BO419">
        <v>24</v>
      </c>
      <c r="BP419">
        <v>24</v>
      </c>
      <c r="BQ419">
        <v>23</v>
      </c>
      <c r="BR419">
        <v>24</v>
      </c>
      <c r="BS419">
        <v>24</v>
      </c>
      <c r="BT419">
        <v>24</v>
      </c>
      <c r="BU419">
        <v>23</v>
      </c>
      <c r="BV419">
        <v>24</v>
      </c>
      <c r="BW419">
        <v>20</v>
      </c>
      <c r="BX419">
        <v>24</v>
      </c>
      <c r="BY419">
        <v>23</v>
      </c>
      <c r="BZ419">
        <v>23</v>
      </c>
      <c r="CA419">
        <v>24</v>
      </c>
      <c r="CB419">
        <v>23</v>
      </c>
      <c r="CC419">
        <v>23</v>
      </c>
      <c r="CD419">
        <v>11</v>
      </c>
      <c r="CE419">
        <v>24</v>
      </c>
      <c r="CF419">
        <v>23</v>
      </c>
      <c r="CG419">
        <v>24</v>
      </c>
      <c r="CH419">
        <v>24</v>
      </c>
      <c r="CI419">
        <v>17</v>
      </c>
      <c r="CJ419">
        <v>17</v>
      </c>
      <c r="CK419">
        <v>24</v>
      </c>
      <c r="CL419">
        <v>17</v>
      </c>
      <c r="CM419">
        <v>17</v>
      </c>
      <c r="CN419">
        <v>23</v>
      </c>
      <c r="CO419">
        <v>24</v>
      </c>
      <c r="CP419">
        <v>20</v>
      </c>
      <c r="CQ419">
        <v>23</v>
      </c>
      <c r="CR419">
        <v>26</v>
      </c>
      <c r="CS419">
        <v>17</v>
      </c>
      <c r="CT419">
        <v>17</v>
      </c>
      <c r="CU419">
        <v>17</v>
      </c>
      <c r="CV419">
        <v>17</v>
      </c>
      <c r="CW419">
        <v>17</v>
      </c>
      <c r="CX419">
        <v>1</v>
      </c>
      <c r="CY419">
        <v>17</v>
      </c>
      <c r="CZ419">
        <v>1</v>
      </c>
      <c r="DA419">
        <v>1</v>
      </c>
      <c r="DB419">
        <v>17</v>
      </c>
    </row>
    <row r="420" spans="1:106">
      <c r="A420">
        <v>412</v>
      </c>
      <c r="B420" t="s">
        <v>17</v>
      </c>
      <c r="C420" t="s">
        <v>9</v>
      </c>
      <c r="D420" t="s">
        <v>12</v>
      </c>
      <c r="E420" t="s">
        <v>19</v>
      </c>
      <c r="F420" t="s">
        <v>20</v>
      </c>
      <c r="G420">
        <v>22</v>
      </c>
      <c r="H420">
        <v>22</v>
      </c>
      <c r="I420">
        <v>22</v>
      </c>
      <c r="J420">
        <v>22</v>
      </c>
      <c r="K420">
        <v>22</v>
      </c>
      <c r="L420">
        <v>22</v>
      </c>
      <c r="M420">
        <v>22</v>
      </c>
      <c r="N420">
        <v>22</v>
      </c>
      <c r="O420">
        <v>22</v>
      </c>
      <c r="P420">
        <v>22</v>
      </c>
      <c r="Q420">
        <v>22</v>
      </c>
      <c r="R420">
        <v>22</v>
      </c>
      <c r="S420">
        <v>22</v>
      </c>
      <c r="T420">
        <v>22</v>
      </c>
      <c r="U420">
        <v>22</v>
      </c>
      <c r="V420">
        <v>22</v>
      </c>
      <c r="W420">
        <v>11</v>
      </c>
      <c r="X420">
        <v>22</v>
      </c>
      <c r="Y420">
        <v>22</v>
      </c>
      <c r="Z420">
        <v>22</v>
      </c>
      <c r="AA420">
        <v>25</v>
      </c>
      <c r="AB420">
        <v>25</v>
      </c>
      <c r="AC420">
        <v>25</v>
      </c>
      <c r="AD420">
        <v>25</v>
      </c>
      <c r="AE420">
        <v>25</v>
      </c>
      <c r="AF420">
        <v>25</v>
      </c>
      <c r="AG420">
        <v>25</v>
      </c>
      <c r="AH420">
        <v>25</v>
      </c>
      <c r="AI420">
        <v>25</v>
      </c>
      <c r="AJ420">
        <v>25</v>
      </c>
      <c r="AK420">
        <v>25</v>
      </c>
      <c r="AL420">
        <v>25</v>
      </c>
      <c r="AM420">
        <v>25</v>
      </c>
      <c r="AN420">
        <v>25</v>
      </c>
      <c r="AO420">
        <v>25</v>
      </c>
      <c r="AP420">
        <v>25</v>
      </c>
      <c r="AQ420">
        <v>22</v>
      </c>
      <c r="AR420">
        <v>25</v>
      </c>
      <c r="AS420">
        <v>25</v>
      </c>
      <c r="AT420">
        <v>25</v>
      </c>
      <c r="AU420">
        <v>23</v>
      </c>
      <c r="AV420">
        <v>23</v>
      </c>
      <c r="AW420">
        <v>23</v>
      </c>
      <c r="AX420">
        <v>23</v>
      </c>
      <c r="AY420">
        <v>23</v>
      </c>
      <c r="AZ420">
        <v>23</v>
      </c>
      <c r="BA420">
        <v>23</v>
      </c>
      <c r="BB420">
        <v>23</v>
      </c>
      <c r="BC420">
        <v>23</v>
      </c>
      <c r="BD420">
        <v>23</v>
      </c>
      <c r="BE420">
        <v>23</v>
      </c>
      <c r="BF420">
        <v>23</v>
      </c>
      <c r="BG420">
        <v>23</v>
      </c>
      <c r="BH420">
        <v>23</v>
      </c>
      <c r="BI420">
        <v>23</v>
      </c>
      <c r="BJ420">
        <v>23</v>
      </c>
      <c r="BK420">
        <v>25</v>
      </c>
      <c r="BL420">
        <v>23</v>
      </c>
      <c r="BM420">
        <v>23</v>
      </c>
      <c r="BN420">
        <v>23</v>
      </c>
      <c r="BO420">
        <v>24</v>
      </c>
      <c r="BP420">
        <v>24</v>
      </c>
      <c r="BQ420">
        <v>24</v>
      </c>
      <c r="BR420">
        <v>24</v>
      </c>
      <c r="BS420">
        <v>24</v>
      </c>
      <c r="BT420">
        <v>24</v>
      </c>
      <c r="BU420">
        <v>24</v>
      </c>
      <c r="BV420">
        <v>24</v>
      </c>
      <c r="BW420">
        <v>24</v>
      </c>
      <c r="BX420">
        <v>24</v>
      </c>
      <c r="BY420">
        <v>24</v>
      </c>
      <c r="BZ420">
        <v>24</v>
      </c>
      <c r="CA420">
        <v>24</v>
      </c>
      <c r="CB420">
        <v>24</v>
      </c>
      <c r="CC420">
        <v>24</v>
      </c>
      <c r="CD420">
        <v>24</v>
      </c>
      <c r="CE420">
        <v>23</v>
      </c>
      <c r="CF420">
        <v>24</v>
      </c>
      <c r="CG420">
        <v>24</v>
      </c>
      <c r="CH420">
        <v>24</v>
      </c>
      <c r="CI420">
        <v>17</v>
      </c>
      <c r="CJ420">
        <v>17</v>
      </c>
      <c r="CK420">
        <v>17</v>
      </c>
      <c r="CL420">
        <v>17</v>
      </c>
      <c r="CM420">
        <v>17</v>
      </c>
      <c r="CN420">
        <v>17</v>
      </c>
      <c r="CO420">
        <v>17</v>
      </c>
      <c r="CP420">
        <v>17</v>
      </c>
      <c r="CQ420">
        <v>17</v>
      </c>
      <c r="CR420">
        <v>17</v>
      </c>
      <c r="CS420">
        <v>17</v>
      </c>
      <c r="CT420">
        <v>17</v>
      </c>
      <c r="CU420">
        <v>17</v>
      </c>
      <c r="CV420">
        <v>17</v>
      </c>
      <c r="CW420">
        <v>17</v>
      </c>
      <c r="CX420">
        <v>17</v>
      </c>
      <c r="CY420">
        <v>24</v>
      </c>
      <c r="CZ420">
        <v>17</v>
      </c>
      <c r="DA420">
        <v>17</v>
      </c>
      <c r="DB420">
        <v>17</v>
      </c>
    </row>
    <row r="421" spans="1:106">
      <c r="A421">
        <v>413</v>
      </c>
      <c r="B421" t="s">
        <v>17</v>
      </c>
      <c r="C421" t="s">
        <v>9</v>
      </c>
      <c r="D421" t="s">
        <v>12</v>
      </c>
      <c r="E421" t="s">
        <v>19</v>
      </c>
      <c r="F421" t="s">
        <v>20</v>
      </c>
      <c r="G421">
        <v>22</v>
      </c>
      <c r="H421">
        <v>22</v>
      </c>
      <c r="I421">
        <v>22</v>
      </c>
      <c r="J421">
        <v>22</v>
      </c>
      <c r="K421">
        <v>22</v>
      </c>
      <c r="L421">
        <v>22</v>
      </c>
      <c r="M421">
        <v>22</v>
      </c>
      <c r="N421">
        <v>22</v>
      </c>
      <c r="O421">
        <v>22</v>
      </c>
      <c r="P421">
        <v>22</v>
      </c>
      <c r="Q421">
        <v>22</v>
      </c>
      <c r="R421">
        <v>22</v>
      </c>
      <c r="S421">
        <v>22</v>
      </c>
      <c r="T421">
        <v>22</v>
      </c>
      <c r="U421">
        <v>22</v>
      </c>
      <c r="V421">
        <v>22</v>
      </c>
      <c r="W421">
        <v>22</v>
      </c>
      <c r="X421">
        <v>22</v>
      </c>
      <c r="Y421">
        <v>22</v>
      </c>
      <c r="Z421">
        <v>22</v>
      </c>
      <c r="AA421">
        <v>25</v>
      </c>
      <c r="AB421">
        <v>25</v>
      </c>
      <c r="AC421">
        <v>25</v>
      </c>
      <c r="AD421">
        <v>25</v>
      </c>
      <c r="AE421">
        <v>25</v>
      </c>
      <c r="AF421">
        <v>25</v>
      </c>
      <c r="AG421">
        <v>25</v>
      </c>
      <c r="AH421">
        <v>25</v>
      </c>
      <c r="AI421">
        <v>25</v>
      </c>
      <c r="AJ421">
        <v>25</v>
      </c>
      <c r="AK421">
        <v>25</v>
      </c>
      <c r="AL421">
        <v>25</v>
      </c>
      <c r="AM421">
        <v>25</v>
      </c>
      <c r="AN421">
        <v>25</v>
      </c>
      <c r="AO421">
        <v>25</v>
      </c>
      <c r="AP421">
        <v>25</v>
      </c>
      <c r="AQ421">
        <v>25</v>
      </c>
      <c r="AR421">
        <v>25</v>
      </c>
      <c r="AS421">
        <v>25</v>
      </c>
      <c r="AT421">
        <v>25</v>
      </c>
      <c r="AU421">
        <v>23</v>
      </c>
      <c r="AV421">
        <v>23</v>
      </c>
      <c r="AW421">
        <v>23</v>
      </c>
      <c r="AX421">
        <v>11</v>
      </c>
      <c r="AY421">
        <v>23</v>
      </c>
      <c r="AZ421">
        <v>23</v>
      </c>
      <c r="BA421">
        <v>23</v>
      </c>
      <c r="BB421">
        <v>23</v>
      </c>
      <c r="BC421">
        <v>23</v>
      </c>
      <c r="BD421">
        <v>23</v>
      </c>
      <c r="BE421">
        <v>23</v>
      </c>
      <c r="BF421">
        <v>23</v>
      </c>
      <c r="BG421">
        <v>23</v>
      </c>
      <c r="BH421">
        <v>23</v>
      </c>
      <c r="BI421">
        <v>23</v>
      </c>
      <c r="BJ421">
        <v>23</v>
      </c>
      <c r="BK421">
        <v>23</v>
      </c>
      <c r="BL421">
        <v>23</v>
      </c>
      <c r="BM421">
        <v>23</v>
      </c>
      <c r="BN421">
        <v>23</v>
      </c>
      <c r="BO421">
        <v>24</v>
      </c>
      <c r="BP421">
        <v>24</v>
      </c>
      <c r="BQ421">
        <v>24</v>
      </c>
      <c r="BR421">
        <v>23</v>
      </c>
      <c r="BS421">
        <v>24</v>
      </c>
      <c r="BT421">
        <v>24</v>
      </c>
      <c r="BU421">
        <v>24</v>
      </c>
      <c r="BV421">
        <v>24</v>
      </c>
      <c r="BW421">
        <v>24</v>
      </c>
      <c r="BX421">
        <v>24</v>
      </c>
      <c r="BY421">
        <v>24</v>
      </c>
      <c r="BZ421">
        <v>24</v>
      </c>
      <c r="CA421">
        <v>24</v>
      </c>
      <c r="CB421">
        <v>24</v>
      </c>
      <c r="CC421">
        <v>24</v>
      </c>
      <c r="CD421">
        <v>24</v>
      </c>
      <c r="CE421">
        <v>24</v>
      </c>
      <c r="CF421">
        <v>24</v>
      </c>
      <c r="CG421">
        <v>24</v>
      </c>
      <c r="CH421">
        <v>24</v>
      </c>
      <c r="CI421">
        <v>17</v>
      </c>
      <c r="CJ421">
        <v>17</v>
      </c>
      <c r="CK421">
        <v>17</v>
      </c>
      <c r="CL421">
        <v>24</v>
      </c>
      <c r="CM421">
        <v>17</v>
      </c>
      <c r="CN421">
        <v>17</v>
      </c>
      <c r="CO421">
        <v>17</v>
      </c>
      <c r="CP421">
        <v>17</v>
      </c>
      <c r="CQ421">
        <v>17</v>
      </c>
      <c r="CR421">
        <v>17</v>
      </c>
      <c r="CS421">
        <v>17</v>
      </c>
      <c r="CT421">
        <v>17</v>
      </c>
      <c r="CU421">
        <v>17</v>
      </c>
      <c r="CV421">
        <v>17</v>
      </c>
      <c r="CW421">
        <v>17</v>
      </c>
      <c r="CX421">
        <v>17</v>
      </c>
      <c r="CY421">
        <v>17</v>
      </c>
      <c r="CZ421">
        <v>17</v>
      </c>
      <c r="DA421">
        <v>17</v>
      </c>
      <c r="DB421">
        <v>17</v>
      </c>
    </row>
    <row r="422" spans="1:106">
      <c r="A422">
        <v>414</v>
      </c>
      <c r="B422" t="s">
        <v>17</v>
      </c>
      <c r="C422" t="s">
        <v>9</v>
      </c>
      <c r="D422" t="s">
        <v>12</v>
      </c>
      <c r="E422" t="s">
        <v>19</v>
      </c>
      <c r="F422" t="s">
        <v>20</v>
      </c>
      <c r="G422">
        <v>22</v>
      </c>
      <c r="H422">
        <v>22</v>
      </c>
      <c r="I422">
        <v>22</v>
      </c>
      <c r="J422">
        <v>22</v>
      </c>
      <c r="K422">
        <v>22</v>
      </c>
      <c r="L422">
        <v>22</v>
      </c>
      <c r="M422">
        <v>22</v>
      </c>
      <c r="N422">
        <v>22</v>
      </c>
      <c r="O422">
        <v>22</v>
      </c>
      <c r="P422">
        <v>22</v>
      </c>
      <c r="Q422">
        <v>22</v>
      </c>
      <c r="R422">
        <v>22</v>
      </c>
      <c r="S422">
        <v>22</v>
      </c>
      <c r="T422">
        <v>22</v>
      </c>
      <c r="U422">
        <v>22</v>
      </c>
      <c r="V422">
        <v>22</v>
      </c>
      <c r="W422">
        <v>22</v>
      </c>
      <c r="X422">
        <v>22</v>
      </c>
      <c r="Y422">
        <v>22</v>
      </c>
      <c r="Z422">
        <v>22</v>
      </c>
      <c r="AA422">
        <v>25</v>
      </c>
      <c r="AB422">
        <v>25</v>
      </c>
      <c r="AC422">
        <v>25</v>
      </c>
      <c r="AD422">
        <v>25</v>
      </c>
      <c r="AE422">
        <v>25</v>
      </c>
      <c r="AF422">
        <v>25</v>
      </c>
      <c r="AG422">
        <v>25</v>
      </c>
      <c r="AH422">
        <v>25</v>
      </c>
      <c r="AI422">
        <v>25</v>
      </c>
      <c r="AJ422">
        <v>25</v>
      </c>
      <c r="AK422">
        <v>25</v>
      </c>
      <c r="AL422">
        <v>25</v>
      </c>
      <c r="AM422">
        <v>25</v>
      </c>
      <c r="AN422">
        <v>25</v>
      </c>
      <c r="AO422">
        <v>25</v>
      </c>
      <c r="AP422">
        <v>25</v>
      </c>
      <c r="AQ422">
        <v>25</v>
      </c>
      <c r="AR422">
        <v>25</v>
      </c>
      <c r="AS422">
        <v>25</v>
      </c>
      <c r="AT422">
        <v>25</v>
      </c>
      <c r="AU422">
        <v>23</v>
      </c>
      <c r="AV422">
        <v>23</v>
      </c>
      <c r="AW422">
        <v>23</v>
      </c>
      <c r="AX422">
        <v>23</v>
      </c>
      <c r="AY422">
        <v>23</v>
      </c>
      <c r="AZ422">
        <v>23</v>
      </c>
      <c r="BA422">
        <v>23</v>
      </c>
      <c r="BB422">
        <v>23</v>
      </c>
      <c r="BC422">
        <v>23</v>
      </c>
      <c r="BD422">
        <v>23</v>
      </c>
      <c r="BE422">
        <v>23</v>
      </c>
      <c r="BF422">
        <v>23</v>
      </c>
      <c r="BG422">
        <v>11</v>
      </c>
      <c r="BH422">
        <v>23</v>
      </c>
      <c r="BI422">
        <v>23</v>
      </c>
      <c r="BJ422">
        <v>23</v>
      </c>
      <c r="BK422">
        <v>24</v>
      </c>
      <c r="BL422">
        <v>23</v>
      </c>
      <c r="BM422">
        <v>23</v>
      </c>
      <c r="BN422">
        <v>23</v>
      </c>
      <c r="BO422">
        <v>24</v>
      </c>
      <c r="BP422">
        <v>24</v>
      </c>
      <c r="BQ422">
        <v>24</v>
      </c>
      <c r="BR422">
        <v>24</v>
      </c>
      <c r="BS422">
        <v>24</v>
      </c>
      <c r="BT422">
        <v>24</v>
      </c>
      <c r="BU422">
        <v>24</v>
      </c>
      <c r="BV422">
        <v>24</v>
      </c>
      <c r="BW422">
        <v>24</v>
      </c>
      <c r="BX422">
        <v>24</v>
      </c>
      <c r="BY422">
        <v>24</v>
      </c>
      <c r="BZ422">
        <v>24</v>
      </c>
      <c r="CA422">
        <v>23</v>
      </c>
      <c r="CB422">
        <v>24</v>
      </c>
      <c r="CC422">
        <v>24</v>
      </c>
      <c r="CD422">
        <v>24</v>
      </c>
      <c r="CE422">
        <v>23</v>
      </c>
      <c r="CF422">
        <v>24</v>
      </c>
      <c r="CG422">
        <v>24</v>
      </c>
      <c r="CH422">
        <v>24</v>
      </c>
      <c r="CI422">
        <v>17</v>
      </c>
      <c r="CJ422">
        <v>17</v>
      </c>
      <c r="CK422">
        <v>17</v>
      </c>
      <c r="CL422">
        <v>17</v>
      </c>
      <c r="CM422">
        <v>17</v>
      </c>
      <c r="CN422">
        <v>17</v>
      </c>
      <c r="CO422">
        <v>17</v>
      </c>
      <c r="CP422">
        <v>17</v>
      </c>
      <c r="CQ422">
        <v>17</v>
      </c>
      <c r="CR422">
        <v>17</v>
      </c>
      <c r="CS422">
        <v>17</v>
      </c>
      <c r="CT422">
        <v>17</v>
      </c>
      <c r="CU422">
        <v>24</v>
      </c>
      <c r="CV422">
        <v>11</v>
      </c>
      <c r="CW422">
        <v>17</v>
      </c>
      <c r="CX422">
        <v>17</v>
      </c>
      <c r="CY422">
        <v>17</v>
      </c>
      <c r="CZ422">
        <v>17</v>
      </c>
      <c r="DA422">
        <v>17</v>
      </c>
      <c r="DB422">
        <v>17</v>
      </c>
    </row>
    <row r="423" spans="1:106">
      <c r="A423">
        <v>415</v>
      </c>
      <c r="B423" t="s">
        <v>17</v>
      </c>
      <c r="C423" t="s">
        <v>9</v>
      </c>
      <c r="D423" t="s">
        <v>12</v>
      </c>
      <c r="E423" t="s">
        <v>19</v>
      </c>
      <c r="F423" t="s">
        <v>20</v>
      </c>
      <c r="G423">
        <v>22</v>
      </c>
      <c r="H423">
        <v>22</v>
      </c>
      <c r="I423">
        <v>22</v>
      </c>
      <c r="J423">
        <v>22</v>
      </c>
      <c r="K423">
        <v>22</v>
      </c>
      <c r="L423">
        <v>22</v>
      </c>
      <c r="M423">
        <v>22</v>
      </c>
      <c r="N423">
        <v>22</v>
      </c>
      <c r="O423">
        <v>22</v>
      </c>
      <c r="P423">
        <v>22</v>
      </c>
      <c r="Q423">
        <v>22</v>
      </c>
      <c r="R423">
        <v>22</v>
      </c>
      <c r="S423">
        <v>22</v>
      </c>
      <c r="T423">
        <v>22</v>
      </c>
      <c r="U423">
        <v>22</v>
      </c>
      <c r="V423">
        <v>22</v>
      </c>
      <c r="W423">
        <v>22</v>
      </c>
      <c r="X423">
        <v>22</v>
      </c>
      <c r="Y423">
        <v>22</v>
      </c>
      <c r="Z423">
        <v>22</v>
      </c>
      <c r="AA423">
        <v>25</v>
      </c>
      <c r="AB423">
        <v>25</v>
      </c>
      <c r="AC423">
        <v>25</v>
      </c>
      <c r="AD423">
        <v>25</v>
      </c>
      <c r="AE423">
        <v>25</v>
      </c>
      <c r="AF423">
        <v>25</v>
      </c>
      <c r="AG423">
        <v>25</v>
      </c>
      <c r="AH423">
        <v>25</v>
      </c>
      <c r="AI423">
        <v>25</v>
      </c>
      <c r="AJ423">
        <v>25</v>
      </c>
      <c r="AK423">
        <v>25</v>
      </c>
      <c r="AL423">
        <v>25</v>
      </c>
      <c r="AM423">
        <v>25</v>
      </c>
      <c r="AN423">
        <v>25</v>
      </c>
      <c r="AO423">
        <v>25</v>
      </c>
      <c r="AP423">
        <v>25</v>
      </c>
      <c r="AQ423">
        <v>25</v>
      </c>
      <c r="AR423">
        <v>25</v>
      </c>
      <c r="AS423">
        <v>25</v>
      </c>
      <c r="AT423">
        <v>25</v>
      </c>
      <c r="AU423">
        <v>23</v>
      </c>
      <c r="AV423">
        <v>23</v>
      </c>
      <c r="AW423">
        <v>23</v>
      </c>
      <c r="AX423">
        <v>23</v>
      </c>
      <c r="AY423">
        <v>23</v>
      </c>
      <c r="AZ423">
        <v>23</v>
      </c>
      <c r="BA423">
        <v>23</v>
      </c>
      <c r="BB423">
        <v>23</v>
      </c>
      <c r="BC423">
        <v>23</v>
      </c>
      <c r="BD423">
        <v>23</v>
      </c>
      <c r="BE423">
        <v>23</v>
      </c>
      <c r="BF423">
        <v>23</v>
      </c>
      <c r="BG423">
        <v>23</v>
      </c>
      <c r="BH423">
        <v>23</v>
      </c>
      <c r="BI423">
        <v>23</v>
      </c>
      <c r="BJ423">
        <v>23</v>
      </c>
      <c r="BK423">
        <v>23</v>
      </c>
      <c r="BL423">
        <v>23</v>
      </c>
      <c r="BM423">
        <v>23</v>
      </c>
      <c r="BN423">
        <v>23</v>
      </c>
      <c r="BO423">
        <v>24</v>
      </c>
      <c r="BP423">
        <v>24</v>
      </c>
      <c r="BQ423">
        <v>24</v>
      </c>
      <c r="BR423">
        <v>24</v>
      </c>
      <c r="BS423">
        <v>24</v>
      </c>
      <c r="BT423">
        <v>24</v>
      </c>
      <c r="BU423">
        <v>24</v>
      </c>
      <c r="BV423">
        <v>24</v>
      </c>
      <c r="BW423">
        <v>24</v>
      </c>
      <c r="BX423">
        <v>24</v>
      </c>
      <c r="BY423">
        <v>24</v>
      </c>
      <c r="BZ423">
        <v>24</v>
      </c>
      <c r="CA423">
        <v>24</v>
      </c>
      <c r="CB423">
        <v>24</v>
      </c>
      <c r="CC423">
        <v>24</v>
      </c>
      <c r="CD423">
        <v>24</v>
      </c>
      <c r="CE423">
        <v>24</v>
      </c>
      <c r="CF423">
        <v>24</v>
      </c>
      <c r="CG423">
        <v>24</v>
      </c>
      <c r="CH423">
        <v>24</v>
      </c>
      <c r="CI423">
        <v>17</v>
      </c>
      <c r="CJ423">
        <v>17</v>
      </c>
      <c r="CK423">
        <v>17</v>
      </c>
      <c r="CL423">
        <v>17</v>
      </c>
      <c r="CM423">
        <v>17</v>
      </c>
      <c r="CN423">
        <v>17</v>
      </c>
      <c r="CO423">
        <v>17</v>
      </c>
      <c r="CP423">
        <v>17</v>
      </c>
      <c r="CQ423">
        <v>17</v>
      </c>
      <c r="CR423">
        <v>17</v>
      </c>
      <c r="CS423">
        <v>17</v>
      </c>
      <c r="CT423">
        <v>17</v>
      </c>
      <c r="CU423">
        <v>17</v>
      </c>
      <c r="CV423">
        <v>17</v>
      </c>
      <c r="CW423">
        <v>17</v>
      </c>
      <c r="CX423">
        <v>17</v>
      </c>
      <c r="CY423">
        <v>17</v>
      </c>
      <c r="CZ423">
        <v>17</v>
      </c>
      <c r="DA423">
        <v>17</v>
      </c>
      <c r="DB423">
        <v>17</v>
      </c>
    </row>
    <row r="424" spans="1:106">
      <c r="A424">
        <v>416</v>
      </c>
      <c r="B424" t="s">
        <v>17</v>
      </c>
      <c r="C424" t="s">
        <v>9</v>
      </c>
      <c r="D424" t="s">
        <v>12</v>
      </c>
      <c r="E424" t="s">
        <v>19</v>
      </c>
      <c r="F424" t="s">
        <v>20</v>
      </c>
      <c r="G424">
        <v>22</v>
      </c>
      <c r="H424">
        <v>22</v>
      </c>
      <c r="I424">
        <v>22</v>
      </c>
      <c r="J424">
        <v>22</v>
      </c>
      <c r="K424">
        <v>22</v>
      </c>
      <c r="L424">
        <v>22</v>
      </c>
      <c r="M424">
        <v>22</v>
      </c>
      <c r="N424">
        <v>22</v>
      </c>
      <c r="O424">
        <v>22</v>
      </c>
      <c r="P424">
        <v>22</v>
      </c>
      <c r="Q424">
        <v>22</v>
      </c>
      <c r="R424">
        <v>22</v>
      </c>
      <c r="S424">
        <v>22</v>
      </c>
      <c r="T424">
        <v>22</v>
      </c>
      <c r="U424">
        <v>22</v>
      </c>
      <c r="V424">
        <v>22</v>
      </c>
      <c r="W424">
        <v>24</v>
      </c>
      <c r="X424">
        <v>22</v>
      </c>
      <c r="Y424">
        <v>22</v>
      </c>
      <c r="Z424">
        <v>22</v>
      </c>
      <c r="AA424">
        <v>25</v>
      </c>
      <c r="AB424">
        <v>25</v>
      </c>
      <c r="AC424">
        <v>25</v>
      </c>
      <c r="AD424">
        <v>25</v>
      </c>
      <c r="AE424">
        <v>25</v>
      </c>
      <c r="AF424">
        <v>25</v>
      </c>
      <c r="AG424">
        <v>25</v>
      </c>
      <c r="AH424">
        <v>25</v>
      </c>
      <c r="AI424">
        <v>25</v>
      </c>
      <c r="AJ424">
        <v>25</v>
      </c>
      <c r="AK424">
        <v>25</v>
      </c>
      <c r="AL424">
        <v>25</v>
      </c>
      <c r="AM424">
        <v>25</v>
      </c>
      <c r="AN424">
        <v>25</v>
      </c>
      <c r="AO424">
        <v>25</v>
      </c>
      <c r="AP424">
        <v>25</v>
      </c>
      <c r="AQ424">
        <v>17</v>
      </c>
      <c r="AR424">
        <v>25</v>
      </c>
      <c r="AS424">
        <v>24</v>
      </c>
      <c r="AT424">
        <v>25</v>
      </c>
      <c r="AU424">
        <v>23</v>
      </c>
      <c r="AV424">
        <v>23</v>
      </c>
      <c r="AW424">
        <v>23</v>
      </c>
      <c r="AX424">
        <v>23</v>
      </c>
      <c r="AY424">
        <v>23</v>
      </c>
      <c r="AZ424">
        <v>23</v>
      </c>
      <c r="BA424">
        <v>23</v>
      </c>
      <c r="BB424">
        <v>23</v>
      </c>
      <c r="BC424">
        <v>23</v>
      </c>
      <c r="BD424">
        <v>23</v>
      </c>
      <c r="BE424">
        <v>23</v>
      </c>
      <c r="BF424">
        <v>24</v>
      </c>
      <c r="BG424">
        <v>23</v>
      </c>
      <c r="BH424">
        <v>1</v>
      </c>
      <c r="BI424">
        <v>23</v>
      </c>
      <c r="BJ424">
        <v>23</v>
      </c>
      <c r="BK424">
        <v>19</v>
      </c>
      <c r="BL424">
        <v>23</v>
      </c>
      <c r="BM424">
        <v>26</v>
      </c>
      <c r="BN424">
        <v>24</v>
      </c>
      <c r="BO424">
        <v>24</v>
      </c>
      <c r="BP424">
        <v>24</v>
      </c>
      <c r="BQ424">
        <v>24</v>
      </c>
      <c r="BR424">
        <v>24</v>
      </c>
      <c r="BS424">
        <v>24</v>
      </c>
      <c r="BT424">
        <v>24</v>
      </c>
      <c r="BU424">
        <v>24</v>
      </c>
      <c r="BV424">
        <v>24</v>
      </c>
      <c r="BW424">
        <v>24</v>
      </c>
      <c r="BX424">
        <v>24</v>
      </c>
      <c r="BY424">
        <v>24</v>
      </c>
      <c r="BZ424">
        <v>23</v>
      </c>
      <c r="CA424">
        <v>24</v>
      </c>
      <c r="CB424">
        <v>23</v>
      </c>
      <c r="CC424">
        <v>24</v>
      </c>
      <c r="CD424">
        <v>24</v>
      </c>
      <c r="CE424">
        <v>23</v>
      </c>
      <c r="CF424">
        <v>24</v>
      </c>
      <c r="CG424">
        <v>25</v>
      </c>
      <c r="CH424">
        <v>23</v>
      </c>
      <c r="CI424">
        <v>17</v>
      </c>
      <c r="CJ424">
        <v>17</v>
      </c>
      <c r="CK424">
        <v>17</v>
      </c>
      <c r="CL424">
        <v>17</v>
      </c>
      <c r="CM424">
        <v>17</v>
      </c>
      <c r="CN424">
        <v>17</v>
      </c>
      <c r="CO424">
        <v>17</v>
      </c>
      <c r="CP424">
        <v>17</v>
      </c>
      <c r="CQ424">
        <v>17</v>
      </c>
      <c r="CR424">
        <v>17</v>
      </c>
      <c r="CS424">
        <v>17</v>
      </c>
      <c r="CT424">
        <v>18</v>
      </c>
      <c r="CU424">
        <v>17</v>
      </c>
      <c r="CV424">
        <v>24</v>
      </c>
      <c r="CW424">
        <v>17</v>
      </c>
      <c r="CX424">
        <v>17</v>
      </c>
      <c r="CY424">
        <v>25</v>
      </c>
      <c r="CZ424">
        <v>17</v>
      </c>
      <c r="DA424">
        <v>23</v>
      </c>
      <c r="DB424">
        <v>17</v>
      </c>
    </row>
    <row r="425" spans="1:106">
      <c r="A425">
        <v>417</v>
      </c>
      <c r="B425" t="s">
        <v>17</v>
      </c>
      <c r="C425" t="s">
        <v>9</v>
      </c>
      <c r="D425" t="s">
        <v>12</v>
      </c>
      <c r="E425" t="s">
        <v>19</v>
      </c>
      <c r="F425" t="s">
        <v>20</v>
      </c>
      <c r="G425">
        <v>22</v>
      </c>
      <c r="H425">
        <v>22</v>
      </c>
      <c r="I425">
        <v>22</v>
      </c>
      <c r="J425">
        <v>22</v>
      </c>
      <c r="K425">
        <v>22</v>
      </c>
      <c r="L425">
        <v>22</v>
      </c>
      <c r="M425">
        <v>22</v>
      </c>
      <c r="N425">
        <v>22</v>
      </c>
      <c r="O425">
        <v>22</v>
      </c>
      <c r="P425">
        <v>22</v>
      </c>
      <c r="Q425">
        <v>22</v>
      </c>
      <c r="R425">
        <v>22</v>
      </c>
      <c r="S425">
        <v>22</v>
      </c>
      <c r="T425">
        <v>22</v>
      </c>
      <c r="U425">
        <v>22</v>
      </c>
      <c r="V425">
        <v>22</v>
      </c>
      <c r="W425">
        <v>22</v>
      </c>
      <c r="X425">
        <v>22</v>
      </c>
      <c r="Y425">
        <v>22</v>
      </c>
      <c r="Z425">
        <v>22</v>
      </c>
      <c r="AA425">
        <v>25</v>
      </c>
      <c r="AB425">
        <v>25</v>
      </c>
      <c r="AC425">
        <v>25</v>
      </c>
      <c r="AD425">
        <v>25</v>
      </c>
      <c r="AE425">
        <v>25</v>
      </c>
      <c r="AF425">
        <v>25</v>
      </c>
      <c r="AG425">
        <v>25</v>
      </c>
      <c r="AH425">
        <v>25</v>
      </c>
      <c r="AI425">
        <v>25</v>
      </c>
      <c r="AJ425">
        <v>25</v>
      </c>
      <c r="AK425">
        <v>25</v>
      </c>
      <c r="AL425">
        <v>25</v>
      </c>
      <c r="AM425">
        <v>25</v>
      </c>
      <c r="AN425">
        <v>25</v>
      </c>
      <c r="AO425">
        <v>25</v>
      </c>
      <c r="AP425">
        <v>25</v>
      </c>
      <c r="AQ425">
        <v>25</v>
      </c>
      <c r="AR425">
        <v>25</v>
      </c>
      <c r="AS425">
        <v>25</v>
      </c>
      <c r="AT425">
        <v>25</v>
      </c>
      <c r="AU425">
        <v>23</v>
      </c>
      <c r="AV425">
        <v>23</v>
      </c>
      <c r="AW425">
        <v>11</v>
      </c>
      <c r="AX425">
        <v>23</v>
      </c>
      <c r="AY425">
        <v>23</v>
      </c>
      <c r="AZ425">
        <v>23</v>
      </c>
      <c r="BA425">
        <v>23</v>
      </c>
      <c r="BB425">
        <v>23</v>
      </c>
      <c r="BC425">
        <v>23</v>
      </c>
      <c r="BD425">
        <v>23</v>
      </c>
      <c r="BE425">
        <v>23</v>
      </c>
      <c r="BF425">
        <v>23</v>
      </c>
      <c r="BG425">
        <v>23</v>
      </c>
      <c r="BH425">
        <v>23</v>
      </c>
      <c r="BI425">
        <v>23</v>
      </c>
      <c r="BJ425">
        <v>23</v>
      </c>
      <c r="BK425">
        <v>23</v>
      </c>
      <c r="BL425">
        <v>23</v>
      </c>
      <c r="BM425">
        <v>23</v>
      </c>
      <c r="BN425">
        <v>23</v>
      </c>
      <c r="BO425">
        <v>24</v>
      </c>
      <c r="BP425">
        <v>24</v>
      </c>
      <c r="BQ425">
        <v>23</v>
      </c>
      <c r="BR425">
        <v>24</v>
      </c>
      <c r="BS425">
        <v>24</v>
      </c>
      <c r="BT425">
        <v>24</v>
      </c>
      <c r="BU425">
        <v>24</v>
      </c>
      <c r="BV425">
        <v>24</v>
      </c>
      <c r="BW425">
        <v>24</v>
      </c>
      <c r="BX425">
        <v>24</v>
      </c>
      <c r="BY425">
        <v>24</v>
      </c>
      <c r="BZ425">
        <v>24</v>
      </c>
      <c r="CA425">
        <v>24</v>
      </c>
      <c r="CB425">
        <v>24</v>
      </c>
      <c r="CC425">
        <v>24</v>
      </c>
      <c r="CD425">
        <v>24</v>
      </c>
      <c r="CE425">
        <v>24</v>
      </c>
      <c r="CF425">
        <v>24</v>
      </c>
      <c r="CG425">
        <v>24</v>
      </c>
      <c r="CH425">
        <v>24</v>
      </c>
      <c r="CI425">
        <v>11</v>
      </c>
      <c r="CJ425">
        <v>17</v>
      </c>
      <c r="CK425">
        <v>24</v>
      </c>
      <c r="CL425">
        <v>17</v>
      </c>
      <c r="CM425">
        <v>11</v>
      </c>
      <c r="CN425">
        <v>17</v>
      </c>
      <c r="CO425">
        <v>17</v>
      </c>
      <c r="CP425">
        <v>17</v>
      </c>
      <c r="CQ425">
        <v>17</v>
      </c>
      <c r="CR425">
        <v>17</v>
      </c>
      <c r="CS425">
        <v>17</v>
      </c>
      <c r="CT425">
        <v>17</v>
      </c>
      <c r="CU425">
        <v>17</v>
      </c>
      <c r="CV425">
        <v>17</v>
      </c>
      <c r="CW425">
        <v>17</v>
      </c>
      <c r="CX425">
        <v>17</v>
      </c>
      <c r="CY425">
        <v>17</v>
      </c>
      <c r="CZ425">
        <v>17</v>
      </c>
      <c r="DA425">
        <v>17</v>
      </c>
      <c r="DB425">
        <v>17</v>
      </c>
    </row>
    <row r="426" spans="1:106">
      <c r="A426">
        <v>418</v>
      </c>
      <c r="B426" t="s">
        <v>17</v>
      </c>
      <c r="C426" t="s">
        <v>9</v>
      </c>
      <c r="D426" t="s">
        <v>12</v>
      </c>
      <c r="E426" t="s">
        <v>19</v>
      </c>
      <c r="F426" t="s">
        <v>20</v>
      </c>
      <c r="G426">
        <v>22</v>
      </c>
      <c r="H426">
        <v>22</v>
      </c>
      <c r="I426">
        <v>22</v>
      </c>
      <c r="J426">
        <v>22</v>
      </c>
      <c r="K426">
        <v>22</v>
      </c>
      <c r="L426">
        <v>22</v>
      </c>
      <c r="M426">
        <v>22</v>
      </c>
      <c r="N426">
        <v>22</v>
      </c>
      <c r="O426">
        <v>22</v>
      </c>
      <c r="P426">
        <v>22</v>
      </c>
      <c r="Q426">
        <v>22</v>
      </c>
      <c r="R426">
        <v>22</v>
      </c>
      <c r="S426">
        <v>22</v>
      </c>
      <c r="T426">
        <v>22</v>
      </c>
      <c r="U426">
        <v>22</v>
      </c>
      <c r="V426">
        <v>22</v>
      </c>
      <c r="W426">
        <v>22</v>
      </c>
      <c r="X426">
        <v>22</v>
      </c>
      <c r="Y426">
        <v>22</v>
      </c>
      <c r="Z426">
        <v>22</v>
      </c>
      <c r="AA426">
        <v>25</v>
      </c>
      <c r="AB426">
        <v>25</v>
      </c>
      <c r="AC426">
        <v>25</v>
      </c>
      <c r="AD426">
        <v>25</v>
      </c>
      <c r="AE426">
        <v>25</v>
      </c>
      <c r="AF426">
        <v>25</v>
      </c>
      <c r="AG426">
        <v>25</v>
      </c>
      <c r="AH426">
        <v>25</v>
      </c>
      <c r="AI426">
        <v>25</v>
      </c>
      <c r="AJ426">
        <v>25</v>
      </c>
      <c r="AK426">
        <v>25</v>
      </c>
      <c r="AL426">
        <v>25</v>
      </c>
      <c r="AM426">
        <v>25</v>
      </c>
      <c r="AN426">
        <v>25</v>
      </c>
      <c r="AO426">
        <v>1</v>
      </c>
      <c r="AP426">
        <v>25</v>
      </c>
      <c r="AQ426">
        <v>25</v>
      </c>
      <c r="AR426">
        <v>25</v>
      </c>
      <c r="AS426">
        <v>25</v>
      </c>
      <c r="AT426">
        <v>25</v>
      </c>
      <c r="AU426">
        <v>24</v>
      </c>
      <c r="AV426">
        <v>23</v>
      </c>
      <c r="AW426">
        <v>23</v>
      </c>
      <c r="AX426">
        <v>23</v>
      </c>
      <c r="AY426">
        <v>24</v>
      </c>
      <c r="AZ426">
        <v>23</v>
      </c>
      <c r="BA426">
        <v>23</v>
      </c>
      <c r="BB426">
        <v>23</v>
      </c>
      <c r="BC426">
        <v>23</v>
      </c>
      <c r="BD426">
        <v>23</v>
      </c>
      <c r="BE426">
        <v>1</v>
      </c>
      <c r="BF426">
        <v>24</v>
      </c>
      <c r="BG426">
        <v>23</v>
      </c>
      <c r="BH426">
        <v>24</v>
      </c>
      <c r="BI426">
        <v>25</v>
      </c>
      <c r="BJ426">
        <v>23</v>
      </c>
      <c r="BK426">
        <v>23</v>
      </c>
      <c r="BL426">
        <v>23</v>
      </c>
      <c r="BM426">
        <v>23</v>
      </c>
      <c r="BN426">
        <v>23</v>
      </c>
      <c r="BO426">
        <v>23</v>
      </c>
      <c r="BP426">
        <v>24</v>
      </c>
      <c r="BQ426">
        <v>24</v>
      </c>
      <c r="BR426">
        <v>24</v>
      </c>
      <c r="BS426">
        <v>23</v>
      </c>
      <c r="BT426">
        <v>24</v>
      </c>
      <c r="BU426">
        <v>24</v>
      </c>
      <c r="BV426">
        <v>24</v>
      </c>
      <c r="BW426">
        <v>24</v>
      </c>
      <c r="BX426">
        <v>24</v>
      </c>
      <c r="BY426">
        <v>11</v>
      </c>
      <c r="BZ426">
        <v>23</v>
      </c>
      <c r="CA426">
        <v>24</v>
      </c>
      <c r="CB426">
        <v>23</v>
      </c>
      <c r="CC426">
        <v>23</v>
      </c>
      <c r="CD426">
        <v>24</v>
      </c>
      <c r="CE426">
        <v>24</v>
      </c>
      <c r="CF426">
        <v>24</v>
      </c>
      <c r="CG426">
        <v>24</v>
      </c>
      <c r="CH426">
        <v>24</v>
      </c>
      <c r="CI426">
        <v>17</v>
      </c>
      <c r="CJ426">
        <v>17</v>
      </c>
      <c r="CK426">
        <v>17</v>
      </c>
      <c r="CL426">
        <v>17</v>
      </c>
      <c r="CM426">
        <v>17</v>
      </c>
      <c r="CN426">
        <v>17</v>
      </c>
      <c r="CO426">
        <v>17</v>
      </c>
      <c r="CP426">
        <v>17</v>
      </c>
      <c r="CQ426">
        <v>17</v>
      </c>
      <c r="CR426">
        <v>17</v>
      </c>
      <c r="CS426">
        <v>23</v>
      </c>
      <c r="CT426">
        <v>18</v>
      </c>
      <c r="CU426">
        <v>1</v>
      </c>
      <c r="CV426">
        <v>17</v>
      </c>
      <c r="CW426">
        <v>11</v>
      </c>
      <c r="CX426">
        <v>17</v>
      </c>
      <c r="CY426">
        <v>17</v>
      </c>
      <c r="CZ426">
        <v>17</v>
      </c>
      <c r="DA426">
        <v>17</v>
      </c>
      <c r="DB426">
        <v>17</v>
      </c>
    </row>
    <row r="427" spans="1:106">
      <c r="A427">
        <v>419</v>
      </c>
      <c r="B427" t="s">
        <v>17</v>
      </c>
      <c r="C427" t="s">
        <v>9</v>
      </c>
      <c r="D427" t="s">
        <v>12</v>
      </c>
      <c r="E427" t="s">
        <v>19</v>
      </c>
      <c r="F427" t="s">
        <v>20</v>
      </c>
      <c r="G427">
        <v>22</v>
      </c>
      <c r="H427">
        <v>22</v>
      </c>
      <c r="I427">
        <v>22</v>
      </c>
      <c r="J427">
        <v>22</v>
      </c>
      <c r="K427">
        <v>22</v>
      </c>
      <c r="L427">
        <v>22</v>
      </c>
      <c r="M427">
        <v>22</v>
      </c>
      <c r="N427">
        <v>22</v>
      </c>
      <c r="O427">
        <v>22</v>
      </c>
      <c r="P427">
        <v>22</v>
      </c>
      <c r="Q427">
        <v>22</v>
      </c>
      <c r="R427">
        <v>22</v>
      </c>
      <c r="S427">
        <v>22</v>
      </c>
      <c r="T427">
        <v>22</v>
      </c>
      <c r="U427">
        <v>22</v>
      </c>
      <c r="V427">
        <v>22</v>
      </c>
      <c r="W427">
        <v>22</v>
      </c>
      <c r="X427">
        <v>22</v>
      </c>
      <c r="Y427">
        <v>22</v>
      </c>
      <c r="Z427">
        <v>22</v>
      </c>
      <c r="AA427">
        <v>25</v>
      </c>
      <c r="AB427">
        <v>25</v>
      </c>
      <c r="AC427">
        <v>25</v>
      </c>
      <c r="AD427">
        <v>25</v>
      </c>
      <c r="AE427">
        <v>25</v>
      </c>
      <c r="AF427">
        <v>25</v>
      </c>
      <c r="AG427">
        <v>25</v>
      </c>
      <c r="AH427">
        <v>25</v>
      </c>
      <c r="AI427">
        <v>25</v>
      </c>
      <c r="AJ427">
        <v>25</v>
      </c>
      <c r="AK427">
        <v>25</v>
      </c>
      <c r="AL427">
        <v>25</v>
      </c>
      <c r="AM427">
        <v>25</v>
      </c>
      <c r="AN427">
        <v>25</v>
      </c>
      <c r="AO427">
        <v>25</v>
      </c>
      <c r="AP427">
        <v>25</v>
      </c>
      <c r="AQ427">
        <v>25</v>
      </c>
      <c r="AR427">
        <v>25</v>
      </c>
      <c r="AS427">
        <v>25</v>
      </c>
      <c r="AT427">
        <v>25</v>
      </c>
      <c r="AU427">
        <v>23</v>
      </c>
      <c r="AV427">
        <v>23</v>
      </c>
      <c r="AW427">
        <v>23</v>
      </c>
      <c r="AX427">
        <v>23</v>
      </c>
      <c r="AY427">
        <v>23</v>
      </c>
      <c r="AZ427">
        <v>23</v>
      </c>
      <c r="BA427">
        <v>23</v>
      </c>
      <c r="BB427">
        <v>23</v>
      </c>
      <c r="BC427">
        <v>23</v>
      </c>
      <c r="BD427">
        <v>23</v>
      </c>
      <c r="BE427">
        <v>23</v>
      </c>
      <c r="BF427">
        <v>23</v>
      </c>
      <c r="BG427">
        <v>23</v>
      </c>
      <c r="BH427">
        <v>23</v>
      </c>
      <c r="BI427">
        <v>23</v>
      </c>
      <c r="BJ427">
        <v>23</v>
      </c>
      <c r="BK427">
        <v>23</v>
      </c>
      <c r="BL427">
        <v>23</v>
      </c>
      <c r="BM427">
        <v>23</v>
      </c>
      <c r="BN427">
        <v>23</v>
      </c>
      <c r="BO427">
        <v>24</v>
      </c>
      <c r="BP427">
        <v>24</v>
      </c>
      <c r="BQ427">
        <v>24</v>
      </c>
      <c r="BR427">
        <v>24</v>
      </c>
      <c r="BS427">
        <v>24</v>
      </c>
      <c r="BT427">
        <v>24</v>
      </c>
      <c r="BU427">
        <v>24</v>
      </c>
      <c r="BV427">
        <v>24</v>
      </c>
      <c r="BW427">
        <v>24</v>
      </c>
      <c r="BX427">
        <v>24</v>
      </c>
      <c r="BY427">
        <v>24</v>
      </c>
      <c r="BZ427">
        <v>24</v>
      </c>
      <c r="CA427">
        <v>24</v>
      </c>
      <c r="CB427">
        <v>24</v>
      </c>
      <c r="CC427">
        <v>24</v>
      </c>
      <c r="CD427">
        <v>24</v>
      </c>
      <c r="CE427">
        <v>24</v>
      </c>
      <c r="CF427">
        <v>24</v>
      </c>
      <c r="CG427">
        <v>24</v>
      </c>
      <c r="CH427">
        <v>24</v>
      </c>
      <c r="CI427">
        <v>17</v>
      </c>
      <c r="CJ427">
        <v>17</v>
      </c>
      <c r="CK427">
        <v>17</v>
      </c>
      <c r="CL427">
        <v>17</v>
      </c>
      <c r="CM427">
        <v>17</v>
      </c>
      <c r="CN427">
        <v>17</v>
      </c>
      <c r="CO427">
        <v>17</v>
      </c>
      <c r="CP427">
        <v>17</v>
      </c>
      <c r="CQ427">
        <v>17</v>
      </c>
      <c r="CR427">
        <v>17</v>
      </c>
      <c r="CS427">
        <v>17</v>
      </c>
      <c r="CT427">
        <v>17</v>
      </c>
      <c r="CU427">
        <v>17</v>
      </c>
      <c r="CV427">
        <v>17</v>
      </c>
      <c r="CW427">
        <v>17</v>
      </c>
      <c r="CX427">
        <v>17</v>
      </c>
      <c r="CY427">
        <v>17</v>
      </c>
      <c r="CZ427">
        <v>17</v>
      </c>
      <c r="DA427">
        <v>17</v>
      </c>
      <c r="DB427">
        <v>17</v>
      </c>
    </row>
    <row r="428" spans="1:106">
      <c r="A428">
        <v>420</v>
      </c>
      <c r="B428" t="s">
        <v>17</v>
      </c>
      <c r="C428" t="s">
        <v>9</v>
      </c>
      <c r="D428" t="s">
        <v>12</v>
      </c>
      <c r="E428" t="s">
        <v>19</v>
      </c>
      <c r="F428" t="s">
        <v>20</v>
      </c>
      <c r="G428">
        <v>22</v>
      </c>
      <c r="H428">
        <v>22</v>
      </c>
      <c r="I428">
        <v>22</v>
      </c>
      <c r="J428">
        <v>22</v>
      </c>
      <c r="K428">
        <v>22</v>
      </c>
      <c r="L428">
        <v>22</v>
      </c>
      <c r="M428">
        <v>22</v>
      </c>
      <c r="N428">
        <v>22</v>
      </c>
      <c r="O428">
        <v>22</v>
      </c>
      <c r="P428">
        <v>22</v>
      </c>
      <c r="Q428">
        <v>22</v>
      </c>
      <c r="R428">
        <v>22</v>
      </c>
      <c r="S428">
        <v>22</v>
      </c>
      <c r="T428">
        <v>22</v>
      </c>
      <c r="U428">
        <v>22</v>
      </c>
      <c r="V428">
        <v>22</v>
      </c>
      <c r="W428">
        <v>22</v>
      </c>
      <c r="X428">
        <v>22</v>
      </c>
      <c r="Y428">
        <v>22</v>
      </c>
      <c r="Z428">
        <v>22</v>
      </c>
      <c r="AA428">
        <v>25</v>
      </c>
      <c r="AB428">
        <v>25</v>
      </c>
      <c r="AC428">
        <v>25</v>
      </c>
      <c r="AD428">
        <v>25</v>
      </c>
      <c r="AE428">
        <v>25</v>
      </c>
      <c r="AF428">
        <v>25</v>
      </c>
      <c r="AG428">
        <v>25</v>
      </c>
      <c r="AH428">
        <v>25</v>
      </c>
      <c r="AI428">
        <v>25</v>
      </c>
      <c r="AJ428">
        <v>25</v>
      </c>
      <c r="AK428">
        <v>25</v>
      </c>
      <c r="AL428">
        <v>25</v>
      </c>
      <c r="AM428">
        <v>25</v>
      </c>
      <c r="AN428">
        <v>25</v>
      </c>
      <c r="AO428">
        <v>25</v>
      </c>
      <c r="AP428">
        <v>25</v>
      </c>
      <c r="AQ428">
        <v>25</v>
      </c>
      <c r="AR428">
        <v>25</v>
      </c>
      <c r="AS428">
        <v>25</v>
      </c>
      <c r="AT428">
        <v>25</v>
      </c>
      <c r="AU428">
        <v>23</v>
      </c>
      <c r="AV428">
        <v>23</v>
      </c>
      <c r="AW428">
        <v>23</v>
      </c>
      <c r="AX428">
        <v>23</v>
      </c>
      <c r="AY428">
        <v>23</v>
      </c>
      <c r="AZ428">
        <v>24</v>
      </c>
      <c r="BA428">
        <v>24</v>
      </c>
      <c r="BB428">
        <v>24</v>
      </c>
      <c r="BC428">
        <v>24</v>
      </c>
      <c r="BD428">
        <v>24</v>
      </c>
      <c r="BE428">
        <v>23</v>
      </c>
      <c r="BF428">
        <v>24</v>
      </c>
      <c r="BG428">
        <v>23</v>
      </c>
      <c r="BH428">
        <v>23</v>
      </c>
      <c r="BI428">
        <v>23</v>
      </c>
      <c r="BJ428">
        <v>23</v>
      </c>
      <c r="BK428">
        <v>23</v>
      </c>
      <c r="BL428">
        <v>23</v>
      </c>
      <c r="BM428">
        <v>23</v>
      </c>
      <c r="BN428">
        <v>23</v>
      </c>
      <c r="BO428">
        <v>24</v>
      </c>
      <c r="BP428">
        <v>24</v>
      </c>
      <c r="BQ428">
        <v>24</v>
      </c>
      <c r="BR428">
        <v>24</v>
      </c>
      <c r="BS428">
        <v>24</v>
      </c>
      <c r="BT428">
        <v>23</v>
      </c>
      <c r="BU428">
        <v>23</v>
      </c>
      <c r="BV428">
        <v>23</v>
      </c>
      <c r="BW428">
        <v>23</v>
      </c>
      <c r="BX428">
        <v>23</v>
      </c>
      <c r="BY428">
        <v>24</v>
      </c>
      <c r="BZ428">
        <v>23</v>
      </c>
      <c r="CA428">
        <v>24</v>
      </c>
      <c r="CB428">
        <v>24</v>
      </c>
      <c r="CC428">
        <v>24</v>
      </c>
      <c r="CD428">
        <v>24</v>
      </c>
      <c r="CE428">
        <v>24</v>
      </c>
      <c r="CF428">
        <v>24</v>
      </c>
      <c r="CG428">
        <v>24</v>
      </c>
      <c r="CH428">
        <v>24</v>
      </c>
      <c r="CI428">
        <v>17</v>
      </c>
      <c r="CJ428">
        <v>17</v>
      </c>
      <c r="CK428">
        <v>17</v>
      </c>
      <c r="CL428">
        <v>17</v>
      </c>
      <c r="CM428">
        <v>17</v>
      </c>
      <c r="CN428">
        <v>17</v>
      </c>
      <c r="CO428">
        <v>17</v>
      </c>
      <c r="CP428">
        <v>17</v>
      </c>
      <c r="CQ428">
        <v>17</v>
      </c>
      <c r="CR428">
        <v>26</v>
      </c>
      <c r="CS428">
        <v>17</v>
      </c>
      <c r="CT428">
        <v>17</v>
      </c>
      <c r="CU428">
        <v>17</v>
      </c>
      <c r="CV428">
        <v>17</v>
      </c>
      <c r="CW428">
        <v>17</v>
      </c>
      <c r="CX428">
        <v>17</v>
      </c>
      <c r="CY428">
        <v>17</v>
      </c>
      <c r="CZ428">
        <v>17</v>
      </c>
      <c r="DA428">
        <v>17</v>
      </c>
      <c r="DB428">
        <v>17</v>
      </c>
    </row>
    <row r="429" spans="1:106">
      <c r="A429">
        <v>421</v>
      </c>
      <c r="B429" t="s">
        <v>17</v>
      </c>
      <c r="C429" t="s">
        <v>9</v>
      </c>
      <c r="D429" t="s">
        <v>12</v>
      </c>
      <c r="E429" t="s">
        <v>19</v>
      </c>
      <c r="F429" t="s">
        <v>20</v>
      </c>
      <c r="G429">
        <v>22</v>
      </c>
      <c r="H429">
        <v>22</v>
      </c>
      <c r="I429">
        <v>22</v>
      </c>
      <c r="J429">
        <v>22</v>
      </c>
      <c r="K429">
        <v>11</v>
      </c>
      <c r="L429">
        <v>22</v>
      </c>
      <c r="M429">
        <v>22</v>
      </c>
      <c r="N429">
        <v>22</v>
      </c>
      <c r="O429">
        <v>22</v>
      </c>
      <c r="P429">
        <v>22</v>
      </c>
      <c r="Q429">
        <v>22</v>
      </c>
      <c r="R429">
        <v>22</v>
      </c>
      <c r="S429">
        <v>22</v>
      </c>
      <c r="T429">
        <v>22</v>
      </c>
      <c r="U429">
        <v>22</v>
      </c>
      <c r="V429">
        <v>22</v>
      </c>
      <c r="W429">
        <v>22</v>
      </c>
      <c r="X429">
        <v>22</v>
      </c>
      <c r="Y429">
        <v>22</v>
      </c>
      <c r="Z429">
        <v>22</v>
      </c>
      <c r="AA429">
        <v>25</v>
      </c>
      <c r="AB429">
        <v>25</v>
      </c>
      <c r="AC429">
        <v>11</v>
      </c>
      <c r="AD429">
        <v>25</v>
      </c>
      <c r="AE429">
        <v>22</v>
      </c>
      <c r="AF429">
        <v>25</v>
      </c>
      <c r="AG429">
        <v>25</v>
      </c>
      <c r="AH429">
        <v>25</v>
      </c>
      <c r="AI429">
        <v>25</v>
      </c>
      <c r="AJ429">
        <v>25</v>
      </c>
      <c r="AK429">
        <v>25</v>
      </c>
      <c r="AL429">
        <v>25</v>
      </c>
      <c r="AM429">
        <v>25</v>
      </c>
      <c r="AN429">
        <v>25</v>
      </c>
      <c r="AO429">
        <v>25</v>
      </c>
      <c r="AP429">
        <v>25</v>
      </c>
      <c r="AQ429">
        <v>25</v>
      </c>
      <c r="AR429">
        <v>25</v>
      </c>
      <c r="AS429">
        <v>25</v>
      </c>
      <c r="AT429">
        <v>25</v>
      </c>
      <c r="AU429">
        <v>23</v>
      </c>
      <c r="AV429">
        <v>24</v>
      </c>
      <c r="AW429">
        <v>25</v>
      </c>
      <c r="AX429">
        <v>24</v>
      </c>
      <c r="AY429">
        <v>25</v>
      </c>
      <c r="AZ429">
        <v>23</v>
      </c>
      <c r="BA429">
        <v>23</v>
      </c>
      <c r="BB429">
        <v>23</v>
      </c>
      <c r="BC429">
        <v>23</v>
      </c>
      <c r="BD429">
        <v>23</v>
      </c>
      <c r="BE429">
        <v>23</v>
      </c>
      <c r="BF429">
        <v>23</v>
      </c>
      <c r="BG429">
        <v>23</v>
      </c>
      <c r="BH429">
        <v>23</v>
      </c>
      <c r="BI429">
        <v>23</v>
      </c>
      <c r="BJ429">
        <v>23</v>
      </c>
      <c r="BK429">
        <v>23</v>
      </c>
      <c r="BL429">
        <v>23</v>
      </c>
      <c r="BM429">
        <v>23</v>
      </c>
      <c r="BN429">
        <v>23</v>
      </c>
      <c r="BO429">
        <v>24</v>
      </c>
      <c r="BP429">
        <v>23</v>
      </c>
      <c r="BQ429">
        <v>23</v>
      </c>
      <c r="BR429">
        <v>23</v>
      </c>
      <c r="BS429">
        <v>23</v>
      </c>
      <c r="BT429">
        <v>24</v>
      </c>
      <c r="BU429">
        <v>24</v>
      </c>
      <c r="BV429">
        <v>24</v>
      </c>
      <c r="BW429">
        <v>1</v>
      </c>
      <c r="BX429">
        <v>24</v>
      </c>
      <c r="BY429">
        <v>24</v>
      </c>
      <c r="BZ429">
        <v>24</v>
      </c>
      <c r="CA429">
        <v>24</v>
      </c>
      <c r="CB429">
        <v>24</v>
      </c>
      <c r="CC429">
        <v>24</v>
      </c>
      <c r="CD429">
        <v>24</v>
      </c>
      <c r="CE429">
        <v>24</v>
      </c>
      <c r="CF429">
        <v>24</v>
      </c>
      <c r="CG429">
        <v>24</v>
      </c>
      <c r="CH429">
        <v>24</v>
      </c>
      <c r="CI429">
        <v>17</v>
      </c>
      <c r="CJ429">
        <v>17</v>
      </c>
      <c r="CK429">
        <v>24</v>
      </c>
      <c r="CL429">
        <v>17</v>
      </c>
      <c r="CM429">
        <v>24</v>
      </c>
      <c r="CN429">
        <v>17</v>
      </c>
      <c r="CO429">
        <v>1</v>
      </c>
      <c r="CP429">
        <v>17</v>
      </c>
      <c r="CQ429">
        <v>24</v>
      </c>
      <c r="CR429">
        <v>17</v>
      </c>
      <c r="CS429">
        <v>17</v>
      </c>
      <c r="CT429">
        <v>17</v>
      </c>
      <c r="CU429">
        <v>17</v>
      </c>
      <c r="CV429">
        <v>17</v>
      </c>
      <c r="CW429">
        <v>17</v>
      </c>
      <c r="CX429">
        <v>17</v>
      </c>
      <c r="CY429">
        <v>17</v>
      </c>
      <c r="CZ429">
        <v>17</v>
      </c>
      <c r="DA429">
        <v>17</v>
      </c>
      <c r="DB429">
        <v>17</v>
      </c>
    </row>
    <row r="430" spans="1:106">
      <c r="A430">
        <v>422</v>
      </c>
      <c r="B430" t="s">
        <v>17</v>
      </c>
      <c r="C430" t="s">
        <v>9</v>
      </c>
      <c r="D430" t="s">
        <v>12</v>
      </c>
      <c r="E430" t="s">
        <v>19</v>
      </c>
      <c r="F430" t="s">
        <v>20</v>
      </c>
      <c r="G430">
        <v>22</v>
      </c>
      <c r="H430">
        <v>22</v>
      </c>
      <c r="I430">
        <v>22</v>
      </c>
      <c r="J430">
        <v>22</v>
      </c>
      <c r="K430">
        <v>22</v>
      </c>
      <c r="L430">
        <v>22</v>
      </c>
      <c r="M430">
        <v>22</v>
      </c>
      <c r="N430">
        <v>22</v>
      </c>
      <c r="O430">
        <v>22</v>
      </c>
      <c r="P430">
        <v>22</v>
      </c>
      <c r="Q430">
        <v>22</v>
      </c>
      <c r="R430">
        <v>22</v>
      </c>
      <c r="S430">
        <v>22</v>
      </c>
      <c r="T430">
        <v>22</v>
      </c>
      <c r="U430">
        <v>22</v>
      </c>
      <c r="V430">
        <v>22</v>
      </c>
      <c r="W430">
        <v>22</v>
      </c>
      <c r="X430">
        <v>22</v>
      </c>
      <c r="Y430">
        <v>22</v>
      </c>
      <c r="Z430">
        <v>22</v>
      </c>
      <c r="AA430">
        <v>25</v>
      </c>
      <c r="AB430">
        <v>25</v>
      </c>
      <c r="AC430">
        <v>25</v>
      </c>
      <c r="AD430">
        <v>25</v>
      </c>
      <c r="AE430">
        <v>25</v>
      </c>
      <c r="AF430">
        <v>25</v>
      </c>
      <c r="AG430">
        <v>25</v>
      </c>
      <c r="AH430">
        <v>25</v>
      </c>
      <c r="AI430">
        <v>25</v>
      </c>
      <c r="AJ430">
        <v>25</v>
      </c>
      <c r="AK430">
        <v>11</v>
      </c>
      <c r="AL430">
        <v>25</v>
      </c>
      <c r="AM430">
        <v>25</v>
      </c>
      <c r="AN430">
        <v>25</v>
      </c>
      <c r="AO430">
        <v>25</v>
      </c>
      <c r="AP430">
        <v>25</v>
      </c>
      <c r="AQ430">
        <v>25</v>
      </c>
      <c r="AR430">
        <v>25</v>
      </c>
      <c r="AS430">
        <v>25</v>
      </c>
      <c r="AT430">
        <v>25</v>
      </c>
      <c r="AU430">
        <v>23</v>
      </c>
      <c r="AV430">
        <v>23</v>
      </c>
      <c r="AW430">
        <v>23</v>
      </c>
      <c r="AX430">
        <v>23</v>
      </c>
      <c r="AY430">
        <v>23</v>
      </c>
      <c r="AZ430">
        <v>23</v>
      </c>
      <c r="BA430">
        <v>23</v>
      </c>
      <c r="BB430">
        <v>23</v>
      </c>
      <c r="BC430">
        <v>23</v>
      </c>
      <c r="BD430">
        <v>23</v>
      </c>
      <c r="BE430">
        <v>25</v>
      </c>
      <c r="BF430">
        <v>23</v>
      </c>
      <c r="BG430">
        <v>23</v>
      </c>
      <c r="BH430">
        <v>23</v>
      </c>
      <c r="BI430">
        <v>23</v>
      </c>
      <c r="BJ430">
        <v>23</v>
      </c>
      <c r="BK430">
        <v>23</v>
      </c>
      <c r="BL430">
        <v>23</v>
      </c>
      <c r="BM430">
        <v>23</v>
      </c>
      <c r="BN430">
        <v>23</v>
      </c>
      <c r="BO430">
        <v>24</v>
      </c>
      <c r="BP430">
        <v>24</v>
      </c>
      <c r="BQ430">
        <v>24</v>
      </c>
      <c r="BR430">
        <v>24</v>
      </c>
      <c r="BS430">
        <v>24</v>
      </c>
      <c r="BT430">
        <v>24</v>
      </c>
      <c r="BU430">
        <v>24</v>
      </c>
      <c r="BV430">
        <v>24</v>
      </c>
      <c r="BW430">
        <v>24</v>
      </c>
      <c r="BX430">
        <v>24</v>
      </c>
      <c r="BY430">
        <v>23</v>
      </c>
      <c r="BZ430">
        <v>24</v>
      </c>
      <c r="CA430">
        <v>11</v>
      </c>
      <c r="CB430">
        <v>24</v>
      </c>
      <c r="CC430">
        <v>11</v>
      </c>
      <c r="CD430">
        <v>24</v>
      </c>
      <c r="CE430">
        <v>24</v>
      </c>
      <c r="CF430">
        <v>24</v>
      </c>
      <c r="CG430">
        <v>24</v>
      </c>
      <c r="CH430">
        <v>24</v>
      </c>
      <c r="CI430">
        <v>17</v>
      </c>
      <c r="CJ430">
        <v>17</v>
      </c>
      <c r="CK430">
        <v>17</v>
      </c>
      <c r="CL430">
        <v>17</v>
      </c>
      <c r="CM430">
        <v>17</v>
      </c>
      <c r="CN430">
        <v>17</v>
      </c>
      <c r="CO430">
        <v>17</v>
      </c>
      <c r="CP430">
        <v>17</v>
      </c>
      <c r="CQ430">
        <v>17</v>
      </c>
      <c r="CR430">
        <v>17</v>
      </c>
      <c r="CS430">
        <v>24</v>
      </c>
      <c r="CT430">
        <v>17</v>
      </c>
      <c r="CU430">
        <v>24</v>
      </c>
      <c r="CV430">
        <v>17</v>
      </c>
      <c r="CW430">
        <v>24</v>
      </c>
      <c r="CX430">
        <v>17</v>
      </c>
      <c r="CY430">
        <v>17</v>
      </c>
      <c r="CZ430">
        <v>17</v>
      </c>
      <c r="DA430">
        <v>17</v>
      </c>
      <c r="DB430">
        <v>17</v>
      </c>
    </row>
    <row r="431" spans="1:106">
      <c r="A431">
        <v>423</v>
      </c>
      <c r="B431" t="s">
        <v>17</v>
      </c>
      <c r="C431" t="s">
        <v>9</v>
      </c>
      <c r="D431" t="s">
        <v>12</v>
      </c>
      <c r="E431" t="s">
        <v>19</v>
      </c>
      <c r="F431" t="s">
        <v>20</v>
      </c>
      <c r="G431">
        <v>22</v>
      </c>
      <c r="H431">
        <v>22</v>
      </c>
      <c r="I431">
        <v>22</v>
      </c>
      <c r="J431">
        <v>22</v>
      </c>
      <c r="K431">
        <v>22</v>
      </c>
      <c r="L431">
        <v>22</v>
      </c>
      <c r="M431">
        <v>22</v>
      </c>
      <c r="N431">
        <v>22</v>
      </c>
      <c r="O431">
        <v>22</v>
      </c>
      <c r="P431">
        <v>22</v>
      </c>
      <c r="Q431">
        <v>22</v>
      </c>
      <c r="R431">
        <v>22</v>
      </c>
      <c r="S431">
        <v>22</v>
      </c>
      <c r="T431">
        <v>22</v>
      </c>
      <c r="U431">
        <v>22</v>
      </c>
      <c r="V431">
        <v>22</v>
      </c>
      <c r="W431">
        <v>22</v>
      </c>
      <c r="X431">
        <v>22</v>
      </c>
      <c r="Y431">
        <v>22</v>
      </c>
      <c r="Z431">
        <v>22</v>
      </c>
      <c r="AA431">
        <v>25</v>
      </c>
      <c r="AB431">
        <v>25</v>
      </c>
      <c r="AC431">
        <v>25</v>
      </c>
      <c r="AD431">
        <v>25</v>
      </c>
      <c r="AE431">
        <v>25</v>
      </c>
      <c r="AF431">
        <v>25</v>
      </c>
      <c r="AG431">
        <v>25</v>
      </c>
      <c r="AH431">
        <v>25</v>
      </c>
      <c r="AI431">
        <v>25</v>
      </c>
      <c r="AJ431">
        <v>25</v>
      </c>
      <c r="AK431">
        <v>25</v>
      </c>
      <c r="AL431">
        <v>25</v>
      </c>
      <c r="AM431">
        <v>25</v>
      </c>
      <c r="AN431">
        <v>25</v>
      </c>
      <c r="AO431">
        <v>25</v>
      </c>
      <c r="AP431">
        <v>25</v>
      </c>
      <c r="AQ431">
        <v>25</v>
      </c>
      <c r="AR431">
        <v>24</v>
      </c>
      <c r="AS431">
        <v>25</v>
      </c>
      <c r="AT431">
        <v>25</v>
      </c>
      <c r="AU431">
        <v>23</v>
      </c>
      <c r="AV431">
        <v>23</v>
      </c>
      <c r="AW431">
        <v>23</v>
      </c>
      <c r="AX431">
        <v>23</v>
      </c>
      <c r="AY431">
        <v>23</v>
      </c>
      <c r="AZ431">
        <v>23</v>
      </c>
      <c r="BA431">
        <v>23</v>
      </c>
      <c r="BB431">
        <v>23</v>
      </c>
      <c r="BC431">
        <v>23</v>
      </c>
      <c r="BD431">
        <v>23</v>
      </c>
      <c r="BE431">
        <v>23</v>
      </c>
      <c r="BF431">
        <v>23</v>
      </c>
      <c r="BG431">
        <v>23</v>
      </c>
      <c r="BH431">
        <v>23</v>
      </c>
      <c r="BI431">
        <v>23</v>
      </c>
      <c r="BJ431">
        <v>24</v>
      </c>
      <c r="BK431">
        <v>24</v>
      </c>
      <c r="BL431">
        <v>25</v>
      </c>
      <c r="BM431">
        <v>24</v>
      </c>
      <c r="BN431">
        <v>24</v>
      </c>
      <c r="BO431">
        <v>24</v>
      </c>
      <c r="BP431">
        <v>24</v>
      </c>
      <c r="BQ431">
        <v>24</v>
      </c>
      <c r="BR431">
        <v>24</v>
      </c>
      <c r="BS431">
        <v>24</v>
      </c>
      <c r="BT431">
        <v>24</v>
      </c>
      <c r="BU431">
        <v>24</v>
      </c>
      <c r="BV431">
        <v>24</v>
      </c>
      <c r="BW431">
        <v>24</v>
      </c>
      <c r="BX431">
        <v>24</v>
      </c>
      <c r="BY431">
        <v>24</v>
      </c>
      <c r="BZ431">
        <v>24</v>
      </c>
      <c r="CA431">
        <v>24</v>
      </c>
      <c r="CB431">
        <v>24</v>
      </c>
      <c r="CC431">
        <v>24</v>
      </c>
      <c r="CD431">
        <v>23</v>
      </c>
      <c r="CE431">
        <v>23</v>
      </c>
      <c r="CF431">
        <v>23</v>
      </c>
      <c r="CG431">
        <v>23</v>
      </c>
      <c r="CH431">
        <v>23</v>
      </c>
      <c r="CI431">
        <v>17</v>
      </c>
      <c r="CJ431">
        <v>17</v>
      </c>
      <c r="CK431">
        <v>17</v>
      </c>
      <c r="CL431">
        <v>17</v>
      </c>
      <c r="CM431">
        <v>17</v>
      </c>
      <c r="CN431">
        <v>17</v>
      </c>
      <c r="CO431">
        <v>17</v>
      </c>
      <c r="CP431">
        <v>1</v>
      </c>
      <c r="CQ431">
        <v>17</v>
      </c>
      <c r="CR431">
        <v>17</v>
      </c>
      <c r="CS431">
        <v>17</v>
      </c>
      <c r="CT431">
        <v>17</v>
      </c>
      <c r="CU431">
        <v>17</v>
      </c>
      <c r="CV431">
        <v>17</v>
      </c>
      <c r="CW431">
        <v>17</v>
      </c>
      <c r="CX431">
        <v>17</v>
      </c>
      <c r="CY431">
        <v>17</v>
      </c>
      <c r="CZ431">
        <v>17</v>
      </c>
      <c r="DA431">
        <v>17</v>
      </c>
      <c r="DB431">
        <v>17</v>
      </c>
    </row>
    <row r="432" spans="1:106">
      <c r="A432">
        <v>424</v>
      </c>
      <c r="B432" t="s">
        <v>17</v>
      </c>
      <c r="C432" t="s">
        <v>9</v>
      </c>
      <c r="D432" t="s">
        <v>12</v>
      </c>
      <c r="E432" t="s">
        <v>19</v>
      </c>
      <c r="F432" t="s">
        <v>20</v>
      </c>
      <c r="G432">
        <v>22</v>
      </c>
      <c r="H432">
        <v>22</v>
      </c>
      <c r="I432">
        <v>22</v>
      </c>
      <c r="J432">
        <v>22</v>
      </c>
      <c r="K432">
        <v>22</v>
      </c>
      <c r="L432">
        <v>22</v>
      </c>
      <c r="M432">
        <v>22</v>
      </c>
      <c r="N432">
        <v>22</v>
      </c>
      <c r="O432">
        <v>22</v>
      </c>
      <c r="P432">
        <v>22</v>
      </c>
      <c r="Q432">
        <v>22</v>
      </c>
      <c r="R432">
        <v>22</v>
      </c>
      <c r="S432">
        <v>22</v>
      </c>
      <c r="T432">
        <v>22</v>
      </c>
      <c r="U432">
        <v>22</v>
      </c>
      <c r="V432">
        <v>22</v>
      </c>
      <c r="W432">
        <v>22</v>
      </c>
      <c r="X432">
        <v>22</v>
      </c>
      <c r="Y432">
        <v>22</v>
      </c>
      <c r="Z432">
        <v>22</v>
      </c>
      <c r="AA432">
        <v>25</v>
      </c>
      <c r="AB432">
        <v>25</v>
      </c>
      <c r="AC432">
        <v>25</v>
      </c>
      <c r="AD432">
        <v>25</v>
      </c>
      <c r="AE432">
        <v>25</v>
      </c>
      <c r="AF432">
        <v>25</v>
      </c>
      <c r="AG432">
        <v>25</v>
      </c>
      <c r="AH432">
        <v>25</v>
      </c>
      <c r="AI432">
        <v>25</v>
      </c>
      <c r="AJ432">
        <v>25</v>
      </c>
      <c r="AK432">
        <v>25</v>
      </c>
      <c r="AL432">
        <v>25</v>
      </c>
      <c r="AM432">
        <v>25</v>
      </c>
      <c r="AN432">
        <v>25</v>
      </c>
      <c r="AO432">
        <v>25</v>
      </c>
      <c r="AP432">
        <v>25</v>
      </c>
      <c r="AQ432">
        <v>25</v>
      </c>
      <c r="AR432">
        <v>25</v>
      </c>
      <c r="AS432">
        <v>25</v>
      </c>
      <c r="AT432">
        <v>25</v>
      </c>
      <c r="AU432">
        <v>23</v>
      </c>
      <c r="AV432">
        <v>23</v>
      </c>
      <c r="AW432">
        <v>23</v>
      </c>
      <c r="AX432">
        <v>23</v>
      </c>
      <c r="AY432">
        <v>23</v>
      </c>
      <c r="AZ432">
        <v>23</v>
      </c>
      <c r="BA432">
        <v>23</v>
      </c>
      <c r="BB432">
        <v>23</v>
      </c>
      <c r="BC432">
        <v>23</v>
      </c>
      <c r="BD432">
        <v>23</v>
      </c>
      <c r="BE432">
        <v>23</v>
      </c>
      <c r="BF432">
        <v>23</v>
      </c>
      <c r="BG432">
        <v>23</v>
      </c>
      <c r="BH432">
        <v>23</v>
      </c>
      <c r="BI432">
        <v>23</v>
      </c>
      <c r="BJ432">
        <v>23</v>
      </c>
      <c r="BK432">
        <v>23</v>
      </c>
      <c r="BL432">
        <v>23</v>
      </c>
      <c r="BM432">
        <v>23</v>
      </c>
      <c r="BN432">
        <v>23</v>
      </c>
      <c r="BO432">
        <v>24</v>
      </c>
      <c r="BP432">
        <v>24</v>
      </c>
      <c r="BQ432">
        <v>24</v>
      </c>
      <c r="BR432">
        <v>24</v>
      </c>
      <c r="BS432">
        <v>24</v>
      </c>
      <c r="BT432">
        <v>24</v>
      </c>
      <c r="BU432">
        <v>24</v>
      </c>
      <c r="BV432">
        <v>24</v>
      </c>
      <c r="BW432">
        <v>24</v>
      </c>
      <c r="BX432">
        <v>24</v>
      </c>
      <c r="BY432">
        <v>24</v>
      </c>
      <c r="BZ432">
        <v>24</v>
      </c>
      <c r="CA432">
        <v>24</v>
      </c>
      <c r="CB432">
        <v>24</v>
      </c>
      <c r="CC432">
        <v>24</v>
      </c>
      <c r="CD432">
        <v>24</v>
      </c>
      <c r="CE432">
        <v>24</v>
      </c>
      <c r="CF432">
        <v>24</v>
      </c>
      <c r="CG432">
        <v>24</v>
      </c>
      <c r="CH432">
        <v>24</v>
      </c>
      <c r="CI432">
        <v>17</v>
      </c>
      <c r="CJ432">
        <v>17</v>
      </c>
      <c r="CK432">
        <v>17</v>
      </c>
      <c r="CL432">
        <v>17</v>
      </c>
      <c r="CM432">
        <v>17</v>
      </c>
      <c r="CN432">
        <v>17</v>
      </c>
      <c r="CO432">
        <v>17</v>
      </c>
      <c r="CP432">
        <v>17</v>
      </c>
      <c r="CQ432">
        <v>17</v>
      </c>
      <c r="CR432">
        <v>17</v>
      </c>
      <c r="CS432">
        <v>17</v>
      </c>
      <c r="CT432">
        <v>17</v>
      </c>
      <c r="CU432">
        <v>17</v>
      </c>
      <c r="CV432">
        <v>17</v>
      </c>
      <c r="CW432">
        <v>17</v>
      </c>
      <c r="CX432">
        <v>17</v>
      </c>
      <c r="CY432">
        <v>17</v>
      </c>
      <c r="CZ432">
        <v>17</v>
      </c>
      <c r="DA432">
        <v>17</v>
      </c>
      <c r="DB432">
        <v>17</v>
      </c>
    </row>
    <row r="433" spans="1:106">
      <c r="A433">
        <v>425</v>
      </c>
      <c r="B433" t="s">
        <v>17</v>
      </c>
      <c r="C433" t="s">
        <v>9</v>
      </c>
      <c r="D433" t="s">
        <v>12</v>
      </c>
      <c r="E433" t="s">
        <v>19</v>
      </c>
      <c r="F433" t="s">
        <v>20</v>
      </c>
      <c r="G433">
        <v>22</v>
      </c>
      <c r="H433">
        <v>22</v>
      </c>
      <c r="I433">
        <v>22</v>
      </c>
      <c r="J433">
        <v>22</v>
      </c>
      <c r="K433">
        <v>22</v>
      </c>
      <c r="L433">
        <v>22</v>
      </c>
      <c r="M433">
        <v>22</v>
      </c>
      <c r="N433">
        <v>22</v>
      </c>
      <c r="O433">
        <v>22</v>
      </c>
      <c r="P433">
        <v>22</v>
      </c>
      <c r="Q433">
        <v>22</v>
      </c>
      <c r="R433">
        <v>22</v>
      </c>
      <c r="S433">
        <v>22</v>
      </c>
      <c r="T433">
        <v>22</v>
      </c>
      <c r="U433">
        <v>22</v>
      </c>
      <c r="V433">
        <v>22</v>
      </c>
      <c r="W433">
        <v>22</v>
      </c>
      <c r="X433">
        <v>22</v>
      </c>
      <c r="Y433">
        <v>22</v>
      </c>
      <c r="Z433">
        <v>22</v>
      </c>
      <c r="AA433">
        <v>25</v>
      </c>
      <c r="AB433">
        <v>25</v>
      </c>
      <c r="AC433">
        <v>25</v>
      </c>
      <c r="AD433">
        <v>25</v>
      </c>
      <c r="AE433">
        <v>25</v>
      </c>
      <c r="AF433">
        <v>24</v>
      </c>
      <c r="AG433">
        <v>25</v>
      </c>
      <c r="AH433">
        <v>25</v>
      </c>
      <c r="AI433">
        <v>25</v>
      </c>
      <c r="AJ433">
        <v>24</v>
      </c>
      <c r="AK433">
        <v>25</v>
      </c>
      <c r="AL433">
        <v>25</v>
      </c>
      <c r="AM433">
        <v>25</v>
      </c>
      <c r="AN433">
        <v>25</v>
      </c>
      <c r="AO433">
        <v>25</v>
      </c>
      <c r="AP433">
        <v>25</v>
      </c>
      <c r="AQ433">
        <v>25</v>
      </c>
      <c r="AR433">
        <v>25</v>
      </c>
      <c r="AS433">
        <v>25</v>
      </c>
      <c r="AT433">
        <v>25</v>
      </c>
      <c r="AU433">
        <v>24</v>
      </c>
      <c r="AV433">
        <v>23</v>
      </c>
      <c r="AW433">
        <v>24</v>
      </c>
      <c r="AX433">
        <v>24</v>
      </c>
      <c r="AY433">
        <v>24</v>
      </c>
      <c r="AZ433">
        <v>25</v>
      </c>
      <c r="BA433">
        <v>23</v>
      </c>
      <c r="BB433">
        <v>23</v>
      </c>
      <c r="BC433">
        <v>24</v>
      </c>
      <c r="BD433">
        <v>25</v>
      </c>
      <c r="BE433">
        <v>23</v>
      </c>
      <c r="BF433">
        <v>23</v>
      </c>
      <c r="BG433">
        <v>23</v>
      </c>
      <c r="BH433">
        <v>23</v>
      </c>
      <c r="BI433">
        <v>23</v>
      </c>
      <c r="BJ433">
        <v>23</v>
      </c>
      <c r="BK433">
        <v>23</v>
      </c>
      <c r="BL433">
        <v>23</v>
      </c>
      <c r="BM433">
        <v>23</v>
      </c>
      <c r="BN433">
        <v>23</v>
      </c>
      <c r="BO433">
        <v>26</v>
      </c>
      <c r="BP433">
        <v>24</v>
      </c>
      <c r="BQ433">
        <v>23</v>
      </c>
      <c r="BR433">
        <v>23</v>
      </c>
      <c r="BS433">
        <v>26</v>
      </c>
      <c r="BT433">
        <v>23</v>
      </c>
      <c r="BU433">
        <v>24</v>
      </c>
      <c r="BV433">
        <v>24</v>
      </c>
      <c r="BW433">
        <v>23</v>
      </c>
      <c r="BX433">
        <v>23</v>
      </c>
      <c r="BY433">
        <v>24</v>
      </c>
      <c r="BZ433">
        <v>24</v>
      </c>
      <c r="CA433">
        <v>24</v>
      </c>
      <c r="CB433">
        <v>24</v>
      </c>
      <c r="CC433">
        <v>24</v>
      </c>
      <c r="CD433">
        <v>24</v>
      </c>
      <c r="CE433">
        <v>24</v>
      </c>
      <c r="CF433">
        <v>24</v>
      </c>
      <c r="CG433">
        <v>24</v>
      </c>
      <c r="CH433">
        <v>24</v>
      </c>
      <c r="CI433">
        <v>23</v>
      </c>
      <c r="CJ433">
        <v>17</v>
      </c>
      <c r="CK433">
        <v>17</v>
      </c>
      <c r="CL433">
        <v>17</v>
      </c>
      <c r="CM433">
        <v>23</v>
      </c>
      <c r="CN433">
        <v>17</v>
      </c>
      <c r="CO433">
        <v>17</v>
      </c>
      <c r="CP433">
        <v>17</v>
      </c>
      <c r="CQ433">
        <v>17</v>
      </c>
      <c r="CR433">
        <v>26</v>
      </c>
      <c r="CS433">
        <v>17</v>
      </c>
      <c r="CT433">
        <v>17</v>
      </c>
      <c r="CU433">
        <v>17</v>
      </c>
      <c r="CV433">
        <v>17</v>
      </c>
      <c r="CW433">
        <v>17</v>
      </c>
      <c r="CX433">
        <v>17</v>
      </c>
      <c r="CY433">
        <v>17</v>
      </c>
      <c r="CZ433">
        <v>17</v>
      </c>
      <c r="DA433">
        <v>17</v>
      </c>
      <c r="DB433">
        <v>17</v>
      </c>
    </row>
    <row r="434" spans="1:106">
      <c r="A434">
        <v>426</v>
      </c>
      <c r="B434" t="s">
        <v>17</v>
      </c>
      <c r="C434" t="s">
        <v>9</v>
      </c>
      <c r="D434" t="s">
        <v>12</v>
      </c>
      <c r="E434" t="s">
        <v>19</v>
      </c>
      <c r="F434" t="s">
        <v>20</v>
      </c>
      <c r="G434">
        <v>22</v>
      </c>
      <c r="H434">
        <v>22</v>
      </c>
      <c r="I434">
        <v>22</v>
      </c>
      <c r="J434">
        <v>22</v>
      </c>
      <c r="K434">
        <v>22</v>
      </c>
      <c r="L434">
        <v>22</v>
      </c>
      <c r="M434">
        <v>22</v>
      </c>
      <c r="N434">
        <v>22</v>
      </c>
      <c r="O434">
        <v>22</v>
      </c>
      <c r="P434">
        <v>22</v>
      </c>
      <c r="Q434">
        <v>22</v>
      </c>
      <c r="R434">
        <v>22</v>
      </c>
      <c r="S434">
        <v>22</v>
      </c>
      <c r="T434">
        <v>22</v>
      </c>
      <c r="U434">
        <v>22</v>
      </c>
      <c r="V434">
        <v>22</v>
      </c>
      <c r="W434">
        <v>22</v>
      </c>
      <c r="X434">
        <v>22</v>
      </c>
      <c r="Y434">
        <v>1</v>
      </c>
      <c r="Z434">
        <v>22</v>
      </c>
      <c r="AA434">
        <v>25</v>
      </c>
      <c r="AB434">
        <v>25</v>
      </c>
      <c r="AC434">
        <v>25</v>
      </c>
      <c r="AD434">
        <v>25</v>
      </c>
      <c r="AE434">
        <v>25</v>
      </c>
      <c r="AF434">
        <v>25</v>
      </c>
      <c r="AG434">
        <v>25</v>
      </c>
      <c r="AH434">
        <v>25</v>
      </c>
      <c r="AI434">
        <v>25</v>
      </c>
      <c r="AJ434">
        <v>25</v>
      </c>
      <c r="AK434">
        <v>25</v>
      </c>
      <c r="AL434">
        <v>25</v>
      </c>
      <c r="AM434">
        <v>25</v>
      </c>
      <c r="AN434">
        <v>25</v>
      </c>
      <c r="AO434">
        <v>25</v>
      </c>
      <c r="AP434">
        <v>25</v>
      </c>
      <c r="AQ434">
        <v>25</v>
      </c>
      <c r="AR434">
        <v>25</v>
      </c>
      <c r="AS434">
        <v>22</v>
      </c>
      <c r="AT434">
        <v>11</v>
      </c>
      <c r="AU434">
        <v>23</v>
      </c>
      <c r="AV434">
        <v>23</v>
      </c>
      <c r="AW434">
        <v>23</v>
      </c>
      <c r="AX434">
        <v>23</v>
      </c>
      <c r="AY434">
        <v>23</v>
      </c>
      <c r="AZ434">
        <v>23</v>
      </c>
      <c r="BA434">
        <v>23</v>
      </c>
      <c r="BB434">
        <v>23</v>
      </c>
      <c r="BC434">
        <v>23</v>
      </c>
      <c r="BD434">
        <v>23</v>
      </c>
      <c r="BE434">
        <v>23</v>
      </c>
      <c r="BF434">
        <v>23</v>
      </c>
      <c r="BG434">
        <v>23</v>
      </c>
      <c r="BH434">
        <v>23</v>
      </c>
      <c r="BI434">
        <v>23</v>
      </c>
      <c r="BJ434">
        <v>23</v>
      </c>
      <c r="BK434">
        <v>23</v>
      </c>
      <c r="BL434">
        <v>23</v>
      </c>
      <c r="BM434">
        <v>25</v>
      </c>
      <c r="BN434">
        <v>25</v>
      </c>
      <c r="BO434">
        <v>24</v>
      </c>
      <c r="BP434">
        <v>24</v>
      </c>
      <c r="BQ434">
        <v>24</v>
      </c>
      <c r="BR434">
        <v>24</v>
      </c>
      <c r="BS434">
        <v>24</v>
      </c>
      <c r="BT434">
        <v>24</v>
      </c>
      <c r="BU434">
        <v>24</v>
      </c>
      <c r="BV434">
        <v>24</v>
      </c>
      <c r="BW434">
        <v>24</v>
      </c>
      <c r="BX434">
        <v>24</v>
      </c>
      <c r="BY434">
        <v>24</v>
      </c>
      <c r="BZ434">
        <v>24</v>
      </c>
      <c r="CA434">
        <v>24</v>
      </c>
      <c r="CB434">
        <v>24</v>
      </c>
      <c r="CC434">
        <v>24</v>
      </c>
      <c r="CD434">
        <v>24</v>
      </c>
      <c r="CE434">
        <v>24</v>
      </c>
      <c r="CF434">
        <v>24</v>
      </c>
      <c r="CG434">
        <v>23</v>
      </c>
      <c r="CH434">
        <v>23</v>
      </c>
      <c r="CI434">
        <v>17</v>
      </c>
      <c r="CJ434">
        <v>17</v>
      </c>
      <c r="CK434">
        <v>17</v>
      </c>
      <c r="CL434">
        <v>17</v>
      </c>
      <c r="CM434">
        <v>17</v>
      </c>
      <c r="CN434">
        <v>17</v>
      </c>
      <c r="CO434">
        <v>17</v>
      </c>
      <c r="CP434">
        <v>17</v>
      </c>
      <c r="CQ434">
        <v>17</v>
      </c>
      <c r="CR434">
        <v>17</v>
      </c>
      <c r="CS434">
        <v>17</v>
      </c>
      <c r="CT434">
        <v>17</v>
      </c>
      <c r="CU434">
        <v>17</v>
      </c>
      <c r="CV434">
        <v>17</v>
      </c>
      <c r="CW434">
        <v>17</v>
      </c>
      <c r="CX434">
        <v>17</v>
      </c>
      <c r="CY434">
        <v>17</v>
      </c>
      <c r="CZ434">
        <v>17</v>
      </c>
      <c r="DA434">
        <v>24</v>
      </c>
      <c r="DB434">
        <v>24</v>
      </c>
    </row>
    <row r="435" spans="1:106">
      <c r="A435">
        <v>427</v>
      </c>
      <c r="B435" t="s">
        <v>17</v>
      </c>
      <c r="C435" t="s">
        <v>9</v>
      </c>
      <c r="D435" t="s">
        <v>12</v>
      </c>
      <c r="E435" t="s">
        <v>19</v>
      </c>
      <c r="F435" t="s">
        <v>20</v>
      </c>
      <c r="G435">
        <v>11</v>
      </c>
      <c r="H435">
        <v>22</v>
      </c>
      <c r="I435">
        <v>22</v>
      </c>
      <c r="J435">
        <v>22</v>
      </c>
      <c r="K435">
        <v>11</v>
      </c>
      <c r="L435">
        <v>11</v>
      </c>
      <c r="M435">
        <v>22</v>
      </c>
      <c r="N435">
        <v>11</v>
      </c>
      <c r="O435">
        <v>22</v>
      </c>
      <c r="P435">
        <v>22</v>
      </c>
      <c r="Q435">
        <v>22</v>
      </c>
      <c r="R435">
        <v>22</v>
      </c>
      <c r="S435">
        <v>22</v>
      </c>
      <c r="T435">
        <v>22</v>
      </c>
      <c r="U435">
        <v>22</v>
      </c>
      <c r="V435">
        <v>22</v>
      </c>
      <c r="W435">
        <v>22</v>
      </c>
      <c r="X435">
        <v>22</v>
      </c>
      <c r="Y435">
        <v>22</v>
      </c>
      <c r="Z435">
        <v>22</v>
      </c>
      <c r="AA435">
        <v>22</v>
      </c>
      <c r="AB435">
        <v>25</v>
      </c>
      <c r="AC435">
        <v>25</v>
      </c>
      <c r="AD435">
        <v>25</v>
      </c>
      <c r="AE435">
        <v>22</v>
      </c>
      <c r="AF435">
        <v>22</v>
      </c>
      <c r="AG435">
        <v>25</v>
      </c>
      <c r="AH435">
        <v>22</v>
      </c>
      <c r="AI435">
        <v>25</v>
      </c>
      <c r="AJ435">
        <v>25</v>
      </c>
      <c r="AK435">
        <v>25</v>
      </c>
      <c r="AL435">
        <v>25</v>
      </c>
      <c r="AM435">
        <v>25</v>
      </c>
      <c r="AN435">
        <v>25</v>
      </c>
      <c r="AO435">
        <v>25</v>
      </c>
      <c r="AP435">
        <v>25</v>
      </c>
      <c r="AQ435">
        <v>25</v>
      </c>
      <c r="AR435">
        <v>25</v>
      </c>
      <c r="AS435">
        <v>25</v>
      </c>
      <c r="AT435">
        <v>25</v>
      </c>
      <c r="AU435">
        <v>25</v>
      </c>
      <c r="AV435">
        <v>23</v>
      </c>
      <c r="AW435">
        <v>24</v>
      </c>
      <c r="AX435">
        <v>23</v>
      </c>
      <c r="AY435">
        <v>25</v>
      </c>
      <c r="AZ435">
        <v>25</v>
      </c>
      <c r="BA435">
        <v>23</v>
      </c>
      <c r="BB435">
        <v>25</v>
      </c>
      <c r="BC435">
        <v>23</v>
      </c>
      <c r="BD435">
        <v>23</v>
      </c>
      <c r="BE435">
        <v>23</v>
      </c>
      <c r="BF435">
        <v>23</v>
      </c>
      <c r="BG435">
        <v>23</v>
      </c>
      <c r="BH435">
        <v>23</v>
      </c>
      <c r="BI435">
        <v>23</v>
      </c>
      <c r="BJ435">
        <v>23</v>
      </c>
      <c r="BK435">
        <v>23</v>
      </c>
      <c r="BL435">
        <v>23</v>
      </c>
      <c r="BM435">
        <v>23</v>
      </c>
      <c r="BN435">
        <v>23</v>
      </c>
      <c r="BO435">
        <v>23</v>
      </c>
      <c r="BP435">
        <v>24</v>
      </c>
      <c r="BQ435">
        <v>23</v>
      </c>
      <c r="BR435">
        <v>24</v>
      </c>
      <c r="BS435">
        <v>23</v>
      </c>
      <c r="BT435">
        <v>23</v>
      </c>
      <c r="BU435">
        <v>24</v>
      </c>
      <c r="BV435">
        <v>23</v>
      </c>
      <c r="BW435">
        <v>24</v>
      </c>
      <c r="BX435">
        <v>11</v>
      </c>
      <c r="BY435">
        <v>24</v>
      </c>
      <c r="BZ435">
        <v>24</v>
      </c>
      <c r="CA435">
        <v>24</v>
      </c>
      <c r="CB435">
        <v>24</v>
      </c>
      <c r="CC435">
        <v>24</v>
      </c>
      <c r="CD435">
        <v>24</v>
      </c>
      <c r="CE435">
        <v>24</v>
      </c>
      <c r="CF435">
        <v>24</v>
      </c>
      <c r="CG435">
        <v>24</v>
      </c>
      <c r="CH435">
        <v>24</v>
      </c>
      <c r="CI435">
        <v>24</v>
      </c>
      <c r="CJ435">
        <v>20</v>
      </c>
      <c r="CK435">
        <v>17</v>
      </c>
      <c r="CL435">
        <v>17</v>
      </c>
      <c r="CM435">
        <v>24</v>
      </c>
      <c r="CN435">
        <v>24</v>
      </c>
      <c r="CO435">
        <v>17</v>
      </c>
      <c r="CP435">
        <v>1</v>
      </c>
      <c r="CQ435">
        <v>17</v>
      </c>
      <c r="CR435">
        <v>24</v>
      </c>
      <c r="CS435">
        <v>17</v>
      </c>
      <c r="CT435">
        <v>17</v>
      </c>
      <c r="CU435">
        <v>17</v>
      </c>
      <c r="CV435">
        <v>17</v>
      </c>
      <c r="CW435">
        <v>17</v>
      </c>
      <c r="CX435">
        <v>17</v>
      </c>
      <c r="CY435">
        <v>17</v>
      </c>
      <c r="CZ435">
        <v>17</v>
      </c>
      <c r="DA435">
        <v>17</v>
      </c>
      <c r="DB435">
        <v>17</v>
      </c>
    </row>
    <row r="436" spans="1:106">
      <c r="A436">
        <v>428</v>
      </c>
      <c r="B436" t="s">
        <v>17</v>
      </c>
      <c r="C436" t="s">
        <v>9</v>
      </c>
      <c r="D436" t="s">
        <v>12</v>
      </c>
      <c r="E436" t="s">
        <v>19</v>
      </c>
      <c r="F436" t="s">
        <v>20</v>
      </c>
      <c r="G436">
        <v>11</v>
      </c>
      <c r="H436">
        <v>22</v>
      </c>
      <c r="I436">
        <v>22</v>
      </c>
      <c r="J436">
        <v>22</v>
      </c>
      <c r="K436">
        <v>11</v>
      </c>
      <c r="L436">
        <v>22</v>
      </c>
      <c r="M436">
        <v>22</v>
      </c>
      <c r="N436">
        <v>1</v>
      </c>
      <c r="O436">
        <v>22</v>
      </c>
      <c r="P436">
        <v>22</v>
      </c>
      <c r="Q436">
        <v>22</v>
      </c>
      <c r="R436">
        <v>22</v>
      </c>
      <c r="S436">
        <v>22</v>
      </c>
      <c r="T436">
        <v>22</v>
      </c>
      <c r="U436">
        <v>22</v>
      </c>
      <c r="V436">
        <v>22</v>
      </c>
      <c r="W436">
        <v>22</v>
      </c>
      <c r="X436">
        <v>22</v>
      </c>
      <c r="Y436">
        <v>22</v>
      </c>
      <c r="Z436">
        <v>22</v>
      </c>
      <c r="AA436">
        <v>22</v>
      </c>
      <c r="AB436">
        <v>25</v>
      </c>
      <c r="AC436">
        <v>25</v>
      </c>
      <c r="AD436">
        <v>25</v>
      </c>
      <c r="AE436">
        <v>22</v>
      </c>
      <c r="AF436">
        <v>25</v>
      </c>
      <c r="AG436">
        <v>25</v>
      </c>
      <c r="AH436">
        <v>22</v>
      </c>
      <c r="AI436">
        <v>25</v>
      </c>
      <c r="AJ436">
        <v>25</v>
      </c>
      <c r="AK436">
        <v>25</v>
      </c>
      <c r="AL436">
        <v>25</v>
      </c>
      <c r="AM436">
        <v>25</v>
      </c>
      <c r="AN436">
        <v>25</v>
      </c>
      <c r="AO436">
        <v>25</v>
      </c>
      <c r="AP436">
        <v>25</v>
      </c>
      <c r="AQ436">
        <v>25</v>
      </c>
      <c r="AR436">
        <v>25</v>
      </c>
      <c r="AS436">
        <v>25</v>
      </c>
      <c r="AT436">
        <v>25</v>
      </c>
      <c r="AU436">
        <v>25</v>
      </c>
      <c r="AV436">
        <v>23</v>
      </c>
      <c r="AW436">
        <v>23</v>
      </c>
      <c r="AX436">
        <v>23</v>
      </c>
      <c r="AY436">
        <v>25</v>
      </c>
      <c r="AZ436">
        <v>1</v>
      </c>
      <c r="BA436">
        <v>23</v>
      </c>
      <c r="BB436">
        <v>11</v>
      </c>
      <c r="BC436">
        <v>23</v>
      </c>
      <c r="BD436">
        <v>23</v>
      </c>
      <c r="BE436">
        <v>23</v>
      </c>
      <c r="BF436">
        <v>23</v>
      </c>
      <c r="BG436">
        <v>23</v>
      </c>
      <c r="BH436">
        <v>23</v>
      </c>
      <c r="BI436">
        <v>23</v>
      </c>
      <c r="BJ436">
        <v>23</v>
      </c>
      <c r="BK436">
        <v>23</v>
      </c>
      <c r="BL436">
        <v>23</v>
      </c>
      <c r="BM436">
        <v>23</v>
      </c>
      <c r="BN436">
        <v>23</v>
      </c>
      <c r="BO436">
        <v>23</v>
      </c>
      <c r="BP436">
        <v>24</v>
      </c>
      <c r="BQ436">
        <v>24</v>
      </c>
      <c r="BR436">
        <v>24</v>
      </c>
      <c r="BS436">
        <v>23</v>
      </c>
      <c r="BT436">
        <v>23</v>
      </c>
      <c r="BU436">
        <v>24</v>
      </c>
      <c r="BV436">
        <v>25</v>
      </c>
      <c r="BW436">
        <v>24</v>
      </c>
      <c r="BX436">
        <v>24</v>
      </c>
      <c r="BY436">
        <v>24</v>
      </c>
      <c r="BZ436">
        <v>24</v>
      </c>
      <c r="CA436">
        <v>24</v>
      </c>
      <c r="CB436">
        <v>24</v>
      </c>
      <c r="CC436">
        <v>24</v>
      </c>
      <c r="CD436">
        <v>24</v>
      </c>
      <c r="CE436">
        <v>24</v>
      </c>
      <c r="CF436">
        <v>24</v>
      </c>
      <c r="CG436">
        <v>24</v>
      </c>
      <c r="CH436">
        <v>24</v>
      </c>
      <c r="CI436">
        <v>24</v>
      </c>
      <c r="CJ436">
        <v>17</v>
      </c>
      <c r="CK436">
        <v>17</v>
      </c>
      <c r="CL436">
        <v>17</v>
      </c>
      <c r="CM436">
        <v>24</v>
      </c>
      <c r="CN436">
        <v>24</v>
      </c>
      <c r="CO436">
        <v>1</v>
      </c>
      <c r="CP436">
        <v>23</v>
      </c>
      <c r="CQ436">
        <v>17</v>
      </c>
      <c r="CR436">
        <v>1</v>
      </c>
      <c r="CS436">
        <v>17</v>
      </c>
      <c r="CT436">
        <v>17</v>
      </c>
      <c r="CU436">
        <v>17</v>
      </c>
      <c r="CV436">
        <v>17</v>
      </c>
      <c r="CW436">
        <v>17</v>
      </c>
      <c r="CX436">
        <v>17</v>
      </c>
      <c r="CY436">
        <v>17</v>
      </c>
      <c r="CZ436">
        <v>17</v>
      </c>
      <c r="DA436">
        <v>17</v>
      </c>
      <c r="DB436">
        <v>17</v>
      </c>
    </row>
    <row r="437" spans="1:106">
      <c r="A437">
        <v>429</v>
      </c>
      <c r="B437" t="s">
        <v>17</v>
      </c>
      <c r="C437" t="s">
        <v>9</v>
      </c>
      <c r="D437" t="s">
        <v>12</v>
      </c>
      <c r="E437" t="s">
        <v>19</v>
      </c>
      <c r="F437" t="s">
        <v>20</v>
      </c>
      <c r="G437">
        <v>22</v>
      </c>
      <c r="H437">
        <v>22</v>
      </c>
      <c r="I437">
        <v>22</v>
      </c>
      <c r="J437">
        <v>22</v>
      </c>
      <c r="K437">
        <v>22</v>
      </c>
      <c r="L437">
        <v>22</v>
      </c>
      <c r="M437">
        <v>22</v>
      </c>
      <c r="N437">
        <v>1</v>
      </c>
      <c r="O437">
        <v>22</v>
      </c>
      <c r="P437">
        <v>22</v>
      </c>
      <c r="Q437">
        <v>22</v>
      </c>
      <c r="R437">
        <v>22</v>
      </c>
      <c r="S437">
        <v>22</v>
      </c>
      <c r="T437">
        <v>22</v>
      </c>
      <c r="U437">
        <v>22</v>
      </c>
      <c r="V437">
        <v>22</v>
      </c>
      <c r="W437">
        <v>22</v>
      </c>
      <c r="X437">
        <v>22</v>
      </c>
      <c r="Y437">
        <v>22</v>
      </c>
      <c r="Z437">
        <v>22</v>
      </c>
      <c r="AA437">
        <v>25</v>
      </c>
      <c r="AB437">
        <v>25</v>
      </c>
      <c r="AC437">
        <v>25</v>
      </c>
      <c r="AD437">
        <v>25</v>
      </c>
      <c r="AE437">
        <v>25</v>
      </c>
      <c r="AF437">
        <v>25</v>
      </c>
      <c r="AG437">
        <v>25</v>
      </c>
      <c r="AH437">
        <v>22</v>
      </c>
      <c r="AI437">
        <v>25</v>
      </c>
      <c r="AJ437">
        <v>25</v>
      </c>
      <c r="AK437">
        <v>25</v>
      </c>
      <c r="AL437">
        <v>25</v>
      </c>
      <c r="AM437">
        <v>25</v>
      </c>
      <c r="AN437">
        <v>25</v>
      </c>
      <c r="AO437">
        <v>25</v>
      </c>
      <c r="AP437">
        <v>25</v>
      </c>
      <c r="AQ437">
        <v>25</v>
      </c>
      <c r="AR437">
        <v>25</v>
      </c>
      <c r="AS437">
        <v>25</v>
      </c>
      <c r="AT437">
        <v>25</v>
      </c>
      <c r="AU437">
        <v>23</v>
      </c>
      <c r="AV437">
        <v>23</v>
      </c>
      <c r="AW437">
        <v>23</v>
      </c>
      <c r="AX437">
        <v>23</v>
      </c>
      <c r="AY437">
        <v>23</v>
      </c>
      <c r="AZ437">
        <v>1</v>
      </c>
      <c r="BA437">
        <v>23</v>
      </c>
      <c r="BB437">
        <v>25</v>
      </c>
      <c r="BC437">
        <v>23</v>
      </c>
      <c r="BD437">
        <v>23</v>
      </c>
      <c r="BE437">
        <v>23</v>
      </c>
      <c r="BF437">
        <v>23</v>
      </c>
      <c r="BG437">
        <v>23</v>
      </c>
      <c r="BH437">
        <v>23</v>
      </c>
      <c r="BI437">
        <v>23</v>
      </c>
      <c r="BJ437">
        <v>23</v>
      </c>
      <c r="BK437">
        <v>23</v>
      </c>
      <c r="BL437">
        <v>23</v>
      </c>
      <c r="BM437">
        <v>23</v>
      </c>
      <c r="BN437">
        <v>23</v>
      </c>
      <c r="BO437">
        <v>24</v>
      </c>
      <c r="BP437">
        <v>24</v>
      </c>
      <c r="BQ437">
        <v>24</v>
      </c>
      <c r="BR437">
        <v>11</v>
      </c>
      <c r="BS437">
        <v>24</v>
      </c>
      <c r="BT437">
        <v>23</v>
      </c>
      <c r="BU437">
        <v>24</v>
      </c>
      <c r="BV437">
        <v>23</v>
      </c>
      <c r="BW437">
        <v>24</v>
      </c>
      <c r="BX437">
        <v>24</v>
      </c>
      <c r="BY437">
        <v>24</v>
      </c>
      <c r="BZ437">
        <v>24</v>
      </c>
      <c r="CA437">
        <v>24</v>
      </c>
      <c r="CB437">
        <v>24</v>
      </c>
      <c r="CC437">
        <v>24</v>
      </c>
      <c r="CD437">
        <v>24</v>
      </c>
      <c r="CE437">
        <v>24</v>
      </c>
      <c r="CF437">
        <v>24</v>
      </c>
      <c r="CG437">
        <v>24</v>
      </c>
      <c r="CH437">
        <v>24</v>
      </c>
      <c r="CI437">
        <v>17</v>
      </c>
      <c r="CJ437">
        <v>17</v>
      </c>
      <c r="CK437">
        <v>17</v>
      </c>
      <c r="CL437">
        <v>24</v>
      </c>
      <c r="CM437">
        <v>17</v>
      </c>
      <c r="CN437">
        <v>24</v>
      </c>
      <c r="CO437">
        <v>17</v>
      </c>
      <c r="CP437">
        <v>24</v>
      </c>
      <c r="CQ437">
        <v>17</v>
      </c>
      <c r="CR437">
        <v>1</v>
      </c>
      <c r="CS437">
        <v>17</v>
      </c>
      <c r="CT437">
        <v>17</v>
      </c>
      <c r="CU437">
        <v>17</v>
      </c>
      <c r="CV437">
        <v>17</v>
      </c>
      <c r="CW437">
        <v>17</v>
      </c>
      <c r="CX437">
        <v>17</v>
      </c>
      <c r="CY437">
        <v>17</v>
      </c>
      <c r="CZ437">
        <v>17</v>
      </c>
      <c r="DA437">
        <v>17</v>
      </c>
      <c r="DB437">
        <v>17</v>
      </c>
    </row>
    <row r="438" spans="1:106">
      <c r="A438">
        <v>430</v>
      </c>
      <c r="B438" t="s">
        <v>17</v>
      </c>
      <c r="C438" t="s">
        <v>9</v>
      </c>
      <c r="D438" t="s">
        <v>12</v>
      </c>
      <c r="E438" t="s">
        <v>19</v>
      </c>
      <c r="F438" t="s">
        <v>20</v>
      </c>
      <c r="G438">
        <v>22</v>
      </c>
      <c r="H438">
        <v>22</v>
      </c>
      <c r="I438">
        <v>22</v>
      </c>
      <c r="J438">
        <v>22</v>
      </c>
      <c r="K438">
        <v>22</v>
      </c>
      <c r="L438">
        <v>22</v>
      </c>
      <c r="M438">
        <v>22</v>
      </c>
      <c r="N438">
        <v>22</v>
      </c>
      <c r="O438">
        <v>22</v>
      </c>
      <c r="P438">
        <v>22</v>
      </c>
      <c r="Q438">
        <v>11</v>
      </c>
      <c r="R438">
        <v>22</v>
      </c>
      <c r="S438">
        <v>11</v>
      </c>
      <c r="T438">
        <v>22</v>
      </c>
      <c r="U438">
        <v>22</v>
      </c>
      <c r="V438">
        <v>22</v>
      </c>
      <c r="W438">
        <v>22</v>
      </c>
      <c r="X438">
        <v>22</v>
      </c>
      <c r="Y438">
        <v>22</v>
      </c>
      <c r="Z438">
        <v>22</v>
      </c>
      <c r="AA438">
        <v>25</v>
      </c>
      <c r="AB438">
        <v>25</v>
      </c>
      <c r="AC438">
        <v>25</v>
      </c>
      <c r="AD438">
        <v>25</v>
      </c>
      <c r="AE438">
        <v>25</v>
      </c>
      <c r="AF438">
        <v>25</v>
      </c>
      <c r="AG438">
        <v>25</v>
      </c>
      <c r="AH438">
        <v>25</v>
      </c>
      <c r="AI438">
        <v>25</v>
      </c>
      <c r="AJ438">
        <v>25</v>
      </c>
      <c r="AK438">
        <v>22</v>
      </c>
      <c r="AL438">
        <v>1</v>
      </c>
      <c r="AM438">
        <v>1</v>
      </c>
      <c r="AN438">
        <v>1</v>
      </c>
      <c r="AO438">
        <v>25</v>
      </c>
      <c r="AP438">
        <v>25</v>
      </c>
      <c r="AQ438">
        <v>25</v>
      </c>
      <c r="AR438">
        <v>25</v>
      </c>
      <c r="AS438">
        <v>25</v>
      </c>
      <c r="AT438">
        <v>25</v>
      </c>
      <c r="AU438">
        <v>23</v>
      </c>
      <c r="AV438">
        <v>23</v>
      </c>
      <c r="AW438">
        <v>24</v>
      </c>
      <c r="AX438">
        <v>24</v>
      </c>
      <c r="AY438">
        <v>23</v>
      </c>
      <c r="AZ438">
        <v>23</v>
      </c>
      <c r="BA438">
        <v>23</v>
      </c>
      <c r="BB438">
        <v>23</v>
      </c>
      <c r="BC438">
        <v>23</v>
      </c>
      <c r="BD438">
        <v>23</v>
      </c>
      <c r="BE438">
        <v>25</v>
      </c>
      <c r="BF438">
        <v>25</v>
      </c>
      <c r="BG438">
        <v>22</v>
      </c>
      <c r="BH438">
        <v>25</v>
      </c>
      <c r="BI438">
        <v>23</v>
      </c>
      <c r="BJ438">
        <v>23</v>
      </c>
      <c r="BK438">
        <v>23</v>
      </c>
      <c r="BL438">
        <v>23</v>
      </c>
      <c r="BM438">
        <v>23</v>
      </c>
      <c r="BN438">
        <v>23</v>
      </c>
      <c r="BO438">
        <v>24</v>
      </c>
      <c r="BP438">
        <v>24</v>
      </c>
      <c r="BQ438">
        <v>23</v>
      </c>
      <c r="BR438">
        <v>23</v>
      </c>
      <c r="BS438">
        <v>24</v>
      </c>
      <c r="BT438">
        <v>24</v>
      </c>
      <c r="BU438">
        <v>24</v>
      </c>
      <c r="BV438">
        <v>24</v>
      </c>
      <c r="BW438">
        <v>24</v>
      </c>
      <c r="BX438">
        <v>24</v>
      </c>
      <c r="BY438">
        <v>1</v>
      </c>
      <c r="BZ438">
        <v>23</v>
      </c>
      <c r="CA438">
        <v>25</v>
      </c>
      <c r="CB438">
        <v>23</v>
      </c>
      <c r="CC438">
        <v>24</v>
      </c>
      <c r="CD438">
        <v>24</v>
      </c>
      <c r="CE438">
        <v>24</v>
      </c>
      <c r="CF438">
        <v>24</v>
      </c>
      <c r="CG438">
        <v>24</v>
      </c>
      <c r="CH438">
        <v>24</v>
      </c>
      <c r="CI438">
        <v>17</v>
      </c>
      <c r="CJ438">
        <v>17</v>
      </c>
      <c r="CK438">
        <v>17</v>
      </c>
      <c r="CL438">
        <v>17</v>
      </c>
      <c r="CM438">
        <v>17</v>
      </c>
      <c r="CN438">
        <v>17</v>
      </c>
      <c r="CO438">
        <v>17</v>
      </c>
      <c r="CP438">
        <v>17</v>
      </c>
      <c r="CQ438">
        <v>17</v>
      </c>
      <c r="CR438">
        <v>17</v>
      </c>
      <c r="CS438">
        <v>23</v>
      </c>
      <c r="CT438">
        <v>24</v>
      </c>
      <c r="CU438">
        <v>23</v>
      </c>
      <c r="CV438">
        <v>24</v>
      </c>
      <c r="CW438">
        <v>1</v>
      </c>
      <c r="CX438">
        <v>17</v>
      </c>
      <c r="CY438">
        <v>17</v>
      </c>
      <c r="CZ438">
        <v>17</v>
      </c>
      <c r="DA438">
        <v>17</v>
      </c>
      <c r="DB438">
        <v>17</v>
      </c>
    </row>
    <row r="439" spans="1:106">
      <c r="A439">
        <v>431</v>
      </c>
      <c r="B439" t="s">
        <v>17</v>
      </c>
      <c r="C439" t="s">
        <v>9</v>
      </c>
      <c r="D439" t="s">
        <v>12</v>
      </c>
      <c r="E439" t="s">
        <v>19</v>
      </c>
      <c r="F439" t="s">
        <v>20</v>
      </c>
      <c r="G439">
        <v>22</v>
      </c>
      <c r="H439">
        <v>22</v>
      </c>
      <c r="I439">
        <v>22</v>
      </c>
      <c r="J439">
        <v>22</v>
      </c>
      <c r="K439">
        <v>22</v>
      </c>
      <c r="L439">
        <v>22</v>
      </c>
      <c r="M439">
        <v>22</v>
      </c>
      <c r="N439">
        <v>22</v>
      </c>
      <c r="O439">
        <v>22</v>
      </c>
      <c r="P439">
        <v>22</v>
      </c>
      <c r="Q439">
        <v>22</v>
      </c>
      <c r="R439">
        <v>22</v>
      </c>
      <c r="S439">
        <v>22</v>
      </c>
      <c r="T439">
        <v>22</v>
      </c>
      <c r="U439">
        <v>22</v>
      </c>
      <c r="V439">
        <v>22</v>
      </c>
      <c r="W439">
        <v>22</v>
      </c>
      <c r="X439">
        <v>22</v>
      </c>
      <c r="Y439">
        <v>22</v>
      </c>
      <c r="Z439">
        <v>22</v>
      </c>
      <c r="AA439">
        <v>25</v>
      </c>
      <c r="AB439">
        <v>25</v>
      </c>
      <c r="AC439">
        <v>25</v>
      </c>
      <c r="AD439">
        <v>25</v>
      </c>
      <c r="AE439">
        <v>25</v>
      </c>
      <c r="AF439">
        <v>25</v>
      </c>
      <c r="AG439">
        <v>25</v>
      </c>
      <c r="AH439">
        <v>25</v>
      </c>
      <c r="AI439">
        <v>25</v>
      </c>
      <c r="AJ439">
        <v>25</v>
      </c>
      <c r="AK439">
        <v>25</v>
      </c>
      <c r="AL439">
        <v>25</v>
      </c>
      <c r="AM439">
        <v>25</v>
      </c>
      <c r="AN439">
        <v>25</v>
      </c>
      <c r="AO439">
        <v>25</v>
      </c>
      <c r="AP439">
        <v>25</v>
      </c>
      <c r="AQ439">
        <v>25</v>
      </c>
      <c r="AR439">
        <v>25</v>
      </c>
      <c r="AS439">
        <v>1</v>
      </c>
      <c r="AT439">
        <v>25</v>
      </c>
      <c r="AU439">
        <v>23</v>
      </c>
      <c r="AV439">
        <v>23</v>
      </c>
      <c r="AW439">
        <v>23</v>
      </c>
      <c r="AX439">
        <v>23</v>
      </c>
      <c r="AY439">
        <v>23</v>
      </c>
      <c r="AZ439">
        <v>23</v>
      </c>
      <c r="BA439">
        <v>23</v>
      </c>
      <c r="BB439">
        <v>23</v>
      </c>
      <c r="BC439">
        <v>23</v>
      </c>
      <c r="BD439">
        <v>23</v>
      </c>
      <c r="BE439">
        <v>23</v>
      </c>
      <c r="BF439">
        <v>23</v>
      </c>
      <c r="BG439">
        <v>23</v>
      </c>
      <c r="BH439">
        <v>23</v>
      </c>
      <c r="BI439">
        <v>23</v>
      </c>
      <c r="BJ439">
        <v>23</v>
      </c>
      <c r="BK439">
        <v>23</v>
      </c>
      <c r="BL439">
        <v>23</v>
      </c>
      <c r="BM439">
        <v>25</v>
      </c>
      <c r="BN439">
        <v>23</v>
      </c>
      <c r="BO439">
        <v>24</v>
      </c>
      <c r="BP439">
        <v>24</v>
      </c>
      <c r="BQ439">
        <v>24</v>
      </c>
      <c r="BR439">
        <v>24</v>
      </c>
      <c r="BS439">
        <v>24</v>
      </c>
      <c r="BT439">
        <v>24</v>
      </c>
      <c r="BU439">
        <v>24</v>
      </c>
      <c r="BV439">
        <v>24</v>
      </c>
      <c r="BW439">
        <v>24</v>
      </c>
      <c r="BX439">
        <v>24</v>
      </c>
      <c r="BY439">
        <v>24</v>
      </c>
      <c r="BZ439">
        <v>24</v>
      </c>
      <c r="CA439">
        <v>24</v>
      </c>
      <c r="CB439">
        <v>24</v>
      </c>
      <c r="CC439">
        <v>24</v>
      </c>
      <c r="CD439">
        <v>24</v>
      </c>
      <c r="CE439">
        <v>24</v>
      </c>
      <c r="CF439">
        <v>24</v>
      </c>
      <c r="CG439">
        <v>23</v>
      </c>
      <c r="CH439">
        <v>24</v>
      </c>
      <c r="CI439">
        <v>17</v>
      </c>
      <c r="CJ439">
        <v>17</v>
      </c>
      <c r="CK439">
        <v>17</v>
      </c>
      <c r="CL439">
        <v>17</v>
      </c>
      <c r="CM439">
        <v>17</v>
      </c>
      <c r="CN439">
        <v>17</v>
      </c>
      <c r="CO439">
        <v>17</v>
      </c>
      <c r="CP439">
        <v>17</v>
      </c>
      <c r="CQ439">
        <v>17</v>
      </c>
      <c r="CR439">
        <v>17</v>
      </c>
      <c r="CS439">
        <v>17</v>
      </c>
      <c r="CT439">
        <v>17</v>
      </c>
      <c r="CU439">
        <v>17</v>
      </c>
      <c r="CV439">
        <v>17</v>
      </c>
      <c r="CW439">
        <v>17</v>
      </c>
      <c r="CX439">
        <v>17</v>
      </c>
      <c r="CY439">
        <v>1</v>
      </c>
      <c r="CZ439">
        <v>17</v>
      </c>
      <c r="DA439">
        <v>24</v>
      </c>
      <c r="DB439">
        <v>17</v>
      </c>
    </row>
    <row r="440" spans="1:106">
      <c r="A440">
        <v>432</v>
      </c>
      <c r="B440" t="s">
        <v>17</v>
      </c>
      <c r="C440" t="s">
        <v>9</v>
      </c>
      <c r="D440" t="s">
        <v>12</v>
      </c>
      <c r="E440" t="s">
        <v>19</v>
      </c>
      <c r="F440" t="s">
        <v>20</v>
      </c>
      <c r="G440">
        <v>22</v>
      </c>
      <c r="H440">
        <v>22</v>
      </c>
      <c r="I440">
        <v>22</v>
      </c>
      <c r="J440">
        <v>22</v>
      </c>
      <c r="K440">
        <v>22</v>
      </c>
      <c r="L440">
        <v>22</v>
      </c>
      <c r="M440">
        <v>22</v>
      </c>
      <c r="N440">
        <v>22</v>
      </c>
      <c r="O440">
        <v>22</v>
      </c>
      <c r="P440">
        <v>22</v>
      </c>
      <c r="Q440">
        <v>22</v>
      </c>
      <c r="R440">
        <v>22</v>
      </c>
      <c r="S440">
        <v>22</v>
      </c>
      <c r="T440">
        <v>22</v>
      </c>
      <c r="U440">
        <v>22</v>
      </c>
      <c r="V440">
        <v>22</v>
      </c>
      <c r="W440">
        <v>22</v>
      </c>
      <c r="X440">
        <v>22</v>
      </c>
      <c r="Y440">
        <v>22</v>
      </c>
      <c r="Z440">
        <v>22</v>
      </c>
      <c r="AA440">
        <v>25</v>
      </c>
      <c r="AB440">
        <v>25</v>
      </c>
      <c r="AC440">
        <v>25</v>
      </c>
      <c r="AD440">
        <v>25</v>
      </c>
      <c r="AE440">
        <v>25</v>
      </c>
      <c r="AF440">
        <v>25</v>
      </c>
      <c r="AG440">
        <v>25</v>
      </c>
      <c r="AH440">
        <v>25</v>
      </c>
      <c r="AI440">
        <v>25</v>
      </c>
      <c r="AJ440">
        <v>25</v>
      </c>
      <c r="AK440">
        <v>25</v>
      </c>
      <c r="AL440">
        <v>25</v>
      </c>
      <c r="AM440">
        <v>25</v>
      </c>
      <c r="AN440">
        <v>25</v>
      </c>
      <c r="AO440">
        <v>25</v>
      </c>
      <c r="AP440">
        <v>25</v>
      </c>
      <c r="AQ440">
        <v>25</v>
      </c>
      <c r="AR440">
        <v>25</v>
      </c>
      <c r="AS440">
        <v>25</v>
      </c>
      <c r="AT440">
        <v>25</v>
      </c>
      <c r="AU440">
        <v>23</v>
      </c>
      <c r="AV440">
        <v>23</v>
      </c>
      <c r="AW440">
        <v>23</v>
      </c>
      <c r="AX440">
        <v>23</v>
      </c>
      <c r="AY440">
        <v>23</v>
      </c>
      <c r="AZ440">
        <v>23</v>
      </c>
      <c r="BA440">
        <v>23</v>
      </c>
      <c r="BB440">
        <v>23</v>
      </c>
      <c r="BC440">
        <v>23</v>
      </c>
      <c r="BD440">
        <v>23</v>
      </c>
      <c r="BE440">
        <v>23</v>
      </c>
      <c r="BF440">
        <v>23</v>
      </c>
      <c r="BG440">
        <v>23</v>
      </c>
      <c r="BH440">
        <v>23</v>
      </c>
      <c r="BI440">
        <v>23</v>
      </c>
      <c r="BJ440">
        <v>23</v>
      </c>
      <c r="BK440">
        <v>23</v>
      </c>
      <c r="BL440">
        <v>23</v>
      </c>
      <c r="BM440">
        <v>23</v>
      </c>
      <c r="BN440">
        <v>23</v>
      </c>
      <c r="BO440">
        <v>24</v>
      </c>
      <c r="BP440">
        <v>24</v>
      </c>
      <c r="BQ440">
        <v>24</v>
      </c>
      <c r="BR440">
        <v>24</v>
      </c>
      <c r="BS440">
        <v>24</v>
      </c>
      <c r="BT440">
        <v>24</v>
      </c>
      <c r="BU440">
        <v>24</v>
      </c>
      <c r="BV440">
        <v>24</v>
      </c>
      <c r="BW440">
        <v>24</v>
      </c>
      <c r="BX440">
        <v>24</v>
      </c>
      <c r="BY440">
        <v>24</v>
      </c>
      <c r="BZ440">
        <v>24</v>
      </c>
      <c r="CA440">
        <v>24</v>
      </c>
      <c r="CB440">
        <v>24</v>
      </c>
      <c r="CC440">
        <v>24</v>
      </c>
      <c r="CD440">
        <v>24</v>
      </c>
      <c r="CE440">
        <v>24</v>
      </c>
      <c r="CF440">
        <v>24</v>
      </c>
      <c r="CG440">
        <v>24</v>
      </c>
      <c r="CH440">
        <v>24</v>
      </c>
      <c r="CI440">
        <v>17</v>
      </c>
      <c r="CJ440">
        <v>17</v>
      </c>
      <c r="CK440">
        <v>17</v>
      </c>
      <c r="CL440">
        <v>17</v>
      </c>
      <c r="CM440">
        <v>17</v>
      </c>
      <c r="CN440">
        <v>17</v>
      </c>
      <c r="CO440">
        <v>17</v>
      </c>
      <c r="CP440">
        <v>17</v>
      </c>
      <c r="CQ440">
        <v>17</v>
      </c>
      <c r="CR440">
        <v>17</v>
      </c>
      <c r="CS440">
        <v>17</v>
      </c>
      <c r="CT440">
        <v>17</v>
      </c>
      <c r="CU440">
        <v>17</v>
      </c>
      <c r="CV440">
        <v>17</v>
      </c>
      <c r="CW440">
        <v>17</v>
      </c>
      <c r="CX440">
        <v>17</v>
      </c>
      <c r="CY440">
        <v>17</v>
      </c>
      <c r="CZ440">
        <v>17</v>
      </c>
      <c r="DA440">
        <v>17</v>
      </c>
      <c r="DB440">
        <v>17</v>
      </c>
    </row>
    <row r="441" spans="1:106">
      <c r="A441">
        <v>433</v>
      </c>
      <c r="B441" t="s">
        <v>17</v>
      </c>
      <c r="C441" t="s">
        <v>9</v>
      </c>
      <c r="D441" t="s">
        <v>12</v>
      </c>
      <c r="E441" t="s">
        <v>19</v>
      </c>
      <c r="F441" t="s">
        <v>20</v>
      </c>
      <c r="G441">
        <v>22</v>
      </c>
      <c r="H441">
        <v>22</v>
      </c>
      <c r="I441">
        <v>22</v>
      </c>
      <c r="J441">
        <v>22</v>
      </c>
      <c r="K441">
        <v>22</v>
      </c>
      <c r="L441">
        <v>22</v>
      </c>
      <c r="M441">
        <v>22</v>
      </c>
      <c r="N441">
        <v>22</v>
      </c>
      <c r="O441">
        <v>22</v>
      </c>
      <c r="P441">
        <v>22</v>
      </c>
      <c r="Q441">
        <v>22</v>
      </c>
      <c r="R441">
        <v>22</v>
      </c>
      <c r="S441">
        <v>22</v>
      </c>
      <c r="T441">
        <v>22</v>
      </c>
      <c r="U441">
        <v>22</v>
      </c>
      <c r="V441">
        <v>22</v>
      </c>
      <c r="W441">
        <v>22</v>
      </c>
      <c r="X441">
        <v>22</v>
      </c>
      <c r="Y441">
        <v>22</v>
      </c>
      <c r="Z441">
        <v>22</v>
      </c>
      <c r="AA441">
        <v>25</v>
      </c>
      <c r="AB441">
        <v>25</v>
      </c>
      <c r="AC441">
        <v>25</v>
      </c>
      <c r="AD441">
        <v>25</v>
      </c>
      <c r="AE441">
        <v>25</v>
      </c>
      <c r="AF441">
        <v>25</v>
      </c>
      <c r="AG441">
        <v>25</v>
      </c>
      <c r="AH441">
        <v>25</v>
      </c>
      <c r="AI441">
        <v>25</v>
      </c>
      <c r="AJ441">
        <v>25</v>
      </c>
      <c r="AK441">
        <v>25</v>
      </c>
      <c r="AL441">
        <v>25</v>
      </c>
      <c r="AM441">
        <v>25</v>
      </c>
      <c r="AN441">
        <v>25</v>
      </c>
      <c r="AO441">
        <v>25</v>
      </c>
      <c r="AP441">
        <v>25</v>
      </c>
      <c r="AQ441">
        <v>25</v>
      </c>
      <c r="AR441">
        <v>25</v>
      </c>
      <c r="AS441">
        <v>25</v>
      </c>
      <c r="AT441">
        <v>25</v>
      </c>
      <c r="AU441">
        <v>23</v>
      </c>
      <c r="AV441">
        <v>23</v>
      </c>
      <c r="AW441">
        <v>23</v>
      </c>
      <c r="AX441">
        <v>23</v>
      </c>
      <c r="AY441">
        <v>23</v>
      </c>
      <c r="AZ441">
        <v>23</v>
      </c>
      <c r="BA441">
        <v>23</v>
      </c>
      <c r="BB441">
        <v>23</v>
      </c>
      <c r="BC441">
        <v>23</v>
      </c>
      <c r="BD441">
        <v>23</v>
      </c>
      <c r="BE441">
        <v>23</v>
      </c>
      <c r="BF441">
        <v>23</v>
      </c>
      <c r="BG441">
        <v>23</v>
      </c>
      <c r="BH441">
        <v>23</v>
      </c>
      <c r="BI441">
        <v>23</v>
      </c>
      <c r="BJ441">
        <v>23</v>
      </c>
      <c r="BK441">
        <v>24</v>
      </c>
      <c r="BL441">
        <v>23</v>
      </c>
      <c r="BM441">
        <v>23</v>
      </c>
      <c r="BN441">
        <v>23</v>
      </c>
      <c r="BO441">
        <v>24</v>
      </c>
      <c r="BP441">
        <v>24</v>
      </c>
      <c r="BQ441">
        <v>24</v>
      </c>
      <c r="BR441">
        <v>24</v>
      </c>
      <c r="BS441">
        <v>24</v>
      </c>
      <c r="BT441">
        <v>24</v>
      </c>
      <c r="BU441">
        <v>24</v>
      </c>
      <c r="BV441">
        <v>24</v>
      </c>
      <c r="BW441">
        <v>24</v>
      </c>
      <c r="BX441">
        <v>24</v>
      </c>
      <c r="BY441">
        <v>24</v>
      </c>
      <c r="BZ441">
        <v>24</v>
      </c>
      <c r="CA441">
        <v>24</v>
      </c>
      <c r="CB441">
        <v>24</v>
      </c>
      <c r="CC441">
        <v>24</v>
      </c>
      <c r="CD441">
        <v>24</v>
      </c>
      <c r="CE441">
        <v>26</v>
      </c>
      <c r="CF441">
        <v>24</v>
      </c>
      <c r="CG441">
        <v>24</v>
      </c>
      <c r="CH441">
        <v>24</v>
      </c>
      <c r="CI441">
        <v>17</v>
      </c>
      <c r="CJ441">
        <v>17</v>
      </c>
      <c r="CK441">
        <v>17</v>
      </c>
      <c r="CL441">
        <v>17</v>
      </c>
      <c r="CM441">
        <v>17</v>
      </c>
      <c r="CN441">
        <v>17</v>
      </c>
      <c r="CO441">
        <v>17</v>
      </c>
      <c r="CP441">
        <v>17</v>
      </c>
      <c r="CQ441">
        <v>17</v>
      </c>
      <c r="CR441">
        <v>17</v>
      </c>
      <c r="CS441">
        <v>17</v>
      </c>
      <c r="CT441">
        <v>17</v>
      </c>
      <c r="CU441">
        <v>17</v>
      </c>
      <c r="CV441">
        <v>17</v>
      </c>
      <c r="CW441">
        <v>17</v>
      </c>
      <c r="CX441">
        <v>17</v>
      </c>
      <c r="CY441">
        <v>23</v>
      </c>
      <c r="CZ441">
        <v>17</v>
      </c>
      <c r="DA441">
        <v>17</v>
      </c>
      <c r="DB441">
        <v>17</v>
      </c>
    </row>
    <row r="442" spans="1:106">
      <c r="A442">
        <v>434</v>
      </c>
      <c r="B442" t="s">
        <v>17</v>
      </c>
      <c r="C442" t="s">
        <v>9</v>
      </c>
      <c r="D442" t="s">
        <v>12</v>
      </c>
      <c r="E442" t="s">
        <v>19</v>
      </c>
      <c r="F442" t="s">
        <v>20</v>
      </c>
      <c r="G442">
        <v>22</v>
      </c>
      <c r="H442">
        <v>22</v>
      </c>
      <c r="I442">
        <v>22</v>
      </c>
      <c r="J442">
        <v>22</v>
      </c>
      <c r="K442">
        <v>22</v>
      </c>
      <c r="L442">
        <v>22</v>
      </c>
      <c r="M442">
        <v>22</v>
      </c>
      <c r="N442">
        <v>22</v>
      </c>
      <c r="O442">
        <v>22</v>
      </c>
      <c r="P442">
        <v>22</v>
      </c>
      <c r="Q442">
        <v>22</v>
      </c>
      <c r="R442">
        <v>22</v>
      </c>
      <c r="S442">
        <v>22</v>
      </c>
      <c r="T442">
        <v>22</v>
      </c>
      <c r="U442">
        <v>22</v>
      </c>
      <c r="V442">
        <v>22</v>
      </c>
      <c r="W442">
        <v>22</v>
      </c>
      <c r="X442">
        <v>22</v>
      </c>
      <c r="Y442">
        <v>22</v>
      </c>
      <c r="Z442">
        <v>22</v>
      </c>
      <c r="AA442">
        <v>25</v>
      </c>
      <c r="AB442">
        <v>25</v>
      </c>
      <c r="AC442">
        <v>25</v>
      </c>
      <c r="AD442">
        <v>25</v>
      </c>
      <c r="AE442">
        <v>25</v>
      </c>
      <c r="AF442">
        <v>25</v>
      </c>
      <c r="AG442">
        <v>25</v>
      </c>
      <c r="AH442">
        <v>25</v>
      </c>
      <c r="AI442">
        <v>25</v>
      </c>
      <c r="AJ442">
        <v>25</v>
      </c>
      <c r="AK442">
        <v>25</v>
      </c>
      <c r="AL442">
        <v>1</v>
      </c>
      <c r="AM442">
        <v>25</v>
      </c>
      <c r="AN442">
        <v>25</v>
      </c>
      <c r="AO442">
        <v>25</v>
      </c>
      <c r="AP442">
        <v>25</v>
      </c>
      <c r="AQ442">
        <v>25</v>
      </c>
      <c r="AR442">
        <v>25</v>
      </c>
      <c r="AS442">
        <v>25</v>
      </c>
      <c r="AT442">
        <v>25</v>
      </c>
      <c r="AU442">
        <v>23</v>
      </c>
      <c r="AV442">
        <v>23</v>
      </c>
      <c r="AW442">
        <v>23</v>
      </c>
      <c r="AX442">
        <v>23</v>
      </c>
      <c r="AY442">
        <v>23</v>
      </c>
      <c r="AZ442">
        <v>23</v>
      </c>
      <c r="BA442">
        <v>23</v>
      </c>
      <c r="BB442">
        <v>23</v>
      </c>
      <c r="BC442">
        <v>23</v>
      </c>
      <c r="BD442">
        <v>23</v>
      </c>
      <c r="BE442">
        <v>23</v>
      </c>
      <c r="BF442">
        <v>25</v>
      </c>
      <c r="BG442">
        <v>23</v>
      </c>
      <c r="BH442">
        <v>1</v>
      </c>
      <c r="BI442">
        <v>23</v>
      </c>
      <c r="BJ442">
        <v>23</v>
      </c>
      <c r="BK442">
        <v>23</v>
      </c>
      <c r="BL442">
        <v>23</v>
      </c>
      <c r="BM442">
        <v>23</v>
      </c>
      <c r="BN442">
        <v>23</v>
      </c>
      <c r="BO442">
        <v>24</v>
      </c>
      <c r="BP442">
        <v>24</v>
      </c>
      <c r="BQ442">
        <v>24</v>
      </c>
      <c r="BR442">
        <v>24</v>
      </c>
      <c r="BS442">
        <v>24</v>
      </c>
      <c r="BT442">
        <v>24</v>
      </c>
      <c r="BU442">
        <v>24</v>
      </c>
      <c r="BV442">
        <v>24</v>
      </c>
      <c r="BW442">
        <v>24</v>
      </c>
      <c r="BX442">
        <v>24</v>
      </c>
      <c r="BY442">
        <v>24</v>
      </c>
      <c r="BZ442">
        <v>23</v>
      </c>
      <c r="CA442">
        <v>24</v>
      </c>
      <c r="CB442">
        <v>23</v>
      </c>
      <c r="CC442">
        <v>24</v>
      </c>
      <c r="CD442">
        <v>24</v>
      </c>
      <c r="CE442">
        <v>24</v>
      </c>
      <c r="CF442">
        <v>24</v>
      </c>
      <c r="CG442">
        <v>24</v>
      </c>
      <c r="CH442">
        <v>24</v>
      </c>
      <c r="CI442">
        <v>17</v>
      </c>
      <c r="CJ442">
        <v>17</v>
      </c>
      <c r="CK442">
        <v>17</v>
      </c>
      <c r="CL442">
        <v>17</v>
      </c>
      <c r="CM442">
        <v>17</v>
      </c>
      <c r="CN442">
        <v>17</v>
      </c>
      <c r="CO442">
        <v>17</v>
      </c>
      <c r="CP442">
        <v>17</v>
      </c>
      <c r="CQ442">
        <v>17</v>
      </c>
      <c r="CR442">
        <v>17</v>
      </c>
      <c r="CS442">
        <v>17</v>
      </c>
      <c r="CT442">
        <v>24</v>
      </c>
      <c r="CU442">
        <v>17</v>
      </c>
      <c r="CV442">
        <v>24</v>
      </c>
      <c r="CW442">
        <v>17</v>
      </c>
      <c r="CX442">
        <v>17</v>
      </c>
      <c r="CY442">
        <v>17</v>
      </c>
      <c r="CZ442">
        <v>17</v>
      </c>
      <c r="DA442">
        <v>17</v>
      </c>
      <c r="DB442">
        <v>17</v>
      </c>
    </row>
    <row r="443" spans="1:106">
      <c r="A443">
        <v>435</v>
      </c>
      <c r="B443" t="s">
        <v>17</v>
      </c>
      <c r="C443" t="s">
        <v>9</v>
      </c>
      <c r="D443" t="s">
        <v>12</v>
      </c>
      <c r="E443" t="s">
        <v>19</v>
      </c>
      <c r="F443" t="s">
        <v>20</v>
      </c>
      <c r="G443">
        <v>22</v>
      </c>
      <c r="H443">
        <v>22</v>
      </c>
      <c r="I443">
        <v>22</v>
      </c>
      <c r="J443">
        <v>22</v>
      </c>
      <c r="K443">
        <v>22</v>
      </c>
      <c r="L443">
        <v>22</v>
      </c>
      <c r="M443">
        <v>22</v>
      </c>
      <c r="N443">
        <v>22</v>
      </c>
      <c r="O443">
        <v>22</v>
      </c>
      <c r="P443">
        <v>22</v>
      </c>
      <c r="Q443">
        <v>22</v>
      </c>
      <c r="R443">
        <v>22</v>
      </c>
      <c r="S443">
        <v>22</v>
      </c>
      <c r="T443">
        <v>22</v>
      </c>
      <c r="U443">
        <v>22</v>
      </c>
      <c r="V443">
        <v>22</v>
      </c>
      <c r="W443">
        <v>22</v>
      </c>
      <c r="X443">
        <v>22</v>
      </c>
      <c r="Y443">
        <v>22</v>
      </c>
      <c r="Z443">
        <v>22</v>
      </c>
      <c r="AA443">
        <v>25</v>
      </c>
      <c r="AB443">
        <v>25</v>
      </c>
      <c r="AC443">
        <v>25</v>
      </c>
      <c r="AD443">
        <v>25</v>
      </c>
      <c r="AE443">
        <v>25</v>
      </c>
      <c r="AF443">
        <v>25</v>
      </c>
      <c r="AG443">
        <v>25</v>
      </c>
      <c r="AH443">
        <v>25</v>
      </c>
      <c r="AI443">
        <v>25</v>
      </c>
      <c r="AJ443">
        <v>25</v>
      </c>
      <c r="AK443">
        <v>25</v>
      </c>
      <c r="AL443">
        <v>25</v>
      </c>
      <c r="AM443">
        <v>25</v>
      </c>
      <c r="AN443">
        <v>25</v>
      </c>
      <c r="AO443">
        <v>25</v>
      </c>
      <c r="AP443">
        <v>25</v>
      </c>
      <c r="AQ443">
        <v>25</v>
      </c>
      <c r="AR443">
        <v>25</v>
      </c>
      <c r="AS443">
        <v>25</v>
      </c>
      <c r="AT443">
        <v>25</v>
      </c>
      <c r="AU443">
        <v>23</v>
      </c>
      <c r="AV443">
        <v>23</v>
      </c>
      <c r="AW443">
        <v>23</v>
      </c>
      <c r="AX443">
        <v>23</v>
      </c>
      <c r="AY443">
        <v>23</v>
      </c>
      <c r="AZ443">
        <v>23</v>
      </c>
      <c r="BA443">
        <v>23</v>
      </c>
      <c r="BB443">
        <v>23</v>
      </c>
      <c r="BC443">
        <v>23</v>
      </c>
      <c r="BD443">
        <v>23</v>
      </c>
      <c r="BE443">
        <v>23</v>
      </c>
      <c r="BF443">
        <v>23</v>
      </c>
      <c r="BG443">
        <v>23</v>
      </c>
      <c r="BH443">
        <v>23</v>
      </c>
      <c r="BI443">
        <v>23</v>
      </c>
      <c r="BJ443">
        <v>23</v>
      </c>
      <c r="BK443">
        <v>23</v>
      </c>
      <c r="BL443">
        <v>23</v>
      </c>
      <c r="BM443">
        <v>23</v>
      </c>
      <c r="BN443">
        <v>23</v>
      </c>
      <c r="BO443">
        <v>24</v>
      </c>
      <c r="BP443">
        <v>24</v>
      </c>
      <c r="BQ443">
        <v>24</v>
      </c>
      <c r="BR443">
        <v>24</v>
      </c>
      <c r="BS443">
        <v>24</v>
      </c>
      <c r="BT443">
        <v>24</v>
      </c>
      <c r="BU443">
        <v>24</v>
      </c>
      <c r="BV443">
        <v>24</v>
      </c>
      <c r="BW443">
        <v>24</v>
      </c>
      <c r="BX443">
        <v>24</v>
      </c>
      <c r="BY443">
        <v>24</v>
      </c>
      <c r="BZ443">
        <v>24</v>
      </c>
      <c r="CA443">
        <v>24</v>
      </c>
      <c r="CB443">
        <v>24</v>
      </c>
      <c r="CC443">
        <v>24</v>
      </c>
      <c r="CD443">
        <v>24</v>
      </c>
      <c r="CE443">
        <v>24</v>
      </c>
      <c r="CF443">
        <v>24</v>
      </c>
      <c r="CG443">
        <v>24</v>
      </c>
      <c r="CH443">
        <v>24</v>
      </c>
      <c r="CI443">
        <v>17</v>
      </c>
      <c r="CJ443">
        <v>17</v>
      </c>
      <c r="CK443">
        <v>17</v>
      </c>
      <c r="CL443">
        <v>17</v>
      </c>
      <c r="CM443">
        <v>17</v>
      </c>
      <c r="CN443">
        <v>17</v>
      </c>
      <c r="CO443">
        <v>17</v>
      </c>
      <c r="CP443">
        <v>17</v>
      </c>
      <c r="CQ443">
        <v>17</v>
      </c>
      <c r="CR443">
        <v>17</v>
      </c>
      <c r="CS443">
        <v>17</v>
      </c>
      <c r="CT443">
        <v>17</v>
      </c>
      <c r="CU443">
        <v>17</v>
      </c>
      <c r="CV443">
        <v>17</v>
      </c>
      <c r="CW443">
        <v>17</v>
      </c>
      <c r="CX443">
        <v>17</v>
      </c>
      <c r="CY443">
        <v>17</v>
      </c>
      <c r="CZ443">
        <v>17</v>
      </c>
      <c r="DA443">
        <v>17</v>
      </c>
      <c r="DB443">
        <v>17</v>
      </c>
    </row>
    <row r="444" spans="1:106">
      <c r="A444">
        <v>436</v>
      </c>
      <c r="B444" t="s">
        <v>17</v>
      </c>
      <c r="C444" t="s">
        <v>9</v>
      </c>
      <c r="D444" t="s">
        <v>12</v>
      </c>
      <c r="E444" t="s">
        <v>19</v>
      </c>
      <c r="F444" t="s">
        <v>20</v>
      </c>
      <c r="G444">
        <v>22</v>
      </c>
      <c r="H444">
        <v>11</v>
      </c>
      <c r="I444">
        <v>22</v>
      </c>
      <c r="J444">
        <v>22</v>
      </c>
      <c r="K444">
        <v>22</v>
      </c>
      <c r="L444">
        <v>22</v>
      </c>
      <c r="M444">
        <v>22</v>
      </c>
      <c r="N444">
        <v>22</v>
      </c>
      <c r="O444">
        <v>22</v>
      </c>
      <c r="P444">
        <v>22</v>
      </c>
      <c r="Q444">
        <v>22</v>
      </c>
      <c r="R444">
        <v>22</v>
      </c>
      <c r="S444">
        <v>22</v>
      </c>
      <c r="T444">
        <v>22</v>
      </c>
      <c r="U444">
        <v>22</v>
      </c>
      <c r="V444">
        <v>22</v>
      </c>
      <c r="W444">
        <v>22</v>
      </c>
      <c r="X444">
        <v>22</v>
      </c>
      <c r="Y444">
        <v>22</v>
      </c>
      <c r="Z444">
        <v>22</v>
      </c>
      <c r="AA444">
        <v>25</v>
      </c>
      <c r="AB444">
        <v>22</v>
      </c>
      <c r="AC444">
        <v>25</v>
      </c>
      <c r="AD444">
        <v>25</v>
      </c>
      <c r="AE444">
        <v>25</v>
      </c>
      <c r="AF444">
        <v>25</v>
      </c>
      <c r="AG444">
        <v>25</v>
      </c>
      <c r="AH444">
        <v>25</v>
      </c>
      <c r="AI444">
        <v>25</v>
      </c>
      <c r="AJ444">
        <v>25</v>
      </c>
      <c r="AK444">
        <v>25</v>
      </c>
      <c r="AL444">
        <v>25</v>
      </c>
      <c r="AM444">
        <v>25</v>
      </c>
      <c r="AN444">
        <v>25</v>
      </c>
      <c r="AO444">
        <v>25</v>
      </c>
      <c r="AP444">
        <v>25</v>
      </c>
      <c r="AQ444">
        <v>25</v>
      </c>
      <c r="AR444">
        <v>25</v>
      </c>
      <c r="AS444">
        <v>25</v>
      </c>
      <c r="AT444">
        <v>25</v>
      </c>
      <c r="AU444">
        <v>23</v>
      </c>
      <c r="AV444">
        <v>25</v>
      </c>
      <c r="AW444">
        <v>23</v>
      </c>
      <c r="AX444">
        <v>11</v>
      </c>
      <c r="AY444">
        <v>23</v>
      </c>
      <c r="AZ444">
        <v>23</v>
      </c>
      <c r="BA444">
        <v>23</v>
      </c>
      <c r="BB444">
        <v>23</v>
      </c>
      <c r="BC444">
        <v>23</v>
      </c>
      <c r="BD444">
        <v>23</v>
      </c>
      <c r="BE444">
        <v>23</v>
      </c>
      <c r="BF444">
        <v>23</v>
      </c>
      <c r="BG444">
        <v>23</v>
      </c>
      <c r="BH444">
        <v>23</v>
      </c>
      <c r="BI444">
        <v>23</v>
      </c>
      <c r="BJ444">
        <v>23</v>
      </c>
      <c r="BK444">
        <v>23</v>
      </c>
      <c r="BL444">
        <v>23</v>
      </c>
      <c r="BM444">
        <v>23</v>
      </c>
      <c r="BN444">
        <v>23</v>
      </c>
      <c r="BO444">
        <v>24</v>
      </c>
      <c r="BP444">
        <v>23</v>
      </c>
      <c r="BQ444">
        <v>24</v>
      </c>
      <c r="BR444">
        <v>23</v>
      </c>
      <c r="BS444">
        <v>24</v>
      </c>
      <c r="BT444">
        <v>24</v>
      </c>
      <c r="BU444">
        <v>24</v>
      </c>
      <c r="BV444">
        <v>24</v>
      </c>
      <c r="BW444">
        <v>24</v>
      </c>
      <c r="BX444">
        <v>24</v>
      </c>
      <c r="BY444">
        <v>24</v>
      </c>
      <c r="BZ444">
        <v>24</v>
      </c>
      <c r="CA444">
        <v>24</v>
      </c>
      <c r="CB444">
        <v>24</v>
      </c>
      <c r="CC444">
        <v>24</v>
      </c>
      <c r="CD444">
        <v>24</v>
      </c>
      <c r="CE444">
        <v>24</v>
      </c>
      <c r="CF444">
        <v>24</v>
      </c>
      <c r="CG444">
        <v>24</v>
      </c>
      <c r="CH444">
        <v>24</v>
      </c>
      <c r="CI444">
        <v>17</v>
      </c>
      <c r="CJ444">
        <v>24</v>
      </c>
      <c r="CK444">
        <v>17</v>
      </c>
      <c r="CL444">
        <v>24</v>
      </c>
      <c r="CM444">
        <v>17</v>
      </c>
      <c r="CN444">
        <v>17</v>
      </c>
      <c r="CO444">
        <v>17</v>
      </c>
      <c r="CP444">
        <v>17</v>
      </c>
      <c r="CQ444">
        <v>17</v>
      </c>
      <c r="CR444">
        <v>17</v>
      </c>
      <c r="CS444">
        <v>17</v>
      </c>
      <c r="CT444">
        <v>17</v>
      </c>
      <c r="CU444">
        <v>17</v>
      </c>
      <c r="CV444">
        <v>17</v>
      </c>
      <c r="CW444">
        <v>17</v>
      </c>
      <c r="CX444">
        <v>17</v>
      </c>
      <c r="CY444">
        <v>17</v>
      </c>
      <c r="CZ444">
        <v>17</v>
      </c>
      <c r="DA444">
        <v>17</v>
      </c>
      <c r="DB444">
        <v>17</v>
      </c>
    </row>
    <row r="445" spans="1:106">
      <c r="A445">
        <v>437</v>
      </c>
      <c r="B445" t="s">
        <v>17</v>
      </c>
      <c r="C445" t="s">
        <v>9</v>
      </c>
      <c r="D445" t="s">
        <v>12</v>
      </c>
      <c r="E445" t="s">
        <v>19</v>
      </c>
      <c r="F445" t="s">
        <v>20</v>
      </c>
      <c r="G445">
        <v>22</v>
      </c>
      <c r="H445">
        <v>22</v>
      </c>
      <c r="I445">
        <v>22</v>
      </c>
      <c r="J445">
        <v>22</v>
      </c>
      <c r="K445">
        <v>22</v>
      </c>
      <c r="L445">
        <v>22</v>
      </c>
      <c r="M445">
        <v>22</v>
      </c>
      <c r="N445">
        <v>22</v>
      </c>
      <c r="O445">
        <v>22</v>
      </c>
      <c r="P445">
        <v>22</v>
      </c>
      <c r="Q445">
        <v>22</v>
      </c>
      <c r="R445">
        <v>22</v>
      </c>
      <c r="S445">
        <v>22</v>
      </c>
      <c r="T445">
        <v>22</v>
      </c>
      <c r="U445">
        <v>22</v>
      </c>
      <c r="V445">
        <v>22</v>
      </c>
      <c r="W445">
        <v>22</v>
      </c>
      <c r="X445">
        <v>22</v>
      </c>
      <c r="Y445">
        <v>22</v>
      </c>
      <c r="Z445">
        <v>22</v>
      </c>
      <c r="AA445">
        <v>25</v>
      </c>
      <c r="AB445">
        <v>25</v>
      </c>
      <c r="AC445">
        <v>25</v>
      </c>
      <c r="AD445">
        <v>25</v>
      </c>
      <c r="AE445">
        <v>25</v>
      </c>
      <c r="AF445">
        <v>25</v>
      </c>
      <c r="AG445">
        <v>25</v>
      </c>
      <c r="AH445">
        <v>25</v>
      </c>
      <c r="AI445">
        <v>25</v>
      </c>
      <c r="AJ445">
        <v>25</v>
      </c>
      <c r="AK445">
        <v>25</v>
      </c>
      <c r="AL445">
        <v>25</v>
      </c>
      <c r="AM445">
        <v>25</v>
      </c>
      <c r="AN445">
        <v>25</v>
      </c>
      <c r="AO445">
        <v>25</v>
      </c>
      <c r="AP445">
        <v>25</v>
      </c>
      <c r="AQ445">
        <v>25</v>
      </c>
      <c r="AR445">
        <v>25</v>
      </c>
      <c r="AS445">
        <v>25</v>
      </c>
      <c r="AT445">
        <v>25</v>
      </c>
      <c r="AU445">
        <v>23</v>
      </c>
      <c r="AV445">
        <v>23</v>
      </c>
      <c r="AW445">
        <v>23</v>
      </c>
      <c r="AX445">
        <v>23</v>
      </c>
      <c r="AY445">
        <v>23</v>
      </c>
      <c r="AZ445">
        <v>23</v>
      </c>
      <c r="BA445">
        <v>24</v>
      </c>
      <c r="BB445">
        <v>23</v>
      </c>
      <c r="BC445">
        <v>24</v>
      </c>
      <c r="BD445">
        <v>23</v>
      </c>
      <c r="BE445">
        <v>23</v>
      </c>
      <c r="BF445">
        <v>24</v>
      </c>
      <c r="BG445">
        <v>23</v>
      </c>
      <c r="BH445">
        <v>23</v>
      </c>
      <c r="BI445">
        <v>23</v>
      </c>
      <c r="BJ445">
        <v>23</v>
      </c>
      <c r="BK445">
        <v>23</v>
      </c>
      <c r="BL445">
        <v>23</v>
      </c>
      <c r="BM445">
        <v>23</v>
      </c>
      <c r="BN445">
        <v>23</v>
      </c>
      <c r="BO445">
        <v>24</v>
      </c>
      <c r="BP445">
        <v>24</v>
      </c>
      <c r="BQ445">
        <v>24</v>
      </c>
      <c r="BR445">
        <v>24</v>
      </c>
      <c r="BS445">
        <v>24</v>
      </c>
      <c r="BT445">
        <v>24</v>
      </c>
      <c r="BU445">
        <v>23</v>
      </c>
      <c r="BV445">
        <v>24</v>
      </c>
      <c r="BW445">
        <v>23</v>
      </c>
      <c r="BX445">
        <v>24</v>
      </c>
      <c r="BY445">
        <v>24</v>
      </c>
      <c r="BZ445">
        <v>23</v>
      </c>
      <c r="CA445">
        <v>24</v>
      </c>
      <c r="CB445">
        <v>24</v>
      </c>
      <c r="CC445">
        <v>24</v>
      </c>
      <c r="CD445">
        <v>24</v>
      </c>
      <c r="CE445">
        <v>24</v>
      </c>
      <c r="CF445">
        <v>24</v>
      </c>
      <c r="CG445">
        <v>24</v>
      </c>
      <c r="CH445">
        <v>24</v>
      </c>
      <c r="CI445">
        <v>17</v>
      </c>
      <c r="CJ445">
        <v>17</v>
      </c>
      <c r="CK445">
        <v>17</v>
      </c>
      <c r="CL445">
        <v>17</v>
      </c>
      <c r="CM445">
        <v>17</v>
      </c>
      <c r="CN445">
        <v>17</v>
      </c>
      <c r="CO445">
        <v>17</v>
      </c>
      <c r="CP445">
        <v>17</v>
      </c>
      <c r="CQ445">
        <v>17</v>
      </c>
      <c r="CR445">
        <v>17</v>
      </c>
      <c r="CS445">
        <v>17</v>
      </c>
      <c r="CT445">
        <v>17</v>
      </c>
      <c r="CU445">
        <v>17</v>
      </c>
      <c r="CV445">
        <v>17</v>
      </c>
      <c r="CW445">
        <v>17</v>
      </c>
      <c r="CX445">
        <v>17</v>
      </c>
      <c r="CY445">
        <v>17</v>
      </c>
      <c r="CZ445">
        <v>17</v>
      </c>
      <c r="DA445">
        <v>17</v>
      </c>
      <c r="DB445">
        <v>17</v>
      </c>
    </row>
    <row r="446" spans="1:106">
      <c r="A446">
        <v>438</v>
      </c>
      <c r="B446" t="s">
        <v>17</v>
      </c>
      <c r="C446" t="s">
        <v>9</v>
      </c>
      <c r="D446" t="s">
        <v>12</v>
      </c>
      <c r="E446" t="s">
        <v>19</v>
      </c>
      <c r="F446" t="s">
        <v>20</v>
      </c>
      <c r="G446">
        <v>22</v>
      </c>
      <c r="H446">
        <v>22</v>
      </c>
      <c r="I446">
        <v>22</v>
      </c>
      <c r="J446">
        <v>22</v>
      </c>
      <c r="K446">
        <v>22</v>
      </c>
      <c r="L446">
        <v>22</v>
      </c>
      <c r="M446">
        <v>22</v>
      </c>
      <c r="N446">
        <v>22</v>
      </c>
      <c r="O446">
        <v>1</v>
      </c>
      <c r="P446">
        <v>22</v>
      </c>
      <c r="Q446">
        <v>22</v>
      </c>
      <c r="R446">
        <v>22</v>
      </c>
      <c r="S446">
        <v>22</v>
      </c>
      <c r="T446">
        <v>11</v>
      </c>
      <c r="U446">
        <v>22</v>
      </c>
      <c r="V446">
        <v>22</v>
      </c>
      <c r="W446">
        <v>22</v>
      </c>
      <c r="X446">
        <v>22</v>
      </c>
      <c r="Y446">
        <v>22</v>
      </c>
      <c r="Z446">
        <v>22</v>
      </c>
      <c r="AA446">
        <v>25</v>
      </c>
      <c r="AB446">
        <v>25</v>
      </c>
      <c r="AC446">
        <v>25</v>
      </c>
      <c r="AD446">
        <v>25</v>
      </c>
      <c r="AE446">
        <v>25</v>
      </c>
      <c r="AF446">
        <v>25</v>
      </c>
      <c r="AG446">
        <v>24</v>
      </c>
      <c r="AH446">
        <v>25</v>
      </c>
      <c r="AI446">
        <v>22</v>
      </c>
      <c r="AJ446">
        <v>25</v>
      </c>
      <c r="AK446">
        <v>25</v>
      </c>
      <c r="AL446">
        <v>1</v>
      </c>
      <c r="AM446">
        <v>25</v>
      </c>
      <c r="AN446">
        <v>22</v>
      </c>
      <c r="AO446">
        <v>25</v>
      </c>
      <c r="AP446">
        <v>25</v>
      </c>
      <c r="AQ446">
        <v>25</v>
      </c>
      <c r="AR446">
        <v>25</v>
      </c>
      <c r="AS446">
        <v>25</v>
      </c>
      <c r="AT446">
        <v>25</v>
      </c>
      <c r="AU446">
        <v>23</v>
      </c>
      <c r="AV446">
        <v>23</v>
      </c>
      <c r="AW446">
        <v>23</v>
      </c>
      <c r="AX446">
        <v>23</v>
      </c>
      <c r="AY446">
        <v>23</v>
      </c>
      <c r="AZ446">
        <v>23</v>
      </c>
      <c r="BA446">
        <v>26</v>
      </c>
      <c r="BB446">
        <v>23</v>
      </c>
      <c r="BC446">
        <v>24</v>
      </c>
      <c r="BD446">
        <v>23</v>
      </c>
      <c r="BE446">
        <v>23</v>
      </c>
      <c r="BF446">
        <v>25</v>
      </c>
      <c r="BG446">
        <v>23</v>
      </c>
      <c r="BH446">
        <v>25</v>
      </c>
      <c r="BI446">
        <v>23</v>
      </c>
      <c r="BJ446">
        <v>24</v>
      </c>
      <c r="BK446">
        <v>24</v>
      </c>
      <c r="BL446">
        <v>24</v>
      </c>
      <c r="BM446">
        <v>24</v>
      </c>
      <c r="BN446">
        <v>24</v>
      </c>
      <c r="BO446">
        <v>24</v>
      </c>
      <c r="BP446">
        <v>24</v>
      </c>
      <c r="BQ446">
        <v>24</v>
      </c>
      <c r="BR446">
        <v>24</v>
      </c>
      <c r="BS446">
        <v>24</v>
      </c>
      <c r="BT446">
        <v>24</v>
      </c>
      <c r="BU446">
        <v>25</v>
      </c>
      <c r="BV446">
        <v>24</v>
      </c>
      <c r="BW446">
        <v>25</v>
      </c>
      <c r="BX446">
        <v>24</v>
      </c>
      <c r="BY446">
        <v>24</v>
      </c>
      <c r="BZ446">
        <v>23</v>
      </c>
      <c r="CA446">
        <v>24</v>
      </c>
      <c r="CB446">
        <v>1</v>
      </c>
      <c r="CC446">
        <v>24</v>
      </c>
      <c r="CD446">
        <v>23</v>
      </c>
      <c r="CE446">
        <v>23</v>
      </c>
      <c r="CF446">
        <v>23</v>
      </c>
      <c r="CG446">
        <v>23</v>
      </c>
      <c r="CH446">
        <v>23</v>
      </c>
      <c r="CI446">
        <v>17</v>
      </c>
      <c r="CJ446">
        <v>17</v>
      </c>
      <c r="CK446">
        <v>17</v>
      </c>
      <c r="CL446">
        <v>17</v>
      </c>
      <c r="CM446">
        <v>17</v>
      </c>
      <c r="CN446">
        <v>17</v>
      </c>
      <c r="CO446">
        <v>17</v>
      </c>
      <c r="CP446">
        <v>17</v>
      </c>
      <c r="CQ446">
        <v>23</v>
      </c>
      <c r="CR446">
        <v>17</v>
      </c>
      <c r="CS446">
        <v>17</v>
      </c>
      <c r="CT446">
        <v>24</v>
      </c>
      <c r="CU446">
        <v>17</v>
      </c>
      <c r="CV446">
        <v>23</v>
      </c>
      <c r="CW446">
        <v>17</v>
      </c>
      <c r="CX446">
        <v>17</v>
      </c>
      <c r="CY446">
        <v>17</v>
      </c>
      <c r="CZ446">
        <v>17</v>
      </c>
      <c r="DA446">
        <v>17</v>
      </c>
      <c r="DB446">
        <v>17</v>
      </c>
    </row>
    <row r="447" spans="1:106">
      <c r="A447">
        <v>439</v>
      </c>
      <c r="B447" t="s">
        <v>17</v>
      </c>
      <c r="C447" t="s">
        <v>9</v>
      </c>
      <c r="D447" t="s">
        <v>12</v>
      </c>
      <c r="E447" t="s">
        <v>19</v>
      </c>
      <c r="F447" t="s">
        <v>20</v>
      </c>
      <c r="G447">
        <v>22</v>
      </c>
      <c r="H447">
        <v>22</v>
      </c>
      <c r="I447">
        <v>22</v>
      </c>
      <c r="J447">
        <v>22</v>
      </c>
      <c r="K447">
        <v>22</v>
      </c>
      <c r="L447">
        <v>22</v>
      </c>
      <c r="M447">
        <v>22</v>
      </c>
      <c r="N447">
        <v>22</v>
      </c>
      <c r="O447">
        <v>22</v>
      </c>
      <c r="P447">
        <v>22</v>
      </c>
      <c r="Q447">
        <v>22</v>
      </c>
      <c r="R447">
        <v>22</v>
      </c>
      <c r="S447">
        <v>22</v>
      </c>
      <c r="T447">
        <v>22</v>
      </c>
      <c r="U447">
        <v>22</v>
      </c>
      <c r="V447">
        <v>22</v>
      </c>
      <c r="W447">
        <v>22</v>
      </c>
      <c r="X447">
        <v>22</v>
      </c>
      <c r="Y447">
        <v>22</v>
      </c>
      <c r="Z447">
        <v>22</v>
      </c>
      <c r="AA447">
        <v>25</v>
      </c>
      <c r="AB447">
        <v>25</v>
      </c>
      <c r="AC447">
        <v>25</v>
      </c>
      <c r="AD447">
        <v>25</v>
      </c>
      <c r="AE447">
        <v>25</v>
      </c>
      <c r="AF447">
        <v>25</v>
      </c>
      <c r="AG447">
        <v>26</v>
      </c>
      <c r="AH447">
        <v>25</v>
      </c>
      <c r="AI447">
        <v>25</v>
      </c>
      <c r="AJ447">
        <v>25</v>
      </c>
      <c r="AK447">
        <v>25</v>
      </c>
      <c r="AL447">
        <v>25</v>
      </c>
      <c r="AM447">
        <v>25</v>
      </c>
      <c r="AN447">
        <v>25</v>
      </c>
      <c r="AO447">
        <v>25</v>
      </c>
      <c r="AP447">
        <v>25</v>
      </c>
      <c r="AQ447">
        <v>25</v>
      </c>
      <c r="AR447">
        <v>25</v>
      </c>
      <c r="AS447">
        <v>25</v>
      </c>
      <c r="AT447">
        <v>25</v>
      </c>
      <c r="AU447">
        <v>23</v>
      </c>
      <c r="AV447">
        <v>23</v>
      </c>
      <c r="AW447">
        <v>23</v>
      </c>
      <c r="AX447">
        <v>23</v>
      </c>
      <c r="AY447">
        <v>23</v>
      </c>
      <c r="AZ447">
        <v>23</v>
      </c>
      <c r="BA447">
        <v>25</v>
      </c>
      <c r="BB447">
        <v>23</v>
      </c>
      <c r="BC447">
        <v>24</v>
      </c>
      <c r="BD447">
        <v>23</v>
      </c>
      <c r="BE447">
        <v>23</v>
      </c>
      <c r="BF447">
        <v>23</v>
      </c>
      <c r="BG447">
        <v>23</v>
      </c>
      <c r="BH447">
        <v>23</v>
      </c>
      <c r="BI447">
        <v>23</v>
      </c>
      <c r="BJ447">
        <v>23</v>
      </c>
      <c r="BK447">
        <v>23</v>
      </c>
      <c r="BL447">
        <v>23</v>
      </c>
      <c r="BM447">
        <v>23</v>
      </c>
      <c r="BN447">
        <v>23</v>
      </c>
      <c r="BO447">
        <v>24</v>
      </c>
      <c r="BP447">
        <v>24</v>
      </c>
      <c r="BQ447">
        <v>24</v>
      </c>
      <c r="BR447">
        <v>24</v>
      </c>
      <c r="BS447">
        <v>24</v>
      </c>
      <c r="BT447">
        <v>24</v>
      </c>
      <c r="BU447">
        <v>24</v>
      </c>
      <c r="BV447">
        <v>24</v>
      </c>
      <c r="BW447">
        <v>23</v>
      </c>
      <c r="BX447">
        <v>24</v>
      </c>
      <c r="BY447">
        <v>24</v>
      </c>
      <c r="BZ447">
        <v>24</v>
      </c>
      <c r="CA447">
        <v>24</v>
      </c>
      <c r="CB447">
        <v>24</v>
      </c>
      <c r="CC447">
        <v>24</v>
      </c>
      <c r="CD447">
        <v>24</v>
      </c>
      <c r="CE447">
        <v>24</v>
      </c>
      <c r="CF447">
        <v>24</v>
      </c>
      <c r="CG447">
        <v>24</v>
      </c>
      <c r="CH447">
        <v>24</v>
      </c>
      <c r="CI447">
        <v>17</v>
      </c>
      <c r="CJ447">
        <v>17</v>
      </c>
      <c r="CK447">
        <v>17</v>
      </c>
      <c r="CL447">
        <v>17</v>
      </c>
      <c r="CM447">
        <v>17</v>
      </c>
      <c r="CN447">
        <v>17</v>
      </c>
      <c r="CO447">
        <v>23</v>
      </c>
      <c r="CP447">
        <v>17</v>
      </c>
      <c r="CQ447">
        <v>17</v>
      </c>
      <c r="CR447">
        <v>17</v>
      </c>
      <c r="CS447">
        <v>17</v>
      </c>
      <c r="CT447">
        <v>17</v>
      </c>
      <c r="CU447">
        <v>17</v>
      </c>
      <c r="CV447">
        <v>17</v>
      </c>
      <c r="CW447">
        <v>17</v>
      </c>
      <c r="CX447">
        <v>17</v>
      </c>
      <c r="CY447">
        <v>17</v>
      </c>
      <c r="CZ447">
        <v>17</v>
      </c>
      <c r="DA447">
        <v>17</v>
      </c>
      <c r="DB447">
        <v>17</v>
      </c>
    </row>
    <row r="448" spans="1:106">
      <c r="A448">
        <v>440</v>
      </c>
      <c r="B448" t="s">
        <v>17</v>
      </c>
      <c r="C448" t="s">
        <v>9</v>
      </c>
      <c r="D448" t="s">
        <v>12</v>
      </c>
      <c r="E448" t="s">
        <v>19</v>
      </c>
      <c r="F448" t="s">
        <v>20</v>
      </c>
      <c r="G448">
        <v>22</v>
      </c>
      <c r="H448">
        <v>22</v>
      </c>
      <c r="I448">
        <v>22</v>
      </c>
      <c r="J448">
        <v>22</v>
      </c>
      <c r="K448">
        <v>22</v>
      </c>
      <c r="L448">
        <v>22</v>
      </c>
      <c r="M448">
        <v>22</v>
      </c>
      <c r="N448">
        <v>22</v>
      </c>
      <c r="O448">
        <v>22</v>
      </c>
      <c r="P448">
        <v>22</v>
      </c>
      <c r="Q448">
        <v>22</v>
      </c>
      <c r="R448">
        <v>22</v>
      </c>
      <c r="S448">
        <v>22</v>
      </c>
      <c r="T448">
        <v>22</v>
      </c>
      <c r="U448">
        <v>22</v>
      </c>
      <c r="V448">
        <v>22</v>
      </c>
      <c r="W448">
        <v>22</v>
      </c>
      <c r="X448">
        <v>22</v>
      </c>
      <c r="Y448">
        <v>22</v>
      </c>
      <c r="Z448">
        <v>22</v>
      </c>
      <c r="AA448">
        <v>25</v>
      </c>
      <c r="AB448">
        <v>25</v>
      </c>
      <c r="AC448">
        <v>25</v>
      </c>
      <c r="AD448">
        <v>25</v>
      </c>
      <c r="AE448">
        <v>25</v>
      </c>
      <c r="AF448">
        <v>25</v>
      </c>
      <c r="AG448">
        <v>25</v>
      </c>
      <c r="AH448">
        <v>25</v>
      </c>
      <c r="AI448">
        <v>25</v>
      </c>
      <c r="AJ448">
        <v>25</v>
      </c>
      <c r="AK448">
        <v>25</v>
      </c>
      <c r="AL448">
        <v>25</v>
      </c>
      <c r="AM448">
        <v>25</v>
      </c>
      <c r="AN448">
        <v>25</v>
      </c>
      <c r="AO448">
        <v>25</v>
      </c>
      <c r="AP448">
        <v>25</v>
      </c>
      <c r="AQ448">
        <v>25</v>
      </c>
      <c r="AR448">
        <v>25</v>
      </c>
      <c r="AS448">
        <v>25</v>
      </c>
      <c r="AT448">
        <v>25</v>
      </c>
      <c r="AU448">
        <v>23</v>
      </c>
      <c r="AV448">
        <v>23</v>
      </c>
      <c r="AW448">
        <v>23</v>
      </c>
      <c r="AX448">
        <v>23</v>
      </c>
      <c r="AY448">
        <v>23</v>
      </c>
      <c r="AZ448">
        <v>23</v>
      </c>
      <c r="BA448">
        <v>23</v>
      </c>
      <c r="BB448">
        <v>23</v>
      </c>
      <c r="BC448">
        <v>23</v>
      </c>
      <c r="BD448">
        <v>23</v>
      </c>
      <c r="BE448">
        <v>23</v>
      </c>
      <c r="BF448">
        <v>23</v>
      </c>
      <c r="BG448">
        <v>23</v>
      </c>
      <c r="BH448">
        <v>23</v>
      </c>
      <c r="BI448">
        <v>23</v>
      </c>
      <c r="BJ448">
        <v>23</v>
      </c>
      <c r="BK448">
        <v>23</v>
      </c>
      <c r="BL448">
        <v>23</v>
      </c>
      <c r="BM448">
        <v>23</v>
      </c>
      <c r="BN448">
        <v>23</v>
      </c>
      <c r="BO448">
        <v>24</v>
      </c>
      <c r="BP448">
        <v>24</v>
      </c>
      <c r="BQ448">
        <v>24</v>
      </c>
      <c r="BR448">
        <v>24</v>
      </c>
      <c r="BS448">
        <v>24</v>
      </c>
      <c r="BT448">
        <v>24</v>
      </c>
      <c r="BU448">
        <v>24</v>
      </c>
      <c r="BV448">
        <v>24</v>
      </c>
      <c r="BW448">
        <v>24</v>
      </c>
      <c r="BX448">
        <v>24</v>
      </c>
      <c r="BY448">
        <v>24</v>
      </c>
      <c r="BZ448">
        <v>24</v>
      </c>
      <c r="CA448">
        <v>24</v>
      </c>
      <c r="CB448">
        <v>24</v>
      </c>
      <c r="CC448">
        <v>24</v>
      </c>
      <c r="CD448">
        <v>24</v>
      </c>
      <c r="CE448">
        <v>24</v>
      </c>
      <c r="CF448">
        <v>24</v>
      </c>
      <c r="CG448">
        <v>24</v>
      </c>
      <c r="CH448">
        <v>24</v>
      </c>
      <c r="CI448">
        <v>17</v>
      </c>
      <c r="CJ448">
        <v>17</v>
      </c>
      <c r="CK448">
        <v>17</v>
      </c>
      <c r="CL448">
        <v>17</v>
      </c>
      <c r="CM448">
        <v>17</v>
      </c>
      <c r="CN448">
        <v>17</v>
      </c>
      <c r="CO448">
        <v>17</v>
      </c>
      <c r="CP448">
        <v>17</v>
      </c>
      <c r="CQ448">
        <v>17</v>
      </c>
      <c r="CR448">
        <v>17</v>
      </c>
      <c r="CS448">
        <v>17</v>
      </c>
      <c r="CT448">
        <v>17</v>
      </c>
      <c r="CU448">
        <v>17</v>
      </c>
      <c r="CV448">
        <v>17</v>
      </c>
      <c r="CW448">
        <v>17</v>
      </c>
      <c r="CX448">
        <v>17</v>
      </c>
      <c r="CY448">
        <v>17</v>
      </c>
      <c r="CZ448">
        <v>17</v>
      </c>
      <c r="DA448">
        <v>17</v>
      </c>
      <c r="DB448">
        <v>17</v>
      </c>
    </row>
    <row r="449" spans="1:106">
      <c r="A449">
        <v>441</v>
      </c>
      <c r="B449" t="s">
        <v>17</v>
      </c>
      <c r="C449" t="s">
        <v>9</v>
      </c>
      <c r="D449" t="s">
        <v>12</v>
      </c>
      <c r="E449" t="s">
        <v>19</v>
      </c>
      <c r="F449" t="s">
        <v>20</v>
      </c>
      <c r="G449">
        <v>22</v>
      </c>
      <c r="H449">
        <v>22</v>
      </c>
      <c r="I449">
        <v>22</v>
      </c>
      <c r="J449">
        <v>22</v>
      </c>
      <c r="K449">
        <v>22</v>
      </c>
      <c r="L449">
        <v>22</v>
      </c>
      <c r="M449">
        <v>11</v>
      </c>
      <c r="N449">
        <v>22</v>
      </c>
      <c r="O449">
        <v>22</v>
      </c>
      <c r="P449">
        <v>22</v>
      </c>
      <c r="Q449">
        <v>22</v>
      </c>
      <c r="R449">
        <v>11</v>
      </c>
      <c r="S449">
        <v>22</v>
      </c>
      <c r="T449">
        <v>11</v>
      </c>
      <c r="U449">
        <v>22</v>
      </c>
      <c r="V449">
        <v>22</v>
      </c>
      <c r="W449">
        <v>22</v>
      </c>
      <c r="X449">
        <v>22</v>
      </c>
      <c r="Y449">
        <v>22</v>
      </c>
      <c r="Z449">
        <v>22</v>
      </c>
      <c r="AA449">
        <v>25</v>
      </c>
      <c r="AB449">
        <v>25</v>
      </c>
      <c r="AC449">
        <v>25</v>
      </c>
      <c r="AD449">
        <v>25</v>
      </c>
      <c r="AE449">
        <v>25</v>
      </c>
      <c r="AF449">
        <v>25</v>
      </c>
      <c r="AG449">
        <v>22</v>
      </c>
      <c r="AH449">
        <v>25</v>
      </c>
      <c r="AI449">
        <v>25</v>
      </c>
      <c r="AJ449">
        <v>25</v>
      </c>
      <c r="AK449">
        <v>25</v>
      </c>
      <c r="AL449">
        <v>1</v>
      </c>
      <c r="AM449">
        <v>25</v>
      </c>
      <c r="AN449">
        <v>22</v>
      </c>
      <c r="AO449">
        <v>25</v>
      </c>
      <c r="AP449">
        <v>25</v>
      </c>
      <c r="AQ449">
        <v>25</v>
      </c>
      <c r="AR449">
        <v>25</v>
      </c>
      <c r="AS449">
        <v>25</v>
      </c>
      <c r="AT449">
        <v>25</v>
      </c>
      <c r="AU449">
        <v>23</v>
      </c>
      <c r="AV449">
        <v>23</v>
      </c>
      <c r="AW449">
        <v>23</v>
      </c>
      <c r="AX449">
        <v>23</v>
      </c>
      <c r="AY449">
        <v>23</v>
      </c>
      <c r="AZ449">
        <v>23</v>
      </c>
      <c r="BA449">
        <v>25</v>
      </c>
      <c r="BB449">
        <v>23</v>
      </c>
      <c r="BC449">
        <v>24</v>
      </c>
      <c r="BD449">
        <v>23</v>
      </c>
      <c r="BE449">
        <v>23</v>
      </c>
      <c r="BF449">
        <v>22</v>
      </c>
      <c r="BG449">
        <v>23</v>
      </c>
      <c r="BH449">
        <v>1</v>
      </c>
      <c r="BI449">
        <v>23</v>
      </c>
      <c r="BJ449">
        <v>23</v>
      </c>
      <c r="BK449">
        <v>23</v>
      </c>
      <c r="BL449">
        <v>23</v>
      </c>
      <c r="BM449">
        <v>23</v>
      </c>
      <c r="BN449">
        <v>23</v>
      </c>
      <c r="BO449">
        <v>24</v>
      </c>
      <c r="BP449">
        <v>24</v>
      </c>
      <c r="BQ449">
        <v>24</v>
      </c>
      <c r="BR449">
        <v>24</v>
      </c>
      <c r="BS449">
        <v>24</v>
      </c>
      <c r="BT449">
        <v>24</v>
      </c>
      <c r="BU449">
        <v>24</v>
      </c>
      <c r="BV449">
        <v>24</v>
      </c>
      <c r="BW449">
        <v>23</v>
      </c>
      <c r="BX449">
        <v>24</v>
      </c>
      <c r="BY449">
        <v>24</v>
      </c>
      <c r="BZ449">
        <v>25</v>
      </c>
      <c r="CA449">
        <v>24</v>
      </c>
      <c r="CB449">
        <v>25</v>
      </c>
      <c r="CC449">
        <v>24</v>
      </c>
      <c r="CD449">
        <v>24</v>
      </c>
      <c r="CE449">
        <v>24</v>
      </c>
      <c r="CF449">
        <v>24</v>
      </c>
      <c r="CG449">
        <v>24</v>
      </c>
      <c r="CH449">
        <v>24</v>
      </c>
      <c r="CI449">
        <v>17</v>
      </c>
      <c r="CJ449">
        <v>17</v>
      </c>
      <c r="CK449">
        <v>17</v>
      </c>
      <c r="CL449">
        <v>17</v>
      </c>
      <c r="CM449">
        <v>17</v>
      </c>
      <c r="CN449">
        <v>17</v>
      </c>
      <c r="CO449">
        <v>23</v>
      </c>
      <c r="CP449">
        <v>17</v>
      </c>
      <c r="CQ449">
        <v>17</v>
      </c>
      <c r="CR449">
        <v>17</v>
      </c>
      <c r="CS449">
        <v>17</v>
      </c>
      <c r="CT449">
        <v>23</v>
      </c>
      <c r="CU449">
        <v>17</v>
      </c>
      <c r="CV449">
        <v>23</v>
      </c>
      <c r="CW449">
        <v>17</v>
      </c>
      <c r="CX449">
        <v>17</v>
      </c>
      <c r="CY449">
        <v>17</v>
      </c>
      <c r="CZ449">
        <v>17</v>
      </c>
      <c r="DA449">
        <v>17</v>
      </c>
      <c r="DB449">
        <v>17</v>
      </c>
    </row>
    <row r="450" spans="1:106">
      <c r="A450">
        <v>442</v>
      </c>
      <c r="B450" t="s">
        <v>17</v>
      </c>
      <c r="C450" t="s">
        <v>9</v>
      </c>
      <c r="D450" t="s">
        <v>12</v>
      </c>
      <c r="E450" t="s">
        <v>19</v>
      </c>
      <c r="F450" t="s">
        <v>20</v>
      </c>
      <c r="G450">
        <v>22</v>
      </c>
      <c r="H450">
        <v>22</v>
      </c>
      <c r="I450">
        <v>22</v>
      </c>
      <c r="J450">
        <v>22</v>
      </c>
      <c r="K450">
        <v>22</v>
      </c>
      <c r="L450">
        <v>22</v>
      </c>
      <c r="M450">
        <v>22</v>
      </c>
      <c r="N450">
        <v>22</v>
      </c>
      <c r="O450">
        <v>22</v>
      </c>
      <c r="P450">
        <v>22</v>
      </c>
      <c r="Q450">
        <v>22</v>
      </c>
      <c r="R450">
        <v>22</v>
      </c>
      <c r="S450">
        <v>22</v>
      </c>
      <c r="T450">
        <v>22</v>
      </c>
      <c r="U450">
        <v>22</v>
      </c>
      <c r="V450">
        <v>22</v>
      </c>
      <c r="W450">
        <v>22</v>
      </c>
      <c r="X450">
        <v>22</v>
      </c>
      <c r="Y450">
        <v>22</v>
      </c>
      <c r="Z450">
        <v>22</v>
      </c>
      <c r="AA450">
        <v>25</v>
      </c>
      <c r="AB450">
        <v>25</v>
      </c>
      <c r="AC450">
        <v>25</v>
      </c>
      <c r="AD450">
        <v>25</v>
      </c>
      <c r="AE450">
        <v>25</v>
      </c>
      <c r="AF450">
        <v>25</v>
      </c>
      <c r="AG450">
        <v>25</v>
      </c>
      <c r="AH450">
        <v>25</v>
      </c>
      <c r="AI450">
        <v>25</v>
      </c>
      <c r="AJ450">
        <v>25</v>
      </c>
      <c r="AK450">
        <v>25</v>
      </c>
      <c r="AL450">
        <v>25</v>
      </c>
      <c r="AM450">
        <v>25</v>
      </c>
      <c r="AN450">
        <v>25</v>
      </c>
      <c r="AO450">
        <v>25</v>
      </c>
      <c r="AP450">
        <v>25</v>
      </c>
      <c r="AQ450">
        <v>25</v>
      </c>
      <c r="AR450">
        <v>25</v>
      </c>
      <c r="AS450">
        <v>25</v>
      </c>
      <c r="AT450">
        <v>25</v>
      </c>
      <c r="AU450">
        <v>23</v>
      </c>
      <c r="AV450">
        <v>23</v>
      </c>
      <c r="AW450">
        <v>23</v>
      </c>
      <c r="AX450">
        <v>23</v>
      </c>
      <c r="AY450">
        <v>23</v>
      </c>
      <c r="AZ450">
        <v>23</v>
      </c>
      <c r="BA450">
        <v>23</v>
      </c>
      <c r="BB450">
        <v>23</v>
      </c>
      <c r="BC450">
        <v>23</v>
      </c>
      <c r="BD450">
        <v>23</v>
      </c>
      <c r="BE450">
        <v>23</v>
      </c>
      <c r="BF450">
        <v>23</v>
      </c>
      <c r="BG450">
        <v>23</v>
      </c>
      <c r="BH450">
        <v>23</v>
      </c>
      <c r="BI450">
        <v>23</v>
      </c>
      <c r="BJ450">
        <v>11</v>
      </c>
      <c r="BK450">
        <v>23</v>
      </c>
      <c r="BL450">
        <v>23</v>
      </c>
      <c r="BM450">
        <v>23</v>
      </c>
      <c r="BN450">
        <v>23</v>
      </c>
      <c r="BO450">
        <v>24</v>
      </c>
      <c r="BP450">
        <v>24</v>
      </c>
      <c r="BQ450">
        <v>24</v>
      </c>
      <c r="BR450">
        <v>24</v>
      </c>
      <c r="BS450">
        <v>24</v>
      </c>
      <c r="BT450">
        <v>24</v>
      </c>
      <c r="BU450">
        <v>24</v>
      </c>
      <c r="BV450">
        <v>24</v>
      </c>
      <c r="BW450">
        <v>24</v>
      </c>
      <c r="BX450">
        <v>24</v>
      </c>
      <c r="BY450">
        <v>24</v>
      </c>
      <c r="BZ450">
        <v>24</v>
      </c>
      <c r="CA450">
        <v>24</v>
      </c>
      <c r="CB450">
        <v>24</v>
      </c>
      <c r="CC450">
        <v>24</v>
      </c>
      <c r="CD450">
        <v>23</v>
      </c>
      <c r="CE450">
        <v>24</v>
      </c>
      <c r="CF450">
        <v>24</v>
      </c>
      <c r="CG450">
        <v>24</v>
      </c>
      <c r="CH450">
        <v>24</v>
      </c>
      <c r="CI450">
        <v>17</v>
      </c>
      <c r="CJ450">
        <v>17</v>
      </c>
      <c r="CK450">
        <v>17</v>
      </c>
      <c r="CL450">
        <v>17</v>
      </c>
      <c r="CM450">
        <v>17</v>
      </c>
      <c r="CN450">
        <v>17</v>
      </c>
      <c r="CO450">
        <v>17</v>
      </c>
      <c r="CP450">
        <v>17</v>
      </c>
      <c r="CQ450">
        <v>17</v>
      </c>
      <c r="CR450">
        <v>17</v>
      </c>
      <c r="CS450">
        <v>17</v>
      </c>
      <c r="CT450">
        <v>17</v>
      </c>
      <c r="CU450">
        <v>17</v>
      </c>
      <c r="CV450">
        <v>17</v>
      </c>
      <c r="CW450">
        <v>17</v>
      </c>
      <c r="CX450">
        <v>24</v>
      </c>
      <c r="CY450">
        <v>17</v>
      </c>
      <c r="CZ450">
        <v>17</v>
      </c>
      <c r="DA450">
        <v>1</v>
      </c>
      <c r="DB450">
        <v>17</v>
      </c>
    </row>
    <row r="451" spans="1:106">
      <c r="A451">
        <v>443</v>
      </c>
      <c r="B451" t="s">
        <v>17</v>
      </c>
      <c r="C451" t="s">
        <v>9</v>
      </c>
      <c r="D451" t="s">
        <v>12</v>
      </c>
      <c r="E451" t="s">
        <v>19</v>
      </c>
      <c r="F451" t="s">
        <v>20</v>
      </c>
      <c r="G451">
        <v>22</v>
      </c>
      <c r="H451">
        <v>22</v>
      </c>
      <c r="I451">
        <v>22</v>
      </c>
      <c r="J451">
        <v>22</v>
      </c>
      <c r="K451">
        <v>22</v>
      </c>
      <c r="L451">
        <v>22</v>
      </c>
      <c r="M451">
        <v>22</v>
      </c>
      <c r="N451">
        <v>22</v>
      </c>
      <c r="O451">
        <v>22</v>
      </c>
      <c r="P451">
        <v>22</v>
      </c>
      <c r="Q451">
        <v>22</v>
      </c>
      <c r="R451">
        <v>22</v>
      </c>
      <c r="S451">
        <v>22</v>
      </c>
      <c r="T451">
        <v>22</v>
      </c>
      <c r="U451">
        <v>22</v>
      </c>
      <c r="V451">
        <v>22</v>
      </c>
      <c r="W451">
        <v>22</v>
      </c>
      <c r="X451">
        <v>22</v>
      </c>
      <c r="Y451">
        <v>22</v>
      </c>
      <c r="Z451">
        <v>22</v>
      </c>
      <c r="AA451">
        <v>25</v>
      </c>
      <c r="AB451">
        <v>25</v>
      </c>
      <c r="AC451">
        <v>25</v>
      </c>
      <c r="AD451">
        <v>25</v>
      </c>
      <c r="AE451">
        <v>25</v>
      </c>
      <c r="AF451">
        <v>11</v>
      </c>
      <c r="AG451">
        <v>18</v>
      </c>
      <c r="AH451">
        <v>11</v>
      </c>
      <c r="AI451">
        <v>25</v>
      </c>
      <c r="AJ451">
        <v>25</v>
      </c>
      <c r="AK451">
        <v>25</v>
      </c>
      <c r="AL451">
        <v>25</v>
      </c>
      <c r="AM451">
        <v>25</v>
      </c>
      <c r="AN451">
        <v>25</v>
      </c>
      <c r="AO451">
        <v>25</v>
      </c>
      <c r="AP451">
        <v>25</v>
      </c>
      <c r="AQ451">
        <v>25</v>
      </c>
      <c r="AR451">
        <v>25</v>
      </c>
      <c r="AS451">
        <v>25</v>
      </c>
      <c r="AT451">
        <v>25</v>
      </c>
      <c r="AU451">
        <v>23</v>
      </c>
      <c r="AV451">
        <v>23</v>
      </c>
      <c r="AW451">
        <v>23</v>
      </c>
      <c r="AX451">
        <v>23</v>
      </c>
      <c r="AY451">
        <v>23</v>
      </c>
      <c r="AZ451">
        <v>25</v>
      </c>
      <c r="BA451">
        <v>25</v>
      </c>
      <c r="BB451">
        <v>25</v>
      </c>
      <c r="BC451">
        <v>23</v>
      </c>
      <c r="BD451">
        <v>23</v>
      </c>
      <c r="BE451">
        <v>23</v>
      </c>
      <c r="BF451">
        <v>23</v>
      </c>
      <c r="BG451">
        <v>23</v>
      </c>
      <c r="BH451">
        <v>23</v>
      </c>
      <c r="BI451">
        <v>23</v>
      </c>
      <c r="BJ451">
        <v>23</v>
      </c>
      <c r="BK451">
        <v>23</v>
      </c>
      <c r="BL451">
        <v>23</v>
      </c>
      <c r="BM451">
        <v>23</v>
      </c>
      <c r="BN451">
        <v>23</v>
      </c>
      <c r="BO451">
        <v>24</v>
      </c>
      <c r="BP451">
        <v>24</v>
      </c>
      <c r="BQ451">
        <v>24</v>
      </c>
      <c r="BR451">
        <v>24</v>
      </c>
      <c r="BS451">
        <v>24</v>
      </c>
      <c r="BT451">
        <v>23</v>
      </c>
      <c r="BU451">
        <v>23</v>
      </c>
      <c r="BV451">
        <v>23</v>
      </c>
      <c r="BW451">
        <v>24</v>
      </c>
      <c r="BX451">
        <v>24</v>
      </c>
      <c r="BY451">
        <v>24</v>
      </c>
      <c r="BZ451">
        <v>24</v>
      </c>
      <c r="CA451">
        <v>24</v>
      </c>
      <c r="CB451">
        <v>24</v>
      </c>
      <c r="CC451">
        <v>24</v>
      </c>
      <c r="CD451">
        <v>24</v>
      </c>
      <c r="CE451">
        <v>24</v>
      </c>
      <c r="CF451">
        <v>24</v>
      </c>
      <c r="CG451">
        <v>24</v>
      </c>
      <c r="CH451">
        <v>24</v>
      </c>
      <c r="CI451">
        <v>17</v>
      </c>
      <c r="CJ451">
        <v>17</v>
      </c>
      <c r="CK451">
        <v>17</v>
      </c>
      <c r="CL451">
        <v>17</v>
      </c>
      <c r="CM451">
        <v>17</v>
      </c>
      <c r="CN451">
        <v>24</v>
      </c>
      <c r="CO451">
        <v>24</v>
      </c>
      <c r="CP451">
        <v>24</v>
      </c>
      <c r="CQ451">
        <v>17</v>
      </c>
      <c r="CR451">
        <v>17</v>
      </c>
      <c r="CS451">
        <v>17</v>
      </c>
      <c r="CT451">
        <v>17</v>
      </c>
      <c r="CU451">
        <v>17</v>
      </c>
      <c r="CV451">
        <v>17</v>
      </c>
      <c r="CW451">
        <v>17</v>
      </c>
      <c r="CX451">
        <v>17</v>
      </c>
      <c r="CY451">
        <v>17</v>
      </c>
      <c r="CZ451">
        <v>17</v>
      </c>
      <c r="DA451">
        <v>17</v>
      </c>
      <c r="DB451">
        <v>17</v>
      </c>
    </row>
    <row r="452" spans="1:106">
      <c r="A452">
        <v>444</v>
      </c>
      <c r="B452" t="s">
        <v>17</v>
      </c>
      <c r="C452" t="s">
        <v>9</v>
      </c>
      <c r="D452" t="s">
        <v>12</v>
      </c>
      <c r="E452" t="s">
        <v>19</v>
      </c>
      <c r="F452" t="s">
        <v>20</v>
      </c>
      <c r="G452">
        <v>22</v>
      </c>
      <c r="H452">
        <v>22</v>
      </c>
      <c r="I452">
        <v>22</v>
      </c>
      <c r="J452">
        <v>22</v>
      </c>
      <c r="K452">
        <v>22</v>
      </c>
      <c r="L452">
        <v>22</v>
      </c>
      <c r="M452">
        <v>22</v>
      </c>
      <c r="N452">
        <v>22</v>
      </c>
      <c r="O452">
        <v>22</v>
      </c>
      <c r="P452">
        <v>22</v>
      </c>
      <c r="Q452">
        <v>22</v>
      </c>
      <c r="R452">
        <v>22</v>
      </c>
      <c r="S452">
        <v>22</v>
      </c>
      <c r="T452">
        <v>22</v>
      </c>
      <c r="U452">
        <v>22</v>
      </c>
      <c r="V452">
        <v>11</v>
      </c>
      <c r="W452">
        <v>22</v>
      </c>
      <c r="X452">
        <v>11</v>
      </c>
      <c r="Y452">
        <v>1</v>
      </c>
      <c r="Z452">
        <v>1</v>
      </c>
      <c r="AA452">
        <v>11</v>
      </c>
      <c r="AB452">
        <v>25</v>
      </c>
      <c r="AC452">
        <v>25</v>
      </c>
      <c r="AD452">
        <v>25</v>
      </c>
      <c r="AE452">
        <v>25</v>
      </c>
      <c r="AF452">
        <v>25</v>
      </c>
      <c r="AG452">
        <v>25</v>
      </c>
      <c r="AH452">
        <v>25</v>
      </c>
      <c r="AI452">
        <v>25</v>
      </c>
      <c r="AJ452">
        <v>25</v>
      </c>
      <c r="AK452">
        <v>25</v>
      </c>
      <c r="AL452">
        <v>25</v>
      </c>
      <c r="AM452">
        <v>25</v>
      </c>
      <c r="AN452">
        <v>25</v>
      </c>
      <c r="AO452">
        <v>25</v>
      </c>
      <c r="AP452">
        <v>1</v>
      </c>
      <c r="AQ452">
        <v>1</v>
      </c>
      <c r="AR452">
        <v>1</v>
      </c>
      <c r="AS452">
        <v>22</v>
      </c>
      <c r="AT452">
        <v>22</v>
      </c>
      <c r="AU452">
        <v>25</v>
      </c>
      <c r="AV452">
        <v>23</v>
      </c>
      <c r="AW452">
        <v>24</v>
      </c>
      <c r="AX452">
        <v>23</v>
      </c>
      <c r="AY452">
        <v>23</v>
      </c>
      <c r="AZ452">
        <v>23</v>
      </c>
      <c r="BA452">
        <v>23</v>
      </c>
      <c r="BB452">
        <v>23</v>
      </c>
      <c r="BC452">
        <v>23</v>
      </c>
      <c r="BD452">
        <v>23</v>
      </c>
      <c r="BE452">
        <v>23</v>
      </c>
      <c r="BF452">
        <v>23</v>
      </c>
      <c r="BG452">
        <v>23</v>
      </c>
      <c r="BH452">
        <v>23</v>
      </c>
      <c r="BI452">
        <v>23</v>
      </c>
      <c r="BJ452">
        <v>22</v>
      </c>
      <c r="BK452">
        <v>25</v>
      </c>
      <c r="BL452">
        <v>22</v>
      </c>
      <c r="BM452">
        <v>25</v>
      </c>
      <c r="BN452">
        <v>25</v>
      </c>
      <c r="BO452">
        <v>23</v>
      </c>
      <c r="BP452">
        <v>24</v>
      </c>
      <c r="BQ452">
        <v>23</v>
      </c>
      <c r="BR452">
        <v>24</v>
      </c>
      <c r="BS452">
        <v>24</v>
      </c>
      <c r="BT452">
        <v>24</v>
      </c>
      <c r="BU452">
        <v>24</v>
      </c>
      <c r="BV452">
        <v>24</v>
      </c>
      <c r="BW452">
        <v>24</v>
      </c>
      <c r="BX452">
        <v>24</v>
      </c>
      <c r="BY452">
        <v>24</v>
      </c>
      <c r="BZ452">
        <v>24</v>
      </c>
      <c r="CA452">
        <v>24</v>
      </c>
      <c r="CB452">
        <v>24</v>
      </c>
      <c r="CC452">
        <v>24</v>
      </c>
      <c r="CD452">
        <v>25</v>
      </c>
      <c r="CE452">
        <v>23</v>
      </c>
      <c r="CF452">
        <v>25</v>
      </c>
      <c r="CG452">
        <v>23</v>
      </c>
      <c r="CH452">
        <v>11</v>
      </c>
      <c r="CI452">
        <v>24</v>
      </c>
      <c r="CJ452">
        <v>17</v>
      </c>
      <c r="CK452">
        <v>17</v>
      </c>
      <c r="CL452">
        <v>17</v>
      </c>
      <c r="CM452">
        <v>17</v>
      </c>
      <c r="CN452">
        <v>17</v>
      </c>
      <c r="CO452">
        <v>17</v>
      </c>
      <c r="CP452">
        <v>17</v>
      </c>
      <c r="CQ452">
        <v>17</v>
      </c>
      <c r="CR452">
        <v>17</v>
      </c>
      <c r="CS452">
        <v>17</v>
      </c>
      <c r="CT452">
        <v>17</v>
      </c>
      <c r="CU452">
        <v>17</v>
      </c>
      <c r="CV452">
        <v>17</v>
      </c>
      <c r="CW452">
        <v>17</v>
      </c>
      <c r="CX452">
        <v>23</v>
      </c>
      <c r="CY452">
        <v>24</v>
      </c>
      <c r="CZ452">
        <v>23</v>
      </c>
      <c r="DA452">
        <v>24</v>
      </c>
      <c r="DB452">
        <v>23</v>
      </c>
    </row>
    <row r="453" spans="1:106">
      <c r="A453">
        <v>445</v>
      </c>
      <c r="B453" t="s">
        <v>17</v>
      </c>
      <c r="C453" t="s">
        <v>9</v>
      </c>
      <c r="D453" t="s">
        <v>12</v>
      </c>
      <c r="E453" t="s">
        <v>19</v>
      </c>
      <c r="F453" t="s">
        <v>20</v>
      </c>
      <c r="G453">
        <v>22</v>
      </c>
      <c r="H453">
        <v>22</v>
      </c>
      <c r="I453">
        <v>22</v>
      </c>
      <c r="J453">
        <v>22</v>
      </c>
      <c r="K453">
        <v>22</v>
      </c>
      <c r="L453">
        <v>22</v>
      </c>
      <c r="M453">
        <v>22</v>
      </c>
      <c r="N453">
        <v>22</v>
      </c>
      <c r="O453">
        <v>22</v>
      </c>
      <c r="P453">
        <v>22</v>
      </c>
      <c r="Q453">
        <v>22</v>
      </c>
      <c r="R453">
        <v>1</v>
      </c>
      <c r="S453">
        <v>22</v>
      </c>
      <c r="T453">
        <v>1</v>
      </c>
      <c r="U453">
        <v>22</v>
      </c>
      <c r="V453">
        <v>22</v>
      </c>
      <c r="W453">
        <v>22</v>
      </c>
      <c r="X453">
        <v>22</v>
      </c>
      <c r="Y453">
        <v>22</v>
      </c>
      <c r="Z453">
        <v>22</v>
      </c>
      <c r="AA453">
        <v>25</v>
      </c>
      <c r="AB453">
        <v>25</v>
      </c>
      <c r="AC453">
        <v>25</v>
      </c>
      <c r="AD453">
        <v>25</v>
      </c>
      <c r="AE453">
        <v>25</v>
      </c>
      <c r="AF453">
        <v>25</v>
      </c>
      <c r="AG453">
        <v>25</v>
      </c>
      <c r="AH453">
        <v>25</v>
      </c>
      <c r="AI453">
        <v>25</v>
      </c>
      <c r="AJ453">
        <v>25</v>
      </c>
      <c r="AK453">
        <v>25</v>
      </c>
      <c r="AL453">
        <v>22</v>
      </c>
      <c r="AM453">
        <v>25</v>
      </c>
      <c r="AN453">
        <v>22</v>
      </c>
      <c r="AO453">
        <v>25</v>
      </c>
      <c r="AP453">
        <v>25</v>
      </c>
      <c r="AQ453">
        <v>25</v>
      </c>
      <c r="AR453">
        <v>25</v>
      </c>
      <c r="AS453">
        <v>25</v>
      </c>
      <c r="AT453">
        <v>25</v>
      </c>
      <c r="AU453">
        <v>23</v>
      </c>
      <c r="AV453">
        <v>23</v>
      </c>
      <c r="AW453">
        <v>23</v>
      </c>
      <c r="AX453">
        <v>23</v>
      </c>
      <c r="AY453">
        <v>23</v>
      </c>
      <c r="AZ453">
        <v>23</v>
      </c>
      <c r="BA453">
        <v>23</v>
      </c>
      <c r="BB453">
        <v>23</v>
      </c>
      <c r="BC453">
        <v>23</v>
      </c>
      <c r="BD453">
        <v>23</v>
      </c>
      <c r="BE453">
        <v>24</v>
      </c>
      <c r="BF453">
        <v>25</v>
      </c>
      <c r="BG453">
        <v>23</v>
      </c>
      <c r="BH453">
        <v>25</v>
      </c>
      <c r="BI453">
        <v>24</v>
      </c>
      <c r="BJ453">
        <v>23</v>
      </c>
      <c r="BK453">
        <v>23</v>
      </c>
      <c r="BL453">
        <v>23</v>
      </c>
      <c r="BM453">
        <v>23</v>
      </c>
      <c r="BN453">
        <v>23</v>
      </c>
      <c r="BO453">
        <v>24</v>
      </c>
      <c r="BP453">
        <v>24</v>
      </c>
      <c r="BQ453">
        <v>24</v>
      </c>
      <c r="BR453">
        <v>24</v>
      </c>
      <c r="BS453">
        <v>24</v>
      </c>
      <c r="BT453">
        <v>24</v>
      </c>
      <c r="BU453">
        <v>24</v>
      </c>
      <c r="BV453">
        <v>24</v>
      </c>
      <c r="BW453">
        <v>24</v>
      </c>
      <c r="BX453">
        <v>24</v>
      </c>
      <c r="BY453">
        <v>23</v>
      </c>
      <c r="BZ453">
        <v>24</v>
      </c>
      <c r="CA453">
        <v>24</v>
      </c>
      <c r="CB453">
        <v>24</v>
      </c>
      <c r="CC453">
        <v>23</v>
      </c>
      <c r="CD453">
        <v>24</v>
      </c>
      <c r="CE453">
        <v>24</v>
      </c>
      <c r="CF453">
        <v>24</v>
      </c>
      <c r="CG453">
        <v>24</v>
      </c>
      <c r="CH453">
        <v>24</v>
      </c>
      <c r="CI453">
        <v>17</v>
      </c>
      <c r="CJ453">
        <v>17</v>
      </c>
      <c r="CK453">
        <v>17</v>
      </c>
      <c r="CL453">
        <v>17</v>
      </c>
      <c r="CM453">
        <v>17</v>
      </c>
      <c r="CN453">
        <v>17</v>
      </c>
      <c r="CO453">
        <v>17</v>
      </c>
      <c r="CP453">
        <v>17</v>
      </c>
      <c r="CQ453">
        <v>17</v>
      </c>
      <c r="CR453">
        <v>17</v>
      </c>
      <c r="CS453">
        <v>17</v>
      </c>
      <c r="CT453">
        <v>23</v>
      </c>
      <c r="CU453">
        <v>17</v>
      </c>
      <c r="CV453">
        <v>23</v>
      </c>
      <c r="CW453">
        <v>17</v>
      </c>
      <c r="CX453">
        <v>17</v>
      </c>
      <c r="CY453">
        <v>17</v>
      </c>
      <c r="CZ453">
        <v>17</v>
      </c>
      <c r="DA453">
        <v>17</v>
      </c>
      <c r="DB453">
        <v>17</v>
      </c>
    </row>
    <row r="454" spans="1:106">
      <c r="A454">
        <v>446</v>
      </c>
      <c r="B454" t="s">
        <v>17</v>
      </c>
      <c r="C454" t="s">
        <v>9</v>
      </c>
      <c r="D454" t="s">
        <v>12</v>
      </c>
      <c r="E454" t="s">
        <v>19</v>
      </c>
      <c r="F454" t="s">
        <v>20</v>
      </c>
      <c r="G454">
        <v>22</v>
      </c>
      <c r="H454">
        <v>22</v>
      </c>
      <c r="I454">
        <v>22</v>
      </c>
      <c r="J454">
        <v>22</v>
      </c>
      <c r="K454">
        <v>22</v>
      </c>
      <c r="L454">
        <v>22</v>
      </c>
      <c r="M454">
        <v>22</v>
      </c>
      <c r="N454">
        <v>22</v>
      </c>
      <c r="O454">
        <v>22</v>
      </c>
      <c r="P454">
        <v>22</v>
      </c>
      <c r="Q454">
        <v>22</v>
      </c>
      <c r="R454">
        <v>22</v>
      </c>
      <c r="S454">
        <v>22</v>
      </c>
      <c r="T454">
        <v>22</v>
      </c>
      <c r="U454">
        <v>22</v>
      </c>
      <c r="V454">
        <v>22</v>
      </c>
      <c r="W454">
        <v>1</v>
      </c>
      <c r="X454">
        <v>22</v>
      </c>
      <c r="Y454">
        <v>1</v>
      </c>
      <c r="Z454">
        <v>22</v>
      </c>
      <c r="AA454">
        <v>25</v>
      </c>
      <c r="AB454">
        <v>25</v>
      </c>
      <c r="AC454">
        <v>25</v>
      </c>
      <c r="AD454">
        <v>25</v>
      </c>
      <c r="AE454">
        <v>25</v>
      </c>
      <c r="AF454">
        <v>25</v>
      </c>
      <c r="AG454">
        <v>25</v>
      </c>
      <c r="AH454">
        <v>25</v>
      </c>
      <c r="AI454">
        <v>25</v>
      </c>
      <c r="AJ454">
        <v>25</v>
      </c>
      <c r="AK454">
        <v>25</v>
      </c>
      <c r="AL454">
        <v>25</v>
      </c>
      <c r="AM454">
        <v>25</v>
      </c>
      <c r="AN454">
        <v>25</v>
      </c>
      <c r="AO454">
        <v>25</v>
      </c>
      <c r="AP454">
        <v>25</v>
      </c>
      <c r="AQ454">
        <v>11</v>
      </c>
      <c r="AR454">
        <v>25</v>
      </c>
      <c r="AS454">
        <v>22</v>
      </c>
      <c r="AT454">
        <v>25</v>
      </c>
      <c r="AU454">
        <v>23</v>
      </c>
      <c r="AV454">
        <v>23</v>
      </c>
      <c r="AW454">
        <v>23</v>
      </c>
      <c r="AX454">
        <v>23</v>
      </c>
      <c r="AY454">
        <v>23</v>
      </c>
      <c r="AZ454">
        <v>23</v>
      </c>
      <c r="BA454">
        <v>23</v>
      </c>
      <c r="BB454">
        <v>23</v>
      </c>
      <c r="BC454">
        <v>23</v>
      </c>
      <c r="BD454">
        <v>23</v>
      </c>
      <c r="BE454">
        <v>23</v>
      </c>
      <c r="BF454">
        <v>24</v>
      </c>
      <c r="BG454">
        <v>23</v>
      </c>
      <c r="BH454">
        <v>24</v>
      </c>
      <c r="BI454">
        <v>23</v>
      </c>
      <c r="BJ454">
        <v>23</v>
      </c>
      <c r="BK454">
        <v>22</v>
      </c>
      <c r="BL454">
        <v>23</v>
      </c>
      <c r="BM454">
        <v>25</v>
      </c>
      <c r="BN454">
        <v>23</v>
      </c>
      <c r="BO454">
        <v>24</v>
      </c>
      <c r="BP454">
        <v>24</v>
      </c>
      <c r="BQ454">
        <v>24</v>
      </c>
      <c r="BR454">
        <v>24</v>
      </c>
      <c r="BS454">
        <v>24</v>
      </c>
      <c r="BT454">
        <v>24</v>
      </c>
      <c r="BU454">
        <v>24</v>
      </c>
      <c r="BV454">
        <v>24</v>
      </c>
      <c r="BW454">
        <v>24</v>
      </c>
      <c r="BX454">
        <v>24</v>
      </c>
      <c r="BY454">
        <v>24</v>
      </c>
      <c r="BZ454">
        <v>23</v>
      </c>
      <c r="CA454">
        <v>24</v>
      </c>
      <c r="CB454">
        <v>23</v>
      </c>
      <c r="CC454">
        <v>24</v>
      </c>
      <c r="CD454">
        <v>24</v>
      </c>
      <c r="CE454">
        <v>25</v>
      </c>
      <c r="CF454">
        <v>24</v>
      </c>
      <c r="CG454">
        <v>23</v>
      </c>
      <c r="CH454">
        <v>24</v>
      </c>
      <c r="CI454">
        <v>17</v>
      </c>
      <c r="CJ454">
        <v>17</v>
      </c>
      <c r="CK454">
        <v>17</v>
      </c>
      <c r="CL454">
        <v>17</v>
      </c>
      <c r="CM454">
        <v>17</v>
      </c>
      <c r="CN454">
        <v>17</v>
      </c>
      <c r="CO454">
        <v>17</v>
      </c>
      <c r="CP454">
        <v>17</v>
      </c>
      <c r="CQ454">
        <v>17</v>
      </c>
      <c r="CR454">
        <v>17</v>
      </c>
      <c r="CS454">
        <v>17</v>
      </c>
      <c r="CT454">
        <v>17</v>
      </c>
      <c r="CU454">
        <v>17</v>
      </c>
      <c r="CV454">
        <v>17</v>
      </c>
      <c r="CW454">
        <v>17</v>
      </c>
      <c r="CX454">
        <v>17</v>
      </c>
      <c r="CY454">
        <v>23</v>
      </c>
      <c r="CZ454">
        <v>17</v>
      </c>
      <c r="DA454">
        <v>24</v>
      </c>
      <c r="DB454">
        <v>17</v>
      </c>
    </row>
    <row r="455" spans="1:106">
      <c r="A455">
        <v>447</v>
      </c>
      <c r="B455" t="s">
        <v>17</v>
      </c>
      <c r="C455" t="s">
        <v>9</v>
      </c>
      <c r="D455" t="s">
        <v>12</v>
      </c>
      <c r="E455" t="s">
        <v>19</v>
      </c>
      <c r="F455" t="s">
        <v>20</v>
      </c>
      <c r="G455">
        <v>22</v>
      </c>
      <c r="H455">
        <v>22</v>
      </c>
      <c r="I455">
        <v>22</v>
      </c>
      <c r="J455">
        <v>22</v>
      </c>
      <c r="K455">
        <v>22</v>
      </c>
      <c r="L455">
        <v>22</v>
      </c>
      <c r="M455">
        <v>22</v>
      </c>
      <c r="N455">
        <v>22</v>
      </c>
      <c r="O455">
        <v>22</v>
      </c>
      <c r="P455">
        <v>22</v>
      </c>
      <c r="Q455">
        <v>1</v>
      </c>
      <c r="R455">
        <v>22</v>
      </c>
      <c r="S455">
        <v>1</v>
      </c>
      <c r="T455">
        <v>22</v>
      </c>
      <c r="U455">
        <v>22</v>
      </c>
      <c r="V455">
        <v>22</v>
      </c>
      <c r="W455">
        <v>22</v>
      </c>
      <c r="X455">
        <v>22</v>
      </c>
      <c r="Y455">
        <v>22</v>
      </c>
      <c r="Z455">
        <v>22</v>
      </c>
      <c r="AA455">
        <v>25</v>
      </c>
      <c r="AB455">
        <v>25</v>
      </c>
      <c r="AC455">
        <v>25</v>
      </c>
      <c r="AD455">
        <v>25</v>
      </c>
      <c r="AE455">
        <v>25</v>
      </c>
      <c r="AF455">
        <v>25</v>
      </c>
      <c r="AG455">
        <v>25</v>
      </c>
      <c r="AH455">
        <v>25</v>
      </c>
      <c r="AI455">
        <v>25</v>
      </c>
      <c r="AJ455">
        <v>25</v>
      </c>
      <c r="AK455">
        <v>22</v>
      </c>
      <c r="AL455">
        <v>25</v>
      </c>
      <c r="AM455">
        <v>22</v>
      </c>
      <c r="AN455">
        <v>25</v>
      </c>
      <c r="AO455">
        <v>25</v>
      </c>
      <c r="AP455">
        <v>25</v>
      </c>
      <c r="AQ455">
        <v>25</v>
      </c>
      <c r="AR455">
        <v>25</v>
      </c>
      <c r="AS455">
        <v>11</v>
      </c>
      <c r="AT455">
        <v>25</v>
      </c>
      <c r="AU455">
        <v>23</v>
      </c>
      <c r="AV455">
        <v>23</v>
      </c>
      <c r="AW455">
        <v>23</v>
      </c>
      <c r="AX455">
        <v>23</v>
      </c>
      <c r="AY455">
        <v>23</v>
      </c>
      <c r="AZ455">
        <v>23</v>
      </c>
      <c r="BA455">
        <v>23</v>
      </c>
      <c r="BB455">
        <v>23</v>
      </c>
      <c r="BC455">
        <v>23</v>
      </c>
      <c r="BD455">
        <v>23</v>
      </c>
      <c r="BE455">
        <v>25</v>
      </c>
      <c r="BF455">
        <v>23</v>
      </c>
      <c r="BG455">
        <v>25</v>
      </c>
      <c r="BH455">
        <v>23</v>
      </c>
      <c r="BI455">
        <v>1</v>
      </c>
      <c r="BJ455">
        <v>23</v>
      </c>
      <c r="BK455">
        <v>23</v>
      </c>
      <c r="BL455">
        <v>23</v>
      </c>
      <c r="BM455">
        <v>25</v>
      </c>
      <c r="BN455">
        <v>23</v>
      </c>
      <c r="BO455">
        <v>24</v>
      </c>
      <c r="BP455">
        <v>24</v>
      </c>
      <c r="BQ455">
        <v>24</v>
      </c>
      <c r="BR455">
        <v>24</v>
      </c>
      <c r="BS455">
        <v>24</v>
      </c>
      <c r="BT455">
        <v>24</v>
      </c>
      <c r="BU455">
        <v>24</v>
      </c>
      <c r="BV455">
        <v>24</v>
      </c>
      <c r="BW455">
        <v>24</v>
      </c>
      <c r="BX455">
        <v>24</v>
      </c>
      <c r="BY455">
        <v>23</v>
      </c>
      <c r="BZ455">
        <v>24</v>
      </c>
      <c r="CA455">
        <v>23</v>
      </c>
      <c r="CB455">
        <v>24</v>
      </c>
      <c r="CC455">
        <v>23</v>
      </c>
      <c r="CD455">
        <v>24</v>
      </c>
      <c r="CE455">
        <v>24</v>
      </c>
      <c r="CF455">
        <v>24</v>
      </c>
      <c r="CG455">
        <v>23</v>
      </c>
      <c r="CH455">
        <v>24</v>
      </c>
      <c r="CI455">
        <v>17</v>
      </c>
      <c r="CJ455">
        <v>17</v>
      </c>
      <c r="CK455">
        <v>17</v>
      </c>
      <c r="CL455">
        <v>17</v>
      </c>
      <c r="CM455">
        <v>17</v>
      </c>
      <c r="CN455">
        <v>17</v>
      </c>
      <c r="CO455">
        <v>17</v>
      </c>
      <c r="CP455">
        <v>17</v>
      </c>
      <c r="CQ455">
        <v>17</v>
      </c>
      <c r="CR455">
        <v>17</v>
      </c>
      <c r="CS455">
        <v>24</v>
      </c>
      <c r="CT455">
        <v>17</v>
      </c>
      <c r="CU455">
        <v>24</v>
      </c>
      <c r="CV455">
        <v>17</v>
      </c>
      <c r="CW455">
        <v>24</v>
      </c>
      <c r="CX455">
        <v>17</v>
      </c>
      <c r="CY455">
        <v>17</v>
      </c>
      <c r="CZ455">
        <v>17</v>
      </c>
      <c r="DA455">
        <v>24</v>
      </c>
      <c r="DB455">
        <v>17</v>
      </c>
    </row>
    <row r="456" spans="1:106">
      <c r="A456">
        <v>448</v>
      </c>
      <c r="B456" t="s">
        <v>17</v>
      </c>
      <c r="C456" t="s">
        <v>9</v>
      </c>
      <c r="D456" t="s">
        <v>12</v>
      </c>
      <c r="E456" t="s">
        <v>19</v>
      </c>
      <c r="F456" t="s">
        <v>20</v>
      </c>
      <c r="G456">
        <v>22</v>
      </c>
      <c r="H456">
        <v>24</v>
      </c>
      <c r="I456">
        <v>22</v>
      </c>
      <c r="J456">
        <v>22</v>
      </c>
      <c r="K456">
        <v>22</v>
      </c>
      <c r="L456">
        <v>22</v>
      </c>
      <c r="M456">
        <v>22</v>
      </c>
      <c r="N456">
        <v>22</v>
      </c>
      <c r="O456">
        <v>22</v>
      </c>
      <c r="P456">
        <v>22</v>
      </c>
      <c r="Q456">
        <v>22</v>
      </c>
      <c r="R456">
        <v>22</v>
      </c>
      <c r="S456">
        <v>22</v>
      </c>
      <c r="T456">
        <v>22</v>
      </c>
      <c r="U456">
        <v>22</v>
      </c>
      <c r="V456">
        <v>22</v>
      </c>
      <c r="W456">
        <v>22</v>
      </c>
      <c r="X456">
        <v>22</v>
      </c>
      <c r="Y456">
        <v>22</v>
      </c>
      <c r="Z456">
        <v>22</v>
      </c>
      <c r="AA456">
        <v>25</v>
      </c>
      <c r="AB456">
        <v>22</v>
      </c>
      <c r="AC456">
        <v>25</v>
      </c>
      <c r="AD456">
        <v>25</v>
      </c>
      <c r="AE456">
        <v>25</v>
      </c>
      <c r="AF456">
        <v>25</v>
      </c>
      <c r="AG456">
        <v>25</v>
      </c>
      <c r="AH456">
        <v>25</v>
      </c>
      <c r="AI456">
        <v>25</v>
      </c>
      <c r="AJ456">
        <v>25</v>
      </c>
      <c r="AK456">
        <v>25</v>
      </c>
      <c r="AL456">
        <v>25</v>
      </c>
      <c r="AM456">
        <v>25</v>
      </c>
      <c r="AN456">
        <v>25</v>
      </c>
      <c r="AO456">
        <v>25</v>
      </c>
      <c r="AP456">
        <v>25</v>
      </c>
      <c r="AQ456">
        <v>25</v>
      </c>
      <c r="AR456">
        <v>25</v>
      </c>
      <c r="AS456">
        <v>25</v>
      </c>
      <c r="AT456">
        <v>25</v>
      </c>
      <c r="AU456">
        <v>23</v>
      </c>
      <c r="AV456">
        <v>26</v>
      </c>
      <c r="AW456">
        <v>23</v>
      </c>
      <c r="AX456">
        <v>24</v>
      </c>
      <c r="AY456">
        <v>23</v>
      </c>
      <c r="AZ456">
        <v>23</v>
      </c>
      <c r="BA456">
        <v>23</v>
      </c>
      <c r="BB456">
        <v>23</v>
      </c>
      <c r="BC456">
        <v>23</v>
      </c>
      <c r="BD456">
        <v>23</v>
      </c>
      <c r="BE456">
        <v>23</v>
      </c>
      <c r="BF456">
        <v>23</v>
      </c>
      <c r="BG456">
        <v>23</v>
      </c>
      <c r="BH456">
        <v>23</v>
      </c>
      <c r="BI456">
        <v>23</v>
      </c>
      <c r="BJ456">
        <v>23</v>
      </c>
      <c r="BK456">
        <v>23</v>
      </c>
      <c r="BL456">
        <v>23</v>
      </c>
      <c r="BM456">
        <v>23</v>
      </c>
      <c r="BN456">
        <v>23</v>
      </c>
      <c r="BO456">
        <v>24</v>
      </c>
      <c r="BP456">
        <v>19</v>
      </c>
      <c r="BQ456">
        <v>24</v>
      </c>
      <c r="BR456">
        <v>23</v>
      </c>
      <c r="BS456">
        <v>24</v>
      </c>
      <c r="BT456">
        <v>24</v>
      </c>
      <c r="BU456">
        <v>24</v>
      </c>
      <c r="BV456">
        <v>24</v>
      </c>
      <c r="BW456">
        <v>24</v>
      </c>
      <c r="BX456">
        <v>24</v>
      </c>
      <c r="BY456">
        <v>24</v>
      </c>
      <c r="BZ456">
        <v>24</v>
      </c>
      <c r="CA456">
        <v>24</v>
      </c>
      <c r="CB456">
        <v>24</v>
      </c>
      <c r="CC456">
        <v>24</v>
      </c>
      <c r="CD456">
        <v>24</v>
      </c>
      <c r="CE456">
        <v>24</v>
      </c>
      <c r="CF456">
        <v>24</v>
      </c>
      <c r="CG456">
        <v>24</v>
      </c>
      <c r="CH456">
        <v>24</v>
      </c>
      <c r="CI456">
        <v>17</v>
      </c>
      <c r="CJ456">
        <v>17</v>
      </c>
      <c r="CK456">
        <v>17</v>
      </c>
      <c r="CL456">
        <v>26</v>
      </c>
      <c r="CM456">
        <v>17</v>
      </c>
      <c r="CN456">
        <v>17</v>
      </c>
      <c r="CO456">
        <v>17</v>
      </c>
      <c r="CP456">
        <v>17</v>
      </c>
      <c r="CQ456">
        <v>17</v>
      </c>
      <c r="CR456">
        <v>17</v>
      </c>
      <c r="CS456">
        <v>17</v>
      </c>
      <c r="CT456">
        <v>17</v>
      </c>
      <c r="CU456">
        <v>17</v>
      </c>
      <c r="CV456">
        <v>17</v>
      </c>
      <c r="CW456">
        <v>17</v>
      </c>
      <c r="CX456">
        <v>17</v>
      </c>
      <c r="CY456">
        <v>17</v>
      </c>
      <c r="CZ456">
        <v>17</v>
      </c>
      <c r="DA456">
        <v>17</v>
      </c>
      <c r="DB456">
        <v>17</v>
      </c>
    </row>
    <row r="457" spans="1:106">
      <c r="A457">
        <v>449</v>
      </c>
      <c r="B457" t="s">
        <v>17</v>
      </c>
      <c r="C457" t="s">
        <v>9</v>
      </c>
      <c r="D457" t="s">
        <v>12</v>
      </c>
      <c r="E457" t="s">
        <v>19</v>
      </c>
      <c r="F457" t="s">
        <v>20</v>
      </c>
      <c r="G457">
        <v>22</v>
      </c>
      <c r="H457">
        <v>22</v>
      </c>
      <c r="I457">
        <v>22</v>
      </c>
      <c r="J457">
        <v>22</v>
      </c>
      <c r="K457">
        <v>22</v>
      </c>
      <c r="L457">
        <v>22</v>
      </c>
      <c r="M457">
        <v>22</v>
      </c>
      <c r="N457">
        <v>22</v>
      </c>
      <c r="O457">
        <v>22</v>
      </c>
      <c r="P457">
        <v>22</v>
      </c>
      <c r="Q457">
        <v>22</v>
      </c>
      <c r="R457">
        <v>22</v>
      </c>
      <c r="S457">
        <v>24</v>
      </c>
      <c r="T457">
        <v>22</v>
      </c>
      <c r="U457">
        <v>22</v>
      </c>
      <c r="V457">
        <v>22</v>
      </c>
      <c r="W457">
        <v>22</v>
      </c>
      <c r="X457">
        <v>22</v>
      </c>
      <c r="Y457">
        <v>22</v>
      </c>
      <c r="Z457">
        <v>22</v>
      </c>
      <c r="AA457">
        <v>25</v>
      </c>
      <c r="AB457">
        <v>25</v>
      </c>
      <c r="AC457">
        <v>25</v>
      </c>
      <c r="AD457">
        <v>25</v>
      </c>
      <c r="AE457">
        <v>25</v>
      </c>
      <c r="AF457">
        <v>25</v>
      </c>
      <c r="AG457">
        <v>25</v>
      </c>
      <c r="AH457">
        <v>25</v>
      </c>
      <c r="AI457">
        <v>25</v>
      </c>
      <c r="AJ457">
        <v>25</v>
      </c>
      <c r="AK457">
        <v>24</v>
      </c>
      <c r="AL457">
        <v>25</v>
      </c>
      <c r="AM457">
        <v>23</v>
      </c>
      <c r="AN457">
        <v>25</v>
      </c>
      <c r="AO457">
        <v>25</v>
      </c>
      <c r="AP457">
        <v>25</v>
      </c>
      <c r="AQ457">
        <v>25</v>
      </c>
      <c r="AR457">
        <v>25</v>
      </c>
      <c r="AS457">
        <v>25</v>
      </c>
      <c r="AT457">
        <v>25</v>
      </c>
      <c r="AU457">
        <v>23</v>
      </c>
      <c r="AV457">
        <v>23</v>
      </c>
      <c r="AW457">
        <v>24</v>
      </c>
      <c r="AX457">
        <v>23</v>
      </c>
      <c r="AY457">
        <v>23</v>
      </c>
      <c r="AZ457">
        <v>23</v>
      </c>
      <c r="BA457">
        <v>23</v>
      </c>
      <c r="BB457">
        <v>23</v>
      </c>
      <c r="BC457">
        <v>23</v>
      </c>
      <c r="BD457">
        <v>23</v>
      </c>
      <c r="BE457">
        <v>25</v>
      </c>
      <c r="BF457">
        <v>23</v>
      </c>
      <c r="BG457">
        <v>17</v>
      </c>
      <c r="BH457">
        <v>23</v>
      </c>
      <c r="BI457">
        <v>24</v>
      </c>
      <c r="BJ457">
        <v>23</v>
      </c>
      <c r="BK457">
        <v>23</v>
      </c>
      <c r="BL457">
        <v>23</v>
      </c>
      <c r="BM457">
        <v>23</v>
      </c>
      <c r="BN457">
        <v>23</v>
      </c>
      <c r="BO457">
        <v>24</v>
      </c>
      <c r="BP457">
        <v>24</v>
      </c>
      <c r="BQ457">
        <v>23</v>
      </c>
      <c r="BR457">
        <v>24</v>
      </c>
      <c r="BS457">
        <v>24</v>
      </c>
      <c r="BT457">
        <v>24</v>
      </c>
      <c r="BU457">
        <v>24</v>
      </c>
      <c r="BV457">
        <v>24</v>
      </c>
      <c r="BW457">
        <v>24</v>
      </c>
      <c r="BX457">
        <v>24</v>
      </c>
      <c r="BY457">
        <v>23</v>
      </c>
      <c r="BZ457">
        <v>24</v>
      </c>
      <c r="CA457">
        <v>19</v>
      </c>
      <c r="CB457">
        <v>24</v>
      </c>
      <c r="CC457">
        <v>23</v>
      </c>
      <c r="CD457">
        <v>24</v>
      </c>
      <c r="CE457">
        <v>24</v>
      </c>
      <c r="CF457">
        <v>24</v>
      </c>
      <c r="CG457">
        <v>24</v>
      </c>
      <c r="CH457">
        <v>24</v>
      </c>
      <c r="CI457">
        <v>17</v>
      </c>
      <c r="CJ457">
        <v>17</v>
      </c>
      <c r="CK457">
        <v>17</v>
      </c>
      <c r="CL457">
        <v>17</v>
      </c>
      <c r="CM457">
        <v>17</v>
      </c>
      <c r="CN457">
        <v>17</v>
      </c>
      <c r="CO457">
        <v>17</v>
      </c>
      <c r="CP457">
        <v>17</v>
      </c>
      <c r="CQ457">
        <v>17</v>
      </c>
      <c r="CR457">
        <v>17</v>
      </c>
      <c r="CS457">
        <v>17</v>
      </c>
      <c r="CT457">
        <v>17</v>
      </c>
      <c r="CU457">
        <v>22</v>
      </c>
      <c r="CV457">
        <v>17</v>
      </c>
      <c r="CW457">
        <v>26</v>
      </c>
      <c r="CX457">
        <v>17</v>
      </c>
      <c r="CY457">
        <v>17</v>
      </c>
      <c r="CZ457">
        <v>17</v>
      </c>
      <c r="DA457">
        <v>17</v>
      </c>
      <c r="DB457">
        <v>17</v>
      </c>
    </row>
    <row r="458" spans="1:106">
      <c r="A458">
        <v>450</v>
      </c>
      <c r="B458" t="s">
        <v>17</v>
      </c>
      <c r="C458" t="s">
        <v>9</v>
      </c>
      <c r="D458" t="s">
        <v>12</v>
      </c>
      <c r="E458" t="s">
        <v>19</v>
      </c>
      <c r="F458" t="s">
        <v>20</v>
      </c>
      <c r="G458">
        <v>22</v>
      </c>
      <c r="H458">
        <v>22</v>
      </c>
      <c r="I458">
        <v>22</v>
      </c>
      <c r="J458">
        <v>22</v>
      </c>
      <c r="K458">
        <v>22</v>
      </c>
      <c r="L458">
        <v>22</v>
      </c>
      <c r="M458">
        <v>22</v>
      </c>
      <c r="N458">
        <v>22</v>
      </c>
      <c r="O458">
        <v>22</v>
      </c>
      <c r="P458">
        <v>22</v>
      </c>
      <c r="Q458">
        <v>22</v>
      </c>
      <c r="R458">
        <v>22</v>
      </c>
      <c r="S458">
        <v>22</v>
      </c>
      <c r="T458">
        <v>22</v>
      </c>
      <c r="U458">
        <v>22</v>
      </c>
      <c r="V458">
        <v>22</v>
      </c>
      <c r="W458">
        <v>22</v>
      </c>
      <c r="X458">
        <v>22</v>
      </c>
      <c r="Y458">
        <v>22</v>
      </c>
      <c r="Z458">
        <v>22</v>
      </c>
      <c r="AA458">
        <v>25</v>
      </c>
      <c r="AB458">
        <v>25</v>
      </c>
      <c r="AC458">
        <v>25</v>
      </c>
      <c r="AD458">
        <v>25</v>
      </c>
      <c r="AE458">
        <v>25</v>
      </c>
      <c r="AF458">
        <v>25</v>
      </c>
      <c r="AG458">
        <v>25</v>
      </c>
      <c r="AH458">
        <v>25</v>
      </c>
      <c r="AI458">
        <v>25</v>
      </c>
      <c r="AJ458">
        <v>25</v>
      </c>
      <c r="AK458">
        <v>25</v>
      </c>
      <c r="AL458">
        <v>25</v>
      </c>
      <c r="AM458">
        <v>25</v>
      </c>
      <c r="AN458">
        <v>25</v>
      </c>
      <c r="AO458">
        <v>25</v>
      </c>
      <c r="AP458">
        <v>25</v>
      </c>
      <c r="AQ458">
        <v>25</v>
      </c>
      <c r="AR458">
        <v>25</v>
      </c>
      <c r="AS458">
        <v>25</v>
      </c>
      <c r="AT458">
        <v>25</v>
      </c>
      <c r="AU458">
        <v>23</v>
      </c>
      <c r="AV458">
        <v>23</v>
      </c>
      <c r="AW458">
        <v>23</v>
      </c>
      <c r="AX458">
        <v>23</v>
      </c>
      <c r="AY458">
        <v>23</v>
      </c>
      <c r="AZ458">
        <v>23</v>
      </c>
      <c r="BA458">
        <v>24</v>
      </c>
      <c r="BB458">
        <v>23</v>
      </c>
      <c r="BC458">
        <v>24</v>
      </c>
      <c r="BD458">
        <v>23</v>
      </c>
      <c r="BE458">
        <v>23</v>
      </c>
      <c r="BF458">
        <v>23</v>
      </c>
      <c r="BG458">
        <v>23</v>
      </c>
      <c r="BH458">
        <v>23</v>
      </c>
      <c r="BI458">
        <v>23</v>
      </c>
      <c r="BJ458">
        <v>23</v>
      </c>
      <c r="BK458">
        <v>23</v>
      </c>
      <c r="BL458">
        <v>23</v>
      </c>
      <c r="BM458">
        <v>23</v>
      </c>
      <c r="BN458">
        <v>23</v>
      </c>
      <c r="BO458">
        <v>24</v>
      </c>
      <c r="BP458">
        <v>24</v>
      </c>
      <c r="BQ458">
        <v>24</v>
      </c>
      <c r="BR458">
        <v>24</v>
      </c>
      <c r="BS458">
        <v>24</v>
      </c>
      <c r="BT458">
        <v>24</v>
      </c>
      <c r="BU458">
        <v>23</v>
      </c>
      <c r="BV458">
        <v>24</v>
      </c>
      <c r="BW458">
        <v>23</v>
      </c>
      <c r="BX458">
        <v>24</v>
      </c>
      <c r="BY458">
        <v>24</v>
      </c>
      <c r="BZ458">
        <v>24</v>
      </c>
      <c r="CA458">
        <v>24</v>
      </c>
      <c r="CB458">
        <v>24</v>
      </c>
      <c r="CC458">
        <v>24</v>
      </c>
      <c r="CD458">
        <v>24</v>
      </c>
      <c r="CE458">
        <v>24</v>
      </c>
      <c r="CF458">
        <v>24</v>
      </c>
      <c r="CG458">
        <v>24</v>
      </c>
      <c r="CH458">
        <v>24</v>
      </c>
      <c r="CI458">
        <v>17</v>
      </c>
      <c r="CJ458">
        <v>17</v>
      </c>
      <c r="CK458">
        <v>17</v>
      </c>
      <c r="CL458">
        <v>11</v>
      </c>
      <c r="CM458">
        <v>17</v>
      </c>
      <c r="CN458">
        <v>17</v>
      </c>
      <c r="CO458">
        <v>17</v>
      </c>
      <c r="CP458">
        <v>17</v>
      </c>
      <c r="CQ458">
        <v>17</v>
      </c>
      <c r="CR458">
        <v>17</v>
      </c>
      <c r="CS458">
        <v>17</v>
      </c>
      <c r="CT458">
        <v>17</v>
      </c>
      <c r="CU458">
        <v>17</v>
      </c>
      <c r="CV458">
        <v>17</v>
      </c>
      <c r="CW458">
        <v>17</v>
      </c>
      <c r="CX458">
        <v>17</v>
      </c>
      <c r="CY458">
        <v>17</v>
      </c>
      <c r="CZ458">
        <v>17</v>
      </c>
      <c r="DA458">
        <v>17</v>
      </c>
      <c r="DB458">
        <v>17</v>
      </c>
    </row>
    <row r="459" spans="1:106">
      <c r="A459">
        <v>451</v>
      </c>
      <c r="B459" t="s">
        <v>17</v>
      </c>
      <c r="C459" t="s">
        <v>9</v>
      </c>
      <c r="D459" t="s">
        <v>12</v>
      </c>
      <c r="E459" t="s">
        <v>19</v>
      </c>
      <c r="F459" t="s">
        <v>20</v>
      </c>
      <c r="G459">
        <v>22</v>
      </c>
      <c r="H459">
        <v>22</v>
      </c>
      <c r="I459">
        <v>22</v>
      </c>
      <c r="J459">
        <v>22</v>
      </c>
      <c r="K459">
        <v>22</v>
      </c>
      <c r="L459">
        <v>22</v>
      </c>
      <c r="M459">
        <v>22</v>
      </c>
      <c r="N459">
        <v>22</v>
      </c>
      <c r="O459">
        <v>22</v>
      </c>
      <c r="P459">
        <v>22</v>
      </c>
      <c r="Q459">
        <v>22</v>
      </c>
      <c r="R459">
        <v>22</v>
      </c>
      <c r="S459">
        <v>22</v>
      </c>
      <c r="T459">
        <v>22</v>
      </c>
      <c r="U459">
        <v>22</v>
      </c>
      <c r="V459">
        <v>22</v>
      </c>
      <c r="W459">
        <v>22</v>
      </c>
      <c r="X459">
        <v>22</v>
      </c>
      <c r="Y459">
        <v>22</v>
      </c>
      <c r="Z459">
        <v>22</v>
      </c>
      <c r="AA459">
        <v>25</v>
      </c>
      <c r="AB459">
        <v>25</v>
      </c>
      <c r="AC459">
        <v>25</v>
      </c>
      <c r="AD459">
        <v>25</v>
      </c>
      <c r="AE459">
        <v>25</v>
      </c>
      <c r="AF459">
        <v>25</v>
      </c>
      <c r="AG459">
        <v>25</v>
      </c>
      <c r="AH459">
        <v>25</v>
      </c>
      <c r="AI459">
        <v>25</v>
      </c>
      <c r="AJ459">
        <v>25</v>
      </c>
      <c r="AK459">
        <v>25</v>
      </c>
      <c r="AL459">
        <v>25</v>
      </c>
      <c r="AM459">
        <v>25</v>
      </c>
      <c r="AN459">
        <v>25</v>
      </c>
      <c r="AO459">
        <v>25</v>
      </c>
      <c r="AP459">
        <v>25</v>
      </c>
      <c r="AQ459">
        <v>25</v>
      </c>
      <c r="AR459">
        <v>25</v>
      </c>
      <c r="AS459">
        <v>25</v>
      </c>
      <c r="AT459">
        <v>25</v>
      </c>
      <c r="AU459">
        <v>23</v>
      </c>
      <c r="AV459">
        <v>23</v>
      </c>
      <c r="AW459">
        <v>23</v>
      </c>
      <c r="AX459">
        <v>23</v>
      </c>
      <c r="AY459">
        <v>23</v>
      </c>
      <c r="AZ459">
        <v>23</v>
      </c>
      <c r="BA459">
        <v>23</v>
      </c>
      <c r="BB459">
        <v>23</v>
      </c>
      <c r="BC459">
        <v>23</v>
      </c>
      <c r="BD459">
        <v>23</v>
      </c>
      <c r="BE459">
        <v>23</v>
      </c>
      <c r="BF459">
        <v>23</v>
      </c>
      <c r="BG459">
        <v>23</v>
      </c>
      <c r="BH459">
        <v>23</v>
      </c>
      <c r="BI459">
        <v>23</v>
      </c>
      <c r="BJ459">
        <v>23</v>
      </c>
      <c r="BK459">
        <v>23</v>
      </c>
      <c r="BL459">
        <v>23</v>
      </c>
      <c r="BM459">
        <v>23</v>
      </c>
      <c r="BN459">
        <v>23</v>
      </c>
      <c r="BO459">
        <v>24</v>
      </c>
      <c r="BP459">
        <v>24</v>
      </c>
      <c r="BQ459">
        <v>24</v>
      </c>
      <c r="BR459">
        <v>24</v>
      </c>
      <c r="BS459">
        <v>24</v>
      </c>
      <c r="BT459">
        <v>24</v>
      </c>
      <c r="BU459">
        <v>24</v>
      </c>
      <c r="BV459">
        <v>24</v>
      </c>
      <c r="BW459">
        <v>24</v>
      </c>
      <c r="BX459">
        <v>24</v>
      </c>
      <c r="BY459">
        <v>24</v>
      </c>
      <c r="BZ459">
        <v>24</v>
      </c>
      <c r="CA459">
        <v>24</v>
      </c>
      <c r="CB459">
        <v>24</v>
      </c>
      <c r="CC459">
        <v>24</v>
      </c>
      <c r="CD459">
        <v>24</v>
      </c>
      <c r="CE459">
        <v>24</v>
      </c>
      <c r="CF459">
        <v>24</v>
      </c>
      <c r="CG459">
        <v>24</v>
      </c>
      <c r="CH459">
        <v>24</v>
      </c>
      <c r="CI459">
        <v>17</v>
      </c>
      <c r="CJ459">
        <v>17</v>
      </c>
      <c r="CK459">
        <v>17</v>
      </c>
      <c r="CL459">
        <v>17</v>
      </c>
      <c r="CM459">
        <v>17</v>
      </c>
      <c r="CN459">
        <v>17</v>
      </c>
      <c r="CO459">
        <v>17</v>
      </c>
      <c r="CP459">
        <v>17</v>
      </c>
      <c r="CQ459">
        <v>17</v>
      </c>
      <c r="CR459">
        <v>17</v>
      </c>
      <c r="CS459">
        <v>17</v>
      </c>
      <c r="CT459">
        <v>17</v>
      </c>
      <c r="CU459">
        <v>17</v>
      </c>
      <c r="CV459">
        <v>17</v>
      </c>
      <c r="CW459">
        <v>17</v>
      </c>
      <c r="CX459">
        <v>17</v>
      </c>
      <c r="CY459">
        <v>17</v>
      </c>
      <c r="CZ459">
        <v>17</v>
      </c>
      <c r="DA459">
        <v>17</v>
      </c>
      <c r="DB459">
        <v>17</v>
      </c>
    </row>
    <row r="460" spans="1:106">
      <c r="A460">
        <v>452</v>
      </c>
      <c r="B460" t="s">
        <v>17</v>
      </c>
      <c r="C460" t="s">
        <v>9</v>
      </c>
      <c r="D460" t="s">
        <v>12</v>
      </c>
      <c r="E460" t="s">
        <v>19</v>
      </c>
      <c r="F460" t="s">
        <v>20</v>
      </c>
      <c r="G460">
        <v>22</v>
      </c>
      <c r="H460">
        <v>22</v>
      </c>
      <c r="I460">
        <v>22</v>
      </c>
      <c r="J460">
        <v>22</v>
      </c>
      <c r="K460">
        <v>22</v>
      </c>
      <c r="L460">
        <v>22</v>
      </c>
      <c r="M460">
        <v>22</v>
      </c>
      <c r="N460">
        <v>22</v>
      </c>
      <c r="O460">
        <v>22</v>
      </c>
      <c r="P460">
        <v>22</v>
      </c>
      <c r="Q460">
        <v>22</v>
      </c>
      <c r="R460">
        <v>22</v>
      </c>
      <c r="S460">
        <v>22</v>
      </c>
      <c r="T460">
        <v>22</v>
      </c>
      <c r="U460">
        <v>22</v>
      </c>
      <c r="V460">
        <v>22</v>
      </c>
      <c r="W460">
        <v>22</v>
      </c>
      <c r="X460">
        <v>22</v>
      </c>
      <c r="Y460">
        <v>22</v>
      </c>
      <c r="Z460">
        <v>22</v>
      </c>
      <c r="AA460">
        <v>25</v>
      </c>
      <c r="AB460">
        <v>25</v>
      </c>
      <c r="AC460">
        <v>25</v>
      </c>
      <c r="AD460">
        <v>25</v>
      </c>
      <c r="AE460">
        <v>25</v>
      </c>
      <c r="AF460">
        <v>25</v>
      </c>
      <c r="AG460">
        <v>25</v>
      </c>
      <c r="AH460">
        <v>25</v>
      </c>
      <c r="AI460">
        <v>25</v>
      </c>
      <c r="AJ460">
        <v>25</v>
      </c>
      <c r="AK460">
        <v>25</v>
      </c>
      <c r="AL460">
        <v>25</v>
      </c>
      <c r="AM460">
        <v>25</v>
      </c>
      <c r="AN460">
        <v>25</v>
      </c>
      <c r="AO460">
        <v>25</v>
      </c>
      <c r="AP460">
        <v>25</v>
      </c>
      <c r="AQ460">
        <v>25</v>
      </c>
      <c r="AR460">
        <v>25</v>
      </c>
      <c r="AS460">
        <v>25</v>
      </c>
      <c r="AT460">
        <v>25</v>
      </c>
      <c r="AU460">
        <v>23</v>
      </c>
      <c r="AV460">
        <v>23</v>
      </c>
      <c r="AW460">
        <v>23</v>
      </c>
      <c r="AX460">
        <v>23</v>
      </c>
      <c r="AY460">
        <v>23</v>
      </c>
      <c r="AZ460">
        <v>23</v>
      </c>
      <c r="BA460">
        <v>23</v>
      </c>
      <c r="BB460">
        <v>23</v>
      </c>
      <c r="BC460">
        <v>23</v>
      </c>
      <c r="BD460">
        <v>23</v>
      </c>
      <c r="BE460">
        <v>23</v>
      </c>
      <c r="BF460">
        <v>23</v>
      </c>
      <c r="BG460">
        <v>23</v>
      </c>
      <c r="BH460">
        <v>23</v>
      </c>
      <c r="BI460">
        <v>23</v>
      </c>
      <c r="BJ460">
        <v>23</v>
      </c>
      <c r="BK460">
        <v>23</v>
      </c>
      <c r="BL460">
        <v>23</v>
      </c>
      <c r="BM460">
        <v>23</v>
      </c>
      <c r="BN460">
        <v>23</v>
      </c>
      <c r="BO460">
        <v>24</v>
      </c>
      <c r="BP460">
        <v>24</v>
      </c>
      <c r="BQ460">
        <v>24</v>
      </c>
      <c r="BR460">
        <v>24</v>
      </c>
      <c r="BS460">
        <v>24</v>
      </c>
      <c r="BT460">
        <v>24</v>
      </c>
      <c r="BU460">
        <v>24</v>
      </c>
      <c r="BV460">
        <v>24</v>
      </c>
      <c r="BW460">
        <v>24</v>
      </c>
      <c r="BX460">
        <v>24</v>
      </c>
      <c r="BY460">
        <v>24</v>
      </c>
      <c r="BZ460">
        <v>24</v>
      </c>
      <c r="CA460">
        <v>24</v>
      </c>
      <c r="CB460">
        <v>24</v>
      </c>
      <c r="CC460">
        <v>24</v>
      </c>
      <c r="CD460">
        <v>24</v>
      </c>
      <c r="CE460">
        <v>24</v>
      </c>
      <c r="CF460">
        <v>24</v>
      </c>
      <c r="CG460">
        <v>24</v>
      </c>
      <c r="CH460">
        <v>24</v>
      </c>
      <c r="CI460">
        <v>17</v>
      </c>
      <c r="CJ460">
        <v>17</v>
      </c>
      <c r="CK460">
        <v>17</v>
      </c>
      <c r="CL460">
        <v>17</v>
      </c>
      <c r="CM460">
        <v>17</v>
      </c>
      <c r="CN460">
        <v>17</v>
      </c>
      <c r="CO460">
        <v>17</v>
      </c>
      <c r="CP460">
        <v>17</v>
      </c>
      <c r="CQ460">
        <v>17</v>
      </c>
      <c r="CR460">
        <v>17</v>
      </c>
      <c r="CS460">
        <v>17</v>
      </c>
      <c r="CT460">
        <v>17</v>
      </c>
      <c r="CU460">
        <v>17</v>
      </c>
      <c r="CV460">
        <v>17</v>
      </c>
      <c r="CW460">
        <v>17</v>
      </c>
      <c r="CX460">
        <v>17</v>
      </c>
      <c r="CY460">
        <v>17</v>
      </c>
      <c r="CZ460">
        <v>17</v>
      </c>
      <c r="DA460">
        <v>17</v>
      </c>
      <c r="DB460">
        <v>17</v>
      </c>
    </row>
    <row r="461" spans="1:106">
      <c r="A461">
        <v>453</v>
      </c>
      <c r="B461" t="s">
        <v>17</v>
      </c>
      <c r="C461" t="s">
        <v>9</v>
      </c>
      <c r="D461" t="s">
        <v>12</v>
      </c>
      <c r="E461" t="s">
        <v>19</v>
      </c>
      <c r="F461" t="s">
        <v>20</v>
      </c>
      <c r="G461">
        <v>24</v>
      </c>
      <c r="H461">
        <v>22</v>
      </c>
      <c r="I461">
        <v>26</v>
      </c>
      <c r="J461">
        <v>22</v>
      </c>
      <c r="K461">
        <v>24</v>
      </c>
      <c r="L461">
        <v>22</v>
      </c>
      <c r="M461">
        <v>22</v>
      </c>
      <c r="N461">
        <v>22</v>
      </c>
      <c r="O461">
        <v>22</v>
      </c>
      <c r="P461">
        <v>22</v>
      </c>
      <c r="Q461">
        <v>22</v>
      </c>
      <c r="R461">
        <v>22</v>
      </c>
      <c r="S461">
        <v>11</v>
      </c>
      <c r="T461">
        <v>22</v>
      </c>
      <c r="U461">
        <v>22</v>
      </c>
      <c r="V461">
        <v>22</v>
      </c>
      <c r="W461">
        <v>22</v>
      </c>
      <c r="X461">
        <v>22</v>
      </c>
      <c r="Y461">
        <v>22</v>
      </c>
      <c r="Z461">
        <v>22</v>
      </c>
      <c r="AA461">
        <v>23</v>
      </c>
      <c r="AB461">
        <v>25</v>
      </c>
      <c r="AC461">
        <v>24</v>
      </c>
      <c r="AD461">
        <v>25</v>
      </c>
      <c r="AE461">
        <v>17</v>
      </c>
      <c r="AF461">
        <v>25</v>
      </c>
      <c r="AG461">
        <v>25</v>
      </c>
      <c r="AH461">
        <v>25</v>
      </c>
      <c r="AI461">
        <v>25</v>
      </c>
      <c r="AJ461">
        <v>25</v>
      </c>
      <c r="AK461">
        <v>25</v>
      </c>
      <c r="AL461">
        <v>25</v>
      </c>
      <c r="AM461">
        <v>22</v>
      </c>
      <c r="AN461">
        <v>25</v>
      </c>
      <c r="AO461">
        <v>25</v>
      </c>
      <c r="AP461">
        <v>25</v>
      </c>
      <c r="AQ461">
        <v>25</v>
      </c>
      <c r="AR461">
        <v>25</v>
      </c>
      <c r="AS461">
        <v>25</v>
      </c>
      <c r="AT461">
        <v>25</v>
      </c>
      <c r="AU461">
        <v>17</v>
      </c>
      <c r="AV461">
        <v>24</v>
      </c>
      <c r="AW461">
        <v>22</v>
      </c>
      <c r="AX461">
        <v>24</v>
      </c>
      <c r="AY461">
        <v>23</v>
      </c>
      <c r="AZ461">
        <v>23</v>
      </c>
      <c r="BA461">
        <v>23</v>
      </c>
      <c r="BB461">
        <v>23</v>
      </c>
      <c r="BC461">
        <v>23</v>
      </c>
      <c r="BD461">
        <v>23</v>
      </c>
      <c r="BE461">
        <v>23</v>
      </c>
      <c r="BF461">
        <v>23</v>
      </c>
      <c r="BG461">
        <v>25</v>
      </c>
      <c r="BH461">
        <v>23</v>
      </c>
      <c r="BI461">
        <v>23</v>
      </c>
      <c r="BJ461">
        <v>23</v>
      </c>
      <c r="BK461">
        <v>24</v>
      </c>
      <c r="BL461">
        <v>23</v>
      </c>
      <c r="BM461">
        <v>24</v>
      </c>
      <c r="BN461">
        <v>23</v>
      </c>
      <c r="BO461">
        <v>19</v>
      </c>
      <c r="BP461">
        <v>23</v>
      </c>
      <c r="BQ461">
        <v>19</v>
      </c>
      <c r="BR461">
        <v>23</v>
      </c>
      <c r="BS461">
        <v>19</v>
      </c>
      <c r="BT461">
        <v>24</v>
      </c>
      <c r="BU461">
        <v>24</v>
      </c>
      <c r="BV461">
        <v>24</v>
      </c>
      <c r="BW461">
        <v>24</v>
      </c>
      <c r="BX461">
        <v>24</v>
      </c>
      <c r="BY461">
        <v>24</v>
      </c>
      <c r="BZ461">
        <v>24</v>
      </c>
      <c r="CA461">
        <v>23</v>
      </c>
      <c r="CB461">
        <v>24</v>
      </c>
      <c r="CC461">
        <v>24</v>
      </c>
      <c r="CD461">
        <v>24</v>
      </c>
      <c r="CE461">
        <v>23</v>
      </c>
      <c r="CF461">
        <v>24</v>
      </c>
      <c r="CG461">
        <v>23</v>
      </c>
      <c r="CH461">
        <v>24</v>
      </c>
      <c r="CI461">
        <v>25</v>
      </c>
      <c r="CJ461">
        <v>18</v>
      </c>
      <c r="CK461">
        <v>17</v>
      </c>
      <c r="CL461">
        <v>17</v>
      </c>
      <c r="CM461">
        <v>25</v>
      </c>
      <c r="CN461">
        <v>17</v>
      </c>
      <c r="CO461">
        <v>17</v>
      </c>
      <c r="CP461">
        <v>17</v>
      </c>
      <c r="CQ461">
        <v>17</v>
      </c>
      <c r="CR461">
        <v>17</v>
      </c>
      <c r="CS461">
        <v>17</v>
      </c>
      <c r="CT461">
        <v>1</v>
      </c>
      <c r="CU461">
        <v>24</v>
      </c>
      <c r="CV461">
        <v>1</v>
      </c>
      <c r="CW461">
        <v>17</v>
      </c>
      <c r="CX461">
        <v>17</v>
      </c>
      <c r="CY461">
        <v>17</v>
      </c>
      <c r="CZ461">
        <v>17</v>
      </c>
      <c r="DA461">
        <v>17</v>
      </c>
      <c r="DB461">
        <v>17</v>
      </c>
    </row>
    <row r="462" spans="1:106">
      <c r="A462">
        <v>454</v>
      </c>
      <c r="B462" t="s">
        <v>17</v>
      </c>
      <c r="C462" t="s">
        <v>9</v>
      </c>
      <c r="D462" t="s">
        <v>12</v>
      </c>
      <c r="E462" t="s">
        <v>19</v>
      </c>
      <c r="F462" t="s">
        <v>20</v>
      </c>
      <c r="G462">
        <v>22</v>
      </c>
      <c r="H462">
        <v>22</v>
      </c>
      <c r="I462">
        <v>22</v>
      </c>
      <c r="J462">
        <v>22</v>
      </c>
      <c r="K462">
        <v>22</v>
      </c>
      <c r="L462">
        <v>22</v>
      </c>
      <c r="M462">
        <v>22</v>
      </c>
      <c r="N462">
        <v>22</v>
      </c>
      <c r="O462">
        <v>11</v>
      </c>
      <c r="P462">
        <v>22</v>
      </c>
      <c r="Q462">
        <v>22</v>
      </c>
      <c r="R462">
        <v>22</v>
      </c>
      <c r="S462">
        <v>22</v>
      </c>
      <c r="T462">
        <v>22</v>
      </c>
      <c r="U462">
        <v>22</v>
      </c>
      <c r="V462">
        <v>22</v>
      </c>
      <c r="W462">
        <v>22</v>
      </c>
      <c r="X462">
        <v>1</v>
      </c>
      <c r="Y462">
        <v>1</v>
      </c>
      <c r="Z462">
        <v>22</v>
      </c>
      <c r="AA462">
        <v>25</v>
      </c>
      <c r="AB462">
        <v>25</v>
      </c>
      <c r="AC462">
        <v>25</v>
      </c>
      <c r="AD462">
        <v>25</v>
      </c>
      <c r="AE462">
        <v>25</v>
      </c>
      <c r="AF462">
        <v>25</v>
      </c>
      <c r="AG462">
        <v>25</v>
      </c>
      <c r="AH462">
        <v>25</v>
      </c>
      <c r="AI462">
        <v>22</v>
      </c>
      <c r="AJ462">
        <v>25</v>
      </c>
      <c r="AK462">
        <v>25</v>
      </c>
      <c r="AL462">
        <v>25</v>
      </c>
      <c r="AM462">
        <v>25</v>
      </c>
      <c r="AN462">
        <v>25</v>
      </c>
      <c r="AO462">
        <v>25</v>
      </c>
      <c r="AP462">
        <v>1</v>
      </c>
      <c r="AQ462">
        <v>1</v>
      </c>
      <c r="AR462">
        <v>22</v>
      </c>
      <c r="AS462">
        <v>22</v>
      </c>
      <c r="AT462">
        <v>25</v>
      </c>
      <c r="AU462">
        <v>23</v>
      </c>
      <c r="AV462">
        <v>23</v>
      </c>
      <c r="AW462">
        <v>23</v>
      </c>
      <c r="AX462">
        <v>23</v>
      </c>
      <c r="AY462">
        <v>23</v>
      </c>
      <c r="AZ462">
        <v>23</v>
      </c>
      <c r="BA462">
        <v>23</v>
      </c>
      <c r="BB462">
        <v>23</v>
      </c>
      <c r="BC462">
        <v>25</v>
      </c>
      <c r="BD462">
        <v>23</v>
      </c>
      <c r="BE462">
        <v>23</v>
      </c>
      <c r="BF462">
        <v>23</v>
      </c>
      <c r="BG462">
        <v>23</v>
      </c>
      <c r="BH462">
        <v>23</v>
      </c>
      <c r="BI462">
        <v>23</v>
      </c>
      <c r="BJ462">
        <v>25</v>
      </c>
      <c r="BK462">
        <v>25</v>
      </c>
      <c r="BL462">
        <v>25</v>
      </c>
      <c r="BM462">
        <v>25</v>
      </c>
      <c r="BN462">
        <v>23</v>
      </c>
      <c r="BO462">
        <v>24</v>
      </c>
      <c r="BP462">
        <v>24</v>
      </c>
      <c r="BQ462">
        <v>24</v>
      </c>
      <c r="BR462">
        <v>24</v>
      </c>
      <c r="BS462">
        <v>24</v>
      </c>
      <c r="BT462">
        <v>24</v>
      </c>
      <c r="BU462">
        <v>1</v>
      </c>
      <c r="BV462">
        <v>24</v>
      </c>
      <c r="BW462">
        <v>1</v>
      </c>
      <c r="BX462">
        <v>24</v>
      </c>
      <c r="BY462">
        <v>24</v>
      </c>
      <c r="BZ462">
        <v>24</v>
      </c>
      <c r="CA462">
        <v>24</v>
      </c>
      <c r="CB462">
        <v>24</v>
      </c>
      <c r="CC462">
        <v>24</v>
      </c>
      <c r="CD462">
        <v>23</v>
      </c>
      <c r="CE462">
        <v>23</v>
      </c>
      <c r="CF462">
        <v>23</v>
      </c>
      <c r="CG462">
        <v>23</v>
      </c>
      <c r="CH462">
        <v>24</v>
      </c>
      <c r="CI462">
        <v>17</v>
      </c>
      <c r="CJ462">
        <v>17</v>
      </c>
      <c r="CK462">
        <v>17</v>
      </c>
      <c r="CL462">
        <v>17</v>
      </c>
      <c r="CM462">
        <v>17</v>
      </c>
      <c r="CN462">
        <v>17</v>
      </c>
      <c r="CO462">
        <v>24</v>
      </c>
      <c r="CP462">
        <v>17</v>
      </c>
      <c r="CQ462">
        <v>23</v>
      </c>
      <c r="CR462">
        <v>17</v>
      </c>
      <c r="CS462">
        <v>17</v>
      </c>
      <c r="CT462">
        <v>17</v>
      </c>
      <c r="CU462">
        <v>17</v>
      </c>
      <c r="CV462">
        <v>17</v>
      </c>
      <c r="CW462">
        <v>17</v>
      </c>
      <c r="CX462">
        <v>24</v>
      </c>
      <c r="CY462">
        <v>24</v>
      </c>
      <c r="CZ462">
        <v>24</v>
      </c>
      <c r="DA462">
        <v>24</v>
      </c>
      <c r="DB462">
        <v>17</v>
      </c>
    </row>
    <row r="463" spans="1:106">
      <c r="A463">
        <v>455</v>
      </c>
      <c r="B463" t="s">
        <v>17</v>
      </c>
      <c r="C463" t="s">
        <v>9</v>
      </c>
      <c r="D463" t="s">
        <v>12</v>
      </c>
      <c r="E463" t="s">
        <v>19</v>
      </c>
      <c r="F463" t="s">
        <v>20</v>
      </c>
      <c r="G463">
        <v>22</v>
      </c>
      <c r="H463">
        <v>22</v>
      </c>
      <c r="I463">
        <v>22</v>
      </c>
      <c r="J463">
        <v>22</v>
      </c>
      <c r="K463">
        <v>22</v>
      </c>
      <c r="L463">
        <v>22</v>
      </c>
      <c r="M463">
        <v>22</v>
      </c>
      <c r="N463">
        <v>22</v>
      </c>
      <c r="O463">
        <v>22</v>
      </c>
      <c r="P463">
        <v>22</v>
      </c>
      <c r="Q463">
        <v>22</v>
      </c>
      <c r="R463">
        <v>22</v>
      </c>
      <c r="S463">
        <v>22</v>
      </c>
      <c r="T463">
        <v>22</v>
      </c>
      <c r="U463">
        <v>22</v>
      </c>
      <c r="V463">
        <v>22</v>
      </c>
      <c r="W463">
        <v>22</v>
      </c>
      <c r="X463">
        <v>22</v>
      </c>
      <c r="Y463">
        <v>22</v>
      </c>
      <c r="Z463">
        <v>22</v>
      </c>
      <c r="AA463">
        <v>25</v>
      </c>
      <c r="AB463">
        <v>25</v>
      </c>
      <c r="AC463">
        <v>25</v>
      </c>
      <c r="AD463">
        <v>25</v>
      </c>
      <c r="AE463">
        <v>25</v>
      </c>
      <c r="AF463">
        <v>25</v>
      </c>
      <c r="AG463">
        <v>25</v>
      </c>
      <c r="AH463">
        <v>25</v>
      </c>
      <c r="AI463">
        <v>25</v>
      </c>
      <c r="AJ463">
        <v>25</v>
      </c>
      <c r="AK463">
        <v>25</v>
      </c>
      <c r="AL463">
        <v>25</v>
      </c>
      <c r="AM463">
        <v>25</v>
      </c>
      <c r="AN463">
        <v>25</v>
      </c>
      <c r="AO463">
        <v>25</v>
      </c>
      <c r="AP463">
        <v>25</v>
      </c>
      <c r="AQ463">
        <v>25</v>
      </c>
      <c r="AR463">
        <v>25</v>
      </c>
      <c r="AS463">
        <v>25</v>
      </c>
      <c r="AT463">
        <v>25</v>
      </c>
      <c r="AU463">
        <v>23</v>
      </c>
      <c r="AV463">
        <v>23</v>
      </c>
      <c r="AW463">
        <v>23</v>
      </c>
      <c r="AX463">
        <v>23</v>
      </c>
      <c r="AY463">
        <v>23</v>
      </c>
      <c r="AZ463">
        <v>23</v>
      </c>
      <c r="BA463">
        <v>23</v>
      </c>
      <c r="BB463">
        <v>23</v>
      </c>
      <c r="BC463">
        <v>23</v>
      </c>
      <c r="BD463">
        <v>23</v>
      </c>
      <c r="BE463">
        <v>23</v>
      </c>
      <c r="BF463">
        <v>23</v>
      </c>
      <c r="BG463">
        <v>23</v>
      </c>
      <c r="BH463">
        <v>23</v>
      </c>
      <c r="BI463">
        <v>23</v>
      </c>
      <c r="BJ463">
        <v>23</v>
      </c>
      <c r="BK463">
        <v>23</v>
      </c>
      <c r="BL463">
        <v>23</v>
      </c>
      <c r="BM463">
        <v>23</v>
      </c>
      <c r="BN463">
        <v>23</v>
      </c>
      <c r="BO463">
        <v>24</v>
      </c>
      <c r="BP463">
        <v>24</v>
      </c>
      <c r="BQ463">
        <v>24</v>
      </c>
      <c r="BR463">
        <v>24</v>
      </c>
      <c r="BS463">
        <v>24</v>
      </c>
      <c r="BT463">
        <v>24</v>
      </c>
      <c r="BU463">
        <v>24</v>
      </c>
      <c r="BV463">
        <v>24</v>
      </c>
      <c r="BW463">
        <v>24</v>
      </c>
      <c r="BX463">
        <v>24</v>
      </c>
      <c r="BY463">
        <v>24</v>
      </c>
      <c r="BZ463">
        <v>24</v>
      </c>
      <c r="CA463">
        <v>24</v>
      </c>
      <c r="CB463">
        <v>24</v>
      </c>
      <c r="CC463">
        <v>24</v>
      </c>
      <c r="CD463">
        <v>24</v>
      </c>
      <c r="CE463">
        <v>24</v>
      </c>
      <c r="CF463">
        <v>24</v>
      </c>
      <c r="CG463">
        <v>24</v>
      </c>
      <c r="CH463">
        <v>24</v>
      </c>
      <c r="CI463">
        <v>17</v>
      </c>
      <c r="CJ463">
        <v>20</v>
      </c>
      <c r="CK463">
        <v>17</v>
      </c>
      <c r="CL463">
        <v>17</v>
      </c>
      <c r="CM463">
        <v>17</v>
      </c>
      <c r="CN463">
        <v>17</v>
      </c>
      <c r="CO463">
        <v>17</v>
      </c>
      <c r="CP463">
        <v>17</v>
      </c>
      <c r="CQ463">
        <v>11</v>
      </c>
      <c r="CR463">
        <v>17</v>
      </c>
      <c r="CS463">
        <v>17</v>
      </c>
      <c r="CT463">
        <v>17</v>
      </c>
      <c r="CU463">
        <v>17</v>
      </c>
      <c r="CV463">
        <v>17</v>
      </c>
      <c r="CW463">
        <v>17</v>
      </c>
      <c r="CX463">
        <v>17</v>
      </c>
      <c r="CY463">
        <v>17</v>
      </c>
      <c r="CZ463">
        <v>17</v>
      </c>
      <c r="DA463">
        <v>17</v>
      </c>
      <c r="DB463">
        <v>17</v>
      </c>
    </row>
    <row r="464" spans="1:106">
      <c r="A464">
        <v>456</v>
      </c>
      <c r="B464" t="s">
        <v>17</v>
      </c>
      <c r="C464" t="s">
        <v>9</v>
      </c>
      <c r="D464" t="s">
        <v>12</v>
      </c>
      <c r="E464" t="s">
        <v>19</v>
      </c>
      <c r="F464" t="s">
        <v>20</v>
      </c>
      <c r="G464">
        <v>22</v>
      </c>
      <c r="H464">
        <v>22</v>
      </c>
      <c r="I464">
        <v>22</v>
      </c>
      <c r="J464">
        <v>22</v>
      </c>
      <c r="K464">
        <v>22</v>
      </c>
      <c r="L464">
        <v>22</v>
      </c>
      <c r="M464">
        <v>22</v>
      </c>
      <c r="N464">
        <v>22</v>
      </c>
      <c r="O464">
        <v>22</v>
      </c>
      <c r="P464">
        <v>22</v>
      </c>
      <c r="Q464">
        <v>22</v>
      </c>
      <c r="R464">
        <v>22</v>
      </c>
      <c r="S464">
        <v>22</v>
      </c>
      <c r="T464">
        <v>22</v>
      </c>
      <c r="U464">
        <v>22</v>
      </c>
      <c r="V464">
        <v>22</v>
      </c>
      <c r="W464">
        <v>22</v>
      </c>
      <c r="X464">
        <v>22</v>
      </c>
      <c r="Y464">
        <v>22</v>
      </c>
      <c r="Z464">
        <v>22</v>
      </c>
      <c r="AA464">
        <v>25</v>
      </c>
      <c r="AB464">
        <v>25</v>
      </c>
      <c r="AC464">
        <v>25</v>
      </c>
      <c r="AD464">
        <v>25</v>
      </c>
      <c r="AE464">
        <v>25</v>
      </c>
      <c r="AF464">
        <v>25</v>
      </c>
      <c r="AG464">
        <v>25</v>
      </c>
      <c r="AH464">
        <v>25</v>
      </c>
      <c r="AI464">
        <v>25</v>
      </c>
      <c r="AJ464">
        <v>25</v>
      </c>
      <c r="AK464">
        <v>25</v>
      </c>
      <c r="AL464">
        <v>25</v>
      </c>
      <c r="AM464">
        <v>11</v>
      </c>
      <c r="AN464">
        <v>25</v>
      </c>
      <c r="AO464">
        <v>25</v>
      </c>
      <c r="AP464">
        <v>25</v>
      </c>
      <c r="AQ464">
        <v>25</v>
      </c>
      <c r="AR464">
        <v>25</v>
      </c>
      <c r="AS464">
        <v>25</v>
      </c>
      <c r="AT464">
        <v>25</v>
      </c>
      <c r="AU464">
        <v>23</v>
      </c>
      <c r="AV464">
        <v>23</v>
      </c>
      <c r="AW464">
        <v>23</v>
      </c>
      <c r="AX464">
        <v>23</v>
      </c>
      <c r="AY464">
        <v>23</v>
      </c>
      <c r="AZ464">
        <v>23</v>
      </c>
      <c r="BA464">
        <v>23</v>
      </c>
      <c r="BB464">
        <v>23</v>
      </c>
      <c r="BC464">
        <v>23</v>
      </c>
      <c r="BD464">
        <v>23</v>
      </c>
      <c r="BE464">
        <v>23</v>
      </c>
      <c r="BF464">
        <v>23</v>
      </c>
      <c r="BG464">
        <v>25</v>
      </c>
      <c r="BH464">
        <v>23</v>
      </c>
      <c r="BI464">
        <v>23</v>
      </c>
      <c r="BJ464">
        <v>23</v>
      </c>
      <c r="BK464">
        <v>23</v>
      </c>
      <c r="BL464">
        <v>23</v>
      </c>
      <c r="BM464">
        <v>23</v>
      </c>
      <c r="BN464">
        <v>23</v>
      </c>
      <c r="BO464">
        <v>24</v>
      </c>
      <c r="BP464">
        <v>24</v>
      </c>
      <c r="BQ464">
        <v>24</v>
      </c>
      <c r="BR464">
        <v>24</v>
      </c>
      <c r="BS464">
        <v>24</v>
      </c>
      <c r="BT464">
        <v>24</v>
      </c>
      <c r="BU464">
        <v>24</v>
      </c>
      <c r="BV464">
        <v>24</v>
      </c>
      <c r="BW464">
        <v>24</v>
      </c>
      <c r="BX464">
        <v>24</v>
      </c>
      <c r="BY464">
        <v>24</v>
      </c>
      <c r="BZ464">
        <v>24</v>
      </c>
      <c r="CA464">
        <v>23</v>
      </c>
      <c r="CB464">
        <v>24</v>
      </c>
      <c r="CC464">
        <v>24</v>
      </c>
      <c r="CD464">
        <v>24</v>
      </c>
      <c r="CE464">
        <v>24</v>
      </c>
      <c r="CF464">
        <v>24</v>
      </c>
      <c r="CG464">
        <v>24</v>
      </c>
      <c r="CH464">
        <v>24</v>
      </c>
      <c r="CI464">
        <v>17</v>
      </c>
      <c r="CJ464">
        <v>17</v>
      </c>
      <c r="CK464">
        <v>17</v>
      </c>
      <c r="CL464">
        <v>17</v>
      </c>
      <c r="CM464">
        <v>17</v>
      </c>
      <c r="CN464">
        <v>17</v>
      </c>
      <c r="CO464">
        <v>17</v>
      </c>
      <c r="CP464">
        <v>17</v>
      </c>
      <c r="CQ464">
        <v>17</v>
      </c>
      <c r="CR464">
        <v>17</v>
      </c>
      <c r="CS464">
        <v>17</v>
      </c>
      <c r="CT464">
        <v>17</v>
      </c>
      <c r="CU464">
        <v>24</v>
      </c>
      <c r="CV464">
        <v>17</v>
      </c>
      <c r="CW464">
        <v>17</v>
      </c>
      <c r="CX464">
        <v>17</v>
      </c>
      <c r="CY464">
        <v>17</v>
      </c>
      <c r="CZ464">
        <v>17</v>
      </c>
      <c r="DA464">
        <v>17</v>
      </c>
      <c r="DB464">
        <v>17</v>
      </c>
    </row>
    <row r="465" spans="1:106">
      <c r="A465">
        <v>457</v>
      </c>
      <c r="B465" t="s">
        <v>17</v>
      </c>
      <c r="C465" t="s">
        <v>9</v>
      </c>
      <c r="D465" t="s">
        <v>12</v>
      </c>
      <c r="E465" t="s">
        <v>19</v>
      </c>
      <c r="F465" t="s">
        <v>20</v>
      </c>
      <c r="G465">
        <v>22</v>
      </c>
      <c r="H465">
        <v>22</v>
      </c>
      <c r="I465">
        <v>22</v>
      </c>
      <c r="J465">
        <v>11</v>
      </c>
      <c r="K465">
        <v>22</v>
      </c>
      <c r="L465">
        <v>22</v>
      </c>
      <c r="M465">
        <v>22</v>
      </c>
      <c r="N465">
        <v>22</v>
      </c>
      <c r="O465">
        <v>22</v>
      </c>
      <c r="P465">
        <v>22</v>
      </c>
      <c r="Q465">
        <v>22</v>
      </c>
      <c r="R465">
        <v>22</v>
      </c>
      <c r="S465">
        <v>22</v>
      </c>
      <c r="T465">
        <v>22</v>
      </c>
      <c r="U465">
        <v>22</v>
      </c>
      <c r="V465">
        <v>22</v>
      </c>
      <c r="W465">
        <v>22</v>
      </c>
      <c r="X465">
        <v>22</v>
      </c>
      <c r="Y465">
        <v>22</v>
      </c>
      <c r="Z465">
        <v>22</v>
      </c>
      <c r="AA465">
        <v>25</v>
      </c>
      <c r="AB465">
        <v>25</v>
      </c>
      <c r="AC465">
        <v>25</v>
      </c>
      <c r="AD465">
        <v>22</v>
      </c>
      <c r="AE465">
        <v>25</v>
      </c>
      <c r="AF465">
        <v>25</v>
      </c>
      <c r="AG465">
        <v>25</v>
      </c>
      <c r="AH465">
        <v>25</v>
      </c>
      <c r="AI465">
        <v>25</v>
      </c>
      <c r="AJ465">
        <v>25</v>
      </c>
      <c r="AK465">
        <v>25</v>
      </c>
      <c r="AL465">
        <v>25</v>
      </c>
      <c r="AM465">
        <v>25</v>
      </c>
      <c r="AN465">
        <v>25</v>
      </c>
      <c r="AO465">
        <v>25</v>
      </c>
      <c r="AP465">
        <v>25</v>
      </c>
      <c r="AQ465">
        <v>24</v>
      </c>
      <c r="AR465">
        <v>25</v>
      </c>
      <c r="AS465">
        <v>25</v>
      </c>
      <c r="AT465">
        <v>24</v>
      </c>
      <c r="AU465">
        <v>23</v>
      </c>
      <c r="AV465">
        <v>23</v>
      </c>
      <c r="AW465">
        <v>23</v>
      </c>
      <c r="AX465">
        <v>25</v>
      </c>
      <c r="AY465">
        <v>23</v>
      </c>
      <c r="AZ465">
        <v>23</v>
      </c>
      <c r="BA465">
        <v>23</v>
      </c>
      <c r="BB465">
        <v>23</v>
      </c>
      <c r="BC465">
        <v>23</v>
      </c>
      <c r="BD465">
        <v>23</v>
      </c>
      <c r="BE465">
        <v>23</v>
      </c>
      <c r="BF465">
        <v>23</v>
      </c>
      <c r="BG465">
        <v>23</v>
      </c>
      <c r="BH465">
        <v>23</v>
      </c>
      <c r="BI465">
        <v>23</v>
      </c>
      <c r="BJ465">
        <v>24</v>
      </c>
      <c r="BK465">
        <v>25</v>
      </c>
      <c r="BL465">
        <v>24</v>
      </c>
      <c r="BM465">
        <v>24</v>
      </c>
      <c r="BN465">
        <v>25</v>
      </c>
      <c r="BO465">
        <v>24</v>
      </c>
      <c r="BP465">
        <v>24</v>
      </c>
      <c r="BQ465">
        <v>24</v>
      </c>
      <c r="BR465">
        <v>23</v>
      </c>
      <c r="BS465">
        <v>24</v>
      </c>
      <c r="BT465">
        <v>24</v>
      </c>
      <c r="BU465">
        <v>24</v>
      </c>
      <c r="BV465">
        <v>24</v>
      </c>
      <c r="BW465">
        <v>24</v>
      </c>
      <c r="BX465">
        <v>24</v>
      </c>
      <c r="BY465">
        <v>24</v>
      </c>
      <c r="BZ465">
        <v>24</v>
      </c>
      <c r="CA465">
        <v>24</v>
      </c>
      <c r="CB465">
        <v>24</v>
      </c>
      <c r="CC465">
        <v>24</v>
      </c>
      <c r="CD465">
        <v>23</v>
      </c>
      <c r="CE465">
        <v>23</v>
      </c>
      <c r="CF465">
        <v>23</v>
      </c>
      <c r="CG465">
        <v>23</v>
      </c>
      <c r="CH465">
        <v>23</v>
      </c>
      <c r="CI465">
        <v>17</v>
      </c>
      <c r="CJ465">
        <v>17</v>
      </c>
      <c r="CK465">
        <v>17</v>
      </c>
      <c r="CL465">
        <v>24</v>
      </c>
      <c r="CM465">
        <v>17</v>
      </c>
      <c r="CN465">
        <v>17</v>
      </c>
      <c r="CO465">
        <v>17</v>
      </c>
      <c r="CP465">
        <v>17</v>
      </c>
      <c r="CQ465">
        <v>17</v>
      </c>
      <c r="CR465">
        <v>17</v>
      </c>
      <c r="CS465">
        <v>17</v>
      </c>
      <c r="CT465">
        <v>17</v>
      </c>
      <c r="CU465">
        <v>17</v>
      </c>
      <c r="CV465">
        <v>17</v>
      </c>
      <c r="CW465">
        <v>17</v>
      </c>
      <c r="CX465">
        <v>17</v>
      </c>
      <c r="CY465">
        <v>17</v>
      </c>
      <c r="CZ465">
        <v>17</v>
      </c>
      <c r="DA465">
        <v>26</v>
      </c>
      <c r="DB465">
        <v>17</v>
      </c>
    </row>
    <row r="466" spans="1:106">
      <c r="A466">
        <v>458</v>
      </c>
      <c r="B466" t="s">
        <v>17</v>
      </c>
      <c r="C466" t="s">
        <v>9</v>
      </c>
      <c r="D466" t="s">
        <v>12</v>
      </c>
      <c r="E466" t="s">
        <v>19</v>
      </c>
      <c r="F466" t="s">
        <v>20</v>
      </c>
      <c r="G466">
        <v>22</v>
      </c>
      <c r="H466">
        <v>22</v>
      </c>
      <c r="I466">
        <v>22</v>
      </c>
      <c r="J466">
        <v>22</v>
      </c>
      <c r="K466">
        <v>22</v>
      </c>
      <c r="L466">
        <v>22</v>
      </c>
      <c r="M466">
        <v>22</v>
      </c>
      <c r="N466">
        <v>22</v>
      </c>
      <c r="O466">
        <v>22</v>
      </c>
      <c r="P466">
        <v>22</v>
      </c>
      <c r="Q466">
        <v>22</v>
      </c>
      <c r="R466">
        <v>22</v>
      </c>
      <c r="S466">
        <v>22</v>
      </c>
      <c r="T466">
        <v>22</v>
      </c>
      <c r="U466">
        <v>22</v>
      </c>
      <c r="V466">
        <v>22</v>
      </c>
      <c r="W466">
        <v>22</v>
      </c>
      <c r="X466">
        <v>22</v>
      </c>
      <c r="Y466">
        <v>22</v>
      </c>
      <c r="Z466">
        <v>22</v>
      </c>
      <c r="AA466">
        <v>25</v>
      </c>
      <c r="AB466">
        <v>25</v>
      </c>
      <c r="AC466">
        <v>25</v>
      </c>
      <c r="AD466">
        <v>25</v>
      </c>
      <c r="AE466">
        <v>25</v>
      </c>
      <c r="AF466">
        <v>25</v>
      </c>
      <c r="AG466">
        <v>25</v>
      </c>
      <c r="AH466">
        <v>1</v>
      </c>
      <c r="AI466">
        <v>25</v>
      </c>
      <c r="AJ466">
        <v>25</v>
      </c>
      <c r="AK466">
        <v>25</v>
      </c>
      <c r="AL466">
        <v>25</v>
      </c>
      <c r="AM466">
        <v>25</v>
      </c>
      <c r="AN466">
        <v>25</v>
      </c>
      <c r="AO466">
        <v>25</v>
      </c>
      <c r="AP466">
        <v>25</v>
      </c>
      <c r="AQ466">
        <v>25</v>
      </c>
      <c r="AR466">
        <v>25</v>
      </c>
      <c r="AS466">
        <v>25</v>
      </c>
      <c r="AT466">
        <v>25</v>
      </c>
      <c r="AU466">
        <v>23</v>
      </c>
      <c r="AV466">
        <v>23</v>
      </c>
      <c r="AW466">
        <v>23</v>
      </c>
      <c r="AX466">
        <v>23</v>
      </c>
      <c r="AY466">
        <v>23</v>
      </c>
      <c r="AZ466">
        <v>1</v>
      </c>
      <c r="BA466">
        <v>23</v>
      </c>
      <c r="BB466">
        <v>25</v>
      </c>
      <c r="BC466">
        <v>23</v>
      </c>
      <c r="BD466">
        <v>23</v>
      </c>
      <c r="BE466">
        <v>23</v>
      </c>
      <c r="BF466">
        <v>23</v>
      </c>
      <c r="BG466">
        <v>23</v>
      </c>
      <c r="BH466">
        <v>23</v>
      </c>
      <c r="BI466">
        <v>23</v>
      </c>
      <c r="BJ466">
        <v>23</v>
      </c>
      <c r="BK466">
        <v>23</v>
      </c>
      <c r="BL466">
        <v>23</v>
      </c>
      <c r="BM466">
        <v>23</v>
      </c>
      <c r="BN466">
        <v>23</v>
      </c>
      <c r="BO466">
        <v>24</v>
      </c>
      <c r="BP466">
        <v>24</v>
      </c>
      <c r="BQ466">
        <v>24</v>
      </c>
      <c r="BR466">
        <v>24</v>
      </c>
      <c r="BS466">
        <v>24</v>
      </c>
      <c r="BT466">
        <v>11</v>
      </c>
      <c r="BU466">
        <v>24</v>
      </c>
      <c r="BV466">
        <v>23</v>
      </c>
      <c r="BW466">
        <v>24</v>
      </c>
      <c r="BX466">
        <v>24</v>
      </c>
      <c r="BY466">
        <v>24</v>
      </c>
      <c r="BZ466">
        <v>24</v>
      </c>
      <c r="CA466">
        <v>24</v>
      </c>
      <c r="CB466">
        <v>24</v>
      </c>
      <c r="CC466">
        <v>24</v>
      </c>
      <c r="CD466">
        <v>24</v>
      </c>
      <c r="CE466">
        <v>24</v>
      </c>
      <c r="CF466">
        <v>24</v>
      </c>
      <c r="CG466">
        <v>24</v>
      </c>
      <c r="CH466">
        <v>24</v>
      </c>
      <c r="CI466">
        <v>17</v>
      </c>
      <c r="CJ466">
        <v>17</v>
      </c>
      <c r="CK466">
        <v>17</v>
      </c>
      <c r="CL466">
        <v>17</v>
      </c>
      <c r="CM466">
        <v>17</v>
      </c>
      <c r="CN466">
        <v>23</v>
      </c>
      <c r="CO466">
        <v>17</v>
      </c>
      <c r="CP466">
        <v>24</v>
      </c>
      <c r="CQ466">
        <v>17</v>
      </c>
      <c r="CR466">
        <v>1</v>
      </c>
      <c r="CS466">
        <v>17</v>
      </c>
      <c r="CT466">
        <v>17</v>
      </c>
      <c r="CU466">
        <v>17</v>
      </c>
      <c r="CV466">
        <v>17</v>
      </c>
      <c r="CW466">
        <v>17</v>
      </c>
      <c r="CX466">
        <v>17</v>
      </c>
      <c r="CY466">
        <v>17</v>
      </c>
      <c r="CZ466">
        <v>17</v>
      </c>
      <c r="DA466">
        <v>17</v>
      </c>
      <c r="DB466">
        <v>17</v>
      </c>
    </row>
    <row r="467" spans="1:106">
      <c r="A467">
        <v>459</v>
      </c>
      <c r="B467" t="s">
        <v>17</v>
      </c>
      <c r="C467" t="s">
        <v>9</v>
      </c>
      <c r="D467" t="s">
        <v>12</v>
      </c>
      <c r="E467" t="s">
        <v>19</v>
      </c>
      <c r="F467" t="s">
        <v>20</v>
      </c>
      <c r="G467">
        <v>22</v>
      </c>
      <c r="H467">
        <v>22</v>
      </c>
      <c r="I467">
        <v>22</v>
      </c>
      <c r="J467">
        <v>22</v>
      </c>
      <c r="K467">
        <v>22</v>
      </c>
      <c r="L467">
        <v>1</v>
      </c>
      <c r="M467">
        <v>22</v>
      </c>
      <c r="N467">
        <v>1</v>
      </c>
      <c r="O467">
        <v>1</v>
      </c>
      <c r="P467">
        <v>22</v>
      </c>
      <c r="Q467">
        <v>22</v>
      </c>
      <c r="R467">
        <v>22</v>
      </c>
      <c r="S467">
        <v>22</v>
      </c>
      <c r="T467">
        <v>22</v>
      </c>
      <c r="U467">
        <v>22</v>
      </c>
      <c r="V467">
        <v>22</v>
      </c>
      <c r="W467">
        <v>22</v>
      </c>
      <c r="X467">
        <v>22</v>
      </c>
      <c r="Y467">
        <v>22</v>
      </c>
      <c r="Z467">
        <v>22</v>
      </c>
      <c r="AA467">
        <v>25</v>
      </c>
      <c r="AB467">
        <v>25</v>
      </c>
      <c r="AC467">
        <v>25</v>
      </c>
      <c r="AD467">
        <v>25</v>
      </c>
      <c r="AE467">
        <v>25</v>
      </c>
      <c r="AF467">
        <v>22</v>
      </c>
      <c r="AG467">
        <v>25</v>
      </c>
      <c r="AH467">
        <v>22</v>
      </c>
      <c r="AI467">
        <v>22</v>
      </c>
      <c r="AJ467">
        <v>1</v>
      </c>
      <c r="AK467">
        <v>25</v>
      </c>
      <c r="AL467">
        <v>25</v>
      </c>
      <c r="AM467">
        <v>25</v>
      </c>
      <c r="AN467">
        <v>24</v>
      </c>
      <c r="AO467">
        <v>25</v>
      </c>
      <c r="AP467">
        <v>25</v>
      </c>
      <c r="AQ467">
        <v>25</v>
      </c>
      <c r="AR467">
        <v>25</v>
      </c>
      <c r="AS467">
        <v>25</v>
      </c>
      <c r="AT467">
        <v>25</v>
      </c>
      <c r="AU467">
        <v>23</v>
      </c>
      <c r="AV467">
        <v>23</v>
      </c>
      <c r="AW467">
        <v>23</v>
      </c>
      <c r="AX467">
        <v>23</v>
      </c>
      <c r="AY467">
        <v>23</v>
      </c>
      <c r="AZ467">
        <v>25</v>
      </c>
      <c r="BA467">
        <v>1</v>
      </c>
      <c r="BB467">
        <v>25</v>
      </c>
      <c r="BC467">
        <v>25</v>
      </c>
      <c r="BD467">
        <v>25</v>
      </c>
      <c r="BE467">
        <v>24</v>
      </c>
      <c r="BF467">
        <v>24</v>
      </c>
      <c r="BG467">
        <v>23</v>
      </c>
      <c r="BH467">
        <v>25</v>
      </c>
      <c r="BI467">
        <v>24</v>
      </c>
      <c r="BJ467">
        <v>23</v>
      </c>
      <c r="BK467">
        <v>23</v>
      </c>
      <c r="BL467">
        <v>23</v>
      </c>
      <c r="BM467">
        <v>23</v>
      </c>
      <c r="BN467">
        <v>23</v>
      </c>
      <c r="BO467">
        <v>24</v>
      </c>
      <c r="BP467">
        <v>24</v>
      </c>
      <c r="BQ467">
        <v>24</v>
      </c>
      <c r="BR467">
        <v>24</v>
      </c>
      <c r="BS467">
        <v>24</v>
      </c>
      <c r="BT467">
        <v>23</v>
      </c>
      <c r="BU467">
        <v>23</v>
      </c>
      <c r="BV467">
        <v>23</v>
      </c>
      <c r="BW467">
        <v>23</v>
      </c>
      <c r="BX467">
        <v>23</v>
      </c>
      <c r="BY467">
        <v>23</v>
      </c>
      <c r="BZ467">
        <v>23</v>
      </c>
      <c r="CA467">
        <v>24</v>
      </c>
      <c r="CB467">
        <v>23</v>
      </c>
      <c r="CC467">
        <v>26</v>
      </c>
      <c r="CD467">
        <v>24</v>
      </c>
      <c r="CE467">
        <v>24</v>
      </c>
      <c r="CF467">
        <v>24</v>
      </c>
      <c r="CG467">
        <v>24</v>
      </c>
      <c r="CH467">
        <v>24</v>
      </c>
      <c r="CI467">
        <v>17</v>
      </c>
      <c r="CJ467">
        <v>11</v>
      </c>
      <c r="CK467">
        <v>17</v>
      </c>
      <c r="CL467">
        <v>17</v>
      </c>
      <c r="CM467">
        <v>17</v>
      </c>
      <c r="CN467">
        <v>24</v>
      </c>
      <c r="CO467">
        <v>24</v>
      </c>
      <c r="CP467">
        <v>24</v>
      </c>
      <c r="CQ467">
        <v>24</v>
      </c>
      <c r="CR467">
        <v>24</v>
      </c>
      <c r="CS467">
        <v>26</v>
      </c>
      <c r="CT467">
        <v>17</v>
      </c>
      <c r="CU467">
        <v>17</v>
      </c>
      <c r="CV467">
        <v>17</v>
      </c>
      <c r="CW467">
        <v>23</v>
      </c>
      <c r="CX467">
        <v>17</v>
      </c>
      <c r="CY467">
        <v>17</v>
      </c>
      <c r="CZ467">
        <v>17</v>
      </c>
      <c r="DA467">
        <v>17</v>
      </c>
      <c r="DB467">
        <v>17</v>
      </c>
    </row>
    <row r="468" spans="1:106">
      <c r="A468">
        <v>460</v>
      </c>
      <c r="B468" t="s">
        <v>17</v>
      </c>
      <c r="C468" t="s">
        <v>9</v>
      </c>
      <c r="D468" t="s">
        <v>12</v>
      </c>
      <c r="E468" t="s">
        <v>19</v>
      </c>
      <c r="F468" t="s">
        <v>20</v>
      </c>
      <c r="G468">
        <v>22</v>
      </c>
      <c r="H468">
        <v>22</v>
      </c>
      <c r="I468">
        <v>22</v>
      </c>
      <c r="J468">
        <v>22</v>
      </c>
      <c r="K468">
        <v>22</v>
      </c>
      <c r="L468">
        <v>22</v>
      </c>
      <c r="M468">
        <v>22</v>
      </c>
      <c r="N468">
        <v>22</v>
      </c>
      <c r="O468">
        <v>22</v>
      </c>
      <c r="P468">
        <v>22</v>
      </c>
      <c r="Q468">
        <v>22</v>
      </c>
      <c r="R468">
        <v>22</v>
      </c>
      <c r="S468">
        <v>22</v>
      </c>
      <c r="T468">
        <v>22</v>
      </c>
      <c r="U468">
        <v>22</v>
      </c>
      <c r="V468">
        <v>22</v>
      </c>
      <c r="W468">
        <v>22</v>
      </c>
      <c r="X468">
        <v>22</v>
      </c>
      <c r="Y468">
        <v>22</v>
      </c>
      <c r="Z468">
        <v>22</v>
      </c>
      <c r="AA468">
        <v>25</v>
      </c>
      <c r="AB468">
        <v>25</v>
      </c>
      <c r="AC468">
        <v>25</v>
      </c>
      <c r="AD468">
        <v>25</v>
      </c>
      <c r="AE468">
        <v>25</v>
      </c>
      <c r="AF468">
        <v>25</v>
      </c>
      <c r="AG468">
        <v>24</v>
      </c>
      <c r="AH468">
        <v>25</v>
      </c>
      <c r="AI468">
        <v>25</v>
      </c>
      <c r="AJ468">
        <v>25</v>
      </c>
      <c r="AK468">
        <v>25</v>
      </c>
      <c r="AL468">
        <v>25</v>
      </c>
      <c r="AM468">
        <v>25</v>
      </c>
      <c r="AN468">
        <v>25</v>
      </c>
      <c r="AO468">
        <v>24</v>
      </c>
      <c r="AP468">
        <v>25</v>
      </c>
      <c r="AQ468">
        <v>25</v>
      </c>
      <c r="AR468">
        <v>25</v>
      </c>
      <c r="AS468">
        <v>25</v>
      </c>
      <c r="AT468">
        <v>25</v>
      </c>
      <c r="AU468">
        <v>23</v>
      </c>
      <c r="AV468">
        <v>23</v>
      </c>
      <c r="AW468">
        <v>23</v>
      </c>
      <c r="AX468">
        <v>23</v>
      </c>
      <c r="AY468">
        <v>23</v>
      </c>
      <c r="AZ468">
        <v>24</v>
      </c>
      <c r="BA468">
        <v>25</v>
      </c>
      <c r="BB468">
        <v>24</v>
      </c>
      <c r="BC468">
        <v>24</v>
      </c>
      <c r="BD468">
        <v>24</v>
      </c>
      <c r="BE468">
        <v>24</v>
      </c>
      <c r="BF468">
        <v>24</v>
      </c>
      <c r="BG468">
        <v>23</v>
      </c>
      <c r="BH468">
        <v>24</v>
      </c>
      <c r="BI468">
        <v>25</v>
      </c>
      <c r="BJ468">
        <v>23</v>
      </c>
      <c r="BK468">
        <v>24</v>
      </c>
      <c r="BL468">
        <v>23</v>
      </c>
      <c r="BM468">
        <v>24</v>
      </c>
      <c r="BN468">
        <v>23</v>
      </c>
      <c r="BO468">
        <v>24</v>
      </c>
      <c r="BP468">
        <v>24</v>
      </c>
      <c r="BQ468">
        <v>24</v>
      </c>
      <c r="BR468">
        <v>24</v>
      </c>
      <c r="BS468">
        <v>24</v>
      </c>
      <c r="BT468">
        <v>23</v>
      </c>
      <c r="BU468">
        <v>23</v>
      </c>
      <c r="BV468">
        <v>23</v>
      </c>
      <c r="BW468">
        <v>23</v>
      </c>
      <c r="BX468">
        <v>23</v>
      </c>
      <c r="BY468">
        <v>23</v>
      </c>
      <c r="BZ468">
        <v>23</v>
      </c>
      <c r="CA468">
        <v>24</v>
      </c>
      <c r="CB468">
        <v>23</v>
      </c>
      <c r="CC468">
        <v>26</v>
      </c>
      <c r="CD468">
        <v>24</v>
      </c>
      <c r="CE468">
        <v>23</v>
      </c>
      <c r="CF468">
        <v>24</v>
      </c>
      <c r="CG468">
        <v>23</v>
      </c>
      <c r="CH468">
        <v>24</v>
      </c>
      <c r="CI468">
        <v>17</v>
      </c>
      <c r="CJ468">
        <v>17</v>
      </c>
      <c r="CK468">
        <v>17</v>
      </c>
      <c r="CL468">
        <v>17</v>
      </c>
      <c r="CM468">
        <v>17</v>
      </c>
      <c r="CN468">
        <v>17</v>
      </c>
      <c r="CO468">
        <v>17</v>
      </c>
      <c r="CP468">
        <v>17</v>
      </c>
      <c r="CQ468">
        <v>17</v>
      </c>
      <c r="CR468">
        <v>17</v>
      </c>
      <c r="CS468">
        <v>17</v>
      </c>
      <c r="CT468">
        <v>17</v>
      </c>
      <c r="CU468">
        <v>17</v>
      </c>
      <c r="CV468">
        <v>17</v>
      </c>
      <c r="CW468">
        <v>23</v>
      </c>
      <c r="CX468">
        <v>17</v>
      </c>
      <c r="CY468">
        <v>17</v>
      </c>
      <c r="CZ468">
        <v>17</v>
      </c>
      <c r="DA468">
        <v>17</v>
      </c>
      <c r="DB468">
        <v>17</v>
      </c>
    </row>
    <row r="469" spans="1:106">
      <c r="A469">
        <v>461</v>
      </c>
      <c r="B469" t="s">
        <v>17</v>
      </c>
      <c r="C469" t="s">
        <v>9</v>
      </c>
      <c r="D469" t="s">
        <v>12</v>
      </c>
      <c r="E469" t="s">
        <v>19</v>
      </c>
      <c r="F469" t="s">
        <v>20</v>
      </c>
      <c r="G469">
        <v>22</v>
      </c>
      <c r="H469">
        <v>22</v>
      </c>
      <c r="I469">
        <v>22</v>
      </c>
      <c r="J469">
        <v>22</v>
      </c>
      <c r="K469">
        <v>22</v>
      </c>
      <c r="L469">
        <v>22</v>
      </c>
      <c r="M469">
        <v>22</v>
      </c>
      <c r="N469">
        <v>22</v>
      </c>
      <c r="O469">
        <v>22</v>
      </c>
      <c r="P469">
        <v>22</v>
      </c>
      <c r="Q469">
        <v>22</v>
      </c>
      <c r="R469">
        <v>22</v>
      </c>
      <c r="S469">
        <v>22</v>
      </c>
      <c r="T469">
        <v>22</v>
      </c>
      <c r="U469">
        <v>22</v>
      </c>
      <c r="V469">
        <v>22</v>
      </c>
      <c r="W469">
        <v>22</v>
      </c>
      <c r="X469">
        <v>22</v>
      </c>
      <c r="Y469">
        <v>22</v>
      </c>
      <c r="Z469">
        <v>22</v>
      </c>
      <c r="AA469">
        <v>25</v>
      </c>
      <c r="AB469">
        <v>25</v>
      </c>
      <c r="AC469">
        <v>25</v>
      </c>
      <c r="AD469">
        <v>25</v>
      </c>
      <c r="AE469">
        <v>25</v>
      </c>
      <c r="AF469">
        <v>25</v>
      </c>
      <c r="AG469">
        <v>25</v>
      </c>
      <c r="AH469">
        <v>25</v>
      </c>
      <c r="AI469">
        <v>25</v>
      </c>
      <c r="AJ469">
        <v>25</v>
      </c>
      <c r="AK469">
        <v>25</v>
      </c>
      <c r="AL469">
        <v>25</v>
      </c>
      <c r="AM469">
        <v>25</v>
      </c>
      <c r="AN469">
        <v>25</v>
      </c>
      <c r="AO469">
        <v>25</v>
      </c>
      <c r="AP469">
        <v>25</v>
      </c>
      <c r="AQ469">
        <v>25</v>
      </c>
      <c r="AR469">
        <v>25</v>
      </c>
      <c r="AS469">
        <v>25</v>
      </c>
      <c r="AT469">
        <v>25</v>
      </c>
      <c r="AU469">
        <v>23</v>
      </c>
      <c r="AV469">
        <v>23</v>
      </c>
      <c r="AW469">
        <v>23</v>
      </c>
      <c r="AX469">
        <v>23</v>
      </c>
      <c r="AY469">
        <v>23</v>
      </c>
      <c r="AZ469">
        <v>23</v>
      </c>
      <c r="BA469">
        <v>23</v>
      </c>
      <c r="BB469">
        <v>23</v>
      </c>
      <c r="BC469">
        <v>23</v>
      </c>
      <c r="BD469">
        <v>23</v>
      </c>
      <c r="BE469">
        <v>23</v>
      </c>
      <c r="BF469">
        <v>23</v>
      </c>
      <c r="BG469">
        <v>23</v>
      </c>
      <c r="BH469">
        <v>23</v>
      </c>
      <c r="BI469">
        <v>23</v>
      </c>
      <c r="BJ469">
        <v>23</v>
      </c>
      <c r="BK469">
        <v>1</v>
      </c>
      <c r="BL469">
        <v>23</v>
      </c>
      <c r="BM469">
        <v>23</v>
      </c>
      <c r="BN469">
        <v>23</v>
      </c>
      <c r="BO469">
        <v>24</v>
      </c>
      <c r="BP469">
        <v>24</v>
      </c>
      <c r="BQ469">
        <v>24</v>
      </c>
      <c r="BR469">
        <v>24</v>
      </c>
      <c r="BS469">
        <v>24</v>
      </c>
      <c r="BT469">
        <v>24</v>
      </c>
      <c r="BU469">
        <v>24</v>
      </c>
      <c r="BV469">
        <v>24</v>
      </c>
      <c r="BW469">
        <v>24</v>
      </c>
      <c r="BX469">
        <v>24</v>
      </c>
      <c r="BY469">
        <v>24</v>
      </c>
      <c r="BZ469">
        <v>24</v>
      </c>
      <c r="CA469">
        <v>24</v>
      </c>
      <c r="CB469">
        <v>24</v>
      </c>
      <c r="CC469">
        <v>24</v>
      </c>
      <c r="CD469">
        <v>24</v>
      </c>
      <c r="CE469">
        <v>23</v>
      </c>
      <c r="CF469">
        <v>24</v>
      </c>
      <c r="CG469">
        <v>1</v>
      </c>
      <c r="CH469">
        <v>24</v>
      </c>
      <c r="CI469">
        <v>17</v>
      </c>
      <c r="CJ469">
        <v>17</v>
      </c>
      <c r="CK469">
        <v>17</v>
      </c>
      <c r="CL469">
        <v>17</v>
      </c>
      <c r="CM469">
        <v>17</v>
      </c>
      <c r="CN469">
        <v>17</v>
      </c>
      <c r="CO469">
        <v>17</v>
      </c>
      <c r="CP469">
        <v>17</v>
      </c>
      <c r="CQ469">
        <v>17</v>
      </c>
      <c r="CR469">
        <v>17</v>
      </c>
      <c r="CS469">
        <v>17</v>
      </c>
      <c r="CT469">
        <v>17</v>
      </c>
      <c r="CU469">
        <v>17</v>
      </c>
      <c r="CV469">
        <v>17</v>
      </c>
      <c r="CW469">
        <v>17</v>
      </c>
      <c r="CX469">
        <v>17</v>
      </c>
      <c r="CY469">
        <v>24</v>
      </c>
      <c r="CZ469">
        <v>17</v>
      </c>
      <c r="DA469">
        <v>24</v>
      </c>
      <c r="DB469">
        <v>17</v>
      </c>
    </row>
    <row r="470" spans="1:106">
      <c r="A470">
        <v>462</v>
      </c>
      <c r="B470" t="s">
        <v>17</v>
      </c>
      <c r="C470" t="s">
        <v>9</v>
      </c>
      <c r="D470" t="s">
        <v>12</v>
      </c>
      <c r="E470" t="s">
        <v>19</v>
      </c>
      <c r="F470" t="s">
        <v>20</v>
      </c>
      <c r="G470">
        <v>22</v>
      </c>
      <c r="H470">
        <v>22</v>
      </c>
      <c r="I470">
        <v>22</v>
      </c>
      <c r="J470">
        <v>22</v>
      </c>
      <c r="K470">
        <v>22</v>
      </c>
      <c r="L470">
        <v>22</v>
      </c>
      <c r="M470">
        <v>22</v>
      </c>
      <c r="N470">
        <v>22</v>
      </c>
      <c r="O470">
        <v>22</v>
      </c>
      <c r="P470">
        <v>22</v>
      </c>
      <c r="Q470">
        <v>22</v>
      </c>
      <c r="R470">
        <v>22</v>
      </c>
      <c r="S470">
        <v>22</v>
      </c>
      <c r="T470">
        <v>22</v>
      </c>
      <c r="U470">
        <v>22</v>
      </c>
      <c r="V470">
        <v>22</v>
      </c>
      <c r="W470">
        <v>22</v>
      </c>
      <c r="X470">
        <v>22</v>
      </c>
      <c r="Y470">
        <v>22</v>
      </c>
      <c r="Z470">
        <v>22</v>
      </c>
      <c r="AA470">
        <v>25</v>
      </c>
      <c r="AB470">
        <v>25</v>
      </c>
      <c r="AC470">
        <v>25</v>
      </c>
      <c r="AD470">
        <v>25</v>
      </c>
      <c r="AE470">
        <v>25</v>
      </c>
      <c r="AF470">
        <v>25</v>
      </c>
      <c r="AG470">
        <v>25</v>
      </c>
      <c r="AH470">
        <v>25</v>
      </c>
      <c r="AI470">
        <v>25</v>
      </c>
      <c r="AJ470">
        <v>25</v>
      </c>
      <c r="AK470">
        <v>25</v>
      </c>
      <c r="AL470">
        <v>25</v>
      </c>
      <c r="AM470">
        <v>25</v>
      </c>
      <c r="AN470">
        <v>25</v>
      </c>
      <c r="AO470">
        <v>25</v>
      </c>
      <c r="AP470">
        <v>25</v>
      </c>
      <c r="AQ470">
        <v>25</v>
      </c>
      <c r="AR470">
        <v>25</v>
      </c>
      <c r="AS470">
        <v>25</v>
      </c>
      <c r="AT470">
        <v>25</v>
      </c>
      <c r="AU470">
        <v>23</v>
      </c>
      <c r="AV470">
        <v>23</v>
      </c>
      <c r="AW470">
        <v>23</v>
      </c>
      <c r="AX470">
        <v>23</v>
      </c>
      <c r="AY470">
        <v>23</v>
      </c>
      <c r="AZ470">
        <v>23</v>
      </c>
      <c r="BA470">
        <v>23</v>
      </c>
      <c r="BB470">
        <v>23</v>
      </c>
      <c r="BC470">
        <v>23</v>
      </c>
      <c r="BD470">
        <v>23</v>
      </c>
      <c r="BE470">
        <v>23</v>
      </c>
      <c r="BF470">
        <v>23</v>
      </c>
      <c r="BG470">
        <v>23</v>
      </c>
      <c r="BH470">
        <v>23</v>
      </c>
      <c r="BI470">
        <v>23</v>
      </c>
      <c r="BJ470">
        <v>23</v>
      </c>
      <c r="BK470">
        <v>23</v>
      </c>
      <c r="BL470">
        <v>23</v>
      </c>
      <c r="BM470">
        <v>23</v>
      </c>
      <c r="BN470">
        <v>23</v>
      </c>
      <c r="BO470">
        <v>24</v>
      </c>
      <c r="BP470">
        <v>24</v>
      </c>
      <c r="BQ470">
        <v>24</v>
      </c>
      <c r="BR470">
        <v>24</v>
      </c>
      <c r="BS470">
        <v>24</v>
      </c>
      <c r="BT470">
        <v>24</v>
      </c>
      <c r="BU470">
        <v>24</v>
      </c>
      <c r="BV470">
        <v>24</v>
      </c>
      <c r="BW470">
        <v>24</v>
      </c>
      <c r="BX470">
        <v>24</v>
      </c>
      <c r="BY470">
        <v>24</v>
      </c>
      <c r="BZ470">
        <v>24</v>
      </c>
      <c r="CA470">
        <v>24</v>
      </c>
      <c r="CB470">
        <v>24</v>
      </c>
      <c r="CC470">
        <v>24</v>
      </c>
      <c r="CD470">
        <v>24</v>
      </c>
      <c r="CE470">
        <v>24</v>
      </c>
      <c r="CF470">
        <v>24</v>
      </c>
      <c r="CG470">
        <v>24</v>
      </c>
      <c r="CH470">
        <v>24</v>
      </c>
      <c r="CI470">
        <v>17</v>
      </c>
      <c r="CJ470">
        <v>17</v>
      </c>
      <c r="CK470">
        <v>17</v>
      </c>
      <c r="CL470">
        <v>17</v>
      </c>
      <c r="CM470">
        <v>17</v>
      </c>
      <c r="CN470">
        <v>17</v>
      </c>
      <c r="CO470">
        <v>17</v>
      </c>
      <c r="CP470">
        <v>17</v>
      </c>
      <c r="CQ470">
        <v>17</v>
      </c>
      <c r="CR470">
        <v>17</v>
      </c>
      <c r="CS470">
        <v>17</v>
      </c>
      <c r="CT470">
        <v>17</v>
      </c>
      <c r="CU470">
        <v>17</v>
      </c>
      <c r="CV470">
        <v>17</v>
      </c>
      <c r="CW470">
        <v>17</v>
      </c>
      <c r="CX470">
        <v>1</v>
      </c>
      <c r="CY470">
        <v>17</v>
      </c>
      <c r="CZ470">
        <v>17</v>
      </c>
      <c r="DA470">
        <v>17</v>
      </c>
      <c r="DB470">
        <v>1</v>
      </c>
    </row>
    <row r="471" spans="1:106">
      <c r="A471">
        <v>463</v>
      </c>
      <c r="B471" t="s">
        <v>17</v>
      </c>
      <c r="C471" t="s">
        <v>9</v>
      </c>
      <c r="D471" t="s">
        <v>12</v>
      </c>
      <c r="E471" t="s">
        <v>19</v>
      </c>
      <c r="F471" t="s">
        <v>20</v>
      </c>
      <c r="G471">
        <v>22</v>
      </c>
      <c r="H471">
        <v>22</v>
      </c>
      <c r="I471">
        <v>22</v>
      </c>
      <c r="J471">
        <v>22</v>
      </c>
      <c r="K471">
        <v>22</v>
      </c>
      <c r="L471">
        <v>22</v>
      </c>
      <c r="M471">
        <v>22</v>
      </c>
      <c r="N471">
        <v>22</v>
      </c>
      <c r="O471">
        <v>22</v>
      </c>
      <c r="P471">
        <v>22</v>
      </c>
      <c r="Q471">
        <v>22</v>
      </c>
      <c r="R471">
        <v>22</v>
      </c>
      <c r="S471">
        <v>22</v>
      </c>
      <c r="T471">
        <v>22</v>
      </c>
      <c r="U471">
        <v>22</v>
      </c>
      <c r="V471">
        <v>22</v>
      </c>
      <c r="W471">
        <v>22</v>
      </c>
      <c r="X471">
        <v>22</v>
      </c>
      <c r="Y471">
        <v>22</v>
      </c>
      <c r="Z471">
        <v>22</v>
      </c>
      <c r="AA471">
        <v>25</v>
      </c>
      <c r="AB471">
        <v>25</v>
      </c>
      <c r="AC471">
        <v>25</v>
      </c>
      <c r="AD471">
        <v>25</v>
      </c>
      <c r="AE471">
        <v>25</v>
      </c>
      <c r="AF471">
        <v>25</v>
      </c>
      <c r="AG471">
        <v>25</v>
      </c>
      <c r="AH471">
        <v>25</v>
      </c>
      <c r="AI471">
        <v>25</v>
      </c>
      <c r="AJ471">
        <v>25</v>
      </c>
      <c r="AK471">
        <v>25</v>
      </c>
      <c r="AL471">
        <v>25</v>
      </c>
      <c r="AM471">
        <v>25</v>
      </c>
      <c r="AN471">
        <v>25</v>
      </c>
      <c r="AO471">
        <v>25</v>
      </c>
      <c r="AP471">
        <v>25</v>
      </c>
      <c r="AQ471">
        <v>25</v>
      </c>
      <c r="AR471">
        <v>25</v>
      </c>
      <c r="AS471">
        <v>25</v>
      </c>
      <c r="AT471">
        <v>25</v>
      </c>
      <c r="AU471">
        <v>23</v>
      </c>
      <c r="AV471">
        <v>23</v>
      </c>
      <c r="AW471">
        <v>23</v>
      </c>
      <c r="AX471">
        <v>23</v>
      </c>
      <c r="AY471">
        <v>23</v>
      </c>
      <c r="AZ471">
        <v>23</v>
      </c>
      <c r="BA471">
        <v>23</v>
      </c>
      <c r="BB471">
        <v>23</v>
      </c>
      <c r="BC471">
        <v>23</v>
      </c>
      <c r="BD471">
        <v>23</v>
      </c>
      <c r="BE471">
        <v>23</v>
      </c>
      <c r="BF471">
        <v>23</v>
      </c>
      <c r="BG471">
        <v>23</v>
      </c>
      <c r="BH471">
        <v>23</v>
      </c>
      <c r="BI471">
        <v>23</v>
      </c>
      <c r="BJ471">
        <v>23</v>
      </c>
      <c r="BK471">
        <v>23</v>
      </c>
      <c r="BL471">
        <v>23</v>
      </c>
      <c r="BM471">
        <v>23</v>
      </c>
      <c r="BN471">
        <v>23</v>
      </c>
      <c r="BO471">
        <v>24</v>
      </c>
      <c r="BP471">
        <v>24</v>
      </c>
      <c r="BQ471">
        <v>24</v>
      </c>
      <c r="BR471">
        <v>24</v>
      </c>
      <c r="BS471">
        <v>24</v>
      </c>
      <c r="BT471">
        <v>24</v>
      </c>
      <c r="BU471">
        <v>24</v>
      </c>
      <c r="BV471">
        <v>24</v>
      </c>
      <c r="BW471">
        <v>24</v>
      </c>
      <c r="BX471">
        <v>24</v>
      </c>
      <c r="BY471">
        <v>24</v>
      </c>
      <c r="BZ471">
        <v>24</v>
      </c>
      <c r="CA471">
        <v>24</v>
      </c>
      <c r="CB471">
        <v>24</v>
      </c>
      <c r="CC471">
        <v>24</v>
      </c>
      <c r="CD471">
        <v>24</v>
      </c>
      <c r="CE471">
        <v>24</v>
      </c>
      <c r="CF471">
        <v>24</v>
      </c>
      <c r="CG471">
        <v>24</v>
      </c>
      <c r="CH471">
        <v>24</v>
      </c>
      <c r="CI471">
        <v>17</v>
      </c>
      <c r="CJ471">
        <v>17</v>
      </c>
      <c r="CK471">
        <v>17</v>
      </c>
      <c r="CL471">
        <v>17</v>
      </c>
      <c r="CM471">
        <v>17</v>
      </c>
      <c r="CN471">
        <v>17</v>
      </c>
      <c r="CO471">
        <v>17</v>
      </c>
      <c r="CP471">
        <v>17</v>
      </c>
      <c r="CQ471">
        <v>17</v>
      </c>
      <c r="CR471">
        <v>17</v>
      </c>
      <c r="CS471">
        <v>17</v>
      </c>
      <c r="CT471">
        <v>17</v>
      </c>
      <c r="CU471">
        <v>17</v>
      </c>
      <c r="CV471">
        <v>11</v>
      </c>
      <c r="CW471">
        <v>17</v>
      </c>
      <c r="CX471">
        <v>17</v>
      </c>
      <c r="CY471">
        <v>17</v>
      </c>
      <c r="CZ471">
        <v>17</v>
      </c>
      <c r="DA471">
        <v>17</v>
      </c>
      <c r="DB471">
        <v>17</v>
      </c>
    </row>
    <row r="472" spans="1:106">
      <c r="A472">
        <v>464</v>
      </c>
      <c r="B472" t="s">
        <v>17</v>
      </c>
      <c r="C472" t="s">
        <v>9</v>
      </c>
      <c r="D472" t="s">
        <v>12</v>
      </c>
      <c r="E472" t="s">
        <v>19</v>
      </c>
      <c r="F472" t="s">
        <v>20</v>
      </c>
      <c r="G472">
        <v>22</v>
      </c>
      <c r="H472">
        <v>22</v>
      </c>
      <c r="I472">
        <v>22</v>
      </c>
      <c r="J472">
        <v>22</v>
      </c>
      <c r="K472">
        <v>22</v>
      </c>
      <c r="L472">
        <v>22</v>
      </c>
      <c r="M472">
        <v>22</v>
      </c>
      <c r="N472">
        <v>22</v>
      </c>
      <c r="O472">
        <v>22</v>
      </c>
      <c r="P472">
        <v>22</v>
      </c>
      <c r="Q472">
        <v>22</v>
      </c>
      <c r="R472">
        <v>22</v>
      </c>
      <c r="S472">
        <v>22</v>
      </c>
      <c r="T472">
        <v>22</v>
      </c>
      <c r="U472">
        <v>22</v>
      </c>
      <c r="V472">
        <v>22</v>
      </c>
      <c r="W472">
        <v>22</v>
      </c>
      <c r="X472">
        <v>22</v>
      </c>
      <c r="Y472">
        <v>22</v>
      </c>
      <c r="Z472">
        <v>22</v>
      </c>
      <c r="AA472">
        <v>25</v>
      </c>
      <c r="AB472">
        <v>25</v>
      </c>
      <c r="AC472">
        <v>25</v>
      </c>
      <c r="AD472">
        <v>25</v>
      </c>
      <c r="AE472">
        <v>25</v>
      </c>
      <c r="AF472">
        <v>25</v>
      </c>
      <c r="AG472">
        <v>25</v>
      </c>
      <c r="AH472">
        <v>25</v>
      </c>
      <c r="AI472">
        <v>25</v>
      </c>
      <c r="AJ472">
        <v>25</v>
      </c>
      <c r="AK472">
        <v>25</v>
      </c>
      <c r="AL472">
        <v>25</v>
      </c>
      <c r="AM472">
        <v>25</v>
      </c>
      <c r="AN472">
        <v>25</v>
      </c>
      <c r="AO472">
        <v>25</v>
      </c>
      <c r="AP472">
        <v>25</v>
      </c>
      <c r="AQ472">
        <v>25</v>
      </c>
      <c r="AR472">
        <v>25</v>
      </c>
      <c r="AS472">
        <v>25</v>
      </c>
      <c r="AT472">
        <v>25</v>
      </c>
      <c r="AU472">
        <v>23</v>
      </c>
      <c r="AV472">
        <v>23</v>
      </c>
      <c r="AW472">
        <v>23</v>
      </c>
      <c r="AX472">
        <v>23</v>
      </c>
      <c r="AY472">
        <v>23</v>
      </c>
      <c r="AZ472">
        <v>23</v>
      </c>
      <c r="BA472">
        <v>23</v>
      </c>
      <c r="BB472">
        <v>23</v>
      </c>
      <c r="BC472">
        <v>23</v>
      </c>
      <c r="BD472">
        <v>23</v>
      </c>
      <c r="BE472">
        <v>23</v>
      </c>
      <c r="BF472">
        <v>23</v>
      </c>
      <c r="BG472">
        <v>23</v>
      </c>
      <c r="BH472">
        <v>23</v>
      </c>
      <c r="BI472">
        <v>23</v>
      </c>
      <c r="BJ472">
        <v>23</v>
      </c>
      <c r="BK472">
        <v>23</v>
      </c>
      <c r="BL472">
        <v>23</v>
      </c>
      <c r="BM472">
        <v>23</v>
      </c>
      <c r="BN472">
        <v>23</v>
      </c>
      <c r="BO472">
        <v>24</v>
      </c>
      <c r="BP472">
        <v>24</v>
      </c>
      <c r="BQ472">
        <v>24</v>
      </c>
      <c r="BR472">
        <v>24</v>
      </c>
      <c r="BS472">
        <v>24</v>
      </c>
      <c r="BT472">
        <v>24</v>
      </c>
      <c r="BU472">
        <v>24</v>
      </c>
      <c r="BV472">
        <v>24</v>
      </c>
      <c r="BW472">
        <v>24</v>
      </c>
      <c r="BX472">
        <v>24</v>
      </c>
      <c r="BY472">
        <v>24</v>
      </c>
      <c r="BZ472">
        <v>24</v>
      </c>
      <c r="CA472">
        <v>24</v>
      </c>
      <c r="CB472">
        <v>24</v>
      </c>
      <c r="CC472">
        <v>24</v>
      </c>
      <c r="CD472">
        <v>24</v>
      </c>
      <c r="CE472">
        <v>24</v>
      </c>
      <c r="CF472">
        <v>24</v>
      </c>
      <c r="CG472">
        <v>24</v>
      </c>
      <c r="CH472">
        <v>24</v>
      </c>
      <c r="CI472">
        <v>17</v>
      </c>
      <c r="CJ472">
        <v>17</v>
      </c>
      <c r="CK472">
        <v>17</v>
      </c>
      <c r="CL472">
        <v>17</v>
      </c>
      <c r="CM472">
        <v>17</v>
      </c>
      <c r="CN472">
        <v>17</v>
      </c>
      <c r="CO472">
        <v>17</v>
      </c>
      <c r="CP472">
        <v>17</v>
      </c>
      <c r="CQ472">
        <v>17</v>
      </c>
      <c r="CR472">
        <v>17</v>
      </c>
      <c r="CS472">
        <v>17</v>
      </c>
      <c r="CT472">
        <v>17</v>
      </c>
      <c r="CU472">
        <v>17</v>
      </c>
      <c r="CV472">
        <v>17</v>
      </c>
      <c r="CW472">
        <v>17</v>
      </c>
      <c r="CX472">
        <v>17</v>
      </c>
      <c r="CY472">
        <v>17</v>
      </c>
      <c r="CZ472">
        <v>17</v>
      </c>
      <c r="DA472">
        <v>17</v>
      </c>
      <c r="DB472">
        <v>17</v>
      </c>
    </row>
    <row r="473" spans="1:106">
      <c r="A473">
        <v>465</v>
      </c>
      <c r="B473" t="s">
        <v>17</v>
      </c>
      <c r="C473" t="s">
        <v>9</v>
      </c>
      <c r="D473" t="s">
        <v>12</v>
      </c>
      <c r="E473" t="s">
        <v>19</v>
      </c>
      <c r="F473" t="s">
        <v>20</v>
      </c>
      <c r="G473">
        <v>22</v>
      </c>
      <c r="H473">
        <v>22</v>
      </c>
      <c r="I473">
        <v>22</v>
      </c>
      <c r="J473">
        <v>22</v>
      </c>
      <c r="K473">
        <v>22</v>
      </c>
      <c r="L473">
        <v>1</v>
      </c>
      <c r="M473">
        <v>22</v>
      </c>
      <c r="N473">
        <v>1</v>
      </c>
      <c r="O473">
        <v>22</v>
      </c>
      <c r="P473">
        <v>1</v>
      </c>
      <c r="Q473">
        <v>22</v>
      </c>
      <c r="R473">
        <v>22</v>
      </c>
      <c r="S473">
        <v>22</v>
      </c>
      <c r="T473">
        <v>22</v>
      </c>
      <c r="U473">
        <v>22</v>
      </c>
      <c r="V473">
        <v>22</v>
      </c>
      <c r="W473">
        <v>22</v>
      </c>
      <c r="X473">
        <v>22</v>
      </c>
      <c r="Y473">
        <v>22</v>
      </c>
      <c r="Z473">
        <v>22</v>
      </c>
      <c r="AA473">
        <v>25</v>
      </c>
      <c r="AB473">
        <v>25</v>
      </c>
      <c r="AC473">
        <v>25</v>
      </c>
      <c r="AD473">
        <v>25</v>
      </c>
      <c r="AE473">
        <v>25</v>
      </c>
      <c r="AF473">
        <v>22</v>
      </c>
      <c r="AG473">
        <v>25</v>
      </c>
      <c r="AH473">
        <v>22</v>
      </c>
      <c r="AI473">
        <v>25</v>
      </c>
      <c r="AJ473">
        <v>22</v>
      </c>
      <c r="AK473">
        <v>25</v>
      </c>
      <c r="AL473">
        <v>25</v>
      </c>
      <c r="AM473">
        <v>25</v>
      </c>
      <c r="AN473">
        <v>25</v>
      </c>
      <c r="AO473">
        <v>25</v>
      </c>
      <c r="AP473">
        <v>25</v>
      </c>
      <c r="AQ473">
        <v>25</v>
      </c>
      <c r="AR473">
        <v>25</v>
      </c>
      <c r="AS473">
        <v>25</v>
      </c>
      <c r="AT473">
        <v>25</v>
      </c>
      <c r="AU473">
        <v>23</v>
      </c>
      <c r="AV473">
        <v>23</v>
      </c>
      <c r="AW473">
        <v>23</v>
      </c>
      <c r="AX473">
        <v>23</v>
      </c>
      <c r="AY473">
        <v>23</v>
      </c>
      <c r="AZ473">
        <v>25</v>
      </c>
      <c r="BA473">
        <v>23</v>
      </c>
      <c r="BB473">
        <v>25</v>
      </c>
      <c r="BC473">
        <v>23</v>
      </c>
      <c r="BD473">
        <v>25</v>
      </c>
      <c r="BE473">
        <v>23</v>
      </c>
      <c r="BF473">
        <v>1</v>
      </c>
      <c r="BG473">
        <v>23</v>
      </c>
      <c r="BH473">
        <v>1</v>
      </c>
      <c r="BI473">
        <v>23</v>
      </c>
      <c r="BJ473">
        <v>23</v>
      </c>
      <c r="BK473">
        <v>23</v>
      </c>
      <c r="BL473">
        <v>23</v>
      </c>
      <c r="BM473">
        <v>23</v>
      </c>
      <c r="BN473">
        <v>23</v>
      </c>
      <c r="BO473">
        <v>24</v>
      </c>
      <c r="BP473">
        <v>24</v>
      </c>
      <c r="BQ473">
        <v>24</v>
      </c>
      <c r="BR473">
        <v>24</v>
      </c>
      <c r="BS473">
        <v>24</v>
      </c>
      <c r="BT473">
        <v>23</v>
      </c>
      <c r="BU473">
        <v>24</v>
      </c>
      <c r="BV473">
        <v>23</v>
      </c>
      <c r="BW473">
        <v>24</v>
      </c>
      <c r="BX473">
        <v>23</v>
      </c>
      <c r="BY473">
        <v>24</v>
      </c>
      <c r="BZ473">
        <v>23</v>
      </c>
      <c r="CA473">
        <v>24</v>
      </c>
      <c r="CB473">
        <v>23</v>
      </c>
      <c r="CC473">
        <v>24</v>
      </c>
      <c r="CD473">
        <v>24</v>
      </c>
      <c r="CE473">
        <v>24</v>
      </c>
      <c r="CF473">
        <v>24</v>
      </c>
      <c r="CG473">
        <v>24</v>
      </c>
      <c r="CH473">
        <v>24</v>
      </c>
      <c r="CI473">
        <v>17</v>
      </c>
      <c r="CJ473">
        <v>17</v>
      </c>
      <c r="CK473">
        <v>17</v>
      </c>
      <c r="CL473">
        <v>17</v>
      </c>
      <c r="CM473">
        <v>17</v>
      </c>
      <c r="CN473">
        <v>24</v>
      </c>
      <c r="CO473">
        <v>17</v>
      </c>
      <c r="CP473">
        <v>24</v>
      </c>
      <c r="CQ473">
        <v>17</v>
      </c>
      <c r="CR473">
        <v>24</v>
      </c>
      <c r="CS473">
        <v>17</v>
      </c>
      <c r="CT473">
        <v>24</v>
      </c>
      <c r="CU473">
        <v>17</v>
      </c>
      <c r="CV473">
        <v>24</v>
      </c>
      <c r="CW473">
        <v>17</v>
      </c>
      <c r="CX473">
        <v>17</v>
      </c>
      <c r="CY473">
        <v>17</v>
      </c>
      <c r="CZ473">
        <v>17</v>
      </c>
      <c r="DA473">
        <v>17</v>
      </c>
      <c r="DB473">
        <v>17</v>
      </c>
    </row>
    <row r="474" spans="1:106">
      <c r="A474">
        <v>466</v>
      </c>
      <c r="B474" t="s">
        <v>17</v>
      </c>
      <c r="C474" t="s">
        <v>9</v>
      </c>
      <c r="D474" t="s">
        <v>12</v>
      </c>
      <c r="E474" t="s">
        <v>19</v>
      </c>
      <c r="F474" t="s">
        <v>20</v>
      </c>
      <c r="G474">
        <v>22</v>
      </c>
      <c r="H474">
        <v>22</v>
      </c>
      <c r="I474">
        <v>22</v>
      </c>
      <c r="J474">
        <v>22</v>
      </c>
      <c r="K474">
        <v>22</v>
      </c>
      <c r="L474">
        <v>22</v>
      </c>
      <c r="M474">
        <v>22</v>
      </c>
      <c r="N474">
        <v>22</v>
      </c>
      <c r="O474">
        <v>22</v>
      </c>
      <c r="P474">
        <v>22</v>
      </c>
      <c r="Q474">
        <v>22</v>
      </c>
      <c r="R474">
        <v>22</v>
      </c>
      <c r="S474">
        <v>22</v>
      </c>
      <c r="T474">
        <v>22</v>
      </c>
      <c r="U474">
        <v>22</v>
      </c>
      <c r="V474">
        <v>22</v>
      </c>
      <c r="W474">
        <v>22</v>
      </c>
      <c r="X474">
        <v>22</v>
      </c>
      <c r="Y474">
        <v>22</v>
      </c>
      <c r="Z474">
        <v>22</v>
      </c>
      <c r="AA474">
        <v>25</v>
      </c>
      <c r="AB474">
        <v>25</v>
      </c>
      <c r="AC474">
        <v>25</v>
      </c>
      <c r="AD474">
        <v>25</v>
      </c>
      <c r="AE474">
        <v>25</v>
      </c>
      <c r="AF474">
        <v>25</v>
      </c>
      <c r="AG474">
        <v>25</v>
      </c>
      <c r="AH474">
        <v>25</v>
      </c>
      <c r="AI474">
        <v>25</v>
      </c>
      <c r="AJ474">
        <v>25</v>
      </c>
      <c r="AK474">
        <v>25</v>
      </c>
      <c r="AL474">
        <v>25</v>
      </c>
      <c r="AM474">
        <v>25</v>
      </c>
      <c r="AN474">
        <v>25</v>
      </c>
      <c r="AO474">
        <v>25</v>
      </c>
      <c r="AP474">
        <v>25</v>
      </c>
      <c r="AQ474">
        <v>25</v>
      </c>
      <c r="AR474">
        <v>25</v>
      </c>
      <c r="AS474">
        <v>25</v>
      </c>
      <c r="AT474">
        <v>25</v>
      </c>
      <c r="AU474">
        <v>23</v>
      </c>
      <c r="AV474">
        <v>23</v>
      </c>
      <c r="AW474">
        <v>23</v>
      </c>
      <c r="AX474">
        <v>23</v>
      </c>
      <c r="AY474">
        <v>23</v>
      </c>
      <c r="AZ474">
        <v>23</v>
      </c>
      <c r="BA474">
        <v>23</v>
      </c>
      <c r="BB474">
        <v>23</v>
      </c>
      <c r="BC474">
        <v>23</v>
      </c>
      <c r="BD474">
        <v>23</v>
      </c>
      <c r="BE474">
        <v>23</v>
      </c>
      <c r="BF474">
        <v>23</v>
      </c>
      <c r="BG474">
        <v>23</v>
      </c>
      <c r="BH474">
        <v>23</v>
      </c>
      <c r="BI474">
        <v>23</v>
      </c>
      <c r="BJ474">
        <v>24</v>
      </c>
      <c r="BK474">
        <v>23</v>
      </c>
      <c r="BL474">
        <v>11</v>
      </c>
      <c r="BM474">
        <v>23</v>
      </c>
      <c r="BN474">
        <v>23</v>
      </c>
      <c r="BO474">
        <v>24</v>
      </c>
      <c r="BP474">
        <v>24</v>
      </c>
      <c r="BQ474">
        <v>24</v>
      </c>
      <c r="BR474">
        <v>24</v>
      </c>
      <c r="BS474">
        <v>24</v>
      </c>
      <c r="BT474">
        <v>24</v>
      </c>
      <c r="BU474">
        <v>24</v>
      </c>
      <c r="BV474">
        <v>24</v>
      </c>
      <c r="BW474">
        <v>24</v>
      </c>
      <c r="BX474">
        <v>24</v>
      </c>
      <c r="BY474">
        <v>24</v>
      </c>
      <c r="BZ474">
        <v>24</v>
      </c>
      <c r="CA474">
        <v>24</v>
      </c>
      <c r="CB474">
        <v>24</v>
      </c>
      <c r="CC474">
        <v>24</v>
      </c>
      <c r="CD474">
        <v>23</v>
      </c>
      <c r="CE474">
        <v>24</v>
      </c>
      <c r="CF474">
        <v>24</v>
      </c>
      <c r="CG474">
        <v>24</v>
      </c>
      <c r="CH474">
        <v>24</v>
      </c>
      <c r="CI474">
        <v>17</v>
      </c>
      <c r="CJ474">
        <v>17</v>
      </c>
      <c r="CK474">
        <v>17</v>
      </c>
      <c r="CL474">
        <v>17</v>
      </c>
      <c r="CM474">
        <v>17</v>
      </c>
      <c r="CN474">
        <v>17</v>
      </c>
      <c r="CO474">
        <v>17</v>
      </c>
      <c r="CP474">
        <v>17</v>
      </c>
      <c r="CQ474">
        <v>17</v>
      </c>
      <c r="CR474">
        <v>17</v>
      </c>
      <c r="CS474">
        <v>17</v>
      </c>
      <c r="CT474">
        <v>17</v>
      </c>
      <c r="CU474">
        <v>17</v>
      </c>
      <c r="CV474">
        <v>17</v>
      </c>
      <c r="CW474">
        <v>17</v>
      </c>
      <c r="CX474">
        <v>17</v>
      </c>
      <c r="CY474">
        <v>17</v>
      </c>
      <c r="CZ474">
        <v>23</v>
      </c>
      <c r="DA474">
        <v>17</v>
      </c>
      <c r="DB474">
        <v>17</v>
      </c>
    </row>
    <row r="475" spans="1:106">
      <c r="A475">
        <v>467</v>
      </c>
      <c r="B475" t="s">
        <v>17</v>
      </c>
      <c r="C475" t="s">
        <v>9</v>
      </c>
      <c r="D475" t="s">
        <v>12</v>
      </c>
      <c r="E475" t="s">
        <v>19</v>
      </c>
      <c r="F475" t="s">
        <v>20</v>
      </c>
      <c r="G475">
        <v>22</v>
      </c>
      <c r="H475">
        <v>22</v>
      </c>
      <c r="I475">
        <v>22</v>
      </c>
      <c r="J475">
        <v>22</v>
      </c>
      <c r="K475">
        <v>22</v>
      </c>
      <c r="L475">
        <v>22</v>
      </c>
      <c r="M475">
        <v>22</v>
      </c>
      <c r="N475">
        <v>22</v>
      </c>
      <c r="O475">
        <v>22</v>
      </c>
      <c r="P475">
        <v>22</v>
      </c>
      <c r="Q475">
        <v>22</v>
      </c>
      <c r="R475">
        <v>22</v>
      </c>
      <c r="S475">
        <v>22</v>
      </c>
      <c r="T475">
        <v>22</v>
      </c>
      <c r="U475">
        <v>22</v>
      </c>
      <c r="V475">
        <v>22</v>
      </c>
      <c r="W475">
        <v>22</v>
      </c>
      <c r="X475">
        <v>22</v>
      </c>
      <c r="Y475">
        <v>22</v>
      </c>
      <c r="Z475">
        <v>22</v>
      </c>
      <c r="AA475">
        <v>25</v>
      </c>
      <c r="AB475">
        <v>25</v>
      </c>
      <c r="AC475">
        <v>25</v>
      </c>
      <c r="AD475">
        <v>25</v>
      </c>
      <c r="AE475">
        <v>25</v>
      </c>
      <c r="AF475">
        <v>25</v>
      </c>
      <c r="AG475">
        <v>25</v>
      </c>
      <c r="AH475">
        <v>25</v>
      </c>
      <c r="AI475">
        <v>25</v>
      </c>
      <c r="AJ475">
        <v>25</v>
      </c>
      <c r="AK475">
        <v>25</v>
      </c>
      <c r="AL475">
        <v>25</v>
      </c>
      <c r="AM475">
        <v>25</v>
      </c>
      <c r="AN475">
        <v>25</v>
      </c>
      <c r="AO475">
        <v>25</v>
      </c>
      <c r="AP475">
        <v>25</v>
      </c>
      <c r="AQ475">
        <v>25</v>
      </c>
      <c r="AR475">
        <v>25</v>
      </c>
      <c r="AS475">
        <v>25</v>
      </c>
      <c r="AT475">
        <v>25</v>
      </c>
      <c r="AU475">
        <v>23</v>
      </c>
      <c r="AV475">
        <v>24</v>
      </c>
      <c r="AW475">
        <v>23</v>
      </c>
      <c r="AX475">
        <v>23</v>
      </c>
      <c r="AY475">
        <v>23</v>
      </c>
      <c r="AZ475">
        <v>23</v>
      </c>
      <c r="BA475">
        <v>23</v>
      </c>
      <c r="BB475">
        <v>23</v>
      </c>
      <c r="BC475">
        <v>23</v>
      </c>
      <c r="BD475">
        <v>23</v>
      </c>
      <c r="BE475">
        <v>23</v>
      </c>
      <c r="BF475">
        <v>23</v>
      </c>
      <c r="BG475">
        <v>23</v>
      </c>
      <c r="BH475">
        <v>23</v>
      </c>
      <c r="BI475">
        <v>23</v>
      </c>
      <c r="BJ475">
        <v>23</v>
      </c>
      <c r="BK475">
        <v>23</v>
      </c>
      <c r="BL475">
        <v>23</v>
      </c>
      <c r="BM475">
        <v>23</v>
      </c>
      <c r="BN475">
        <v>23</v>
      </c>
      <c r="BO475">
        <v>24</v>
      </c>
      <c r="BP475">
        <v>26</v>
      </c>
      <c r="BQ475">
        <v>24</v>
      </c>
      <c r="BR475">
        <v>24</v>
      </c>
      <c r="BS475">
        <v>24</v>
      </c>
      <c r="BT475">
        <v>24</v>
      </c>
      <c r="BU475">
        <v>24</v>
      </c>
      <c r="BV475">
        <v>24</v>
      </c>
      <c r="BW475">
        <v>24</v>
      </c>
      <c r="BX475">
        <v>24</v>
      </c>
      <c r="BY475">
        <v>24</v>
      </c>
      <c r="BZ475">
        <v>24</v>
      </c>
      <c r="CA475">
        <v>24</v>
      </c>
      <c r="CB475">
        <v>24</v>
      </c>
      <c r="CC475">
        <v>24</v>
      </c>
      <c r="CD475">
        <v>24</v>
      </c>
      <c r="CE475">
        <v>24</v>
      </c>
      <c r="CF475">
        <v>24</v>
      </c>
      <c r="CG475">
        <v>24</v>
      </c>
      <c r="CH475">
        <v>24</v>
      </c>
      <c r="CI475">
        <v>17</v>
      </c>
      <c r="CJ475">
        <v>23</v>
      </c>
      <c r="CK475">
        <v>17</v>
      </c>
      <c r="CL475">
        <v>17</v>
      </c>
      <c r="CM475">
        <v>17</v>
      </c>
      <c r="CN475">
        <v>17</v>
      </c>
      <c r="CO475">
        <v>17</v>
      </c>
      <c r="CP475">
        <v>17</v>
      </c>
      <c r="CQ475">
        <v>17</v>
      </c>
      <c r="CR475">
        <v>17</v>
      </c>
      <c r="CS475">
        <v>17</v>
      </c>
      <c r="CT475">
        <v>17</v>
      </c>
      <c r="CU475">
        <v>17</v>
      </c>
      <c r="CV475">
        <v>17</v>
      </c>
      <c r="CW475">
        <v>17</v>
      </c>
      <c r="CX475">
        <v>17</v>
      </c>
      <c r="CY475">
        <v>17</v>
      </c>
      <c r="CZ475">
        <v>17</v>
      </c>
      <c r="DA475">
        <v>1</v>
      </c>
      <c r="DB475">
        <v>17</v>
      </c>
    </row>
    <row r="476" spans="1:106">
      <c r="A476">
        <v>468</v>
      </c>
      <c r="B476" t="s">
        <v>17</v>
      </c>
      <c r="C476" t="s">
        <v>9</v>
      </c>
      <c r="D476" t="s">
        <v>12</v>
      </c>
      <c r="E476" t="s">
        <v>19</v>
      </c>
      <c r="F476" t="s">
        <v>20</v>
      </c>
      <c r="G476">
        <v>22</v>
      </c>
      <c r="H476">
        <v>22</v>
      </c>
      <c r="I476">
        <v>22</v>
      </c>
      <c r="J476">
        <v>22</v>
      </c>
      <c r="K476">
        <v>22</v>
      </c>
      <c r="L476">
        <v>22</v>
      </c>
      <c r="M476">
        <v>24</v>
      </c>
      <c r="N476">
        <v>22</v>
      </c>
      <c r="O476">
        <v>24</v>
      </c>
      <c r="P476">
        <v>22</v>
      </c>
      <c r="Q476">
        <v>22</v>
      </c>
      <c r="R476">
        <v>22</v>
      </c>
      <c r="S476">
        <v>22</v>
      </c>
      <c r="T476">
        <v>22</v>
      </c>
      <c r="U476">
        <v>22</v>
      </c>
      <c r="V476">
        <v>22</v>
      </c>
      <c r="W476">
        <v>22</v>
      </c>
      <c r="X476">
        <v>22</v>
      </c>
      <c r="Y476">
        <v>22</v>
      </c>
      <c r="Z476">
        <v>22</v>
      </c>
      <c r="AA476">
        <v>25</v>
      </c>
      <c r="AB476">
        <v>25</v>
      </c>
      <c r="AC476">
        <v>25</v>
      </c>
      <c r="AD476">
        <v>25</v>
      </c>
      <c r="AE476">
        <v>25</v>
      </c>
      <c r="AF476">
        <v>25</v>
      </c>
      <c r="AG476">
        <v>19</v>
      </c>
      <c r="AH476">
        <v>25</v>
      </c>
      <c r="AI476">
        <v>23</v>
      </c>
      <c r="AJ476">
        <v>25</v>
      </c>
      <c r="AK476">
        <v>25</v>
      </c>
      <c r="AL476">
        <v>25</v>
      </c>
      <c r="AM476">
        <v>25</v>
      </c>
      <c r="AN476">
        <v>25</v>
      </c>
      <c r="AO476">
        <v>25</v>
      </c>
      <c r="AP476">
        <v>25</v>
      </c>
      <c r="AQ476">
        <v>25</v>
      </c>
      <c r="AR476">
        <v>25</v>
      </c>
      <c r="AS476">
        <v>25</v>
      </c>
      <c r="AT476">
        <v>25</v>
      </c>
      <c r="AU476">
        <v>23</v>
      </c>
      <c r="AV476">
        <v>23</v>
      </c>
      <c r="AW476">
        <v>23</v>
      </c>
      <c r="AX476">
        <v>23</v>
      </c>
      <c r="AY476">
        <v>23</v>
      </c>
      <c r="AZ476">
        <v>24</v>
      </c>
      <c r="BA476">
        <v>17</v>
      </c>
      <c r="BB476">
        <v>24</v>
      </c>
      <c r="BC476">
        <v>17</v>
      </c>
      <c r="BD476">
        <v>24</v>
      </c>
      <c r="BE476">
        <v>23</v>
      </c>
      <c r="BF476">
        <v>23</v>
      </c>
      <c r="BG476">
        <v>23</v>
      </c>
      <c r="BH476">
        <v>23</v>
      </c>
      <c r="BI476">
        <v>23</v>
      </c>
      <c r="BJ476">
        <v>23</v>
      </c>
      <c r="BK476">
        <v>23</v>
      </c>
      <c r="BL476">
        <v>23</v>
      </c>
      <c r="BM476">
        <v>23</v>
      </c>
      <c r="BN476">
        <v>23</v>
      </c>
      <c r="BO476">
        <v>24</v>
      </c>
      <c r="BP476">
        <v>24</v>
      </c>
      <c r="BQ476">
        <v>24</v>
      </c>
      <c r="BR476">
        <v>24</v>
      </c>
      <c r="BS476">
        <v>24</v>
      </c>
      <c r="BT476">
        <v>23</v>
      </c>
      <c r="BU476">
        <v>23</v>
      </c>
      <c r="BV476">
        <v>23</v>
      </c>
      <c r="BW476">
        <v>19</v>
      </c>
      <c r="BX476">
        <v>23</v>
      </c>
      <c r="BY476">
        <v>24</v>
      </c>
      <c r="BZ476">
        <v>24</v>
      </c>
      <c r="CA476">
        <v>24</v>
      </c>
      <c r="CB476">
        <v>24</v>
      </c>
      <c r="CC476">
        <v>24</v>
      </c>
      <c r="CD476">
        <v>24</v>
      </c>
      <c r="CE476">
        <v>24</v>
      </c>
      <c r="CF476">
        <v>24</v>
      </c>
      <c r="CG476">
        <v>24</v>
      </c>
      <c r="CH476">
        <v>24</v>
      </c>
      <c r="CI476">
        <v>17</v>
      </c>
      <c r="CJ476">
        <v>17</v>
      </c>
      <c r="CK476">
        <v>17</v>
      </c>
      <c r="CL476">
        <v>17</v>
      </c>
      <c r="CM476">
        <v>17</v>
      </c>
      <c r="CN476">
        <v>17</v>
      </c>
      <c r="CO476">
        <v>26</v>
      </c>
      <c r="CP476">
        <v>17</v>
      </c>
      <c r="CQ476">
        <v>25</v>
      </c>
      <c r="CR476">
        <v>17</v>
      </c>
      <c r="CS476">
        <v>17</v>
      </c>
      <c r="CT476">
        <v>17</v>
      </c>
      <c r="CU476">
        <v>17</v>
      </c>
      <c r="CV476">
        <v>17</v>
      </c>
      <c r="CW476">
        <v>17</v>
      </c>
      <c r="CX476">
        <v>17</v>
      </c>
      <c r="CY476">
        <v>17</v>
      </c>
      <c r="CZ476">
        <v>17</v>
      </c>
      <c r="DA476">
        <v>17</v>
      </c>
      <c r="DB476">
        <v>17</v>
      </c>
    </row>
    <row r="477" spans="1:106">
      <c r="A477">
        <v>469</v>
      </c>
      <c r="B477" t="s">
        <v>17</v>
      </c>
      <c r="C477" t="s">
        <v>9</v>
      </c>
      <c r="D477" t="s">
        <v>12</v>
      </c>
      <c r="E477" t="s">
        <v>19</v>
      </c>
      <c r="F477" t="s">
        <v>20</v>
      </c>
      <c r="G477">
        <v>22</v>
      </c>
      <c r="H477">
        <v>22</v>
      </c>
      <c r="I477">
        <v>22</v>
      </c>
      <c r="J477">
        <v>22</v>
      </c>
      <c r="K477">
        <v>22</v>
      </c>
      <c r="L477">
        <v>22</v>
      </c>
      <c r="M477">
        <v>22</v>
      </c>
      <c r="N477">
        <v>22</v>
      </c>
      <c r="O477">
        <v>22</v>
      </c>
      <c r="P477">
        <v>22</v>
      </c>
      <c r="Q477">
        <v>22</v>
      </c>
      <c r="R477">
        <v>22</v>
      </c>
      <c r="S477">
        <v>22</v>
      </c>
      <c r="T477">
        <v>22</v>
      </c>
      <c r="U477">
        <v>22</v>
      </c>
      <c r="V477">
        <v>22</v>
      </c>
      <c r="W477">
        <v>22</v>
      </c>
      <c r="X477">
        <v>22</v>
      </c>
      <c r="Y477">
        <v>22</v>
      </c>
      <c r="Z477">
        <v>22</v>
      </c>
      <c r="AA477">
        <v>25</v>
      </c>
      <c r="AB477">
        <v>25</v>
      </c>
      <c r="AC477">
        <v>25</v>
      </c>
      <c r="AD477">
        <v>25</v>
      </c>
      <c r="AE477">
        <v>25</v>
      </c>
      <c r="AF477">
        <v>25</v>
      </c>
      <c r="AG477">
        <v>25</v>
      </c>
      <c r="AH477">
        <v>25</v>
      </c>
      <c r="AI477">
        <v>25</v>
      </c>
      <c r="AJ477">
        <v>25</v>
      </c>
      <c r="AK477">
        <v>11</v>
      </c>
      <c r="AL477">
        <v>25</v>
      </c>
      <c r="AM477">
        <v>25</v>
      </c>
      <c r="AN477">
        <v>25</v>
      </c>
      <c r="AO477">
        <v>25</v>
      </c>
      <c r="AP477">
        <v>25</v>
      </c>
      <c r="AQ477">
        <v>25</v>
      </c>
      <c r="AR477">
        <v>25</v>
      </c>
      <c r="AS477">
        <v>25</v>
      </c>
      <c r="AT477">
        <v>25</v>
      </c>
      <c r="AU477">
        <v>23</v>
      </c>
      <c r="AV477">
        <v>23</v>
      </c>
      <c r="AW477">
        <v>23</v>
      </c>
      <c r="AX477">
        <v>23</v>
      </c>
      <c r="AY477">
        <v>23</v>
      </c>
      <c r="AZ477">
        <v>23</v>
      </c>
      <c r="BA477">
        <v>23</v>
      </c>
      <c r="BB477">
        <v>23</v>
      </c>
      <c r="BC477">
        <v>23</v>
      </c>
      <c r="BD477">
        <v>23</v>
      </c>
      <c r="BE477">
        <v>25</v>
      </c>
      <c r="BF477">
        <v>23</v>
      </c>
      <c r="BG477">
        <v>23</v>
      </c>
      <c r="BH477">
        <v>1</v>
      </c>
      <c r="BI477">
        <v>23</v>
      </c>
      <c r="BJ477">
        <v>23</v>
      </c>
      <c r="BK477">
        <v>23</v>
      </c>
      <c r="BL477">
        <v>23</v>
      </c>
      <c r="BM477">
        <v>23</v>
      </c>
      <c r="BN477">
        <v>23</v>
      </c>
      <c r="BO477">
        <v>24</v>
      </c>
      <c r="BP477">
        <v>24</v>
      </c>
      <c r="BQ477">
        <v>24</v>
      </c>
      <c r="BR477">
        <v>24</v>
      </c>
      <c r="BS477">
        <v>24</v>
      </c>
      <c r="BT477">
        <v>24</v>
      </c>
      <c r="BU477">
        <v>24</v>
      </c>
      <c r="BV477">
        <v>24</v>
      </c>
      <c r="BW477">
        <v>24</v>
      </c>
      <c r="BX477">
        <v>24</v>
      </c>
      <c r="BY477">
        <v>23</v>
      </c>
      <c r="BZ477">
        <v>24</v>
      </c>
      <c r="CA477">
        <v>24</v>
      </c>
      <c r="CB477">
        <v>23</v>
      </c>
      <c r="CC477">
        <v>1</v>
      </c>
      <c r="CD477">
        <v>24</v>
      </c>
      <c r="CE477">
        <v>24</v>
      </c>
      <c r="CF477">
        <v>24</v>
      </c>
      <c r="CG477">
        <v>24</v>
      </c>
      <c r="CH477">
        <v>24</v>
      </c>
      <c r="CI477">
        <v>17</v>
      </c>
      <c r="CJ477">
        <v>17</v>
      </c>
      <c r="CK477">
        <v>17</v>
      </c>
      <c r="CL477">
        <v>17</v>
      </c>
      <c r="CM477">
        <v>17</v>
      </c>
      <c r="CN477">
        <v>17</v>
      </c>
      <c r="CO477">
        <v>17</v>
      </c>
      <c r="CP477">
        <v>17</v>
      </c>
      <c r="CQ477">
        <v>17</v>
      </c>
      <c r="CR477">
        <v>17</v>
      </c>
      <c r="CS477">
        <v>1</v>
      </c>
      <c r="CT477">
        <v>1</v>
      </c>
      <c r="CU477">
        <v>1</v>
      </c>
      <c r="CV477">
        <v>24</v>
      </c>
      <c r="CW477">
        <v>24</v>
      </c>
      <c r="CX477">
        <v>17</v>
      </c>
      <c r="CY477">
        <v>17</v>
      </c>
      <c r="CZ477">
        <v>17</v>
      </c>
      <c r="DA477">
        <v>17</v>
      </c>
      <c r="DB477">
        <v>17</v>
      </c>
    </row>
    <row r="478" spans="1:106">
      <c r="A478">
        <v>470</v>
      </c>
      <c r="B478" t="s">
        <v>17</v>
      </c>
      <c r="C478" t="s">
        <v>9</v>
      </c>
      <c r="D478" t="s">
        <v>12</v>
      </c>
      <c r="E478" t="s">
        <v>19</v>
      </c>
      <c r="F478" t="s">
        <v>20</v>
      </c>
      <c r="G478">
        <v>22</v>
      </c>
      <c r="H478">
        <v>22</v>
      </c>
      <c r="I478">
        <v>22</v>
      </c>
      <c r="J478">
        <v>22</v>
      </c>
      <c r="K478">
        <v>22</v>
      </c>
      <c r="L478">
        <v>22</v>
      </c>
      <c r="M478">
        <v>22</v>
      </c>
      <c r="N478">
        <v>22</v>
      </c>
      <c r="O478">
        <v>22</v>
      </c>
      <c r="P478">
        <v>22</v>
      </c>
      <c r="Q478">
        <v>22</v>
      </c>
      <c r="R478">
        <v>22</v>
      </c>
      <c r="S478">
        <v>22</v>
      </c>
      <c r="T478">
        <v>22</v>
      </c>
      <c r="U478">
        <v>22</v>
      </c>
      <c r="V478">
        <v>22</v>
      </c>
      <c r="W478">
        <v>22</v>
      </c>
      <c r="X478">
        <v>22</v>
      </c>
      <c r="Y478">
        <v>22</v>
      </c>
      <c r="Z478">
        <v>22</v>
      </c>
      <c r="AA478">
        <v>25</v>
      </c>
      <c r="AB478">
        <v>25</v>
      </c>
      <c r="AC478">
        <v>25</v>
      </c>
      <c r="AD478">
        <v>25</v>
      </c>
      <c r="AE478">
        <v>25</v>
      </c>
      <c r="AF478">
        <v>25</v>
      </c>
      <c r="AG478">
        <v>25</v>
      </c>
      <c r="AH478">
        <v>25</v>
      </c>
      <c r="AI478">
        <v>25</v>
      </c>
      <c r="AJ478">
        <v>25</v>
      </c>
      <c r="AK478">
        <v>25</v>
      </c>
      <c r="AL478">
        <v>25</v>
      </c>
      <c r="AM478">
        <v>25</v>
      </c>
      <c r="AN478">
        <v>25</v>
      </c>
      <c r="AO478">
        <v>25</v>
      </c>
      <c r="AP478">
        <v>25</v>
      </c>
      <c r="AQ478">
        <v>24</v>
      </c>
      <c r="AR478">
        <v>25</v>
      </c>
      <c r="AS478">
        <v>24</v>
      </c>
      <c r="AT478">
        <v>25</v>
      </c>
      <c r="AU478">
        <v>23</v>
      </c>
      <c r="AV478">
        <v>23</v>
      </c>
      <c r="AW478">
        <v>23</v>
      </c>
      <c r="AX478">
        <v>23</v>
      </c>
      <c r="AY478">
        <v>23</v>
      </c>
      <c r="AZ478">
        <v>23</v>
      </c>
      <c r="BA478">
        <v>23</v>
      </c>
      <c r="BB478">
        <v>23</v>
      </c>
      <c r="BC478">
        <v>23</v>
      </c>
      <c r="BD478">
        <v>23</v>
      </c>
      <c r="BE478">
        <v>23</v>
      </c>
      <c r="BF478">
        <v>24</v>
      </c>
      <c r="BG478">
        <v>23</v>
      </c>
      <c r="BH478">
        <v>24</v>
      </c>
      <c r="BI478">
        <v>23</v>
      </c>
      <c r="BJ478">
        <v>24</v>
      </c>
      <c r="BK478">
        <v>25</v>
      </c>
      <c r="BL478">
        <v>24</v>
      </c>
      <c r="BM478">
        <v>25</v>
      </c>
      <c r="BN478">
        <v>23</v>
      </c>
      <c r="BO478">
        <v>24</v>
      </c>
      <c r="BP478">
        <v>24</v>
      </c>
      <c r="BQ478">
        <v>24</v>
      </c>
      <c r="BR478">
        <v>24</v>
      </c>
      <c r="BS478">
        <v>24</v>
      </c>
      <c r="BT478">
        <v>24</v>
      </c>
      <c r="BU478">
        <v>24</v>
      </c>
      <c r="BV478">
        <v>24</v>
      </c>
      <c r="BW478">
        <v>24</v>
      </c>
      <c r="BX478">
        <v>24</v>
      </c>
      <c r="BY478">
        <v>24</v>
      </c>
      <c r="BZ478">
        <v>23</v>
      </c>
      <c r="CA478">
        <v>24</v>
      </c>
      <c r="CB478">
        <v>23</v>
      </c>
      <c r="CC478">
        <v>24</v>
      </c>
      <c r="CD478">
        <v>23</v>
      </c>
      <c r="CE478">
        <v>23</v>
      </c>
      <c r="CF478">
        <v>23</v>
      </c>
      <c r="CG478">
        <v>23</v>
      </c>
      <c r="CH478">
        <v>24</v>
      </c>
      <c r="CI478">
        <v>17</v>
      </c>
      <c r="CJ478">
        <v>17</v>
      </c>
      <c r="CK478">
        <v>17</v>
      </c>
      <c r="CL478">
        <v>17</v>
      </c>
      <c r="CM478">
        <v>17</v>
      </c>
      <c r="CN478">
        <v>17</v>
      </c>
      <c r="CO478">
        <v>17</v>
      </c>
      <c r="CP478">
        <v>17</v>
      </c>
      <c r="CQ478">
        <v>17</v>
      </c>
      <c r="CR478">
        <v>17</v>
      </c>
      <c r="CS478">
        <v>17</v>
      </c>
      <c r="CT478">
        <v>17</v>
      </c>
      <c r="CU478">
        <v>17</v>
      </c>
      <c r="CV478">
        <v>17</v>
      </c>
      <c r="CW478">
        <v>17</v>
      </c>
      <c r="CX478">
        <v>17</v>
      </c>
      <c r="CY478">
        <v>17</v>
      </c>
      <c r="CZ478">
        <v>17</v>
      </c>
      <c r="DA478">
        <v>17</v>
      </c>
      <c r="DB478">
        <v>17</v>
      </c>
    </row>
    <row r="479" spans="1:106">
      <c r="A479">
        <v>471</v>
      </c>
      <c r="B479" t="s">
        <v>17</v>
      </c>
      <c r="C479" t="s">
        <v>9</v>
      </c>
      <c r="D479" t="s">
        <v>12</v>
      </c>
      <c r="E479" t="s">
        <v>19</v>
      </c>
      <c r="F479" t="s">
        <v>20</v>
      </c>
      <c r="G479">
        <v>22</v>
      </c>
      <c r="H479">
        <v>22</v>
      </c>
      <c r="I479">
        <v>22</v>
      </c>
      <c r="J479">
        <v>22</v>
      </c>
      <c r="K479">
        <v>22</v>
      </c>
      <c r="L479">
        <v>22</v>
      </c>
      <c r="M479">
        <v>26</v>
      </c>
      <c r="N479">
        <v>22</v>
      </c>
      <c r="O479">
        <v>22</v>
      </c>
      <c r="P479">
        <v>22</v>
      </c>
      <c r="Q479">
        <v>22</v>
      </c>
      <c r="R479">
        <v>22</v>
      </c>
      <c r="S479">
        <v>22</v>
      </c>
      <c r="T479">
        <v>22</v>
      </c>
      <c r="U479">
        <v>22</v>
      </c>
      <c r="V479">
        <v>22</v>
      </c>
      <c r="W479">
        <v>22</v>
      </c>
      <c r="X479">
        <v>22</v>
      </c>
      <c r="Y479">
        <v>22</v>
      </c>
      <c r="Z479">
        <v>22</v>
      </c>
      <c r="AA479">
        <v>25</v>
      </c>
      <c r="AB479">
        <v>25</v>
      </c>
      <c r="AC479">
        <v>25</v>
      </c>
      <c r="AD479">
        <v>11</v>
      </c>
      <c r="AE479">
        <v>25</v>
      </c>
      <c r="AF479">
        <v>25</v>
      </c>
      <c r="AG479">
        <v>24</v>
      </c>
      <c r="AH479">
        <v>25</v>
      </c>
      <c r="AI479">
        <v>25</v>
      </c>
      <c r="AJ479">
        <v>25</v>
      </c>
      <c r="AK479">
        <v>25</v>
      </c>
      <c r="AL479">
        <v>25</v>
      </c>
      <c r="AM479">
        <v>25</v>
      </c>
      <c r="AN479">
        <v>25</v>
      </c>
      <c r="AO479">
        <v>25</v>
      </c>
      <c r="AP479">
        <v>25</v>
      </c>
      <c r="AQ479">
        <v>1</v>
      </c>
      <c r="AR479">
        <v>25</v>
      </c>
      <c r="AS479">
        <v>25</v>
      </c>
      <c r="AT479">
        <v>25</v>
      </c>
      <c r="AU479">
        <v>23</v>
      </c>
      <c r="AV479">
        <v>23</v>
      </c>
      <c r="AW479">
        <v>23</v>
      </c>
      <c r="AX479">
        <v>25</v>
      </c>
      <c r="AY479">
        <v>23</v>
      </c>
      <c r="AZ479">
        <v>23</v>
      </c>
      <c r="BA479">
        <v>19</v>
      </c>
      <c r="BB479">
        <v>23</v>
      </c>
      <c r="BC479">
        <v>23</v>
      </c>
      <c r="BD479">
        <v>23</v>
      </c>
      <c r="BE479">
        <v>23</v>
      </c>
      <c r="BF479">
        <v>23</v>
      </c>
      <c r="BG479">
        <v>23</v>
      </c>
      <c r="BH479">
        <v>23</v>
      </c>
      <c r="BI479">
        <v>23</v>
      </c>
      <c r="BJ479">
        <v>23</v>
      </c>
      <c r="BK479">
        <v>25</v>
      </c>
      <c r="BL479">
        <v>23</v>
      </c>
      <c r="BM479">
        <v>23</v>
      </c>
      <c r="BN479">
        <v>23</v>
      </c>
      <c r="BO479">
        <v>24</v>
      </c>
      <c r="BP479">
        <v>24</v>
      </c>
      <c r="BQ479">
        <v>24</v>
      </c>
      <c r="BR479">
        <v>23</v>
      </c>
      <c r="BS479">
        <v>24</v>
      </c>
      <c r="BT479">
        <v>24</v>
      </c>
      <c r="BU479">
        <v>17</v>
      </c>
      <c r="BV479">
        <v>24</v>
      </c>
      <c r="BW479">
        <v>24</v>
      </c>
      <c r="BX479">
        <v>24</v>
      </c>
      <c r="BY479">
        <v>24</v>
      </c>
      <c r="BZ479">
        <v>24</v>
      </c>
      <c r="CA479">
        <v>24</v>
      </c>
      <c r="CB479">
        <v>24</v>
      </c>
      <c r="CC479">
        <v>24</v>
      </c>
      <c r="CD479">
        <v>24</v>
      </c>
      <c r="CE479">
        <v>23</v>
      </c>
      <c r="CF479">
        <v>24</v>
      </c>
      <c r="CG479">
        <v>1</v>
      </c>
      <c r="CH479">
        <v>24</v>
      </c>
      <c r="CI479">
        <v>17</v>
      </c>
      <c r="CJ479">
        <v>17</v>
      </c>
      <c r="CK479">
        <v>17</v>
      </c>
      <c r="CL479">
        <v>24</v>
      </c>
      <c r="CM479">
        <v>17</v>
      </c>
      <c r="CN479">
        <v>17</v>
      </c>
      <c r="CO479">
        <v>23</v>
      </c>
      <c r="CP479">
        <v>17</v>
      </c>
      <c r="CQ479">
        <v>17</v>
      </c>
      <c r="CR479">
        <v>17</v>
      </c>
      <c r="CS479">
        <v>17</v>
      </c>
      <c r="CT479">
        <v>17</v>
      </c>
      <c r="CU479">
        <v>17</v>
      </c>
      <c r="CV479">
        <v>17</v>
      </c>
      <c r="CW479">
        <v>17</v>
      </c>
      <c r="CX479">
        <v>17</v>
      </c>
      <c r="CY479">
        <v>24</v>
      </c>
      <c r="CZ479">
        <v>17</v>
      </c>
      <c r="DA479">
        <v>24</v>
      </c>
      <c r="DB479">
        <v>17</v>
      </c>
    </row>
    <row r="480" spans="1:106">
      <c r="A480">
        <v>472</v>
      </c>
      <c r="B480" t="s">
        <v>17</v>
      </c>
      <c r="C480" t="s">
        <v>9</v>
      </c>
      <c r="D480" t="s">
        <v>12</v>
      </c>
      <c r="E480" t="s">
        <v>19</v>
      </c>
      <c r="F480" t="s">
        <v>20</v>
      </c>
      <c r="G480">
        <v>22</v>
      </c>
      <c r="H480">
        <v>22</v>
      </c>
      <c r="I480">
        <v>22</v>
      </c>
      <c r="J480">
        <v>22</v>
      </c>
      <c r="K480">
        <v>22</v>
      </c>
      <c r="L480">
        <v>22</v>
      </c>
      <c r="M480">
        <v>22</v>
      </c>
      <c r="N480">
        <v>22</v>
      </c>
      <c r="O480">
        <v>22</v>
      </c>
      <c r="P480">
        <v>22</v>
      </c>
      <c r="Q480">
        <v>22</v>
      </c>
      <c r="R480">
        <v>22</v>
      </c>
      <c r="S480">
        <v>22</v>
      </c>
      <c r="T480">
        <v>22</v>
      </c>
      <c r="U480">
        <v>22</v>
      </c>
      <c r="V480">
        <v>22</v>
      </c>
      <c r="W480">
        <v>18</v>
      </c>
      <c r="X480">
        <v>22</v>
      </c>
      <c r="Y480">
        <v>18</v>
      </c>
      <c r="Z480">
        <v>22</v>
      </c>
      <c r="AA480">
        <v>25</v>
      </c>
      <c r="AB480">
        <v>25</v>
      </c>
      <c r="AC480">
        <v>25</v>
      </c>
      <c r="AD480">
        <v>25</v>
      </c>
      <c r="AE480">
        <v>25</v>
      </c>
      <c r="AF480">
        <v>25</v>
      </c>
      <c r="AG480">
        <v>25</v>
      </c>
      <c r="AH480">
        <v>25</v>
      </c>
      <c r="AI480">
        <v>25</v>
      </c>
      <c r="AJ480">
        <v>25</v>
      </c>
      <c r="AK480">
        <v>25</v>
      </c>
      <c r="AL480">
        <v>25</v>
      </c>
      <c r="AM480">
        <v>25</v>
      </c>
      <c r="AN480">
        <v>25</v>
      </c>
      <c r="AO480">
        <v>25</v>
      </c>
      <c r="AP480">
        <v>25</v>
      </c>
      <c r="AQ480">
        <v>22</v>
      </c>
      <c r="AR480">
        <v>25</v>
      </c>
      <c r="AS480">
        <v>22</v>
      </c>
      <c r="AT480">
        <v>25</v>
      </c>
      <c r="AU480">
        <v>23</v>
      </c>
      <c r="AV480">
        <v>23</v>
      </c>
      <c r="AW480">
        <v>23</v>
      </c>
      <c r="AX480">
        <v>23</v>
      </c>
      <c r="AY480">
        <v>23</v>
      </c>
      <c r="AZ480">
        <v>23</v>
      </c>
      <c r="BA480">
        <v>23</v>
      </c>
      <c r="BB480">
        <v>23</v>
      </c>
      <c r="BC480">
        <v>23</v>
      </c>
      <c r="BD480">
        <v>23</v>
      </c>
      <c r="BE480">
        <v>23</v>
      </c>
      <c r="BF480">
        <v>23</v>
      </c>
      <c r="BG480">
        <v>23</v>
      </c>
      <c r="BH480">
        <v>23</v>
      </c>
      <c r="BI480">
        <v>23</v>
      </c>
      <c r="BJ480">
        <v>24</v>
      </c>
      <c r="BK480">
        <v>25</v>
      </c>
      <c r="BL480">
        <v>23</v>
      </c>
      <c r="BM480">
        <v>25</v>
      </c>
      <c r="BN480">
        <v>24</v>
      </c>
      <c r="BO480">
        <v>24</v>
      </c>
      <c r="BP480">
        <v>24</v>
      </c>
      <c r="BQ480">
        <v>24</v>
      </c>
      <c r="BR480">
        <v>24</v>
      </c>
      <c r="BS480">
        <v>24</v>
      </c>
      <c r="BT480">
        <v>24</v>
      </c>
      <c r="BU480">
        <v>24</v>
      </c>
      <c r="BV480">
        <v>24</v>
      </c>
      <c r="BW480">
        <v>24</v>
      </c>
      <c r="BX480">
        <v>24</v>
      </c>
      <c r="BY480">
        <v>24</v>
      </c>
      <c r="BZ480">
        <v>24</v>
      </c>
      <c r="CA480">
        <v>24</v>
      </c>
      <c r="CB480">
        <v>24</v>
      </c>
      <c r="CC480">
        <v>24</v>
      </c>
      <c r="CD480">
        <v>23</v>
      </c>
      <c r="CE480">
        <v>24</v>
      </c>
      <c r="CF480">
        <v>24</v>
      </c>
      <c r="CG480">
        <v>24</v>
      </c>
      <c r="CH480">
        <v>20</v>
      </c>
      <c r="CI480">
        <v>17</v>
      </c>
      <c r="CJ480">
        <v>17</v>
      </c>
      <c r="CK480">
        <v>17</v>
      </c>
      <c r="CL480">
        <v>17</v>
      </c>
      <c r="CM480">
        <v>17</v>
      </c>
      <c r="CN480">
        <v>17</v>
      </c>
      <c r="CO480">
        <v>1</v>
      </c>
      <c r="CP480">
        <v>17</v>
      </c>
      <c r="CQ480">
        <v>17</v>
      </c>
      <c r="CR480">
        <v>17</v>
      </c>
      <c r="CS480">
        <v>17</v>
      </c>
      <c r="CT480">
        <v>17</v>
      </c>
      <c r="CU480">
        <v>17</v>
      </c>
      <c r="CV480">
        <v>17</v>
      </c>
      <c r="CW480">
        <v>17</v>
      </c>
      <c r="CX480">
        <v>17</v>
      </c>
      <c r="CY480">
        <v>23</v>
      </c>
      <c r="CZ480">
        <v>1</v>
      </c>
      <c r="DA480">
        <v>23</v>
      </c>
      <c r="DB480">
        <v>26</v>
      </c>
    </row>
    <row r="481" spans="1:106">
      <c r="A481">
        <v>473</v>
      </c>
      <c r="B481" t="s">
        <v>17</v>
      </c>
      <c r="C481" t="s">
        <v>9</v>
      </c>
      <c r="D481" t="s">
        <v>12</v>
      </c>
      <c r="E481" t="s">
        <v>19</v>
      </c>
      <c r="F481" t="s">
        <v>20</v>
      </c>
      <c r="G481">
        <v>22</v>
      </c>
      <c r="H481">
        <v>22</v>
      </c>
      <c r="I481">
        <v>22</v>
      </c>
      <c r="J481">
        <v>22</v>
      </c>
      <c r="K481">
        <v>22</v>
      </c>
      <c r="L481">
        <v>22</v>
      </c>
      <c r="M481">
        <v>22</v>
      </c>
      <c r="N481">
        <v>22</v>
      </c>
      <c r="O481">
        <v>22</v>
      </c>
      <c r="P481">
        <v>22</v>
      </c>
      <c r="Q481">
        <v>22</v>
      </c>
      <c r="R481">
        <v>22</v>
      </c>
      <c r="S481">
        <v>22</v>
      </c>
      <c r="T481">
        <v>22</v>
      </c>
      <c r="U481">
        <v>22</v>
      </c>
      <c r="V481">
        <v>22</v>
      </c>
      <c r="W481">
        <v>22</v>
      </c>
      <c r="X481">
        <v>22</v>
      </c>
      <c r="Y481">
        <v>1</v>
      </c>
      <c r="Z481">
        <v>1</v>
      </c>
      <c r="AA481">
        <v>25</v>
      </c>
      <c r="AB481">
        <v>25</v>
      </c>
      <c r="AC481">
        <v>25</v>
      </c>
      <c r="AD481">
        <v>25</v>
      </c>
      <c r="AE481">
        <v>25</v>
      </c>
      <c r="AF481">
        <v>25</v>
      </c>
      <c r="AG481">
        <v>25</v>
      </c>
      <c r="AH481">
        <v>25</v>
      </c>
      <c r="AI481">
        <v>25</v>
      </c>
      <c r="AJ481">
        <v>25</v>
      </c>
      <c r="AK481">
        <v>25</v>
      </c>
      <c r="AL481">
        <v>25</v>
      </c>
      <c r="AM481">
        <v>25</v>
      </c>
      <c r="AN481">
        <v>25</v>
      </c>
      <c r="AO481">
        <v>25</v>
      </c>
      <c r="AP481">
        <v>25</v>
      </c>
      <c r="AQ481">
        <v>25</v>
      </c>
      <c r="AR481">
        <v>25</v>
      </c>
      <c r="AS481">
        <v>11</v>
      </c>
      <c r="AT481">
        <v>22</v>
      </c>
      <c r="AU481">
        <v>23</v>
      </c>
      <c r="AV481">
        <v>23</v>
      </c>
      <c r="AW481">
        <v>23</v>
      </c>
      <c r="AX481">
        <v>23</v>
      </c>
      <c r="AY481">
        <v>23</v>
      </c>
      <c r="AZ481">
        <v>23</v>
      </c>
      <c r="BA481">
        <v>23</v>
      </c>
      <c r="BB481">
        <v>23</v>
      </c>
      <c r="BC481">
        <v>23</v>
      </c>
      <c r="BD481">
        <v>23</v>
      </c>
      <c r="BE481">
        <v>23</v>
      </c>
      <c r="BF481">
        <v>23</v>
      </c>
      <c r="BG481">
        <v>23</v>
      </c>
      <c r="BH481">
        <v>23</v>
      </c>
      <c r="BI481">
        <v>23</v>
      </c>
      <c r="BJ481">
        <v>1</v>
      </c>
      <c r="BK481">
        <v>23</v>
      </c>
      <c r="BL481">
        <v>23</v>
      </c>
      <c r="BM481">
        <v>22</v>
      </c>
      <c r="BN481">
        <v>25</v>
      </c>
      <c r="BO481">
        <v>24</v>
      </c>
      <c r="BP481">
        <v>24</v>
      </c>
      <c r="BQ481">
        <v>24</v>
      </c>
      <c r="BR481">
        <v>24</v>
      </c>
      <c r="BS481">
        <v>24</v>
      </c>
      <c r="BT481">
        <v>24</v>
      </c>
      <c r="BU481">
        <v>24</v>
      </c>
      <c r="BV481">
        <v>24</v>
      </c>
      <c r="BW481">
        <v>24</v>
      </c>
      <c r="BX481">
        <v>24</v>
      </c>
      <c r="BY481">
        <v>24</v>
      </c>
      <c r="BZ481">
        <v>24</v>
      </c>
      <c r="CA481">
        <v>24</v>
      </c>
      <c r="CB481">
        <v>24</v>
      </c>
      <c r="CC481">
        <v>24</v>
      </c>
      <c r="CD481">
        <v>23</v>
      </c>
      <c r="CE481">
        <v>1</v>
      </c>
      <c r="CF481">
        <v>24</v>
      </c>
      <c r="CG481">
        <v>25</v>
      </c>
      <c r="CH481">
        <v>24</v>
      </c>
      <c r="CI481">
        <v>17</v>
      </c>
      <c r="CJ481">
        <v>17</v>
      </c>
      <c r="CK481">
        <v>17</v>
      </c>
      <c r="CL481">
        <v>17</v>
      </c>
      <c r="CM481">
        <v>17</v>
      </c>
      <c r="CN481">
        <v>17</v>
      </c>
      <c r="CO481">
        <v>17</v>
      </c>
      <c r="CP481">
        <v>17</v>
      </c>
      <c r="CQ481">
        <v>17</v>
      </c>
      <c r="CR481">
        <v>17</v>
      </c>
      <c r="CS481">
        <v>17</v>
      </c>
      <c r="CT481">
        <v>17</v>
      </c>
      <c r="CU481">
        <v>17</v>
      </c>
      <c r="CV481">
        <v>17</v>
      </c>
      <c r="CW481">
        <v>17</v>
      </c>
      <c r="CX481">
        <v>24</v>
      </c>
      <c r="CY481">
        <v>24</v>
      </c>
      <c r="CZ481">
        <v>17</v>
      </c>
      <c r="DA481">
        <v>23</v>
      </c>
      <c r="DB481">
        <v>23</v>
      </c>
    </row>
    <row r="482" spans="1:106">
      <c r="A482">
        <v>474</v>
      </c>
      <c r="B482" t="s">
        <v>17</v>
      </c>
      <c r="C482" t="s">
        <v>9</v>
      </c>
      <c r="D482" t="s">
        <v>12</v>
      </c>
      <c r="E482" t="s">
        <v>19</v>
      </c>
      <c r="F482" t="s">
        <v>20</v>
      </c>
      <c r="G482">
        <v>22</v>
      </c>
      <c r="H482">
        <v>22</v>
      </c>
      <c r="I482">
        <v>22</v>
      </c>
      <c r="J482">
        <v>22</v>
      </c>
      <c r="K482">
        <v>22</v>
      </c>
      <c r="L482">
        <v>22</v>
      </c>
      <c r="M482">
        <v>22</v>
      </c>
      <c r="N482">
        <v>22</v>
      </c>
      <c r="O482">
        <v>22</v>
      </c>
      <c r="P482">
        <v>22</v>
      </c>
      <c r="Q482">
        <v>22</v>
      </c>
      <c r="R482">
        <v>22</v>
      </c>
      <c r="S482">
        <v>22</v>
      </c>
      <c r="T482">
        <v>22</v>
      </c>
      <c r="U482">
        <v>22</v>
      </c>
      <c r="V482">
        <v>22</v>
      </c>
      <c r="W482">
        <v>22</v>
      </c>
      <c r="X482">
        <v>22</v>
      </c>
      <c r="Y482">
        <v>22</v>
      </c>
      <c r="Z482">
        <v>22</v>
      </c>
      <c r="AA482">
        <v>25</v>
      </c>
      <c r="AB482">
        <v>25</v>
      </c>
      <c r="AC482">
        <v>25</v>
      </c>
      <c r="AD482">
        <v>25</v>
      </c>
      <c r="AE482">
        <v>25</v>
      </c>
      <c r="AF482">
        <v>25</v>
      </c>
      <c r="AG482">
        <v>25</v>
      </c>
      <c r="AH482">
        <v>25</v>
      </c>
      <c r="AI482">
        <v>25</v>
      </c>
      <c r="AJ482">
        <v>25</v>
      </c>
      <c r="AK482">
        <v>25</v>
      </c>
      <c r="AL482">
        <v>25</v>
      </c>
      <c r="AM482">
        <v>25</v>
      </c>
      <c r="AN482">
        <v>25</v>
      </c>
      <c r="AO482">
        <v>25</v>
      </c>
      <c r="AP482">
        <v>25</v>
      </c>
      <c r="AQ482">
        <v>25</v>
      </c>
      <c r="AR482">
        <v>25</v>
      </c>
      <c r="AS482">
        <v>1</v>
      </c>
      <c r="AT482">
        <v>1</v>
      </c>
      <c r="AU482">
        <v>23</v>
      </c>
      <c r="AV482">
        <v>23</v>
      </c>
      <c r="AW482">
        <v>23</v>
      </c>
      <c r="AX482">
        <v>23</v>
      </c>
      <c r="AY482">
        <v>23</v>
      </c>
      <c r="AZ482">
        <v>23</v>
      </c>
      <c r="BA482">
        <v>23</v>
      </c>
      <c r="BB482">
        <v>23</v>
      </c>
      <c r="BC482">
        <v>11</v>
      </c>
      <c r="BD482">
        <v>23</v>
      </c>
      <c r="BE482">
        <v>23</v>
      </c>
      <c r="BF482">
        <v>23</v>
      </c>
      <c r="BG482">
        <v>23</v>
      </c>
      <c r="BH482">
        <v>23</v>
      </c>
      <c r="BI482">
        <v>23</v>
      </c>
      <c r="BJ482">
        <v>23</v>
      </c>
      <c r="BK482">
        <v>24</v>
      </c>
      <c r="BL482">
        <v>23</v>
      </c>
      <c r="BM482">
        <v>25</v>
      </c>
      <c r="BN482">
        <v>25</v>
      </c>
      <c r="BO482">
        <v>24</v>
      </c>
      <c r="BP482">
        <v>24</v>
      </c>
      <c r="BQ482">
        <v>24</v>
      </c>
      <c r="BR482">
        <v>24</v>
      </c>
      <c r="BS482">
        <v>24</v>
      </c>
      <c r="BT482">
        <v>24</v>
      </c>
      <c r="BU482">
        <v>24</v>
      </c>
      <c r="BV482">
        <v>24</v>
      </c>
      <c r="BW482">
        <v>23</v>
      </c>
      <c r="BX482">
        <v>24</v>
      </c>
      <c r="BY482">
        <v>24</v>
      </c>
      <c r="BZ482">
        <v>24</v>
      </c>
      <c r="CA482">
        <v>24</v>
      </c>
      <c r="CB482">
        <v>24</v>
      </c>
      <c r="CC482">
        <v>24</v>
      </c>
      <c r="CD482">
        <v>24</v>
      </c>
      <c r="CE482">
        <v>23</v>
      </c>
      <c r="CF482">
        <v>24</v>
      </c>
      <c r="CG482">
        <v>23</v>
      </c>
      <c r="CH482">
        <v>23</v>
      </c>
      <c r="CI482">
        <v>17</v>
      </c>
      <c r="CJ482">
        <v>17</v>
      </c>
      <c r="CK482">
        <v>17</v>
      </c>
      <c r="CL482">
        <v>17</v>
      </c>
      <c r="CM482">
        <v>17</v>
      </c>
      <c r="CN482">
        <v>17</v>
      </c>
      <c r="CO482">
        <v>17</v>
      </c>
      <c r="CP482">
        <v>17</v>
      </c>
      <c r="CQ482">
        <v>24</v>
      </c>
      <c r="CR482">
        <v>17</v>
      </c>
      <c r="CS482">
        <v>17</v>
      </c>
      <c r="CT482">
        <v>17</v>
      </c>
      <c r="CU482">
        <v>17</v>
      </c>
      <c r="CV482">
        <v>17</v>
      </c>
      <c r="CW482">
        <v>17</v>
      </c>
      <c r="CX482">
        <v>1</v>
      </c>
      <c r="CY482">
        <v>17</v>
      </c>
      <c r="CZ482">
        <v>17</v>
      </c>
      <c r="DA482">
        <v>24</v>
      </c>
      <c r="DB482">
        <v>24</v>
      </c>
    </row>
    <row r="483" spans="1:106">
      <c r="A483">
        <v>475</v>
      </c>
      <c r="B483" t="s">
        <v>17</v>
      </c>
      <c r="C483" t="s">
        <v>9</v>
      </c>
      <c r="D483" t="s">
        <v>12</v>
      </c>
      <c r="E483" t="s">
        <v>19</v>
      </c>
      <c r="F483" t="s">
        <v>20</v>
      </c>
      <c r="G483">
        <v>22</v>
      </c>
      <c r="H483">
        <v>22</v>
      </c>
      <c r="I483">
        <v>22</v>
      </c>
      <c r="J483">
        <v>22</v>
      </c>
      <c r="K483">
        <v>22</v>
      </c>
      <c r="L483">
        <v>22</v>
      </c>
      <c r="M483">
        <v>22</v>
      </c>
      <c r="N483">
        <v>22</v>
      </c>
      <c r="O483">
        <v>22</v>
      </c>
      <c r="P483">
        <v>22</v>
      </c>
      <c r="Q483">
        <v>22</v>
      </c>
      <c r="R483">
        <v>22</v>
      </c>
      <c r="S483">
        <v>22</v>
      </c>
      <c r="T483">
        <v>22</v>
      </c>
      <c r="U483">
        <v>22</v>
      </c>
      <c r="V483">
        <v>22</v>
      </c>
      <c r="W483">
        <v>22</v>
      </c>
      <c r="X483">
        <v>22</v>
      </c>
      <c r="Y483">
        <v>22</v>
      </c>
      <c r="Z483">
        <v>22</v>
      </c>
      <c r="AA483">
        <v>25</v>
      </c>
      <c r="AB483">
        <v>25</v>
      </c>
      <c r="AC483">
        <v>25</v>
      </c>
      <c r="AD483">
        <v>25</v>
      </c>
      <c r="AE483">
        <v>25</v>
      </c>
      <c r="AF483">
        <v>25</v>
      </c>
      <c r="AG483">
        <v>25</v>
      </c>
      <c r="AH483">
        <v>25</v>
      </c>
      <c r="AI483">
        <v>25</v>
      </c>
      <c r="AJ483">
        <v>25</v>
      </c>
      <c r="AK483">
        <v>25</v>
      </c>
      <c r="AL483">
        <v>25</v>
      </c>
      <c r="AM483">
        <v>25</v>
      </c>
      <c r="AN483">
        <v>25</v>
      </c>
      <c r="AO483">
        <v>25</v>
      </c>
      <c r="AP483">
        <v>25</v>
      </c>
      <c r="AQ483">
        <v>25</v>
      </c>
      <c r="AR483">
        <v>25</v>
      </c>
      <c r="AS483">
        <v>25</v>
      </c>
      <c r="AT483">
        <v>25</v>
      </c>
      <c r="AU483">
        <v>23</v>
      </c>
      <c r="AV483">
        <v>23</v>
      </c>
      <c r="AW483">
        <v>23</v>
      </c>
      <c r="AX483">
        <v>23</v>
      </c>
      <c r="AY483">
        <v>23</v>
      </c>
      <c r="AZ483">
        <v>23</v>
      </c>
      <c r="BA483">
        <v>23</v>
      </c>
      <c r="BB483">
        <v>23</v>
      </c>
      <c r="BC483">
        <v>23</v>
      </c>
      <c r="BD483">
        <v>23</v>
      </c>
      <c r="BE483">
        <v>23</v>
      </c>
      <c r="BF483">
        <v>23</v>
      </c>
      <c r="BG483">
        <v>23</v>
      </c>
      <c r="BH483">
        <v>23</v>
      </c>
      <c r="BI483">
        <v>23</v>
      </c>
      <c r="BJ483">
        <v>23</v>
      </c>
      <c r="BK483">
        <v>23</v>
      </c>
      <c r="BL483">
        <v>23</v>
      </c>
      <c r="BM483">
        <v>23</v>
      </c>
      <c r="BN483">
        <v>23</v>
      </c>
      <c r="BO483">
        <v>24</v>
      </c>
      <c r="BP483">
        <v>24</v>
      </c>
      <c r="BQ483">
        <v>24</v>
      </c>
      <c r="BR483">
        <v>24</v>
      </c>
      <c r="BS483">
        <v>24</v>
      </c>
      <c r="BT483">
        <v>24</v>
      </c>
      <c r="BU483">
        <v>24</v>
      </c>
      <c r="BV483">
        <v>24</v>
      </c>
      <c r="BW483">
        <v>24</v>
      </c>
      <c r="BX483">
        <v>24</v>
      </c>
      <c r="BY483">
        <v>24</v>
      </c>
      <c r="BZ483">
        <v>24</v>
      </c>
      <c r="CA483">
        <v>24</v>
      </c>
      <c r="CB483">
        <v>24</v>
      </c>
      <c r="CC483">
        <v>24</v>
      </c>
      <c r="CD483">
        <v>24</v>
      </c>
      <c r="CE483">
        <v>24</v>
      </c>
      <c r="CF483">
        <v>24</v>
      </c>
      <c r="CG483">
        <v>24</v>
      </c>
      <c r="CH483">
        <v>24</v>
      </c>
      <c r="CI483">
        <v>17</v>
      </c>
      <c r="CJ483">
        <v>17</v>
      </c>
      <c r="CK483">
        <v>17</v>
      </c>
      <c r="CL483">
        <v>17</v>
      </c>
      <c r="CM483">
        <v>17</v>
      </c>
      <c r="CN483">
        <v>17</v>
      </c>
      <c r="CO483">
        <v>17</v>
      </c>
      <c r="CP483">
        <v>17</v>
      </c>
      <c r="CQ483">
        <v>1</v>
      </c>
      <c r="CR483">
        <v>17</v>
      </c>
      <c r="CS483">
        <v>17</v>
      </c>
      <c r="CT483">
        <v>17</v>
      </c>
      <c r="CU483">
        <v>17</v>
      </c>
      <c r="CV483">
        <v>17</v>
      </c>
      <c r="CW483">
        <v>17</v>
      </c>
      <c r="CX483">
        <v>17</v>
      </c>
      <c r="CY483">
        <v>17</v>
      </c>
      <c r="CZ483">
        <v>17</v>
      </c>
      <c r="DA483">
        <v>17</v>
      </c>
      <c r="DB483">
        <v>17</v>
      </c>
    </row>
    <row r="484" spans="1:106">
      <c r="A484">
        <v>476</v>
      </c>
      <c r="B484" t="s">
        <v>17</v>
      </c>
      <c r="C484" t="s">
        <v>9</v>
      </c>
      <c r="D484" t="s">
        <v>12</v>
      </c>
      <c r="E484" t="s">
        <v>19</v>
      </c>
      <c r="F484" t="s">
        <v>20</v>
      </c>
      <c r="G484">
        <v>22</v>
      </c>
      <c r="H484">
        <v>22</v>
      </c>
      <c r="I484">
        <v>22</v>
      </c>
      <c r="J484">
        <v>22</v>
      </c>
      <c r="K484">
        <v>22</v>
      </c>
      <c r="L484">
        <v>22</v>
      </c>
      <c r="M484">
        <v>22</v>
      </c>
      <c r="N484">
        <v>22</v>
      </c>
      <c r="O484">
        <v>22</v>
      </c>
      <c r="P484">
        <v>22</v>
      </c>
      <c r="Q484">
        <v>22</v>
      </c>
      <c r="R484">
        <v>24</v>
      </c>
      <c r="S484">
        <v>22</v>
      </c>
      <c r="T484">
        <v>22</v>
      </c>
      <c r="U484">
        <v>22</v>
      </c>
      <c r="V484">
        <v>22</v>
      </c>
      <c r="W484">
        <v>22</v>
      </c>
      <c r="X484">
        <v>22</v>
      </c>
      <c r="Y484">
        <v>22</v>
      </c>
      <c r="Z484">
        <v>22</v>
      </c>
      <c r="AA484">
        <v>25</v>
      </c>
      <c r="AB484">
        <v>25</v>
      </c>
      <c r="AC484">
        <v>25</v>
      </c>
      <c r="AD484">
        <v>25</v>
      </c>
      <c r="AE484">
        <v>25</v>
      </c>
      <c r="AF484">
        <v>25</v>
      </c>
      <c r="AG484">
        <v>25</v>
      </c>
      <c r="AH484">
        <v>25</v>
      </c>
      <c r="AI484">
        <v>25</v>
      </c>
      <c r="AJ484">
        <v>25</v>
      </c>
      <c r="AK484">
        <v>25</v>
      </c>
      <c r="AL484">
        <v>22</v>
      </c>
      <c r="AM484">
        <v>25</v>
      </c>
      <c r="AN484">
        <v>25</v>
      </c>
      <c r="AO484">
        <v>25</v>
      </c>
      <c r="AP484">
        <v>25</v>
      </c>
      <c r="AQ484">
        <v>18</v>
      </c>
      <c r="AR484">
        <v>25</v>
      </c>
      <c r="AS484">
        <v>25</v>
      </c>
      <c r="AT484">
        <v>25</v>
      </c>
      <c r="AU484">
        <v>23</v>
      </c>
      <c r="AV484">
        <v>23</v>
      </c>
      <c r="AW484">
        <v>23</v>
      </c>
      <c r="AX484">
        <v>23</v>
      </c>
      <c r="AY484">
        <v>23</v>
      </c>
      <c r="AZ484">
        <v>23</v>
      </c>
      <c r="BA484">
        <v>23</v>
      </c>
      <c r="BB484">
        <v>23</v>
      </c>
      <c r="BC484">
        <v>23</v>
      </c>
      <c r="BD484">
        <v>23</v>
      </c>
      <c r="BE484">
        <v>23</v>
      </c>
      <c r="BF484">
        <v>23</v>
      </c>
      <c r="BG484">
        <v>23</v>
      </c>
      <c r="BH484">
        <v>23</v>
      </c>
      <c r="BI484">
        <v>23</v>
      </c>
      <c r="BJ484">
        <v>23</v>
      </c>
      <c r="BK484">
        <v>20</v>
      </c>
      <c r="BL484">
        <v>23</v>
      </c>
      <c r="BM484">
        <v>20</v>
      </c>
      <c r="BN484">
        <v>23</v>
      </c>
      <c r="BO484">
        <v>24</v>
      </c>
      <c r="BP484">
        <v>24</v>
      </c>
      <c r="BQ484">
        <v>24</v>
      </c>
      <c r="BR484">
        <v>24</v>
      </c>
      <c r="BS484">
        <v>24</v>
      </c>
      <c r="BT484">
        <v>24</v>
      </c>
      <c r="BU484">
        <v>24</v>
      </c>
      <c r="BV484">
        <v>24</v>
      </c>
      <c r="BW484">
        <v>24</v>
      </c>
      <c r="BX484">
        <v>24</v>
      </c>
      <c r="BY484">
        <v>24</v>
      </c>
      <c r="BZ484">
        <v>25</v>
      </c>
      <c r="CA484">
        <v>24</v>
      </c>
      <c r="CB484">
        <v>24</v>
      </c>
      <c r="CC484">
        <v>24</v>
      </c>
      <c r="CD484">
        <v>24</v>
      </c>
      <c r="CE484">
        <v>25</v>
      </c>
      <c r="CF484">
        <v>24</v>
      </c>
      <c r="CG484">
        <v>18</v>
      </c>
      <c r="CH484">
        <v>24</v>
      </c>
      <c r="CI484">
        <v>17</v>
      </c>
      <c r="CJ484">
        <v>17</v>
      </c>
      <c r="CK484">
        <v>17</v>
      </c>
      <c r="CL484">
        <v>17</v>
      </c>
      <c r="CM484">
        <v>17</v>
      </c>
      <c r="CN484">
        <v>17</v>
      </c>
      <c r="CO484">
        <v>17</v>
      </c>
      <c r="CP484">
        <v>17</v>
      </c>
      <c r="CQ484">
        <v>17</v>
      </c>
      <c r="CR484">
        <v>17</v>
      </c>
      <c r="CS484">
        <v>17</v>
      </c>
      <c r="CT484">
        <v>17</v>
      </c>
      <c r="CU484">
        <v>17</v>
      </c>
      <c r="CV484">
        <v>17</v>
      </c>
      <c r="CW484">
        <v>17</v>
      </c>
      <c r="CX484">
        <v>17</v>
      </c>
      <c r="CY484">
        <v>24</v>
      </c>
      <c r="CZ484">
        <v>17</v>
      </c>
      <c r="DA484">
        <v>23</v>
      </c>
      <c r="DB484">
        <v>17</v>
      </c>
    </row>
    <row r="485" spans="1:106">
      <c r="A485">
        <v>477</v>
      </c>
      <c r="B485" t="s">
        <v>17</v>
      </c>
      <c r="C485" t="s">
        <v>9</v>
      </c>
      <c r="D485" t="s">
        <v>12</v>
      </c>
      <c r="E485" t="s">
        <v>19</v>
      </c>
      <c r="F485" t="s">
        <v>20</v>
      </c>
      <c r="G485">
        <v>22</v>
      </c>
      <c r="H485">
        <v>22</v>
      </c>
      <c r="I485">
        <v>22</v>
      </c>
      <c r="J485">
        <v>22</v>
      </c>
      <c r="K485">
        <v>22</v>
      </c>
      <c r="L485">
        <v>22</v>
      </c>
      <c r="M485">
        <v>22</v>
      </c>
      <c r="N485">
        <v>22</v>
      </c>
      <c r="O485">
        <v>22</v>
      </c>
      <c r="P485">
        <v>22</v>
      </c>
      <c r="Q485">
        <v>22</v>
      </c>
      <c r="R485">
        <v>1</v>
      </c>
      <c r="S485">
        <v>22</v>
      </c>
      <c r="T485">
        <v>22</v>
      </c>
      <c r="U485">
        <v>22</v>
      </c>
      <c r="V485">
        <v>22</v>
      </c>
      <c r="W485">
        <v>22</v>
      </c>
      <c r="X485">
        <v>22</v>
      </c>
      <c r="Y485">
        <v>22</v>
      </c>
      <c r="Z485">
        <v>22</v>
      </c>
      <c r="AA485">
        <v>25</v>
      </c>
      <c r="AB485">
        <v>25</v>
      </c>
      <c r="AC485">
        <v>25</v>
      </c>
      <c r="AD485">
        <v>25</v>
      </c>
      <c r="AE485">
        <v>25</v>
      </c>
      <c r="AF485">
        <v>25</v>
      </c>
      <c r="AG485">
        <v>25</v>
      </c>
      <c r="AH485">
        <v>25</v>
      </c>
      <c r="AI485">
        <v>11</v>
      </c>
      <c r="AJ485">
        <v>25</v>
      </c>
      <c r="AK485">
        <v>25</v>
      </c>
      <c r="AL485">
        <v>22</v>
      </c>
      <c r="AM485">
        <v>25</v>
      </c>
      <c r="AN485">
        <v>25</v>
      </c>
      <c r="AO485">
        <v>25</v>
      </c>
      <c r="AP485">
        <v>25</v>
      </c>
      <c r="AQ485">
        <v>25</v>
      </c>
      <c r="AR485">
        <v>25</v>
      </c>
      <c r="AS485">
        <v>25</v>
      </c>
      <c r="AT485">
        <v>25</v>
      </c>
      <c r="AU485">
        <v>23</v>
      </c>
      <c r="AV485">
        <v>23</v>
      </c>
      <c r="AW485">
        <v>23</v>
      </c>
      <c r="AX485">
        <v>23</v>
      </c>
      <c r="AY485">
        <v>23</v>
      </c>
      <c r="AZ485">
        <v>23</v>
      </c>
      <c r="BA485">
        <v>23</v>
      </c>
      <c r="BB485">
        <v>23</v>
      </c>
      <c r="BC485">
        <v>25</v>
      </c>
      <c r="BD485">
        <v>23</v>
      </c>
      <c r="BE485">
        <v>23</v>
      </c>
      <c r="BF485">
        <v>25</v>
      </c>
      <c r="BG485">
        <v>23</v>
      </c>
      <c r="BH485">
        <v>1</v>
      </c>
      <c r="BI485">
        <v>23</v>
      </c>
      <c r="BJ485">
        <v>23</v>
      </c>
      <c r="BK485">
        <v>23</v>
      </c>
      <c r="BL485">
        <v>23</v>
      </c>
      <c r="BM485">
        <v>23</v>
      </c>
      <c r="BN485">
        <v>23</v>
      </c>
      <c r="BO485">
        <v>24</v>
      </c>
      <c r="BP485">
        <v>24</v>
      </c>
      <c r="BQ485">
        <v>24</v>
      </c>
      <c r="BR485">
        <v>24</v>
      </c>
      <c r="BS485">
        <v>24</v>
      </c>
      <c r="BT485">
        <v>24</v>
      </c>
      <c r="BU485">
        <v>24</v>
      </c>
      <c r="BV485">
        <v>24</v>
      </c>
      <c r="BW485">
        <v>23</v>
      </c>
      <c r="BX485">
        <v>24</v>
      </c>
      <c r="BY485">
        <v>24</v>
      </c>
      <c r="BZ485">
        <v>23</v>
      </c>
      <c r="CA485">
        <v>24</v>
      </c>
      <c r="CB485">
        <v>23</v>
      </c>
      <c r="CC485">
        <v>24</v>
      </c>
      <c r="CD485">
        <v>24</v>
      </c>
      <c r="CE485">
        <v>24</v>
      </c>
      <c r="CF485">
        <v>24</v>
      </c>
      <c r="CG485">
        <v>24</v>
      </c>
      <c r="CH485">
        <v>24</v>
      </c>
      <c r="CI485">
        <v>17</v>
      </c>
      <c r="CJ485">
        <v>17</v>
      </c>
      <c r="CK485">
        <v>17</v>
      </c>
      <c r="CL485">
        <v>17</v>
      </c>
      <c r="CM485">
        <v>17</v>
      </c>
      <c r="CN485">
        <v>17</v>
      </c>
      <c r="CO485">
        <v>1</v>
      </c>
      <c r="CP485">
        <v>17</v>
      </c>
      <c r="CQ485">
        <v>24</v>
      </c>
      <c r="CR485">
        <v>17</v>
      </c>
      <c r="CS485">
        <v>17</v>
      </c>
      <c r="CT485">
        <v>24</v>
      </c>
      <c r="CU485">
        <v>17</v>
      </c>
      <c r="CV485">
        <v>24</v>
      </c>
      <c r="CW485">
        <v>17</v>
      </c>
      <c r="CX485">
        <v>17</v>
      </c>
      <c r="CY485">
        <v>1</v>
      </c>
      <c r="CZ485">
        <v>17</v>
      </c>
      <c r="DA485">
        <v>17</v>
      </c>
      <c r="DB485">
        <v>1</v>
      </c>
    </row>
    <row r="486" spans="1:106">
      <c r="A486">
        <v>478</v>
      </c>
      <c r="B486" t="s">
        <v>17</v>
      </c>
      <c r="C486" t="s">
        <v>9</v>
      </c>
      <c r="D486" t="s">
        <v>12</v>
      </c>
      <c r="E486" t="s">
        <v>19</v>
      </c>
      <c r="F486" t="s">
        <v>20</v>
      </c>
      <c r="G486">
        <v>11</v>
      </c>
      <c r="H486">
        <v>22</v>
      </c>
      <c r="I486">
        <v>22</v>
      </c>
      <c r="J486">
        <v>22</v>
      </c>
      <c r="K486">
        <v>22</v>
      </c>
      <c r="L486">
        <v>22</v>
      </c>
      <c r="M486">
        <v>22</v>
      </c>
      <c r="N486">
        <v>22</v>
      </c>
      <c r="O486">
        <v>22</v>
      </c>
      <c r="P486">
        <v>22</v>
      </c>
      <c r="Q486">
        <v>22</v>
      </c>
      <c r="R486">
        <v>22</v>
      </c>
      <c r="S486">
        <v>22</v>
      </c>
      <c r="T486">
        <v>22</v>
      </c>
      <c r="U486">
        <v>22</v>
      </c>
      <c r="V486">
        <v>22</v>
      </c>
      <c r="W486">
        <v>22</v>
      </c>
      <c r="X486">
        <v>22</v>
      </c>
      <c r="Y486">
        <v>22</v>
      </c>
      <c r="Z486">
        <v>22</v>
      </c>
      <c r="AA486">
        <v>22</v>
      </c>
      <c r="AB486">
        <v>25</v>
      </c>
      <c r="AC486">
        <v>25</v>
      </c>
      <c r="AD486">
        <v>25</v>
      </c>
      <c r="AE486">
        <v>25</v>
      </c>
      <c r="AF486">
        <v>25</v>
      </c>
      <c r="AG486">
        <v>25</v>
      </c>
      <c r="AH486">
        <v>25</v>
      </c>
      <c r="AI486">
        <v>25</v>
      </c>
      <c r="AJ486">
        <v>25</v>
      </c>
      <c r="AK486">
        <v>25</v>
      </c>
      <c r="AL486">
        <v>25</v>
      </c>
      <c r="AM486">
        <v>25</v>
      </c>
      <c r="AN486">
        <v>25</v>
      </c>
      <c r="AO486">
        <v>25</v>
      </c>
      <c r="AP486">
        <v>25</v>
      </c>
      <c r="AQ486">
        <v>25</v>
      </c>
      <c r="AR486">
        <v>25</v>
      </c>
      <c r="AS486">
        <v>25</v>
      </c>
      <c r="AT486">
        <v>25</v>
      </c>
      <c r="AU486">
        <v>25</v>
      </c>
      <c r="AV486">
        <v>23</v>
      </c>
      <c r="AW486">
        <v>23</v>
      </c>
      <c r="AX486">
        <v>23</v>
      </c>
      <c r="AY486">
        <v>23</v>
      </c>
      <c r="AZ486">
        <v>23</v>
      </c>
      <c r="BA486">
        <v>23</v>
      </c>
      <c r="BB486">
        <v>23</v>
      </c>
      <c r="BC486">
        <v>23</v>
      </c>
      <c r="BD486">
        <v>23</v>
      </c>
      <c r="BE486">
        <v>23</v>
      </c>
      <c r="BF486">
        <v>23</v>
      </c>
      <c r="BG486">
        <v>23</v>
      </c>
      <c r="BH486">
        <v>23</v>
      </c>
      <c r="BI486">
        <v>23</v>
      </c>
      <c r="BJ486">
        <v>23</v>
      </c>
      <c r="BK486">
        <v>23</v>
      </c>
      <c r="BL486">
        <v>23</v>
      </c>
      <c r="BM486">
        <v>23</v>
      </c>
      <c r="BN486">
        <v>23</v>
      </c>
      <c r="BO486">
        <v>23</v>
      </c>
      <c r="BP486">
        <v>24</v>
      </c>
      <c r="BQ486">
        <v>24</v>
      </c>
      <c r="BR486">
        <v>24</v>
      </c>
      <c r="BS486">
        <v>24</v>
      </c>
      <c r="BT486">
        <v>24</v>
      </c>
      <c r="BU486">
        <v>24</v>
      </c>
      <c r="BV486">
        <v>24</v>
      </c>
      <c r="BW486">
        <v>24</v>
      </c>
      <c r="BX486">
        <v>24</v>
      </c>
      <c r="BY486">
        <v>24</v>
      </c>
      <c r="BZ486">
        <v>24</v>
      </c>
      <c r="CA486">
        <v>24</v>
      </c>
      <c r="CB486">
        <v>24</v>
      </c>
      <c r="CC486">
        <v>24</v>
      </c>
      <c r="CD486">
        <v>24</v>
      </c>
      <c r="CE486">
        <v>24</v>
      </c>
      <c r="CF486">
        <v>24</v>
      </c>
      <c r="CG486">
        <v>24</v>
      </c>
      <c r="CH486">
        <v>24</v>
      </c>
      <c r="CI486">
        <v>24</v>
      </c>
      <c r="CJ486">
        <v>17</v>
      </c>
      <c r="CK486">
        <v>17</v>
      </c>
      <c r="CL486">
        <v>17</v>
      </c>
      <c r="CM486">
        <v>11</v>
      </c>
      <c r="CN486">
        <v>17</v>
      </c>
      <c r="CO486">
        <v>1</v>
      </c>
      <c r="CP486">
        <v>17</v>
      </c>
      <c r="CQ486">
        <v>17</v>
      </c>
      <c r="CR486">
        <v>17</v>
      </c>
      <c r="CS486">
        <v>17</v>
      </c>
      <c r="CT486">
        <v>17</v>
      </c>
      <c r="CU486">
        <v>17</v>
      </c>
      <c r="CV486">
        <v>17</v>
      </c>
      <c r="CW486">
        <v>17</v>
      </c>
      <c r="CX486">
        <v>17</v>
      </c>
      <c r="CY486">
        <v>17</v>
      </c>
      <c r="CZ486">
        <v>17</v>
      </c>
      <c r="DA486">
        <v>17</v>
      </c>
      <c r="DB486">
        <v>17</v>
      </c>
    </row>
    <row r="487" spans="1:106">
      <c r="A487">
        <v>479</v>
      </c>
      <c r="B487" t="s">
        <v>17</v>
      </c>
      <c r="C487" t="s">
        <v>9</v>
      </c>
      <c r="D487" t="s">
        <v>12</v>
      </c>
      <c r="E487" t="s">
        <v>19</v>
      </c>
      <c r="F487" t="s">
        <v>20</v>
      </c>
      <c r="G487">
        <v>22</v>
      </c>
      <c r="H487">
        <v>22</v>
      </c>
      <c r="I487">
        <v>22</v>
      </c>
      <c r="J487">
        <v>22</v>
      </c>
      <c r="K487">
        <v>22</v>
      </c>
      <c r="L487">
        <v>22</v>
      </c>
      <c r="M487">
        <v>22</v>
      </c>
      <c r="N487">
        <v>22</v>
      </c>
      <c r="O487">
        <v>22</v>
      </c>
      <c r="P487">
        <v>22</v>
      </c>
      <c r="Q487">
        <v>22</v>
      </c>
      <c r="R487">
        <v>22</v>
      </c>
      <c r="S487">
        <v>22</v>
      </c>
      <c r="T487">
        <v>22</v>
      </c>
      <c r="U487">
        <v>22</v>
      </c>
      <c r="V487">
        <v>22</v>
      </c>
      <c r="W487">
        <v>22</v>
      </c>
      <c r="X487">
        <v>22</v>
      </c>
      <c r="Y487">
        <v>22</v>
      </c>
      <c r="Z487">
        <v>22</v>
      </c>
      <c r="AA487">
        <v>25</v>
      </c>
      <c r="AB487">
        <v>25</v>
      </c>
      <c r="AC487">
        <v>25</v>
      </c>
      <c r="AD487">
        <v>25</v>
      </c>
      <c r="AE487">
        <v>25</v>
      </c>
      <c r="AF487">
        <v>25</v>
      </c>
      <c r="AG487">
        <v>25</v>
      </c>
      <c r="AH487">
        <v>25</v>
      </c>
      <c r="AI487">
        <v>25</v>
      </c>
      <c r="AJ487">
        <v>25</v>
      </c>
      <c r="AK487">
        <v>25</v>
      </c>
      <c r="AL487">
        <v>25</v>
      </c>
      <c r="AM487">
        <v>25</v>
      </c>
      <c r="AN487">
        <v>25</v>
      </c>
      <c r="AO487">
        <v>25</v>
      </c>
      <c r="AP487">
        <v>25</v>
      </c>
      <c r="AQ487">
        <v>25</v>
      </c>
      <c r="AR487">
        <v>25</v>
      </c>
      <c r="AS487">
        <v>25</v>
      </c>
      <c r="AT487">
        <v>25</v>
      </c>
      <c r="AU487">
        <v>24</v>
      </c>
      <c r="AV487">
        <v>23</v>
      </c>
      <c r="AW487">
        <v>23</v>
      </c>
      <c r="AX487">
        <v>23</v>
      </c>
      <c r="AY487">
        <v>24</v>
      </c>
      <c r="AZ487">
        <v>23</v>
      </c>
      <c r="BA487">
        <v>23</v>
      </c>
      <c r="BB487">
        <v>23</v>
      </c>
      <c r="BC487">
        <v>23</v>
      </c>
      <c r="BD487">
        <v>11</v>
      </c>
      <c r="BE487">
        <v>23</v>
      </c>
      <c r="BF487">
        <v>23</v>
      </c>
      <c r="BG487">
        <v>23</v>
      </c>
      <c r="BH487">
        <v>23</v>
      </c>
      <c r="BI487">
        <v>23</v>
      </c>
      <c r="BJ487">
        <v>23</v>
      </c>
      <c r="BK487">
        <v>23</v>
      </c>
      <c r="BL487">
        <v>23</v>
      </c>
      <c r="BM487">
        <v>23</v>
      </c>
      <c r="BN487">
        <v>23</v>
      </c>
      <c r="BO487">
        <v>23</v>
      </c>
      <c r="BP487">
        <v>24</v>
      </c>
      <c r="BQ487">
        <v>24</v>
      </c>
      <c r="BR487">
        <v>24</v>
      </c>
      <c r="BS487">
        <v>23</v>
      </c>
      <c r="BT487">
        <v>24</v>
      </c>
      <c r="BU487">
        <v>24</v>
      </c>
      <c r="BV487">
        <v>24</v>
      </c>
      <c r="BW487">
        <v>1</v>
      </c>
      <c r="BX487">
        <v>23</v>
      </c>
      <c r="BY487">
        <v>24</v>
      </c>
      <c r="BZ487">
        <v>24</v>
      </c>
      <c r="CA487">
        <v>24</v>
      </c>
      <c r="CB487">
        <v>24</v>
      </c>
      <c r="CC487">
        <v>24</v>
      </c>
      <c r="CD487">
        <v>24</v>
      </c>
      <c r="CE487">
        <v>24</v>
      </c>
      <c r="CF487">
        <v>24</v>
      </c>
      <c r="CG487">
        <v>24</v>
      </c>
      <c r="CH487">
        <v>24</v>
      </c>
      <c r="CI487">
        <v>17</v>
      </c>
      <c r="CJ487">
        <v>17</v>
      </c>
      <c r="CK487">
        <v>17</v>
      </c>
      <c r="CL487">
        <v>17</v>
      </c>
      <c r="CM487">
        <v>26</v>
      </c>
      <c r="CN487">
        <v>1</v>
      </c>
      <c r="CO487">
        <v>17</v>
      </c>
      <c r="CP487">
        <v>17</v>
      </c>
      <c r="CQ487">
        <v>24</v>
      </c>
      <c r="CR487">
        <v>24</v>
      </c>
      <c r="CS487">
        <v>17</v>
      </c>
      <c r="CT487">
        <v>17</v>
      </c>
      <c r="CU487">
        <v>17</v>
      </c>
      <c r="CV487">
        <v>17</v>
      </c>
      <c r="CW487">
        <v>17</v>
      </c>
      <c r="CX487">
        <v>17</v>
      </c>
      <c r="CY487">
        <v>17</v>
      </c>
      <c r="CZ487">
        <v>17</v>
      </c>
      <c r="DA487">
        <v>17</v>
      </c>
      <c r="DB487">
        <v>17</v>
      </c>
    </row>
    <row r="488" spans="1:106">
      <c r="A488">
        <v>480</v>
      </c>
      <c r="B488" t="s">
        <v>17</v>
      </c>
      <c r="C488" t="s">
        <v>9</v>
      </c>
      <c r="D488" t="s">
        <v>12</v>
      </c>
      <c r="E488" t="s">
        <v>19</v>
      </c>
      <c r="F488" t="s">
        <v>20</v>
      </c>
      <c r="G488">
        <v>22</v>
      </c>
      <c r="H488">
        <v>22</v>
      </c>
      <c r="I488">
        <v>22</v>
      </c>
      <c r="J488">
        <v>22</v>
      </c>
      <c r="K488">
        <v>22</v>
      </c>
      <c r="L488">
        <v>22</v>
      </c>
      <c r="M488">
        <v>22</v>
      </c>
      <c r="N488">
        <v>22</v>
      </c>
      <c r="O488">
        <v>22</v>
      </c>
      <c r="P488">
        <v>22</v>
      </c>
      <c r="Q488">
        <v>22</v>
      </c>
      <c r="R488">
        <v>22</v>
      </c>
      <c r="S488">
        <v>22</v>
      </c>
      <c r="T488">
        <v>22</v>
      </c>
      <c r="U488">
        <v>22</v>
      </c>
      <c r="V488">
        <v>1</v>
      </c>
      <c r="W488">
        <v>22</v>
      </c>
      <c r="X488">
        <v>11</v>
      </c>
      <c r="Y488">
        <v>1</v>
      </c>
      <c r="Z488">
        <v>1</v>
      </c>
      <c r="AA488">
        <v>25</v>
      </c>
      <c r="AB488">
        <v>25</v>
      </c>
      <c r="AC488">
        <v>25</v>
      </c>
      <c r="AD488">
        <v>25</v>
      </c>
      <c r="AE488">
        <v>25</v>
      </c>
      <c r="AF488">
        <v>25</v>
      </c>
      <c r="AG488">
        <v>25</v>
      </c>
      <c r="AH488">
        <v>25</v>
      </c>
      <c r="AI488">
        <v>25</v>
      </c>
      <c r="AJ488">
        <v>25</v>
      </c>
      <c r="AK488">
        <v>25</v>
      </c>
      <c r="AL488">
        <v>25</v>
      </c>
      <c r="AM488">
        <v>25</v>
      </c>
      <c r="AN488">
        <v>25</v>
      </c>
      <c r="AO488">
        <v>25</v>
      </c>
      <c r="AP488">
        <v>11</v>
      </c>
      <c r="AQ488">
        <v>25</v>
      </c>
      <c r="AR488">
        <v>1</v>
      </c>
      <c r="AS488">
        <v>22</v>
      </c>
      <c r="AT488">
        <v>22</v>
      </c>
      <c r="AU488">
        <v>23</v>
      </c>
      <c r="AV488">
        <v>23</v>
      </c>
      <c r="AW488">
        <v>23</v>
      </c>
      <c r="AX488">
        <v>23</v>
      </c>
      <c r="AY488">
        <v>23</v>
      </c>
      <c r="AZ488">
        <v>23</v>
      </c>
      <c r="BA488">
        <v>23</v>
      </c>
      <c r="BB488">
        <v>23</v>
      </c>
      <c r="BC488">
        <v>23</v>
      </c>
      <c r="BD488">
        <v>23</v>
      </c>
      <c r="BE488">
        <v>23</v>
      </c>
      <c r="BF488">
        <v>23</v>
      </c>
      <c r="BG488">
        <v>23</v>
      </c>
      <c r="BH488">
        <v>23</v>
      </c>
      <c r="BI488">
        <v>23</v>
      </c>
      <c r="BJ488">
        <v>22</v>
      </c>
      <c r="BK488">
        <v>1</v>
      </c>
      <c r="BL488">
        <v>22</v>
      </c>
      <c r="BM488">
        <v>25</v>
      </c>
      <c r="BN488">
        <v>25</v>
      </c>
      <c r="BO488">
        <v>24</v>
      </c>
      <c r="BP488">
        <v>24</v>
      </c>
      <c r="BQ488">
        <v>24</v>
      </c>
      <c r="BR488">
        <v>24</v>
      </c>
      <c r="BS488">
        <v>24</v>
      </c>
      <c r="BT488">
        <v>24</v>
      </c>
      <c r="BU488">
        <v>24</v>
      </c>
      <c r="BV488">
        <v>24</v>
      </c>
      <c r="BW488">
        <v>24</v>
      </c>
      <c r="BX488">
        <v>24</v>
      </c>
      <c r="BY488">
        <v>24</v>
      </c>
      <c r="BZ488">
        <v>24</v>
      </c>
      <c r="CA488">
        <v>24</v>
      </c>
      <c r="CB488">
        <v>24</v>
      </c>
      <c r="CC488">
        <v>24</v>
      </c>
      <c r="CD488">
        <v>25</v>
      </c>
      <c r="CE488">
        <v>23</v>
      </c>
      <c r="CF488">
        <v>25</v>
      </c>
      <c r="CG488">
        <v>23</v>
      </c>
      <c r="CH488">
        <v>23</v>
      </c>
      <c r="CI488">
        <v>17</v>
      </c>
      <c r="CJ488">
        <v>17</v>
      </c>
      <c r="CK488">
        <v>17</v>
      </c>
      <c r="CL488">
        <v>17</v>
      </c>
      <c r="CM488">
        <v>17</v>
      </c>
      <c r="CN488">
        <v>17</v>
      </c>
      <c r="CO488">
        <v>17</v>
      </c>
      <c r="CP488">
        <v>17</v>
      </c>
      <c r="CQ488">
        <v>17</v>
      </c>
      <c r="CR488">
        <v>17</v>
      </c>
      <c r="CS488">
        <v>17</v>
      </c>
      <c r="CT488">
        <v>17</v>
      </c>
      <c r="CU488">
        <v>17</v>
      </c>
      <c r="CV488">
        <v>17</v>
      </c>
      <c r="CW488">
        <v>17</v>
      </c>
      <c r="CX488">
        <v>23</v>
      </c>
      <c r="CY488">
        <v>24</v>
      </c>
      <c r="CZ488">
        <v>23</v>
      </c>
      <c r="DA488">
        <v>24</v>
      </c>
      <c r="DB488">
        <v>24</v>
      </c>
    </row>
    <row r="489" spans="1:106">
      <c r="A489">
        <v>481</v>
      </c>
      <c r="B489" t="s">
        <v>17</v>
      </c>
      <c r="C489" t="s">
        <v>9</v>
      </c>
      <c r="D489" t="s">
        <v>12</v>
      </c>
      <c r="E489" t="s">
        <v>19</v>
      </c>
      <c r="F489" t="s">
        <v>20</v>
      </c>
      <c r="G489">
        <v>22</v>
      </c>
      <c r="H489">
        <v>22</v>
      </c>
      <c r="I489">
        <v>22</v>
      </c>
      <c r="J489">
        <v>22</v>
      </c>
      <c r="K489">
        <v>22</v>
      </c>
      <c r="L489">
        <v>22</v>
      </c>
      <c r="M489">
        <v>22</v>
      </c>
      <c r="N489">
        <v>22</v>
      </c>
      <c r="O489">
        <v>22</v>
      </c>
      <c r="P489">
        <v>22</v>
      </c>
      <c r="Q489">
        <v>22</v>
      </c>
      <c r="R489">
        <v>22</v>
      </c>
      <c r="S489">
        <v>22</v>
      </c>
      <c r="T489">
        <v>22</v>
      </c>
      <c r="U489">
        <v>22</v>
      </c>
      <c r="V489">
        <v>22</v>
      </c>
      <c r="W489">
        <v>22</v>
      </c>
      <c r="X489">
        <v>22</v>
      </c>
      <c r="Y489">
        <v>22</v>
      </c>
      <c r="Z489">
        <v>22</v>
      </c>
      <c r="AA489">
        <v>25</v>
      </c>
      <c r="AB489">
        <v>25</v>
      </c>
      <c r="AC489">
        <v>25</v>
      </c>
      <c r="AD489">
        <v>25</v>
      </c>
      <c r="AE489">
        <v>25</v>
      </c>
      <c r="AF489">
        <v>25</v>
      </c>
      <c r="AG489">
        <v>25</v>
      </c>
      <c r="AH489">
        <v>25</v>
      </c>
      <c r="AI489">
        <v>25</v>
      </c>
      <c r="AJ489">
        <v>25</v>
      </c>
      <c r="AK489">
        <v>25</v>
      </c>
      <c r="AL489">
        <v>25</v>
      </c>
      <c r="AM489">
        <v>25</v>
      </c>
      <c r="AN489">
        <v>25</v>
      </c>
      <c r="AO489">
        <v>25</v>
      </c>
      <c r="AP489">
        <v>25</v>
      </c>
      <c r="AQ489">
        <v>25</v>
      </c>
      <c r="AR489">
        <v>25</v>
      </c>
      <c r="AS489">
        <v>25</v>
      </c>
      <c r="AT489">
        <v>25</v>
      </c>
      <c r="AU489">
        <v>23</v>
      </c>
      <c r="AV489">
        <v>23</v>
      </c>
      <c r="AW489">
        <v>23</v>
      </c>
      <c r="AX489">
        <v>23</v>
      </c>
      <c r="AY489">
        <v>23</v>
      </c>
      <c r="AZ489">
        <v>23</v>
      </c>
      <c r="BA489">
        <v>23</v>
      </c>
      <c r="BB489">
        <v>23</v>
      </c>
      <c r="BC489">
        <v>23</v>
      </c>
      <c r="BD489">
        <v>23</v>
      </c>
      <c r="BE489">
        <v>23</v>
      </c>
      <c r="BF489">
        <v>23</v>
      </c>
      <c r="BG489">
        <v>23</v>
      </c>
      <c r="BH489">
        <v>23</v>
      </c>
      <c r="BI489">
        <v>23</v>
      </c>
      <c r="BJ489">
        <v>23</v>
      </c>
      <c r="BK489">
        <v>23</v>
      </c>
      <c r="BL489">
        <v>23</v>
      </c>
      <c r="BM489">
        <v>23</v>
      </c>
      <c r="BN489">
        <v>23</v>
      </c>
      <c r="BO489">
        <v>24</v>
      </c>
      <c r="BP489">
        <v>24</v>
      </c>
      <c r="BQ489">
        <v>24</v>
      </c>
      <c r="BR489">
        <v>24</v>
      </c>
      <c r="BS489">
        <v>24</v>
      </c>
      <c r="BT489">
        <v>24</v>
      </c>
      <c r="BU489">
        <v>24</v>
      </c>
      <c r="BV489">
        <v>24</v>
      </c>
      <c r="BW489">
        <v>24</v>
      </c>
      <c r="BX489">
        <v>24</v>
      </c>
      <c r="BY489">
        <v>24</v>
      </c>
      <c r="BZ489">
        <v>24</v>
      </c>
      <c r="CA489">
        <v>24</v>
      </c>
      <c r="CB489">
        <v>24</v>
      </c>
      <c r="CC489">
        <v>24</v>
      </c>
      <c r="CD489">
        <v>24</v>
      </c>
      <c r="CE489">
        <v>24</v>
      </c>
      <c r="CF489">
        <v>24</v>
      </c>
      <c r="CG489">
        <v>24</v>
      </c>
      <c r="CH489">
        <v>24</v>
      </c>
      <c r="CI489">
        <v>17</v>
      </c>
      <c r="CJ489">
        <v>17</v>
      </c>
      <c r="CK489">
        <v>17</v>
      </c>
      <c r="CL489">
        <v>17</v>
      </c>
      <c r="CM489">
        <v>17</v>
      </c>
      <c r="CN489">
        <v>17</v>
      </c>
      <c r="CO489">
        <v>17</v>
      </c>
      <c r="CP489">
        <v>17</v>
      </c>
      <c r="CQ489">
        <v>17</v>
      </c>
      <c r="CR489">
        <v>17</v>
      </c>
      <c r="CS489">
        <v>17</v>
      </c>
      <c r="CT489">
        <v>17</v>
      </c>
      <c r="CU489">
        <v>17</v>
      </c>
      <c r="CV489">
        <v>17</v>
      </c>
      <c r="CW489">
        <v>17</v>
      </c>
      <c r="CX489">
        <v>17</v>
      </c>
      <c r="CY489">
        <v>17</v>
      </c>
      <c r="CZ489">
        <v>17</v>
      </c>
      <c r="DA489">
        <v>17</v>
      </c>
      <c r="DB489">
        <v>17</v>
      </c>
    </row>
    <row r="490" spans="1:106">
      <c r="A490">
        <v>482</v>
      </c>
      <c r="B490" t="s">
        <v>17</v>
      </c>
      <c r="C490" t="s">
        <v>9</v>
      </c>
      <c r="D490" t="s">
        <v>12</v>
      </c>
      <c r="E490" t="s">
        <v>19</v>
      </c>
      <c r="F490" t="s">
        <v>20</v>
      </c>
      <c r="G490">
        <v>22</v>
      </c>
      <c r="H490">
        <v>22</v>
      </c>
      <c r="I490">
        <v>22</v>
      </c>
      <c r="J490">
        <v>22</v>
      </c>
      <c r="K490">
        <v>22</v>
      </c>
      <c r="L490">
        <v>22</v>
      </c>
      <c r="M490">
        <v>22</v>
      </c>
      <c r="N490">
        <v>22</v>
      </c>
      <c r="O490">
        <v>22</v>
      </c>
      <c r="P490">
        <v>22</v>
      </c>
      <c r="Q490">
        <v>22</v>
      </c>
      <c r="R490">
        <v>22</v>
      </c>
      <c r="S490">
        <v>22</v>
      </c>
      <c r="T490">
        <v>22</v>
      </c>
      <c r="U490">
        <v>22</v>
      </c>
      <c r="V490">
        <v>22</v>
      </c>
      <c r="W490">
        <v>18</v>
      </c>
      <c r="X490">
        <v>22</v>
      </c>
      <c r="Y490">
        <v>22</v>
      </c>
      <c r="Z490">
        <v>22</v>
      </c>
      <c r="AA490">
        <v>25</v>
      </c>
      <c r="AB490">
        <v>25</v>
      </c>
      <c r="AC490">
        <v>25</v>
      </c>
      <c r="AD490">
        <v>25</v>
      </c>
      <c r="AE490">
        <v>25</v>
      </c>
      <c r="AF490">
        <v>25</v>
      </c>
      <c r="AG490">
        <v>1</v>
      </c>
      <c r="AH490">
        <v>25</v>
      </c>
      <c r="AI490">
        <v>1</v>
      </c>
      <c r="AJ490">
        <v>25</v>
      </c>
      <c r="AK490">
        <v>25</v>
      </c>
      <c r="AL490">
        <v>25</v>
      </c>
      <c r="AM490">
        <v>25</v>
      </c>
      <c r="AN490">
        <v>25</v>
      </c>
      <c r="AO490">
        <v>25</v>
      </c>
      <c r="AP490">
        <v>25</v>
      </c>
      <c r="AQ490">
        <v>22</v>
      </c>
      <c r="AR490">
        <v>25</v>
      </c>
      <c r="AS490">
        <v>18</v>
      </c>
      <c r="AT490">
        <v>25</v>
      </c>
      <c r="AU490">
        <v>23</v>
      </c>
      <c r="AV490">
        <v>23</v>
      </c>
      <c r="AW490">
        <v>23</v>
      </c>
      <c r="AX490">
        <v>23</v>
      </c>
      <c r="AY490">
        <v>23</v>
      </c>
      <c r="AZ490">
        <v>23</v>
      </c>
      <c r="BA490">
        <v>25</v>
      </c>
      <c r="BB490">
        <v>23</v>
      </c>
      <c r="BC490">
        <v>25</v>
      </c>
      <c r="BD490">
        <v>11</v>
      </c>
      <c r="BE490">
        <v>23</v>
      </c>
      <c r="BF490">
        <v>24</v>
      </c>
      <c r="BG490">
        <v>23</v>
      </c>
      <c r="BH490">
        <v>24</v>
      </c>
      <c r="BI490">
        <v>23</v>
      </c>
      <c r="BJ490">
        <v>23</v>
      </c>
      <c r="BK490">
        <v>25</v>
      </c>
      <c r="BL490">
        <v>1</v>
      </c>
      <c r="BM490">
        <v>25</v>
      </c>
      <c r="BN490">
        <v>23</v>
      </c>
      <c r="BO490">
        <v>24</v>
      </c>
      <c r="BP490">
        <v>24</v>
      </c>
      <c r="BQ490">
        <v>24</v>
      </c>
      <c r="BR490">
        <v>24</v>
      </c>
      <c r="BS490">
        <v>24</v>
      </c>
      <c r="BT490">
        <v>24</v>
      </c>
      <c r="BU490">
        <v>23</v>
      </c>
      <c r="BV490">
        <v>24</v>
      </c>
      <c r="BW490">
        <v>23</v>
      </c>
      <c r="BX490">
        <v>23</v>
      </c>
      <c r="BY490">
        <v>24</v>
      </c>
      <c r="BZ490">
        <v>23</v>
      </c>
      <c r="CA490">
        <v>24</v>
      </c>
      <c r="CB490">
        <v>23</v>
      </c>
      <c r="CC490">
        <v>24</v>
      </c>
      <c r="CD490">
        <v>1</v>
      </c>
      <c r="CE490">
        <v>24</v>
      </c>
      <c r="CF490">
        <v>23</v>
      </c>
      <c r="CG490">
        <v>20</v>
      </c>
      <c r="CH490">
        <v>24</v>
      </c>
      <c r="CI490">
        <v>17</v>
      </c>
      <c r="CJ490">
        <v>17</v>
      </c>
      <c r="CK490">
        <v>17</v>
      </c>
      <c r="CL490">
        <v>17</v>
      </c>
      <c r="CM490">
        <v>17</v>
      </c>
      <c r="CN490">
        <v>17</v>
      </c>
      <c r="CO490">
        <v>24</v>
      </c>
      <c r="CP490">
        <v>17</v>
      </c>
      <c r="CQ490">
        <v>24</v>
      </c>
      <c r="CR490">
        <v>24</v>
      </c>
      <c r="CS490">
        <v>17</v>
      </c>
      <c r="CT490">
        <v>26</v>
      </c>
      <c r="CU490">
        <v>17</v>
      </c>
      <c r="CV490">
        <v>17</v>
      </c>
      <c r="CW490">
        <v>17</v>
      </c>
      <c r="CX490">
        <v>24</v>
      </c>
      <c r="CY490">
        <v>23</v>
      </c>
      <c r="CZ490">
        <v>24</v>
      </c>
      <c r="DA490">
        <v>24</v>
      </c>
      <c r="DB490">
        <v>17</v>
      </c>
    </row>
    <row r="491" spans="1:106">
      <c r="A491">
        <v>483</v>
      </c>
      <c r="B491" t="s">
        <v>17</v>
      </c>
      <c r="C491" t="s">
        <v>9</v>
      </c>
      <c r="D491" t="s">
        <v>12</v>
      </c>
      <c r="E491" t="s">
        <v>19</v>
      </c>
      <c r="F491" t="s">
        <v>20</v>
      </c>
      <c r="G491">
        <v>22</v>
      </c>
      <c r="H491">
        <v>22</v>
      </c>
      <c r="I491">
        <v>22</v>
      </c>
      <c r="J491">
        <v>22</v>
      </c>
      <c r="K491">
        <v>22</v>
      </c>
      <c r="L491">
        <v>22</v>
      </c>
      <c r="M491">
        <v>24</v>
      </c>
      <c r="N491">
        <v>22</v>
      </c>
      <c r="O491">
        <v>24</v>
      </c>
      <c r="P491">
        <v>22</v>
      </c>
      <c r="Q491">
        <v>22</v>
      </c>
      <c r="R491">
        <v>22</v>
      </c>
      <c r="S491">
        <v>22</v>
      </c>
      <c r="T491">
        <v>22</v>
      </c>
      <c r="U491">
        <v>22</v>
      </c>
      <c r="V491">
        <v>22</v>
      </c>
      <c r="W491">
        <v>22</v>
      </c>
      <c r="X491">
        <v>22</v>
      </c>
      <c r="Y491">
        <v>22</v>
      </c>
      <c r="Z491">
        <v>22</v>
      </c>
      <c r="AA491">
        <v>25</v>
      </c>
      <c r="AB491">
        <v>25</v>
      </c>
      <c r="AC491">
        <v>25</v>
      </c>
      <c r="AD491">
        <v>25</v>
      </c>
      <c r="AE491">
        <v>25</v>
      </c>
      <c r="AF491">
        <v>25</v>
      </c>
      <c r="AG491">
        <v>19</v>
      </c>
      <c r="AH491">
        <v>25</v>
      </c>
      <c r="AI491">
        <v>17</v>
      </c>
      <c r="AJ491">
        <v>25</v>
      </c>
      <c r="AK491">
        <v>25</v>
      </c>
      <c r="AL491">
        <v>25</v>
      </c>
      <c r="AM491">
        <v>25</v>
      </c>
      <c r="AN491">
        <v>25</v>
      </c>
      <c r="AO491">
        <v>25</v>
      </c>
      <c r="AP491">
        <v>25</v>
      </c>
      <c r="AQ491">
        <v>25</v>
      </c>
      <c r="AR491">
        <v>25</v>
      </c>
      <c r="AS491">
        <v>25</v>
      </c>
      <c r="AT491">
        <v>25</v>
      </c>
      <c r="AU491">
        <v>23</v>
      </c>
      <c r="AV491">
        <v>23</v>
      </c>
      <c r="AW491">
        <v>23</v>
      </c>
      <c r="AX491">
        <v>23</v>
      </c>
      <c r="AY491">
        <v>23</v>
      </c>
      <c r="AZ491">
        <v>24</v>
      </c>
      <c r="BA491">
        <v>17</v>
      </c>
      <c r="BB491">
        <v>23</v>
      </c>
      <c r="BC491">
        <v>19</v>
      </c>
      <c r="BD491">
        <v>24</v>
      </c>
      <c r="BE491">
        <v>23</v>
      </c>
      <c r="BF491">
        <v>23</v>
      </c>
      <c r="BG491">
        <v>23</v>
      </c>
      <c r="BH491">
        <v>24</v>
      </c>
      <c r="BI491">
        <v>23</v>
      </c>
      <c r="BJ491">
        <v>23</v>
      </c>
      <c r="BK491">
        <v>23</v>
      </c>
      <c r="BL491">
        <v>23</v>
      </c>
      <c r="BM491">
        <v>23</v>
      </c>
      <c r="BN491">
        <v>23</v>
      </c>
      <c r="BO491">
        <v>24</v>
      </c>
      <c r="BP491">
        <v>24</v>
      </c>
      <c r="BQ491">
        <v>24</v>
      </c>
      <c r="BR491">
        <v>24</v>
      </c>
      <c r="BS491">
        <v>24</v>
      </c>
      <c r="BT491">
        <v>23</v>
      </c>
      <c r="BU491">
        <v>23</v>
      </c>
      <c r="BV491">
        <v>24</v>
      </c>
      <c r="BW491">
        <v>23</v>
      </c>
      <c r="BX491">
        <v>23</v>
      </c>
      <c r="BY491">
        <v>24</v>
      </c>
      <c r="BZ491">
        <v>24</v>
      </c>
      <c r="CA491">
        <v>24</v>
      </c>
      <c r="CB491">
        <v>23</v>
      </c>
      <c r="CC491">
        <v>24</v>
      </c>
      <c r="CD491">
        <v>24</v>
      </c>
      <c r="CE491">
        <v>24</v>
      </c>
      <c r="CF491">
        <v>24</v>
      </c>
      <c r="CG491">
        <v>24</v>
      </c>
      <c r="CH491">
        <v>24</v>
      </c>
      <c r="CI491">
        <v>17</v>
      </c>
      <c r="CJ491">
        <v>17</v>
      </c>
      <c r="CK491">
        <v>17</v>
      </c>
      <c r="CL491">
        <v>17</v>
      </c>
      <c r="CM491">
        <v>17</v>
      </c>
      <c r="CN491">
        <v>17</v>
      </c>
      <c r="CO491">
        <v>25</v>
      </c>
      <c r="CP491">
        <v>17</v>
      </c>
      <c r="CQ491">
        <v>25</v>
      </c>
      <c r="CR491">
        <v>17</v>
      </c>
      <c r="CS491">
        <v>17</v>
      </c>
      <c r="CT491">
        <v>17</v>
      </c>
      <c r="CU491">
        <v>17</v>
      </c>
      <c r="CV491">
        <v>17</v>
      </c>
      <c r="CW491">
        <v>17</v>
      </c>
      <c r="CX491">
        <v>17</v>
      </c>
      <c r="CY491">
        <v>17</v>
      </c>
      <c r="CZ491">
        <v>17</v>
      </c>
      <c r="DA491">
        <v>17</v>
      </c>
      <c r="DB491">
        <v>17</v>
      </c>
    </row>
    <row r="492" spans="1:106">
      <c r="A492">
        <v>484</v>
      </c>
      <c r="B492" t="s">
        <v>17</v>
      </c>
      <c r="C492" t="s">
        <v>9</v>
      </c>
      <c r="D492" t="s">
        <v>12</v>
      </c>
      <c r="E492" t="s">
        <v>19</v>
      </c>
      <c r="F492" t="s">
        <v>20</v>
      </c>
      <c r="G492">
        <v>22</v>
      </c>
      <c r="H492">
        <v>22</v>
      </c>
      <c r="I492">
        <v>22</v>
      </c>
      <c r="J492">
        <v>22</v>
      </c>
      <c r="K492">
        <v>22</v>
      </c>
      <c r="L492">
        <v>22</v>
      </c>
      <c r="M492">
        <v>22</v>
      </c>
      <c r="N492">
        <v>22</v>
      </c>
      <c r="O492">
        <v>22</v>
      </c>
      <c r="P492">
        <v>22</v>
      </c>
      <c r="Q492">
        <v>22</v>
      </c>
      <c r="R492">
        <v>22</v>
      </c>
      <c r="S492">
        <v>22</v>
      </c>
      <c r="T492">
        <v>22</v>
      </c>
      <c r="U492">
        <v>22</v>
      </c>
      <c r="V492">
        <v>1</v>
      </c>
      <c r="W492">
        <v>22</v>
      </c>
      <c r="X492">
        <v>22</v>
      </c>
      <c r="Y492">
        <v>22</v>
      </c>
      <c r="Z492">
        <v>22</v>
      </c>
      <c r="AA492">
        <v>25</v>
      </c>
      <c r="AB492">
        <v>25</v>
      </c>
      <c r="AC492">
        <v>25</v>
      </c>
      <c r="AD492">
        <v>25</v>
      </c>
      <c r="AE492">
        <v>25</v>
      </c>
      <c r="AF492">
        <v>25</v>
      </c>
      <c r="AG492">
        <v>25</v>
      </c>
      <c r="AH492">
        <v>25</v>
      </c>
      <c r="AI492">
        <v>25</v>
      </c>
      <c r="AJ492">
        <v>25</v>
      </c>
      <c r="AK492">
        <v>25</v>
      </c>
      <c r="AL492">
        <v>25</v>
      </c>
      <c r="AM492">
        <v>25</v>
      </c>
      <c r="AN492">
        <v>25</v>
      </c>
      <c r="AO492">
        <v>25</v>
      </c>
      <c r="AP492">
        <v>22</v>
      </c>
      <c r="AQ492">
        <v>25</v>
      </c>
      <c r="AR492">
        <v>1</v>
      </c>
      <c r="AS492">
        <v>25</v>
      </c>
      <c r="AT492">
        <v>25</v>
      </c>
      <c r="AU492">
        <v>23</v>
      </c>
      <c r="AV492">
        <v>23</v>
      </c>
      <c r="AW492">
        <v>23</v>
      </c>
      <c r="AX492">
        <v>23</v>
      </c>
      <c r="AY492">
        <v>23</v>
      </c>
      <c r="AZ492">
        <v>23</v>
      </c>
      <c r="BA492">
        <v>23</v>
      </c>
      <c r="BB492">
        <v>23</v>
      </c>
      <c r="BC492">
        <v>23</v>
      </c>
      <c r="BD492">
        <v>23</v>
      </c>
      <c r="BE492">
        <v>23</v>
      </c>
      <c r="BF492">
        <v>23</v>
      </c>
      <c r="BG492">
        <v>23</v>
      </c>
      <c r="BH492">
        <v>23</v>
      </c>
      <c r="BI492">
        <v>23</v>
      </c>
      <c r="BJ492">
        <v>25</v>
      </c>
      <c r="BK492">
        <v>23</v>
      </c>
      <c r="BL492">
        <v>25</v>
      </c>
      <c r="BM492">
        <v>23</v>
      </c>
      <c r="BN492">
        <v>24</v>
      </c>
      <c r="BO492">
        <v>24</v>
      </c>
      <c r="BP492">
        <v>24</v>
      </c>
      <c r="BQ492">
        <v>24</v>
      </c>
      <c r="BR492">
        <v>24</v>
      </c>
      <c r="BS492">
        <v>24</v>
      </c>
      <c r="BT492">
        <v>24</v>
      </c>
      <c r="BU492">
        <v>24</v>
      </c>
      <c r="BV492">
        <v>24</v>
      </c>
      <c r="BW492">
        <v>24</v>
      </c>
      <c r="BX492">
        <v>24</v>
      </c>
      <c r="BY492">
        <v>24</v>
      </c>
      <c r="BZ492">
        <v>24</v>
      </c>
      <c r="CA492">
        <v>24</v>
      </c>
      <c r="CB492">
        <v>24</v>
      </c>
      <c r="CC492">
        <v>24</v>
      </c>
      <c r="CD492">
        <v>24</v>
      </c>
      <c r="CE492">
        <v>24</v>
      </c>
      <c r="CF492">
        <v>24</v>
      </c>
      <c r="CG492">
        <v>24</v>
      </c>
      <c r="CH492">
        <v>23</v>
      </c>
      <c r="CI492">
        <v>17</v>
      </c>
      <c r="CJ492">
        <v>17</v>
      </c>
      <c r="CK492">
        <v>17</v>
      </c>
      <c r="CL492">
        <v>17</v>
      </c>
      <c r="CM492">
        <v>17</v>
      </c>
      <c r="CN492">
        <v>17</v>
      </c>
      <c r="CO492">
        <v>1</v>
      </c>
      <c r="CP492">
        <v>17</v>
      </c>
      <c r="CQ492">
        <v>17</v>
      </c>
      <c r="CR492">
        <v>17</v>
      </c>
      <c r="CS492">
        <v>17</v>
      </c>
      <c r="CT492">
        <v>17</v>
      </c>
      <c r="CU492">
        <v>17</v>
      </c>
      <c r="CV492">
        <v>17</v>
      </c>
      <c r="CW492">
        <v>17</v>
      </c>
      <c r="CX492">
        <v>23</v>
      </c>
      <c r="CY492">
        <v>17</v>
      </c>
      <c r="CZ492">
        <v>23</v>
      </c>
      <c r="DA492">
        <v>17</v>
      </c>
      <c r="DB492">
        <v>17</v>
      </c>
    </row>
    <row r="493" spans="1:106">
      <c r="A493">
        <v>485</v>
      </c>
      <c r="B493" t="s">
        <v>17</v>
      </c>
      <c r="C493" t="s">
        <v>9</v>
      </c>
      <c r="D493" t="s">
        <v>12</v>
      </c>
      <c r="E493" t="s">
        <v>19</v>
      </c>
      <c r="F493" t="s">
        <v>20</v>
      </c>
      <c r="G493">
        <v>22</v>
      </c>
      <c r="H493">
        <v>22</v>
      </c>
      <c r="I493">
        <v>22</v>
      </c>
      <c r="J493">
        <v>22</v>
      </c>
      <c r="K493">
        <v>22</v>
      </c>
      <c r="L493">
        <v>22</v>
      </c>
      <c r="M493">
        <v>22</v>
      </c>
      <c r="N493">
        <v>22</v>
      </c>
      <c r="O493">
        <v>22</v>
      </c>
      <c r="P493">
        <v>22</v>
      </c>
      <c r="Q493">
        <v>22</v>
      </c>
      <c r="R493">
        <v>22</v>
      </c>
      <c r="S493">
        <v>22</v>
      </c>
      <c r="T493">
        <v>22</v>
      </c>
      <c r="U493">
        <v>22</v>
      </c>
      <c r="V493">
        <v>22</v>
      </c>
      <c r="W493">
        <v>22</v>
      </c>
      <c r="X493">
        <v>22</v>
      </c>
      <c r="Y493">
        <v>22</v>
      </c>
      <c r="Z493">
        <v>22</v>
      </c>
      <c r="AA493">
        <v>25</v>
      </c>
      <c r="AB493">
        <v>25</v>
      </c>
      <c r="AC493">
        <v>25</v>
      </c>
      <c r="AD493">
        <v>25</v>
      </c>
      <c r="AE493">
        <v>25</v>
      </c>
      <c r="AF493">
        <v>25</v>
      </c>
      <c r="AG493">
        <v>25</v>
      </c>
      <c r="AH493">
        <v>25</v>
      </c>
      <c r="AI493">
        <v>25</v>
      </c>
      <c r="AJ493">
        <v>25</v>
      </c>
      <c r="AK493">
        <v>25</v>
      </c>
      <c r="AL493">
        <v>25</v>
      </c>
      <c r="AM493">
        <v>25</v>
      </c>
      <c r="AN493">
        <v>25</v>
      </c>
      <c r="AO493">
        <v>25</v>
      </c>
      <c r="AP493">
        <v>25</v>
      </c>
      <c r="AQ493">
        <v>25</v>
      </c>
      <c r="AR493">
        <v>25</v>
      </c>
      <c r="AS493">
        <v>25</v>
      </c>
      <c r="AT493">
        <v>25</v>
      </c>
      <c r="AU493">
        <v>23</v>
      </c>
      <c r="AV493">
        <v>23</v>
      </c>
      <c r="AW493">
        <v>23</v>
      </c>
      <c r="AX493">
        <v>23</v>
      </c>
      <c r="AY493">
        <v>23</v>
      </c>
      <c r="AZ493">
        <v>23</v>
      </c>
      <c r="BA493">
        <v>23</v>
      </c>
      <c r="BB493">
        <v>23</v>
      </c>
      <c r="BC493">
        <v>23</v>
      </c>
      <c r="BD493">
        <v>23</v>
      </c>
      <c r="BE493">
        <v>23</v>
      </c>
      <c r="BF493">
        <v>23</v>
      </c>
      <c r="BG493">
        <v>23</v>
      </c>
      <c r="BH493">
        <v>23</v>
      </c>
      <c r="BI493">
        <v>23</v>
      </c>
      <c r="BJ493">
        <v>23</v>
      </c>
      <c r="BK493">
        <v>23</v>
      </c>
      <c r="BL493">
        <v>23</v>
      </c>
      <c r="BM493">
        <v>23</v>
      </c>
      <c r="BN493">
        <v>23</v>
      </c>
      <c r="BO493">
        <v>24</v>
      </c>
      <c r="BP493">
        <v>24</v>
      </c>
      <c r="BQ493">
        <v>24</v>
      </c>
      <c r="BR493">
        <v>24</v>
      </c>
      <c r="BS493">
        <v>24</v>
      </c>
      <c r="BT493">
        <v>24</v>
      </c>
      <c r="BU493">
        <v>24</v>
      </c>
      <c r="BV493">
        <v>24</v>
      </c>
      <c r="BW493">
        <v>24</v>
      </c>
      <c r="BX493">
        <v>24</v>
      </c>
      <c r="BY493">
        <v>24</v>
      </c>
      <c r="BZ493">
        <v>24</v>
      </c>
      <c r="CA493">
        <v>24</v>
      </c>
      <c r="CB493">
        <v>24</v>
      </c>
      <c r="CC493">
        <v>24</v>
      </c>
      <c r="CD493">
        <v>24</v>
      </c>
      <c r="CE493">
        <v>24</v>
      </c>
      <c r="CF493">
        <v>24</v>
      </c>
      <c r="CG493">
        <v>24</v>
      </c>
      <c r="CH493">
        <v>24</v>
      </c>
      <c r="CI493">
        <v>17</v>
      </c>
      <c r="CJ493">
        <v>17</v>
      </c>
      <c r="CK493">
        <v>17</v>
      </c>
      <c r="CL493">
        <v>17</v>
      </c>
      <c r="CM493">
        <v>17</v>
      </c>
      <c r="CN493">
        <v>17</v>
      </c>
      <c r="CO493">
        <v>17</v>
      </c>
      <c r="CP493">
        <v>17</v>
      </c>
      <c r="CQ493">
        <v>1</v>
      </c>
      <c r="CR493">
        <v>17</v>
      </c>
      <c r="CS493">
        <v>17</v>
      </c>
      <c r="CT493">
        <v>17</v>
      </c>
      <c r="CU493">
        <v>17</v>
      </c>
      <c r="CV493">
        <v>17</v>
      </c>
      <c r="CW493">
        <v>17</v>
      </c>
      <c r="CX493">
        <v>17</v>
      </c>
      <c r="CY493">
        <v>1</v>
      </c>
      <c r="CZ493">
        <v>17</v>
      </c>
      <c r="DA493">
        <v>17</v>
      </c>
      <c r="DB493">
        <v>17</v>
      </c>
    </row>
    <row r="494" spans="1:106">
      <c r="A494">
        <v>486</v>
      </c>
      <c r="B494" t="s">
        <v>17</v>
      </c>
      <c r="C494" t="s">
        <v>9</v>
      </c>
      <c r="D494" t="s">
        <v>12</v>
      </c>
      <c r="E494" t="s">
        <v>19</v>
      </c>
      <c r="F494" t="s">
        <v>20</v>
      </c>
      <c r="G494">
        <v>22</v>
      </c>
      <c r="H494">
        <v>22</v>
      </c>
      <c r="I494">
        <v>22</v>
      </c>
      <c r="J494">
        <v>22</v>
      </c>
      <c r="K494">
        <v>22</v>
      </c>
      <c r="L494">
        <v>22</v>
      </c>
      <c r="M494">
        <v>22</v>
      </c>
      <c r="N494">
        <v>22</v>
      </c>
      <c r="O494">
        <v>22</v>
      </c>
      <c r="P494">
        <v>22</v>
      </c>
      <c r="Q494">
        <v>22</v>
      </c>
      <c r="R494">
        <v>23</v>
      </c>
      <c r="S494">
        <v>22</v>
      </c>
      <c r="T494">
        <v>23</v>
      </c>
      <c r="U494">
        <v>22</v>
      </c>
      <c r="V494">
        <v>22</v>
      </c>
      <c r="W494">
        <v>22</v>
      </c>
      <c r="X494">
        <v>22</v>
      </c>
      <c r="Y494">
        <v>22</v>
      </c>
      <c r="Z494">
        <v>22</v>
      </c>
      <c r="AA494">
        <v>25</v>
      </c>
      <c r="AB494">
        <v>25</v>
      </c>
      <c r="AC494">
        <v>25</v>
      </c>
      <c r="AD494">
        <v>25</v>
      </c>
      <c r="AE494">
        <v>25</v>
      </c>
      <c r="AF494">
        <v>25</v>
      </c>
      <c r="AG494">
        <v>25</v>
      </c>
      <c r="AH494">
        <v>25</v>
      </c>
      <c r="AI494">
        <v>25</v>
      </c>
      <c r="AJ494">
        <v>25</v>
      </c>
      <c r="AK494">
        <v>25</v>
      </c>
      <c r="AL494">
        <v>25</v>
      </c>
      <c r="AM494">
        <v>25</v>
      </c>
      <c r="AN494">
        <v>25</v>
      </c>
      <c r="AO494">
        <v>25</v>
      </c>
      <c r="AP494">
        <v>25</v>
      </c>
      <c r="AQ494">
        <v>25</v>
      </c>
      <c r="AR494">
        <v>25</v>
      </c>
      <c r="AS494">
        <v>11</v>
      </c>
      <c r="AT494">
        <v>25</v>
      </c>
      <c r="AU494">
        <v>23</v>
      </c>
      <c r="AV494">
        <v>23</v>
      </c>
      <c r="AW494">
        <v>23</v>
      </c>
      <c r="AX494">
        <v>23</v>
      </c>
      <c r="AY494">
        <v>23</v>
      </c>
      <c r="AZ494">
        <v>23</v>
      </c>
      <c r="BA494">
        <v>23</v>
      </c>
      <c r="BB494">
        <v>23</v>
      </c>
      <c r="BC494">
        <v>23</v>
      </c>
      <c r="BD494">
        <v>23</v>
      </c>
      <c r="BE494">
        <v>23</v>
      </c>
      <c r="BF494">
        <v>24</v>
      </c>
      <c r="BG494">
        <v>23</v>
      </c>
      <c r="BH494">
        <v>24</v>
      </c>
      <c r="BI494">
        <v>23</v>
      </c>
      <c r="BJ494">
        <v>23</v>
      </c>
      <c r="BK494">
        <v>1</v>
      </c>
      <c r="BL494">
        <v>23</v>
      </c>
      <c r="BM494">
        <v>25</v>
      </c>
      <c r="BN494">
        <v>23</v>
      </c>
      <c r="BO494">
        <v>24</v>
      </c>
      <c r="BP494">
        <v>24</v>
      </c>
      <c r="BQ494">
        <v>24</v>
      </c>
      <c r="BR494">
        <v>24</v>
      </c>
      <c r="BS494">
        <v>24</v>
      </c>
      <c r="BT494">
        <v>24</v>
      </c>
      <c r="BU494">
        <v>24</v>
      </c>
      <c r="BV494">
        <v>24</v>
      </c>
      <c r="BW494">
        <v>24</v>
      </c>
      <c r="BX494">
        <v>24</v>
      </c>
      <c r="BY494">
        <v>24</v>
      </c>
      <c r="BZ494">
        <v>17</v>
      </c>
      <c r="CA494">
        <v>24</v>
      </c>
      <c r="CB494">
        <v>17</v>
      </c>
      <c r="CC494">
        <v>24</v>
      </c>
      <c r="CD494">
        <v>24</v>
      </c>
      <c r="CE494">
        <v>23</v>
      </c>
      <c r="CF494">
        <v>24</v>
      </c>
      <c r="CG494">
        <v>23</v>
      </c>
      <c r="CH494">
        <v>24</v>
      </c>
      <c r="CI494">
        <v>17</v>
      </c>
      <c r="CJ494">
        <v>17</v>
      </c>
      <c r="CK494">
        <v>17</v>
      </c>
      <c r="CL494">
        <v>17</v>
      </c>
      <c r="CM494">
        <v>17</v>
      </c>
      <c r="CN494">
        <v>1</v>
      </c>
      <c r="CO494">
        <v>20</v>
      </c>
      <c r="CP494">
        <v>17</v>
      </c>
      <c r="CQ494">
        <v>17</v>
      </c>
      <c r="CR494">
        <v>17</v>
      </c>
      <c r="CS494">
        <v>17</v>
      </c>
      <c r="CT494">
        <v>22</v>
      </c>
      <c r="CU494">
        <v>17</v>
      </c>
      <c r="CV494">
        <v>22</v>
      </c>
      <c r="CW494">
        <v>17</v>
      </c>
      <c r="CX494">
        <v>17</v>
      </c>
      <c r="CY494">
        <v>24</v>
      </c>
      <c r="CZ494">
        <v>17</v>
      </c>
      <c r="DA494">
        <v>24</v>
      </c>
      <c r="DB494">
        <v>17</v>
      </c>
    </row>
    <row r="495" spans="1:106">
      <c r="A495">
        <v>487</v>
      </c>
      <c r="B495" t="s">
        <v>17</v>
      </c>
      <c r="C495" t="s">
        <v>9</v>
      </c>
      <c r="D495" t="s">
        <v>12</v>
      </c>
      <c r="E495" t="s">
        <v>19</v>
      </c>
      <c r="F495" t="s">
        <v>20</v>
      </c>
      <c r="G495">
        <v>22</v>
      </c>
      <c r="H495">
        <v>22</v>
      </c>
      <c r="I495">
        <v>22</v>
      </c>
      <c r="J495">
        <v>22</v>
      </c>
      <c r="K495">
        <v>22</v>
      </c>
      <c r="L495">
        <v>22</v>
      </c>
      <c r="M495">
        <v>22</v>
      </c>
      <c r="N495">
        <v>22</v>
      </c>
      <c r="O495">
        <v>22</v>
      </c>
      <c r="P495">
        <v>22</v>
      </c>
      <c r="Q495">
        <v>11</v>
      </c>
      <c r="R495">
        <v>22</v>
      </c>
      <c r="S495">
        <v>22</v>
      </c>
      <c r="T495">
        <v>22</v>
      </c>
      <c r="U495">
        <v>22</v>
      </c>
      <c r="V495">
        <v>22</v>
      </c>
      <c r="W495">
        <v>22</v>
      </c>
      <c r="X495">
        <v>22</v>
      </c>
      <c r="Y495">
        <v>22</v>
      </c>
      <c r="Z495">
        <v>22</v>
      </c>
      <c r="AA495">
        <v>25</v>
      </c>
      <c r="AB495">
        <v>25</v>
      </c>
      <c r="AC495">
        <v>25</v>
      </c>
      <c r="AD495">
        <v>25</v>
      </c>
      <c r="AE495">
        <v>25</v>
      </c>
      <c r="AF495">
        <v>25</v>
      </c>
      <c r="AG495">
        <v>25</v>
      </c>
      <c r="AH495">
        <v>25</v>
      </c>
      <c r="AI495">
        <v>25</v>
      </c>
      <c r="AJ495">
        <v>25</v>
      </c>
      <c r="AK495">
        <v>22</v>
      </c>
      <c r="AL495">
        <v>25</v>
      </c>
      <c r="AM495">
        <v>25</v>
      </c>
      <c r="AN495">
        <v>25</v>
      </c>
      <c r="AO495">
        <v>11</v>
      </c>
      <c r="AP495">
        <v>25</v>
      </c>
      <c r="AQ495">
        <v>25</v>
      </c>
      <c r="AR495">
        <v>25</v>
      </c>
      <c r="AS495">
        <v>25</v>
      </c>
      <c r="AT495">
        <v>25</v>
      </c>
      <c r="AU495">
        <v>23</v>
      </c>
      <c r="AV495">
        <v>23</v>
      </c>
      <c r="AW495">
        <v>23</v>
      </c>
      <c r="AX495">
        <v>23</v>
      </c>
      <c r="AY495">
        <v>23</v>
      </c>
      <c r="AZ495">
        <v>24</v>
      </c>
      <c r="BA495">
        <v>23</v>
      </c>
      <c r="BB495">
        <v>23</v>
      </c>
      <c r="BC495">
        <v>23</v>
      </c>
      <c r="BD495">
        <v>24</v>
      </c>
      <c r="BE495">
        <v>25</v>
      </c>
      <c r="BF495">
        <v>23</v>
      </c>
      <c r="BG495">
        <v>23</v>
      </c>
      <c r="BH495">
        <v>1</v>
      </c>
      <c r="BI495">
        <v>25</v>
      </c>
      <c r="BJ495">
        <v>23</v>
      </c>
      <c r="BK495">
        <v>23</v>
      </c>
      <c r="BL495">
        <v>23</v>
      </c>
      <c r="BM495">
        <v>23</v>
      </c>
      <c r="BN495">
        <v>23</v>
      </c>
      <c r="BO495">
        <v>24</v>
      </c>
      <c r="BP495">
        <v>24</v>
      </c>
      <c r="BQ495">
        <v>24</v>
      </c>
      <c r="BR495">
        <v>24</v>
      </c>
      <c r="BS495">
        <v>24</v>
      </c>
      <c r="BT495">
        <v>23</v>
      </c>
      <c r="BU495">
        <v>24</v>
      </c>
      <c r="BV495">
        <v>24</v>
      </c>
      <c r="BW495">
        <v>24</v>
      </c>
      <c r="BX495">
        <v>23</v>
      </c>
      <c r="BY495">
        <v>23</v>
      </c>
      <c r="BZ495">
        <v>1</v>
      </c>
      <c r="CA495">
        <v>24</v>
      </c>
      <c r="CB495">
        <v>23</v>
      </c>
      <c r="CC495">
        <v>23</v>
      </c>
      <c r="CD495">
        <v>24</v>
      </c>
      <c r="CE495">
        <v>24</v>
      </c>
      <c r="CF495">
        <v>24</v>
      </c>
      <c r="CG495">
        <v>24</v>
      </c>
      <c r="CH495">
        <v>24</v>
      </c>
      <c r="CI495">
        <v>17</v>
      </c>
      <c r="CJ495">
        <v>17</v>
      </c>
      <c r="CK495">
        <v>17</v>
      </c>
      <c r="CL495">
        <v>17</v>
      </c>
      <c r="CM495">
        <v>17</v>
      </c>
      <c r="CN495">
        <v>17</v>
      </c>
      <c r="CO495">
        <v>17</v>
      </c>
      <c r="CP495">
        <v>17</v>
      </c>
      <c r="CQ495">
        <v>17</v>
      </c>
      <c r="CR495">
        <v>17</v>
      </c>
      <c r="CS495">
        <v>24</v>
      </c>
      <c r="CT495">
        <v>24</v>
      </c>
      <c r="CU495">
        <v>17</v>
      </c>
      <c r="CV495">
        <v>24</v>
      </c>
      <c r="CW495">
        <v>24</v>
      </c>
      <c r="CX495">
        <v>17</v>
      </c>
      <c r="CY495">
        <v>17</v>
      </c>
      <c r="CZ495">
        <v>17</v>
      </c>
      <c r="DA495">
        <v>17</v>
      </c>
      <c r="DB495">
        <v>17</v>
      </c>
    </row>
    <row r="496" spans="1:106">
      <c r="A496">
        <v>488</v>
      </c>
      <c r="B496" t="s">
        <v>17</v>
      </c>
      <c r="C496" t="s">
        <v>9</v>
      </c>
      <c r="D496" t="s">
        <v>12</v>
      </c>
      <c r="E496" t="s">
        <v>19</v>
      </c>
      <c r="F496" t="s">
        <v>20</v>
      </c>
      <c r="G496">
        <v>22</v>
      </c>
      <c r="H496">
        <v>22</v>
      </c>
      <c r="I496">
        <v>22</v>
      </c>
      <c r="J496">
        <v>22</v>
      </c>
      <c r="K496">
        <v>22</v>
      </c>
      <c r="L496">
        <v>22</v>
      </c>
      <c r="M496">
        <v>22</v>
      </c>
      <c r="N496">
        <v>22</v>
      </c>
      <c r="O496">
        <v>22</v>
      </c>
      <c r="P496">
        <v>22</v>
      </c>
      <c r="Q496">
        <v>22</v>
      </c>
      <c r="R496">
        <v>22</v>
      </c>
      <c r="S496">
        <v>22</v>
      </c>
      <c r="T496">
        <v>22</v>
      </c>
      <c r="U496">
        <v>22</v>
      </c>
      <c r="V496">
        <v>22</v>
      </c>
      <c r="W496">
        <v>22</v>
      </c>
      <c r="X496">
        <v>22</v>
      </c>
      <c r="Y496">
        <v>22</v>
      </c>
      <c r="Z496">
        <v>22</v>
      </c>
      <c r="AA496">
        <v>25</v>
      </c>
      <c r="AB496">
        <v>25</v>
      </c>
      <c r="AC496">
        <v>25</v>
      </c>
      <c r="AD496">
        <v>25</v>
      </c>
      <c r="AE496">
        <v>25</v>
      </c>
      <c r="AF496">
        <v>25</v>
      </c>
      <c r="AG496">
        <v>25</v>
      </c>
      <c r="AH496">
        <v>25</v>
      </c>
      <c r="AI496">
        <v>25</v>
      </c>
      <c r="AJ496">
        <v>25</v>
      </c>
      <c r="AK496">
        <v>25</v>
      </c>
      <c r="AL496">
        <v>25</v>
      </c>
      <c r="AM496">
        <v>25</v>
      </c>
      <c r="AN496">
        <v>25</v>
      </c>
      <c r="AO496">
        <v>25</v>
      </c>
      <c r="AP496">
        <v>25</v>
      </c>
      <c r="AQ496">
        <v>25</v>
      </c>
      <c r="AR496">
        <v>25</v>
      </c>
      <c r="AS496">
        <v>25</v>
      </c>
      <c r="AT496">
        <v>25</v>
      </c>
      <c r="AU496">
        <v>23</v>
      </c>
      <c r="AV496">
        <v>23</v>
      </c>
      <c r="AW496">
        <v>23</v>
      </c>
      <c r="AX496">
        <v>23</v>
      </c>
      <c r="AY496">
        <v>23</v>
      </c>
      <c r="AZ496">
        <v>23</v>
      </c>
      <c r="BA496">
        <v>23</v>
      </c>
      <c r="BB496">
        <v>23</v>
      </c>
      <c r="BC496">
        <v>23</v>
      </c>
      <c r="BD496">
        <v>23</v>
      </c>
      <c r="BE496">
        <v>23</v>
      </c>
      <c r="BF496">
        <v>23</v>
      </c>
      <c r="BG496">
        <v>23</v>
      </c>
      <c r="BH496">
        <v>23</v>
      </c>
      <c r="BI496">
        <v>23</v>
      </c>
      <c r="BJ496">
        <v>23</v>
      </c>
      <c r="BK496">
        <v>23</v>
      </c>
      <c r="BL496">
        <v>23</v>
      </c>
      <c r="BM496">
        <v>23</v>
      </c>
      <c r="BN496">
        <v>23</v>
      </c>
      <c r="BO496">
        <v>24</v>
      </c>
      <c r="BP496">
        <v>24</v>
      </c>
      <c r="BQ496">
        <v>24</v>
      </c>
      <c r="BR496">
        <v>24</v>
      </c>
      <c r="BS496">
        <v>24</v>
      </c>
      <c r="BT496">
        <v>24</v>
      </c>
      <c r="BU496">
        <v>24</v>
      </c>
      <c r="BV496">
        <v>24</v>
      </c>
      <c r="BW496">
        <v>24</v>
      </c>
      <c r="BX496">
        <v>24</v>
      </c>
      <c r="BY496">
        <v>24</v>
      </c>
      <c r="BZ496">
        <v>24</v>
      </c>
      <c r="CA496">
        <v>24</v>
      </c>
      <c r="CB496">
        <v>24</v>
      </c>
      <c r="CC496">
        <v>24</v>
      </c>
      <c r="CD496">
        <v>24</v>
      </c>
      <c r="CE496">
        <v>24</v>
      </c>
      <c r="CF496">
        <v>24</v>
      </c>
      <c r="CG496">
        <v>24</v>
      </c>
      <c r="CH496">
        <v>24</v>
      </c>
      <c r="CI496">
        <v>17</v>
      </c>
      <c r="CJ496">
        <v>17</v>
      </c>
      <c r="CK496">
        <v>17</v>
      </c>
      <c r="CL496">
        <v>17</v>
      </c>
      <c r="CM496">
        <v>17</v>
      </c>
      <c r="CN496">
        <v>17</v>
      </c>
      <c r="CO496">
        <v>17</v>
      </c>
      <c r="CP496">
        <v>17</v>
      </c>
      <c r="CQ496">
        <v>17</v>
      </c>
      <c r="CR496">
        <v>17</v>
      </c>
      <c r="CS496">
        <v>17</v>
      </c>
      <c r="CT496">
        <v>17</v>
      </c>
      <c r="CU496">
        <v>17</v>
      </c>
      <c r="CV496">
        <v>17</v>
      </c>
      <c r="CW496">
        <v>17</v>
      </c>
      <c r="CX496">
        <v>17</v>
      </c>
      <c r="CY496">
        <v>17</v>
      </c>
      <c r="CZ496">
        <v>17</v>
      </c>
      <c r="DA496">
        <v>17</v>
      </c>
      <c r="DB496">
        <v>17</v>
      </c>
    </row>
    <row r="497" spans="1:106">
      <c r="A497">
        <v>489</v>
      </c>
      <c r="B497" t="s">
        <v>17</v>
      </c>
      <c r="C497" t="s">
        <v>9</v>
      </c>
      <c r="D497" t="s">
        <v>12</v>
      </c>
      <c r="E497" t="s">
        <v>19</v>
      </c>
      <c r="F497" t="s">
        <v>20</v>
      </c>
      <c r="G497">
        <v>22</v>
      </c>
      <c r="H497">
        <v>22</v>
      </c>
      <c r="I497">
        <v>22</v>
      </c>
      <c r="J497">
        <v>22</v>
      </c>
      <c r="K497">
        <v>22</v>
      </c>
      <c r="L497">
        <v>22</v>
      </c>
      <c r="M497">
        <v>1</v>
      </c>
      <c r="N497">
        <v>22</v>
      </c>
      <c r="O497">
        <v>1</v>
      </c>
      <c r="P497">
        <v>22</v>
      </c>
      <c r="Q497">
        <v>22</v>
      </c>
      <c r="R497">
        <v>22</v>
      </c>
      <c r="S497">
        <v>22</v>
      </c>
      <c r="T497">
        <v>22</v>
      </c>
      <c r="U497">
        <v>22</v>
      </c>
      <c r="V497">
        <v>22</v>
      </c>
      <c r="W497">
        <v>22</v>
      </c>
      <c r="X497">
        <v>22</v>
      </c>
      <c r="Y497">
        <v>22</v>
      </c>
      <c r="Z497">
        <v>22</v>
      </c>
      <c r="AA497">
        <v>25</v>
      </c>
      <c r="AB497">
        <v>25</v>
      </c>
      <c r="AC497">
        <v>25</v>
      </c>
      <c r="AD497">
        <v>25</v>
      </c>
      <c r="AE497">
        <v>25</v>
      </c>
      <c r="AF497">
        <v>25</v>
      </c>
      <c r="AG497">
        <v>22</v>
      </c>
      <c r="AH497">
        <v>25</v>
      </c>
      <c r="AI497">
        <v>22</v>
      </c>
      <c r="AJ497">
        <v>25</v>
      </c>
      <c r="AK497">
        <v>25</v>
      </c>
      <c r="AL497">
        <v>25</v>
      </c>
      <c r="AM497">
        <v>25</v>
      </c>
      <c r="AN497">
        <v>25</v>
      </c>
      <c r="AO497">
        <v>25</v>
      </c>
      <c r="AP497">
        <v>25</v>
      </c>
      <c r="AQ497">
        <v>25</v>
      </c>
      <c r="AR497">
        <v>25</v>
      </c>
      <c r="AS497">
        <v>25</v>
      </c>
      <c r="AT497">
        <v>25</v>
      </c>
      <c r="AU497">
        <v>23</v>
      </c>
      <c r="AV497">
        <v>23</v>
      </c>
      <c r="AW497">
        <v>23</v>
      </c>
      <c r="AX497">
        <v>23</v>
      </c>
      <c r="AY497">
        <v>23</v>
      </c>
      <c r="AZ497">
        <v>23</v>
      </c>
      <c r="BA497">
        <v>25</v>
      </c>
      <c r="BB497">
        <v>23</v>
      </c>
      <c r="BC497">
        <v>25</v>
      </c>
      <c r="BD497">
        <v>23</v>
      </c>
      <c r="BE497">
        <v>23</v>
      </c>
      <c r="BF497">
        <v>23</v>
      </c>
      <c r="BG497">
        <v>23</v>
      </c>
      <c r="BH497">
        <v>23</v>
      </c>
      <c r="BI497">
        <v>23</v>
      </c>
      <c r="BJ497">
        <v>23</v>
      </c>
      <c r="BK497">
        <v>23</v>
      </c>
      <c r="BL497">
        <v>23</v>
      </c>
      <c r="BM497">
        <v>23</v>
      </c>
      <c r="BN497">
        <v>23</v>
      </c>
      <c r="BO497">
        <v>24</v>
      </c>
      <c r="BP497">
        <v>24</v>
      </c>
      <c r="BQ497">
        <v>24</v>
      </c>
      <c r="BR497">
        <v>24</v>
      </c>
      <c r="BS497">
        <v>24</v>
      </c>
      <c r="BT497">
        <v>24</v>
      </c>
      <c r="BU497">
        <v>23</v>
      </c>
      <c r="BV497">
        <v>24</v>
      </c>
      <c r="BW497">
        <v>23</v>
      </c>
      <c r="BX497">
        <v>24</v>
      </c>
      <c r="BY497">
        <v>24</v>
      </c>
      <c r="BZ497">
        <v>24</v>
      </c>
      <c r="CA497">
        <v>24</v>
      </c>
      <c r="CB497">
        <v>24</v>
      </c>
      <c r="CC497">
        <v>24</v>
      </c>
      <c r="CD497">
        <v>24</v>
      </c>
      <c r="CE497">
        <v>24</v>
      </c>
      <c r="CF497">
        <v>24</v>
      </c>
      <c r="CG497">
        <v>24</v>
      </c>
      <c r="CH497">
        <v>24</v>
      </c>
      <c r="CI497">
        <v>17</v>
      </c>
      <c r="CJ497">
        <v>17</v>
      </c>
      <c r="CK497">
        <v>17</v>
      </c>
      <c r="CL497">
        <v>17</v>
      </c>
      <c r="CM497">
        <v>17</v>
      </c>
      <c r="CN497">
        <v>17</v>
      </c>
      <c r="CO497">
        <v>24</v>
      </c>
      <c r="CP497">
        <v>17</v>
      </c>
      <c r="CQ497">
        <v>24</v>
      </c>
      <c r="CR497">
        <v>17</v>
      </c>
      <c r="CS497">
        <v>17</v>
      </c>
      <c r="CT497">
        <v>17</v>
      </c>
      <c r="CU497">
        <v>17</v>
      </c>
      <c r="CV497">
        <v>17</v>
      </c>
      <c r="CW497">
        <v>17</v>
      </c>
      <c r="CX497">
        <v>17</v>
      </c>
      <c r="CY497">
        <v>17</v>
      </c>
      <c r="CZ497">
        <v>17</v>
      </c>
      <c r="DA497">
        <v>17</v>
      </c>
      <c r="DB497">
        <v>17</v>
      </c>
    </row>
    <row r="498" spans="1:106">
      <c r="A498">
        <v>490</v>
      </c>
      <c r="B498" t="s">
        <v>17</v>
      </c>
      <c r="C498" t="s">
        <v>9</v>
      </c>
      <c r="D498" t="s">
        <v>12</v>
      </c>
      <c r="E498" t="s">
        <v>19</v>
      </c>
      <c r="F498" t="s">
        <v>20</v>
      </c>
      <c r="G498">
        <v>22</v>
      </c>
      <c r="H498">
        <v>22</v>
      </c>
      <c r="I498">
        <v>22</v>
      </c>
      <c r="J498">
        <v>22</v>
      </c>
      <c r="K498">
        <v>22</v>
      </c>
      <c r="L498">
        <v>22</v>
      </c>
      <c r="M498">
        <v>1</v>
      </c>
      <c r="N498">
        <v>22</v>
      </c>
      <c r="O498">
        <v>1</v>
      </c>
      <c r="P498">
        <v>22</v>
      </c>
      <c r="Q498">
        <v>22</v>
      </c>
      <c r="R498">
        <v>22</v>
      </c>
      <c r="S498">
        <v>22</v>
      </c>
      <c r="T498">
        <v>22</v>
      </c>
      <c r="U498">
        <v>22</v>
      </c>
      <c r="V498">
        <v>22</v>
      </c>
      <c r="W498">
        <v>1</v>
      </c>
      <c r="X498">
        <v>22</v>
      </c>
      <c r="Y498">
        <v>22</v>
      </c>
      <c r="Z498">
        <v>22</v>
      </c>
      <c r="AA498">
        <v>25</v>
      </c>
      <c r="AB498">
        <v>25</v>
      </c>
      <c r="AC498">
        <v>25</v>
      </c>
      <c r="AD498">
        <v>25</v>
      </c>
      <c r="AE498">
        <v>25</v>
      </c>
      <c r="AF498">
        <v>25</v>
      </c>
      <c r="AG498">
        <v>22</v>
      </c>
      <c r="AH498">
        <v>25</v>
      </c>
      <c r="AI498">
        <v>22</v>
      </c>
      <c r="AJ498">
        <v>25</v>
      </c>
      <c r="AK498">
        <v>25</v>
      </c>
      <c r="AL498">
        <v>25</v>
      </c>
      <c r="AM498">
        <v>25</v>
      </c>
      <c r="AN498">
        <v>25</v>
      </c>
      <c r="AO498">
        <v>25</v>
      </c>
      <c r="AP498">
        <v>25</v>
      </c>
      <c r="AQ498">
        <v>22</v>
      </c>
      <c r="AR498">
        <v>25</v>
      </c>
      <c r="AS498">
        <v>25</v>
      </c>
      <c r="AT498">
        <v>25</v>
      </c>
      <c r="AU498">
        <v>23</v>
      </c>
      <c r="AV498">
        <v>23</v>
      </c>
      <c r="AW498">
        <v>24</v>
      </c>
      <c r="AX498">
        <v>23</v>
      </c>
      <c r="AY498">
        <v>23</v>
      </c>
      <c r="AZ498">
        <v>23</v>
      </c>
      <c r="BA498">
        <v>25</v>
      </c>
      <c r="BB498">
        <v>23</v>
      </c>
      <c r="BC498">
        <v>25</v>
      </c>
      <c r="BD498">
        <v>23</v>
      </c>
      <c r="BE498">
        <v>23</v>
      </c>
      <c r="BF498">
        <v>23</v>
      </c>
      <c r="BG498">
        <v>23</v>
      </c>
      <c r="BH498">
        <v>23</v>
      </c>
      <c r="BI498">
        <v>23</v>
      </c>
      <c r="BJ498">
        <v>23</v>
      </c>
      <c r="BK498">
        <v>25</v>
      </c>
      <c r="BL498">
        <v>23</v>
      </c>
      <c r="BM498">
        <v>23</v>
      </c>
      <c r="BN498">
        <v>23</v>
      </c>
      <c r="BO498">
        <v>24</v>
      </c>
      <c r="BP498">
        <v>24</v>
      </c>
      <c r="BQ498">
        <v>23</v>
      </c>
      <c r="BR498">
        <v>24</v>
      </c>
      <c r="BS498">
        <v>24</v>
      </c>
      <c r="BT498">
        <v>24</v>
      </c>
      <c r="BU498">
        <v>23</v>
      </c>
      <c r="BV498">
        <v>24</v>
      </c>
      <c r="BW498">
        <v>23</v>
      </c>
      <c r="BX498">
        <v>24</v>
      </c>
      <c r="BY498">
        <v>24</v>
      </c>
      <c r="BZ498">
        <v>24</v>
      </c>
      <c r="CA498">
        <v>24</v>
      </c>
      <c r="CB498">
        <v>24</v>
      </c>
      <c r="CC498">
        <v>24</v>
      </c>
      <c r="CD498">
        <v>24</v>
      </c>
      <c r="CE498">
        <v>23</v>
      </c>
      <c r="CF498">
        <v>24</v>
      </c>
      <c r="CG498">
        <v>24</v>
      </c>
      <c r="CH498">
        <v>24</v>
      </c>
      <c r="CI498">
        <v>17</v>
      </c>
      <c r="CJ498">
        <v>17</v>
      </c>
      <c r="CK498">
        <v>17</v>
      </c>
      <c r="CL498">
        <v>17</v>
      </c>
      <c r="CM498">
        <v>17</v>
      </c>
      <c r="CN498">
        <v>17</v>
      </c>
      <c r="CO498">
        <v>24</v>
      </c>
      <c r="CP498">
        <v>17</v>
      </c>
      <c r="CQ498">
        <v>24</v>
      </c>
      <c r="CR498">
        <v>17</v>
      </c>
      <c r="CS498">
        <v>17</v>
      </c>
      <c r="CT498">
        <v>17</v>
      </c>
      <c r="CU498">
        <v>1</v>
      </c>
      <c r="CV498">
        <v>17</v>
      </c>
      <c r="CW498">
        <v>17</v>
      </c>
      <c r="CX498">
        <v>17</v>
      </c>
      <c r="CY498">
        <v>24</v>
      </c>
      <c r="CZ498">
        <v>17</v>
      </c>
      <c r="DA498">
        <v>1</v>
      </c>
      <c r="DB498">
        <v>17</v>
      </c>
    </row>
    <row r="499" spans="1:106">
      <c r="A499">
        <v>491</v>
      </c>
      <c r="B499" t="s">
        <v>17</v>
      </c>
      <c r="C499" t="s">
        <v>9</v>
      </c>
      <c r="D499" t="s">
        <v>12</v>
      </c>
      <c r="E499" t="s">
        <v>19</v>
      </c>
      <c r="F499" t="s">
        <v>20</v>
      </c>
      <c r="G499">
        <v>22</v>
      </c>
      <c r="H499">
        <v>22</v>
      </c>
      <c r="I499">
        <v>22</v>
      </c>
      <c r="J499">
        <v>22</v>
      </c>
      <c r="K499">
        <v>22</v>
      </c>
      <c r="L499">
        <v>22</v>
      </c>
      <c r="M499">
        <v>22</v>
      </c>
      <c r="N499">
        <v>22</v>
      </c>
      <c r="O499">
        <v>22</v>
      </c>
      <c r="P499">
        <v>22</v>
      </c>
      <c r="Q499">
        <v>22</v>
      </c>
      <c r="R499">
        <v>22</v>
      </c>
      <c r="S499">
        <v>22</v>
      </c>
      <c r="T499">
        <v>22</v>
      </c>
      <c r="U499">
        <v>11</v>
      </c>
      <c r="V499">
        <v>22</v>
      </c>
      <c r="W499">
        <v>22</v>
      </c>
      <c r="X499">
        <v>22</v>
      </c>
      <c r="Y499">
        <v>22</v>
      </c>
      <c r="Z499">
        <v>22</v>
      </c>
      <c r="AA499">
        <v>25</v>
      </c>
      <c r="AB499">
        <v>25</v>
      </c>
      <c r="AC499">
        <v>25</v>
      </c>
      <c r="AD499">
        <v>25</v>
      </c>
      <c r="AE499">
        <v>25</v>
      </c>
      <c r="AF499">
        <v>11</v>
      </c>
      <c r="AG499">
        <v>25</v>
      </c>
      <c r="AH499">
        <v>25</v>
      </c>
      <c r="AI499">
        <v>25</v>
      </c>
      <c r="AJ499">
        <v>25</v>
      </c>
      <c r="AK499">
        <v>25</v>
      </c>
      <c r="AL499">
        <v>25</v>
      </c>
      <c r="AM499">
        <v>25</v>
      </c>
      <c r="AN499">
        <v>1</v>
      </c>
      <c r="AO499">
        <v>22</v>
      </c>
      <c r="AP499">
        <v>25</v>
      </c>
      <c r="AQ499">
        <v>25</v>
      </c>
      <c r="AR499">
        <v>25</v>
      </c>
      <c r="AS499">
        <v>25</v>
      </c>
      <c r="AT499">
        <v>25</v>
      </c>
      <c r="AU499">
        <v>23</v>
      </c>
      <c r="AV499">
        <v>23</v>
      </c>
      <c r="AW499">
        <v>23</v>
      </c>
      <c r="AX499">
        <v>23</v>
      </c>
      <c r="AY499">
        <v>23</v>
      </c>
      <c r="AZ499">
        <v>25</v>
      </c>
      <c r="BA499">
        <v>23</v>
      </c>
      <c r="BB499">
        <v>1</v>
      </c>
      <c r="BC499">
        <v>23</v>
      </c>
      <c r="BD499">
        <v>11</v>
      </c>
      <c r="BE499">
        <v>1</v>
      </c>
      <c r="BF499">
        <v>1</v>
      </c>
      <c r="BG499">
        <v>23</v>
      </c>
      <c r="BH499">
        <v>25</v>
      </c>
      <c r="BI499">
        <v>25</v>
      </c>
      <c r="BJ499">
        <v>23</v>
      </c>
      <c r="BK499">
        <v>23</v>
      </c>
      <c r="BL499">
        <v>23</v>
      </c>
      <c r="BM499">
        <v>23</v>
      </c>
      <c r="BN499">
        <v>23</v>
      </c>
      <c r="BO499">
        <v>24</v>
      </c>
      <c r="BP499">
        <v>24</v>
      </c>
      <c r="BQ499">
        <v>24</v>
      </c>
      <c r="BR499">
        <v>24</v>
      </c>
      <c r="BS499">
        <v>24</v>
      </c>
      <c r="BT499">
        <v>23</v>
      </c>
      <c r="BU499">
        <v>24</v>
      </c>
      <c r="BV499">
        <v>23</v>
      </c>
      <c r="BW499">
        <v>24</v>
      </c>
      <c r="BX499">
        <v>23</v>
      </c>
      <c r="BY499">
        <v>23</v>
      </c>
      <c r="BZ499">
        <v>23</v>
      </c>
      <c r="CA499">
        <v>24</v>
      </c>
      <c r="CB499">
        <v>23</v>
      </c>
      <c r="CC499">
        <v>1</v>
      </c>
      <c r="CD499">
        <v>24</v>
      </c>
      <c r="CE499">
        <v>24</v>
      </c>
      <c r="CF499">
        <v>24</v>
      </c>
      <c r="CG499">
        <v>24</v>
      </c>
      <c r="CH499">
        <v>24</v>
      </c>
      <c r="CI499">
        <v>17</v>
      </c>
      <c r="CJ499">
        <v>17</v>
      </c>
      <c r="CK499">
        <v>17</v>
      </c>
      <c r="CL499">
        <v>17</v>
      </c>
      <c r="CM499">
        <v>17</v>
      </c>
      <c r="CN499">
        <v>1</v>
      </c>
      <c r="CO499">
        <v>17</v>
      </c>
      <c r="CP499">
        <v>24</v>
      </c>
      <c r="CQ499">
        <v>17</v>
      </c>
      <c r="CR499">
        <v>24</v>
      </c>
      <c r="CS499">
        <v>24</v>
      </c>
      <c r="CT499">
        <v>24</v>
      </c>
      <c r="CU499">
        <v>17</v>
      </c>
      <c r="CV499">
        <v>24</v>
      </c>
      <c r="CW499">
        <v>23</v>
      </c>
      <c r="CX499">
        <v>17</v>
      </c>
      <c r="CY499">
        <v>17</v>
      </c>
      <c r="CZ499">
        <v>17</v>
      </c>
      <c r="DA499">
        <v>17</v>
      </c>
      <c r="DB499">
        <v>17</v>
      </c>
    </row>
    <row r="500" spans="1:106">
      <c r="A500">
        <v>492</v>
      </c>
      <c r="B500" t="s">
        <v>17</v>
      </c>
      <c r="C500" t="s">
        <v>9</v>
      </c>
      <c r="D500" t="s">
        <v>12</v>
      </c>
      <c r="E500" t="s">
        <v>19</v>
      </c>
      <c r="F500" t="s">
        <v>20</v>
      </c>
      <c r="G500">
        <v>22</v>
      </c>
      <c r="H500">
        <v>22</v>
      </c>
      <c r="I500">
        <v>22</v>
      </c>
      <c r="J500">
        <v>22</v>
      </c>
      <c r="K500">
        <v>22</v>
      </c>
      <c r="L500">
        <v>22</v>
      </c>
      <c r="M500">
        <v>22</v>
      </c>
      <c r="N500">
        <v>22</v>
      </c>
      <c r="O500">
        <v>22</v>
      </c>
      <c r="P500">
        <v>22</v>
      </c>
      <c r="Q500">
        <v>22</v>
      </c>
      <c r="R500">
        <v>22</v>
      </c>
      <c r="S500">
        <v>22</v>
      </c>
      <c r="T500">
        <v>22</v>
      </c>
      <c r="U500">
        <v>22</v>
      </c>
      <c r="V500">
        <v>22</v>
      </c>
      <c r="W500">
        <v>22</v>
      </c>
      <c r="X500">
        <v>22</v>
      </c>
      <c r="Y500">
        <v>22</v>
      </c>
      <c r="Z500">
        <v>22</v>
      </c>
      <c r="AA500">
        <v>25</v>
      </c>
      <c r="AB500">
        <v>25</v>
      </c>
      <c r="AC500">
        <v>25</v>
      </c>
      <c r="AD500">
        <v>25</v>
      </c>
      <c r="AE500">
        <v>25</v>
      </c>
      <c r="AF500">
        <v>25</v>
      </c>
      <c r="AG500">
        <v>25</v>
      </c>
      <c r="AH500">
        <v>25</v>
      </c>
      <c r="AI500">
        <v>25</v>
      </c>
      <c r="AJ500">
        <v>25</v>
      </c>
      <c r="AK500">
        <v>25</v>
      </c>
      <c r="AL500">
        <v>25</v>
      </c>
      <c r="AM500">
        <v>25</v>
      </c>
      <c r="AN500">
        <v>25</v>
      </c>
      <c r="AO500">
        <v>25</v>
      </c>
      <c r="AP500">
        <v>25</v>
      </c>
      <c r="AQ500">
        <v>25</v>
      </c>
      <c r="AR500">
        <v>25</v>
      </c>
      <c r="AS500">
        <v>25</v>
      </c>
      <c r="AT500">
        <v>25</v>
      </c>
      <c r="AU500">
        <v>23</v>
      </c>
      <c r="AV500">
        <v>23</v>
      </c>
      <c r="AW500">
        <v>23</v>
      </c>
      <c r="AX500">
        <v>23</v>
      </c>
      <c r="AY500">
        <v>23</v>
      </c>
      <c r="AZ500">
        <v>23</v>
      </c>
      <c r="BA500">
        <v>23</v>
      </c>
      <c r="BB500">
        <v>23</v>
      </c>
      <c r="BC500">
        <v>23</v>
      </c>
      <c r="BD500">
        <v>23</v>
      </c>
      <c r="BE500">
        <v>23</v>
      </c>
      <c r="BF500">
        <v>1</v>
      </c>
      <c r="BG500">
        <v>23</v>
      </c>
      <c r="BH500">
        <v>23</v>
      </c>
      <c r="BI500">
        <v>23</v>
      </c>
      <c r="BJ500">
        <v>23</v>
      </c>
      <c r="BK500">
        <v>23</v>
      </c>
      <c r="BL500">
        <v>23</v>
      </c>
      <c r="BM500">
        <v>23</v>
      </c>
      <c r="BN500">
        <v>23</v>
      </c>
      <c r="BO500">
        <v>24</v>
      </c>
      <c r="BP500">
        <v>24</v>
      </c>
      <c r="BQ500">
        <v>24</v>
      </c>
      <c r="BR500">
        <v>24</v>
      </c>
      <c r="BS500">
        <v>24</v>
      </c>
      <c r="BT500">
        <v>24</v>
      </c>
      <c r="BU500">
        <v>24</v>
      </c>
      <c r="BV500">
        <v>24</v>
      </c>
      <c r="BW500">
        <v>24</v>
      </c>
      <c r="BX500">
        <v>24</v>
      </c>
      <c r="BY500">
        <v>24</v>
      </c>
      <c r="BZ500">
        <v>23</v>
      </c>
      <c r="CA500">
        <v>24</v>
      </c>
      <c r="CB500">
        <v>1</v>
      </c>
      <c r="CC500">
        <v>24</v>
      </c>
      <c r="CD500">
        <v>24</v>
      </c>
      <c r="CE500">
        <v>24</v>
      </c>
      <c r="CF500">
        <v>24</v>
      </c>
      <c r="CG500">
        <v>24</v>
      </c>
      <c r="CH500">
        <v>24</v>
      </c>
      <c r="CI500">
        <v>17</v>
      </c>
      <c r="CJ500">
        <v>17</v>
      </c>
      <c r="CK500">
        <v>17</v>
      </c>
      <c r="CL500">
        <v>17</v>
      </c>
      <c r="CM500">
        <v>17</v>
      </c>
      <c r="CN500">
        <v>17</v>
      </c>
      <c r="CO500">
        <v>17</v>
      </c>
      <c r="CP500">
        <v>17</v>
      </c>
      <c r="CQ500">
        <v>17</v>
      </c>
      <c r="CR500">
        <v>17</v>
      </c>
      <c r="CS500">
        <v>17</v>
      </c>
      <c r="CT500">
        <v>24</v>
      </c>
      <c r="CU500">
        <v>17</v>
      </c>
      <c r="CV500">
        <v>24</v>
      </c>
      <c r="CW500">
        <v>17</v>
      </c>
      <c r="CX500">
        <v>17</v>
      </c>
      <c r="CY500">
        <v>17</v>
      </c>
      <c r="CZ500">
        <v>17</v>
      </c>
      <c r="DA500">
        <v>17</v>
      </c>
      <c r="DB500">
        <v>17</v>
      </c>
    </row>
    <row r="501" spans="1:106">
      <c r="A501">
        <v>493</v>
      </c>
      <c r="B501" t="s">
        <v>17</v>
      </c>
      <c r="C501" t="s">
        <v>9</v>
      </c>
      <c r="D501" t="s">
        <v>12</v>
      </c>
      <c r="E501" t="s">
        <v>19</v>
      </c>
      <c r="F501" t="s">
        <v>20</v>
      </c>
      <c r="G501">
        <v>22</v>
      </c>
      <c r="H501">
        <v>22</v>
      </c>
      <c r="I501">
        <v>22</v>
      </c>
      <c r="J501">
        <v>22</v>
      </c>
      <c r="K501">
        <v>22</v>
      </c>
      <c r="L501">
        <v>22</v>
      </c>
      <c r="M501">
        <v>1</v>
      </c>
      <c r="N501">
        <v>22</v>
      </c>
      <c r="O501">
        <v>11</v>
      </c>
      <c r="P501">
        <v>22</v>
      </c>
      <c r="Q501">
        <v>22</v>
      </c>
      <c r="R501">
        <v>22</v>
      </c>
      <c r="S501">
        <v>22</v>
      </c>
      <c r="T501">
        <v>22</v>
      </c>
      <c r="U501">
        <v>22</v>
      </c>
      <c r="V501">
        <v>22</v>
      </c>
      <c r="W501">
        <v>22</v>
      </c>
      <c r="X501">
        <v>22</v>
      </c>
      <c r="Y501">
        <v>22</v>
      </c>
      <c r="Z501">
        <v>22</v>
      </c>
      <c r="AA501">
        <v>25</v>
      </c>
      <c r="AB501">
        <v>25</v>
      </c>
      <c r="AC501">
        <v>25</v>
      </c>
      <c r="AD501">
        <v>25</v>
      </c>
      <c r="AE501">
        <v>25</v>
      </c>
      <c r="AF501">
        <v>25</v>
      </c>
      <c r="AG501">
        <v>22</v>
      </c>
      <c r="AH501">
        <v>25</v>
      </c>
      <c r="AI501">
        <v>1</v>
      </c>
      <c r="AJ501">
        <v>25</v>
      </c>
      <c r="AK501">
        <v>25</v>
      </c>
      <c r="AL501">
        <v>25</v>
      </c>
      <c r="AM501">
        <v>25</v>
      </c>
      <c r="AN501">
        <v>25</v>
      </c>
      <c r="AO501">
        <v>25</v>
      </c>
      <c r="AP501">
        <v>25</v>
      </c>
      <c r="AQ501">
        <v>25</v>
      </c>
      <c r="AR501">
        <v>25</v>
      </c>
      <c r="AS501">
        <v>25</v>
      </c>
      <c r="AT501">
        <v>25</v>
      </c>
      <c r="AU501">
        <v>23</v>
      </c>
      <c r="AV501">
        <v>23</v>
      </c>
      <c r="AW501">
        <v>23</v>
      </c>
      <c r="AX501">
        <v>23</v>
      </c>
      <c r="AY501">
        <v>23</v>
      </c>
      <c r="AZ501">
        <v>23</v>
      </c>
      <c r="BA501">
        <v>25</v>
      </c>
      <c r="BB501">
        <v>23</v>
      </c>
      <c r="BC501">
        <v>22</v>
      </c>
      <c r="BD501">
        <v>23</v>
      </c>
      <c r="BE501">
        <v>23</v>
      </c>
      <c r="BF501">
        <v>23</v>
      </c>
      <c r="BG501">
        <v>23</v>
      </c>
      <c r="BH501">
        <v>23</v>
      </c>
      <c r="BI501">
        <v>23</v>
      </c>
      <c r="BJ501">
        <v>23</v>
      </c>
      <c r="BK501">
        <v>23</v>
      </c>
      <c r="BL501">
        <v>23</v>
      </c>
      <c r="BM501">
        <v>23</v>
      </c>
      <c r="BN501">
        <v>23</v>
      </c>
      <c r="BO501">
        <v>24</v>
      </c>
      <c r="BP501">
        <v>24</v>
      </c>
      <c r="BQ501">
        <v>24</v>
      </c>
      <c r="BR501">
        <v>24</v>
      </c>
      <c r="BS501">
        <v>24</v>
      </c>
      <c r="BT501">
        <v>24</v>
      </c>
      <c r="BU501">
        <v>23</v>
      </c>
      <c r="BV501">
        <v>24</v>
      </c>
      <c r="BW501">
        <v>25</v>
      </c>
      <c r="BX501">
        <v>24</v>
      </c>
      <c r="BY501">
        <v>24</v>
      </c>
      <c r="BZ501">
        <v>24</v>
      </c>
      <c r="CA501">
        <v>24</v>
      </c>
      <c r="CB501">
        <v>24</v>
      </c>
      <c r="CC501">
        <v>24</v>
      </c>
      <c r="CD501">
        <v>24</v>
      </c>
      <c r="CE501">
        <v>24</v>
      </c>
      <c r="CF501">
        <v>24</v>
      </c>
      <c r="CG501">
        <v>24</v>
      </c>
      <c r="CH501">
        <v>24</v>
      </c>
      <c r="CI501">
        <v>17</v>
      </c>
      <c r="CJ501">
        <v>17</v>
      </c>
      <c r="CK501">
        <v>17</v>
      </c>
      <c r="CL501">
        <v>17</v>
      </c>
      <c r="CM501">
        <v>17</v>
      </c>
      <c r="CN501">
        <v>17</v>
      </c>
      <c r="CO501">
        <v>24</v>
      </c>
      <c r="CP501">
        <v>17</v>
      </c>
      <c r="CQ501">
        <v>23</v>
      </c>
      <c r="CR501">
        <v>17</v>
      </c>
      <c r="CS501">
        <v>17</v>
      </c>
      <c r="CT501">
        <v>17</v>
      </c>
      <c r="CU501">
        <v>17</v>
      </c>
      <c r="CV501">
        <v>17</v>
      </c>
      <c r="CW501">
        <v>17</v>
      </c>
      <c r="CX501">
        <v>17</v>
      </c>
      <c r="CY501">
        <v>17</v>
      </c>
      <c r="CZ501">
        <v>17</v>
      </c>
      <c r="DA501">
        <v>17</v>
      </c>
      <c r="DB501">
        <v>17</v>
      </c>
    </row>
    <row r="502" spans="1:106">
      <c r="A502">
        <v>494</v>
      </c>
      <c r="B502" t="s">
        <v>17</v>
      </c>
      <c r="C502" t="s">
        <v>9</v>
      </c>
      <c r="D502" t="s">
        <v>12</v>
      </c>
      <c r="E502" t="s">
        <v>19</v>
      </c>
      <c r="F502" t="s">
        <v>20</v>
      </c>
      <c r="G502">
        <v>11</v>
      </c>
      <c r="H502">
        <v>22</v>
      </c>
      <c r="I502">
        <v>22</v>
      </c>
      <c r="J502">
        <v>22</v>
      </c>
      <c r="K502">
        <v>22</v>
      </c>
      <c r="L502">
        <v>22</v>
      </c>
      <c r="M502">
        <v>22</v>
      </c>
      <c r="N502">
        <v>22</v>
      </c>
      <c r="O502">
        <v>22</v>
      </c>
      <c r="P502">
        <v>22</v>
      </c>
      <c r="Q502">
        <v>22</v>
      </c>
      <c r="R502">
        <v>22</v>
      </c>
      <c r="S502">
        <v>22</v>
      </c>
      <c r="T502">
        <v>22</v>
      </c>
      <c r="U502">
        <v>22</v>
      </c>
      <c r="V502">
        <v>22</v>
      </c>
      <c r="W502">
        <v>22</v>
      </c>
      <c r="X502">
        <v>22</v>
      </c>
      <c r="Y502">
        <v>22</v>
      </c>
      <c r="Z502">
        <v>22</v>
      </c>
      <c r="AA502">
        <v>22</v>
      </c>
      <c r="AB502">
        <v>25</v>
      </c>
      <c r="AC502">
        <v>25</v>
      </c>
      <c r="AD502">
        <v>25</v>
      </c>
      <c r="AE502">
        <v>11</v>
      </c>
      <c r="AF502">
        <v>25</v>
      </c>
      <c r="AG502">
        <v>25</v>
      </c>
      <c r="AH502">
        <v>25</v>
      </c>
      <c r="AI502">
        <v>25</v>
      </c>
      <c r="AJ502">
        <v>25</v>
      </c>
      <c r="AK502">
        <v>25</v>
      </c>
      <c r="AL502">
        <v>25</v>
      </c>
      <c r="AM502">
        <v>25</v>
      </c>
      <c r="AN502">
        <v>25</v>
      </c>
      <c r="AO502">
        <v>25</v>
      </c>
      <c r="AP502">
        <v>25</v>
      </c>
      <c r="AQ502">
        <v>25</v>
      </c>
      <c r="AR502">
        <v>25</v>
      </c>
      <c r="AS502">
        <v>25</v>
      </c>
      <c r="AT502">
        <v>25</v>
      </c>
      <c r="AU502">
        <v>25</v>
      </c>
      <c r="AV502">
        <v>23</v>
      </c>
      <c r="AW502">
        <v>23</v>
      </c>
      <c r="AX502">
        <v>23</v>
      </c>
      <c r="AY502">
        <v>25</v>
      </c>
      <c r="AZ502">
        <v>23</v>
      </c>
      <c r="BA502">
        <v>23</v>
      </c>
      <c r="BB502">
        <v>23</v>
      </c>
      <c r="BC502">
        <v>23</v>
      </c>
      <c r="BD502">
        <v>23</v>
      </c>
      <c r="BE502">
        <v>23</v>
      </c>
      <c r="BF502">
        <v>23</v>
      </c>
      <c r="BG502">
        <v>23</v>
      </c>
      <c r="BH502">
        <v>23</v>
      </c>
      <c r="BI502">
        <v>23</v>
      </c>
      <c r="BJ502">
        <v>1</v>
      </c>
      <c r="BK502">
        <v>23</v>
      </c>
      <c r="BL502">
        <v>1</v>
      </c>
      <c r="BM502">
        <v>23</v>
      </c>
      <c r="BN502">
        <v>23</v>
      </c>
      <c r="BO502">
        <v>23</v>
      </c>
      <c r="BP502">
        <v>24</v>
      </c>
      <c r="BQ502">
        <v>24</v>
      </c>
      <c r="BR502">
        <v>24</v>
      </c>
      <c r="BS502">
        <v>23</v>
      </c>
      <c r="BT502">
        <v>24</v>
      </c>
      <c r="BU502">
        <v>24</v>
      </c>
      <c r="BV502">
        <v>24</v>
      </c>
      <c r="BW502">
        <v>24</v>
      </c>
      <c r="BX502">
        <v>24</v>
      </c>
      <c r="BY502">
        <v>24</v>
      </c>
      <c r="BZ502">
        <v>24</v>
      </c>
      <c r="CA502">
        <v>24</v>
      </c>
      <c r="CB502">
        <v>1</v>
      </c>
      <c r="CC502">
        <v>24</v>
      </c>
      <c r="CD502">
        <v>23</v>
      </c>
      <c r="CE502">
        <v>24</v>
      </c>
      <c r="CF502">
        <v>23</v>
      </c>
      <c r="CG502">
        <v>24</v>
      </c>
      <c r="CH502">
        <v>24</v>
      </c>
      <c r="CI502">
        <v>24</v>
      </c>
      <c r="CJ502">
        <v>17</v>
      </c>
      <c r="CK502">
        <v>17</v>
      </c>
      <c r="CL502">
        <v>17</v>
      </c>
      <c r="CM502">
        <v>24</v>
      </c>
      <c r="CN502">
        <v>17</v>
      </c>
      <c r="CO502">
        <v>17</v>
      </c>
      <c r="CP502">
        <v>17</v>
      </c>
      <c r="CQ502">
        <v>17</v>
      </c>
      <c r="CR502">
        <v>17</v>
      </c>
      <c r="CS502">
        <v>17</v>
      </c>
      <c r="CT502">
        <v>1</v>
      </c>
      <c r="CU502">
        <v>17</v>
      </c>
      <c r="CV502">
        <v>24</v>
      </c>
      <c r="CW502">
        <v>17</v>
      </c>
      <c r="CX502">
        <v>24</v>
      </c>
      <c r="CY502">
        <v>17</v>
      </c>
      <c r="CZ502">
        <v>24</v>
      </c>
      <c r="DA502">
        <v>17</v>
      </c>
      <c r="DB502">
        <v>1</v>
      </c>
    </row>
    <row r="503" spans="1:106">
      <c r="A503">
        <v>495</v>
      </c>
      <c r="B503" t="s">
        <v>17</v>
      </c>
      <c r="C503" t="s">
        <v>9</v>
      </c>
      <c r="D503" t="s">
        <v>12</v>
      </c>
      <c r="E503" t="s">
        <v>19</v>
      </c>
      <c r="F503" t="s">
        <v>20</v>
      </c>
      <c r="G503">
        <v>22</v>
      </c>
      <c r="H503">
        <v>22</v>
      </c>
      <c r="I503">
        <v>22</v>
      </c>
      <c r="J503">
        <v>22</v>
      </c>
      <c r="K503">
        <v>22</v>
      </c>
      <c r="L503">
        <v>22</v>
      </c>
      <c r="M503">
        <v>22</v>
      </c>
      <c r="N503">
        <v>22</v>
      </c>
      <c r="O503">
        <v>22</v>
      </c>
      <c r="P503">
        <v>22</v>
      </c>
      <c r="Q503">
        <v>22</v>
      </c>
      <c r="R503">
        <v>22</v>
      </c>
      <c r="S503">
        <v>22</v>
      </c>
      <c r="T503">
        <v>22</v>
      </c>
      <c r="U503">
        <v>22</v>
      </c>
      <c r="V503">
        <v>22</v>
      </c>
      <c r="W503">
        <v>22</v>
      </c>
      <c r="X503">
        <v>22</v>
      </c>
      <c r="Y503">
        <v>22</v>
      </c>
      <c r="Z503">
        <v>22</v>
      </c>
      <c r="AA503">
        <v>25</v>
      </c>
      <c r="AB503">
        <v>25</v>
      </c>
      <c r="AC503">
        <v>25</v>
      </c>
      <c r="AD503">
        <v>25</v>
      </c>
      <c r="AE503">
        <v>25</v>
      </c>
      <c r="AF503">
        <v>25</v>
      </c>
      <c r="AG503">
        <v>25</v>
      </c>
      <c r="AH503">
        <v>25</v>
      </c>
      <c r="AI503">
        <v>25</v>
      </c>
      <c r="AJ503">
        <v>25</v>
      </c>
      <c r="AK503">
        <v>25</v>
      </c>
      <c r="AL503">
        <v>25</v>
      </c>
      <c r="AM503">
        <v>25</v>
      </c>
      <c r="AN503">
        <v>25</v>
      </c>
      <c r="AO503">
        <v>25</v>
      </c>
      <c r="AP503">
        <v>25</v>
      </c>
      <c r="AQ503">
        <v>25</v>
      </c>
      <c r="AR503">
        <v>25</v>
      </c>
      <c r="AS503">
        <v>25</v>
      </c>
      <c r="AT503">
        <v>25</v>
      </c>
      <c r="AU503">
        <v>23</v>
      </c>
      <c r="AV503">
        <v>23</v>
      </c>
      <c r="AW503">
        <v>23</v>
      </c>
      <c r="AX503">
        <v>23</v>
      </c>
      <c r="AY503">
        <v>23</v>
      </c>
      <c r="AZ503">
        <v>23</v>
      </c>
      <c r="BA503">
        <v>23</v>
      </c>
      <c r="BB503">
        <v>23</v>
      </c>
      <c r="BC503">
        <v>23</v>
      </c>
      <c r="BD503">
        <v>23</v>
      </c>
      <c r="BE503">
        <v>23</v>
      </c>
      <c r="BF503">
        <v>23</v>
      </c>
      <c r="BG503">
        <v>23</v>
      </c>
      <c r="BH503">
        <v>23</v>
      </c>
      <c r="BI503">
        <v>23</v>
      </c>
      <c r="BJ503">
        <v>23</v>
      </c>
      <c r="BK503">
        <v>23</v>
      </c>
      <c r="BL503">
        <v>23</v>
      </c>
      <c r="BM503">
        <v>23</v>
      </c>
      <c r="BN503">
        <v>23</v>
      </c>
      <c r="BO503">
        <v>24</v>
      </c>
      <c r="BP503">
        <v>24</v>
      </c>
      <c r="BQ503">
        <v>24</v>
      </c>
      <c r="BR503">
        <v>24</v>
      </c>
      <c r="BS503">
        <v>24</v>
      </c>
      <c r="BT503">
        <v>24</v>
      </c>
      <c r="BU503">
        <v>24</v>
      </c>
      <c r="BV503">
        <v>24</v>
      </c>
      <c r="BW503">
        <v>24</v>
      </c>
      <c r="BX503">
        <v>24</v>
      </c>
      <c r="BY503">
        <v>24</v>
      </c>
      <c r="BZ503">
        <v>24</v>
      </c>
      <c r="CA503">
        <v>24</v>
      </c>
      <c r="CB503">
        <v>24</v>
      </c>
      <c r="CC503">
        <v>24</v>
      </c>
      <c r="CD503">
        <v>24</v>
      </c>
      <c r="CE503">
        <v>24</v>
      </c>
      <c r="CF503">
        <v>24</v>
      </c>
      <c r="CG503">
        <v>24</v>
      </c>
      <c r="CH503">
        <v>24</v>
      </c>
      <c r="CI503">
        <v>17</v>
      </c>
      <c r="CJ503">
        <v>17</v>
      </c>
      <c r="CK503">
        <v>17</v>
      </c>
      <c r="CL503">
        <v>17</v>
      </c>
      <c r="CM503">
        <v>17</v>
      </c>
      <c r="CN503">
        <v>17</v>
      </c>
      <c r="CO503">
        <v>17</v>
      </c>
      <c r="CP503">
        <v>17</v>
      </c>
      <c r="CQ503">
        <v>17</v>
      </c>
      <c r="CR503">
        <v>17</v>
      </c>
      <c r="CS503">
        <v>17</v>
      </c>
      <c r="CT503">
        <v>17</v>
      </c>
      <c r="CU503">
        <v>17</v>
      </c>
      <c r="CV503">
        <v>17</v>
      </c>
      <c r="CW503">
        <v>17</v>
      </c>
      <c r="CX503">
        <v>17</v>
      </c>
      <c r="CY503">
        <v>17</v>
      </c>
      <c r="CZ503">
        <v>17</v>
      </c>
      <c r="DA503">
        <v>17</v>
      </c>
      <c r="DB503">
        <v>17</v>
      </c>
    </row>
    <row r="504" spans="1:106">
      <c r="A504">
        <v>496</v>
      </c>
      <c r="B504" t="s">
        <v>17</v>
      </c>
      <c r="C504" t="s">
        <v>9</v>
      </c>
      <c r="D504" t="s">
        <v>12</v>
      </c>
      <c r="E504" t="s">
        <v>19</v>
      </c>
      <c r="F504" t="s">
        <v>20</v>
      </c>
      <c r="G504">
        <v>22</v>
      </c>
      <c r="H504">
        <v>22</v>
      </c>
      <c r="I504">
        <v>22</v>
      </c>
      <c r="J504">
        <v>22</v>
      </c>
      <c r="K504">
        <v>22</v>
      </c>
      <c r="L504">
        <v>22</v>
      </c>
      <c r="M504">
        <v>22</v>
      </c>
      <c r="N504">
        <v>22</v>
      </c>
      <c r="O504">
        <v>22</v>
      </c>
      <c r="P504">
        <v>22</v>
      </c>
      <c r="Q504">
        <v>22</v>
      </c>
      <c r="R504">
        <v>22</v>
      </c>
      <c r="S504">
        <v>22</v>
      </c>
      <c r="T504">
        <v>22</v>
      </c>
      <c r="U504">
        <v>22</v>
      </c>
      <c r="V504">
        <v>22</v>
      </c>
      <c r="W504">
        <v>22</v>
      </c>
      <c r="X504">
        <v>22</v>
      </c>
      <c r="Y504">
        <v>22</v>
      </c>
      <c r="Z504">
        <v>22</v>
      </c>
      <c r="AA504">
        <v>25</v>
      </c>
      <c r="AB504">
        <v>25</v>
      </c>
      <c r="AC504">
        <v>25</v>
      </c>
      <c r="AD504">
        <v>25</v>
      </c>
      <c r="AE504">
        <v>25</v>
      </c>
      <c r="AF504">
        <v>25</v>
      </c>
      <c r="AG504">
        <v>25</v>
      </c>
      <c r="AH504">
        <v>25</v>
      </c>
      <c r="AI504">
        <v>25</v>
      </c>
      <c r="AJ504">
        <v>25</v>
      </c>
      <c r="AK504">
        <v>25</v>
      </c>
      <c r="AL504">
        <v>25</v>
      </c>
      <c r="AM504">
        <v>25</v>
      </c>
      <c r="AN504">
        <v>25</v>
      </c>
      <c r="AO504">
        <v>25</v>
      </c>
      <c r="AP504">
        <v>25</v>
      </c>
      <c r="AQ504">
        <v>25</v>
      </c>
      <c r="AR504">
        <v>25</v>
      </c>
      <c r="AS504">
        <v>25</v>
      </c>
      <c r="AT504">
        <v>25</v>
      </c>
      <c r="AU504">
        <v>23</v>
      </c>
      <c r="AV504">
        <v>23</v>
      </c>
      <c r="AW504">
        <v>23</v>
      </c>
      <c r="AX504">
        <v>23</v>
      </c>
      <c r="AY504">
        <v>23</v>
      </c>
      <c r="AZ504">
        <v>23</v>
      </c>
      <c r="BA504">
        <v>24</v>
      </c>
      <c r="BB504">
        <v>23</v>
      </c>
      <c r="BC504">
        <v>24</v>
      </c>
      <c r="BD504">
        <v>23</v>
      </c>
      <c r="BE504">
        <v>23</v>
      </c>
      <c r="BF504">
        <v>23</v>
      </c>
      <c r="BG504">
        <v>23</v>
      </c>
      <c r="BH504">
        <v>23</v>
      </c>
      <c r="BI504">
        <v>23</v>
      </c>
      <c r="BJ504">
        <v>23</v>
      </c>
      <c r="BK504">
        <v>23</v>
      </c>
      <c r="BL504">
        <v>23</v>
      </c>
      <c r="BM504">
        <v>23</v>
      </c>
      <c r="BN504">
        <v>23</v>
      </c>
      <c r="BO504">
        <v>24</v>
      </c>
      <c r="BP504">
        <v>11</v>
      </c>
      <c r="BQ504">
        <v>24</v>
      </c>
      <c r="BR504">
        <v>24</v>
      </c>
      <c r="BS504">
        <v>24</v>
      </c>
      <c r="BT504">
        <v>24</v>
      </c>
      <c r="BU504">
        <v>23</v>
      </c>
      <c r="BV504">
        <v>24</v>
      </c>
      <c r="BW504">
        <v>23</v>
      </c>
      <c r="BX504">
        <v>24</v>
      </c>
      <c r="BY504">
        <v>24</v>
      </c>
      <c r="BZ504">
        <v>24</v>
      </c>
      <c r="CA504">
        <v>24</v>
      </c>
      <c r="CB504">
        <v>24</v>
      </c>
      <c r="CC504">
        <v>24</v>
      </c>
      <c r="CD504">
        <v>24</v>
      </c>
      <c r="CE504">
        <v>24</v>
      </c>
      <c r="CF504">
        <v>24</v>
      </c>
      <c r="CG504">
        <v>24</v>
      </c>
      <c r="CH504">
        <v>24</v>
      </c>
      <c r="CI504">
        <v>17</v>
      </c>
      <c r="CJ504">
        <v>24</v>
      </c>
      <c r="CK504">
        <v>17</v>
      </c>
      <c r="CL504">
        <v>17</v>
      </c>
      <c r="CM504">
        <v>17</v>
      </c>
      <c r="CN504">
        <v>17</v>
      </c>
      <c r="CO504">
        <v>20</v>
      </c>
      <c r="CP504">
        <v>17</v>
      </c>
      <c r="CQ504">
        <v>17</v>
      </c>
      <c r="CR504">
        <v>17</v>
      </c>
      <c r="CS504">
        <v>17</v>
      </c>
      <c r="CT504">
        <v>17</v>
      </c>
      <c r="CU504">
        <v>17</v>
      </c>
      <c r="CV504">
        <v>17</v>
      </c>
      <c r="CW504">
        <v>17</v>
      </c>
      <c r="CX504">
        <v>17</v>
      </c>
      <c r="CY504">
        <v>17</v>
      </c>
      <c r="CZ504">
        <v>17</v>
      </c>
      <c r="DA504">
        <v>17</v>
      </c>
      <c r="DB504">
        <v>17</v>
      </c>
    </row>
    <row r="505" spans="1:106">
      <c r="A505">
        <v>497</v>
      </c>
      <c r="B505" t="s">
        <v>17</v>
      </c>
      <c r="C505" t="s">
        <v>9</v>
      </c>
      <c r="D505" t="s">
        <v>12</v>
      </c>
      <c r="E505" t="s">
        <v>19</v>
      </c>
      <c r="F505" t="s">
        <v>20</v>
      </c>
      <c r="G505">
        <v>22</v>
      </c>
      <c r="H505">
        <v>22</v>
      </c>
      <c r="I505">
        <v>22</v>
      </c>
      <c r="J505">
        <v>22</v>
      </c>
      <c r="K505">
        <v>22</v>
      </c>
      <c r="L505">
        <v>22</v>
      </c>
      <c r="M505">
        <v>22</v>
      </c>
      <c r="N505">
        <v>22</v>
      </c>
      <c r="O505">
        <v>22</v>
      </c>
      <c r="P505">
        <v>22</v>
      </c>
      <c r="Q505">
        <v>22</v>
      </c>
      <c r="R505">
        <v>22</v>
      </c>
      <c r="S505">
        <v>22</v>
      </c>
      <c r="T505">
        <v>22</v>
      </c>
      <c r="U505">
        <v>22</v>
      </c>
      <c r="V505">
        <v>22</v>
      </c>
      <c r="W505">
        <v>22</v>
      </c>
      <c r="X505">
        <v>22</v>
      </c>
      <c r="Y505">
        <v>22</v>
      </c>
      <c r="Z505">
        <v>22</v>
      </c>
      <c r="AA505">
        <v>25</v>
      </c>
      <c r="AB505">
        <v>25</v>
      </c>
      <c r="AC505">
        <v>25</v>
      </c>
      <c r="AD505">
        <v>25</v>
      </c>
      <c r="AE505">
        <v>25</v>
      </c>
      <c r="AF505">
        <v>25</v>
      </c>
      <c r="AG505">
        <v>25</v>
      </c>
      <c r="AH505">
        <v>25</v>
      </c>
      <c r="AI505">
        <v>25</v>
      </c>
      <c r="AJ505">
        <v>25</v>
      </c>
      <c r="AK505">
        <v>25</v>
      </c>
      <c r="AL505">
        <v>25</v>
      </c>
      <c r="AM505">
        <v>25</v>
      </c>
      <c r="AN505">
        <v>25</v>
      </c>
      <c r="AO505">
        <v>25</v>
      </c>
      <c r="AP505">
        <v>25</v>
      </c>
      <c r="AQ505">
        <v>25</v>
      </c>
      <c r="AR505">
        <v>25</v>
      </c>
      <c r="AS505">
        <v>25</v>
      </c>
      <c r="AT505">
        <v>25</v>
      </c>
      <c r="AU505">
        <v>23</v>
      </c>
      <c r="AV505">
        <v>23</v>
      </c>
      <c r="AW505">
        <v>23</v>
      </c>
      <c r="AX505">
        <v>23</v>
      </c>
      <c r="AY505">
        <v>23</v>
      </c>
      <c r="AZ505">
        <v>23</v>
      </c>
      <c r="BA505">
        <v>23</v>
      </c>
      <c r="BB505">
        <v>23</v>
      </c>
      <c r="BC505">
        <v>23</v>
      </c>
      <c r="BD505">
        <v>23</v>
      </c>
      <c r="BE505">
        <v>23</v>
      </c>
      <c r="BF505">
        <v>23</v>
      </c>
      <c r="BG505">
        <v>23</v>
      </c>
      <c r="BH505">
        <v>23</v>
      </c>
      <c r="BI505">
        <v>23</v>
      </c>
      <c r="BJ505">
        <v>23</v>
      </c>
      <c r="BK505">
        <v>23</v>
      </c>
      <c r="BL505">
        <v>23</v>
      </c>
      <c r="BM505">
        <v>23</v>
      </c>
      <c r="BN505">
        <v>23</v>
      </c>
      <c r="BO505">
        <v>24</v>
      </c>
      <c r="BP505">
        <v>24</v>
      </c>
      <c r="BQ505">
        <v>24</v>
      </c>
      <c r="BR505">
        <v>24</v>
      </c>
      <c r="BS505">
        <v>24</v>
      </c>
      <c r="BT505">
        <v>24</v>
      </c>
      <c r="BU505">
        <v>24</v>
      </c>
      <c r="BV505">
        <v>24</v>
      </c>
      <c r="BW505">
        <v>24</v>
      </c>
      <c r="BX505">
        <v>24</v>
      </c>
      <c r="BY505">
        <v>24</v>
      </c>
      <c r="BZ505">
        <v>24</v>
      </c>
      <c r="CA505">
        <v>24</v>
      </c>
      <c r="CB505">
        <v>24</v>
      </c>
      <c r="CC505">
        <v>24</v>
      </c>
      <c r="CD505">
        <v>24</v>
      </c>
      <c r="CE505">
        <v>24</v>
      </c>
      <c r="CF505">
        <v>24</v>
      </c>
      <c r="CG505">
        <v>24</v>
      </c>
      <c r="CH505">
        <v>24</v>
      </c>
      <c r="CI505">
        <v>17</v>
      </c>
      <c r="CJ505">
        <v>17</v>
      </c>
      <c r="CK505">
        <v>17</v>
      </c>
      <c r="CL505">
        <v>17</v>
      </c>
      <c r="CM505">
        <v>17</v>
      </c>
      <c r="CN505">
        <v>17</v>
      </c>
      <c r="CO505">
        <v>17</v>
      </c>
      <c r="CP505">
        <v>17</v>
      </c>
      <c r="CQ505">
        <v>17</v>
      </c>
      <c r="CR505">
        <v>17</v>
      </c>
      <c r="CS505">
        <v>17</v>
      </c>
      <c r="CT505">
        <v>18</v>
      </c>
      <c r="CU505">
        <v>17</v>
      </c>
      <c r="CV505">
        <v>18</v>
      </c>
      <c r="CW505">
        <v>17</v>
      </c>
      <c r="CX505">
        <v>17</v>
      </c>
      <c r="CY505">
        <v>17</v>
      </c>
      <c r="CZ505">
        <v>17</v>
      </c>
      <c r="DA505">
        <v>17</v>
      </c>
      <c r="DB505">
        <v>17</v>
      </c>
    </row>
    <row r="506" spans="1:106">
      <c r="A506">
        <v>498</v>
      </c>
      <c r="B506" t="s">
        <v>17</v>
      </c>
      <c r="C506" t="s">
        <v>9</v>
      </c>
      <c r="D506" t="s">
        <v>12</v>
      </c>
      <c r="E506" t="s">
        <v>19</v>
      </c>
      <c r="F506" t="s">
        <v>20</v>
      </c>
      <c r="G506">
        <v>22</v>
      </c>
      <c r="H506">
        <v>22</v>
      </c>
      <c r="I506">
        <v>22</v>
      </c>
      <c r="J506">
        <v>22</v>
      </c>
      <c r="K506">
        <v>22</v>
      </c>
      <c r="L506">
        <v>22</v>
      </c>
      <c r="M506">
        <v>22</v>
      </c>
      <c r="N506">
        <v>22</v>
      </c>
      <c r="O506">
        <v>22</v>
      </c>
      <c r="P506">
        <v>22</v>
      </c>
      <c r="Q506">
        <v>22</v>
      </c>
      <c r="R506">
        <v>22</v>
      </c>
      <c r="S506">
        <v>22</v>
      </c>
      <c r="T506">
        <v>22</v>
      </c>
      <c r="U506">
        <v>11</v>
      </c>
      <c r="V506">
        <v>22</v>
      </c>
      <c r="W506">
        <v>22</v>
      </c>
      <c r="X506">
        <v>22</v>
      </c>
      <c r="Y506">
        <v>22</v>
      </c>
      <c r="Z506">
        <v>22</v>
      </c>
      <c r="AA506">
        <v>25</v>
      </c>
      <c r="AB506">
        <v>25</v>
      </c>
      <c r="AC506">
        <v>25</v>
      </c>
      <c r="AD506">
        <v>25</v>
      </c>
      <c r="AE506">
        <v>25</v>
      </c>
      <c r="AF506">
        <v>25</v>
      </c>
      <c r="AG506">
        <v>25</v>
      </c>
      <c r="AH506">
        <v>25</v>
      </c>
      <c r="AI506">
        <v>25</v>
      </c>
      <c r="AJ506">
        <v>25</v>
      </c>
      <c r="AK506">
        <v>11</v>
      </c>
      <c r="AL506">
        <v>1</v>
      </c>
      <c r="AM506">
        <v>25</v>
      </c>
      <c r="AN506">
        <v>1</v>
      </c>
      <c r="AO506">
        <v>22</v>
      </c>
      <c r="AP506">
        <v>25</v>
      </c>
      <c r="AQ506">
        <v>25</v>
      </c>
      <c r="AR506">
        <v>25</v>
      </c>
      <c r="AS506">
        <v>25</v>
      </c>
      <c r="AT506">
        <v>25</v>
      </c>
      <c r="AU506">
        <v>23</v>
      </c>
      <c r="AV506">
        <v>23</v>
      </c>
      <c r="AW506">
        <v>11</v>
      </c>
      <c r="AX506">
        <v>23</v>
      </c>
      <c r="AY506">
        <v>23</v>
      </c>
      <c r="AZ506">
        <v>23</v>
      </c>
      <c r="BA506">
        <v>23</v>
      </c>
      <c r="BB506">
        <v>23</v>
      </c>
      <c r="BC506">
        <v>23</v>
      </c>
      <c r="BD506">
        <v>23</v>
      </c>
      <c r="BE506">
        <v>25</v>
      </c>
      <c r="BF506">
        <v>25</v>
      </c>
      <c r="BG506">
        <v>23</v>
      </c>
      <c r="BH506">
        <v>11</v>
      </c>
      <c r="BI506">
        <v>25</v>
      </c>
      <c r="BJ506">
        <v>23</v>
      </c>
      <c r="BK506">
        <v>23</v>
      </c>
      <c r="BL506">
        <v>23</v>
      </c>
      <c r="BM506">
        <v>23</v>
      </c>
      <c r="BN506">
        <v>23</v>
      </c>
      <c r="BO506">
        <v>24</v>
      </c>
      <c r="BP506">
        <v>24</v>
      </c>
      <c r="BQ506">
        <v>23</v>
      </c>
      <c r="BR506">
        <v>24</v>
      </c>
      <c r="BS506">
        <v>24</v>
      </c>
      <c r="BT506">
        <v>24</v>
      </c>
      <c r="BU506">
        <v>24</v>
      </c>
      <c r="BV506">
        <v>24</v>
      </c>
      <c r="BW506">
        <v>24</v>
      </c>
      <c r="BX506">
        <v>24</v>
      </c>
      <c r="BY506">
        <v>23</v>
      </c>
      <c r="BZ506">
        <v>23</v>
      </c>
      <c r="CA506">
        <v>24</v>
      </c>
      <c r="CB506">
        <v>25</v>
      </c>
      <c r="CC506">
        <v>1</v>
      </c>
      <c r="CD506">
        <v>24</v>
      </c>
      <c r="CE506">
        <v>24</v>
      </c>
      <c r="CF506">
        <v>24</v>
      </c>
      <c r="CG506">
        <v>24</v>
      </c>
      <c r="CH506">
        <v>24</v>
      </c>
      <c r="CI506">
        <v>17</v>
      </c>
      <c r="CJ506">
        <v>17</v>
      </c>
      <c r="CK506">
        <v>24</v>
      </c>
      <c r="CL506">
        <v>17</v>
      </c>
      <c r="CM506">
        <v>17</v>
      </c>
      <c r="CN506">
        <v>17</v>
      </c>
      <c r="CO506">
        <v>17</v>
      </c>
      <c r="CP506">
        <v>17</v>
      </c>
      <c r="CQ506">
        <v>1</v>
      </c>
      <c r="CR506">
        <v>17</v>
      </c>
      <c r="CS506">
        <v>1</v>
      </c>
      <c r="CT506">
        <v>24</v>
      </c>
      <c r="CU506">
        <v>17</v>
      </c>
      <c r="CV506">
        <v>23</v>
      </c>
      <c r="CW506">
        <v>23</v>
      </c>
      <c r="CX506">
        <v>17</v>
      </c>
      <c r="CY506">
        <v>17</v>
      </c>
      <c r="CZ506">
        <v>17</v>
      </c>
      <c r="DA506">
        <v>17</v>
      </c>
      <c r="DB506">
        <v>17</v>
      </c>
    </row>
    <row r="507" spans="1:106">
      <c r="A507">
        <v>499</v>
      </c>
      <c r="B507" t="s">
        <v>17</v>
      </c>
      <c r="C507" t="s">
        <v>9</v>
      </c>
      <c r="D507" t="s">
        <v>12</v>
      </c>
      <c r="E507" t="s">
        <v>19</v>
      </c>
      <c r="F507" t="s">
        <v>20</v>
      </c>
      <c r="G507">
        <v>22</v>
      </c>
      <c r="H507">
        <v>22</v>
      </c>
      <c r="I507">
        <v>22</v>
      </c>
      <c r="J507">
        <v>22</v>
      </c>
      <c r="K507">
        <v>22</v>
      </c>
      <c r="L507">
        <v>22</v>
      </c>
      <c r="M507">
        <v>22</v>
      </c>
      <c r="N507">
        <v>22</v>
      </c>
      <c r="O507">
        <v>22</v>
      </c>
      <c r="P507">
        <v>22</v>
      </c>
      <c r="Q507">
        <v>22</v>
      </c>
      <c r="R507">
        <v>22</v>
      </c>
      <c r="S507">
        <v>22</v>
      </c>
      <c r="T507">
        <v>22</v>
      </c>
      <c r="U507">
        <v>22</v>
      </c>
      <c r="V507">
        <v>22</v>
      </c>
      <c r="W507">
        <v>22</v>
      </c>
      <c r="X507">
        <v>22</v>
      </c>
      <c r="Y507">
        <v>22</v>
      </c>
      <c r="Z507">
        <v>22</v>
      </c>
      <c r="AA507">
        <v>25</v>
      </c>
      <c r="AB507">
        <v>25</v>
      </c>
      <c r="AC507">
        <v>25</v>
      </c>
      <c r="AD507">
        <v>25</v>
      </c>
      <c r="AE507">
        <v>25</v>
      </c>
      <c r="AF507">
        <v>25</v>
      </c>
      <c r="AG507">
        <v>25</v>
      </c>
      <c r="AH507">
        <v>25</v>
      </c>
      <c r="AI507">
        <v>25</v>
      </c>
      <c r="AJ507">
        <v>25</v>
      </c>
      <c r="AK507">
        <v>25</v>
      </c>
      <c r="AL507">
        <v>25</v>
      </c>
      <c r="AM507">
        <v>25</v>
      </c>
      <c r="AN507">
        <v>25</v>
      </c>
      <c r="AO507">
        <v>25</v>
      </c>
      <c r="AP507">
        <v>25</v>
      </c>
      <c r="AQ507">
        <v>25</v>
      </c>
      <c r="AR507">
        <v>25</v>
      </c>
      <c r="AS507">
        <v>25</v>
      </c>
      <c r="AT507">
        <v>1</v>
      </c>
      <c r="AU507">
        <v>23</v>
      </c>
      <c r="AV507">
        <v>23</v>
      </c>
      <c r="AW507">
        <v>23</v>
      </c>
      <c r="AX507">
        <v>23</v>
      </c>
      <c r="AY507">
        <v>23</v>
      </c>
      <c r="AZ507">
        <v>23</v>
      </c>
      <c r="BA507">
        <v>24</v>
      </c>
      <c r="BB507">
        <v>23</v>
      </c>
      <c r="BC507">
        <v>24</v>
      </c>
      <c r="BD507">
        <v>23</v>
      </c>
      <c r="BE507">
        <v>23</v>
      </c>
      <c r="BF507">
        <v>23</v>
      </c>
      <c r="BG507">
        <v>23</v>
      </c>
      <c r="BH507">
        <v>23</v>
      </c>
      <c r="BI507">
        <v>23</v>
      </c>
      <c r="BJ507">
        <v>1</v>
      </c>
      <c r="BK507">
        <v>23</v>
      </c>
      <c r="BL507">
        <v>23</v>
      </c>
      <c r="BM507">
        <v>23</v>
      </c>
      <c r="BN507">
        <v>25</v>
      </c>
      <c r="BO507">
        <v>24</v>
      </c>
      <c r="BP507">
        <v>24</v>
      </c>
      <c r="BQ507">
        <v>24</v>
      </c>
      <c r="BR507">
        <v>24</v>
      </c>
      <c r="BS507">
        <v>24</v>
      </c>
      <c r="BT507">
        <v>24</v>
      </c>
      <c r="BU507">
        <v>23</v>
      </c>
      <c r="BV507">
        <v>24</v>
      </c>
      <c r="BW507">
        <v>23</v>
      </c>
      <c r="BX507">
        <v>24</v>
      </c>
      <c r="BY507">
        <v>24</v>
      </c>
      <c r="BZ507">
        <v>24</v>
      </c>
      <c r="CA507">
        <v>24</v>
      </c>
      <c r="CB507">
        <v>24</v>
      </c>
      <c r="CC507">
        <v>24</v>
      </c>
      <c r="CD507">
        <v>23</v>
      </c>
      <c r="CE507">
        <v>24</v>
      </c>
      <c r="CF507">
        <v>24</v>
      </c>
      <c r="CG507">
        <v>24</v>
      </c>
      <c r="CH507">
        <v>23</v>
      </c>
      <c r="CI507">
        <v>17</v>
      </c>
      <c r="CJ507">
        <v>17</v>
      </c>
      <c r="CK507">
        <v>11</v>
      </c>
      <c r="CL507">
        <v>17</v>
      </c>
      <c r="CM507">
        <v>17</v>
      </c>
      <c r="CN507">
        <v>17</v>
      </c>
      <c r="CO507">
        <v>17</v>
      </c>
      <c r="CP507">
        <v>17</v>
      </c>
      <c r="CQ507">
        <v>17</v>
      </c>
      <c r="CR507">
        <v>17</v>
      </c>
      <c r="CS507">
        <v>17</v>
      </c>
      <c r="CT507">
        <v>17</v>
      </c>
      <c r="CU507">
        <v>17</v>
      </c>
      <c r="CV507">
        <v>17</v>
      </c>
      <c r="CW507">
        <v>17</v>
      </c>
      <c r="CX507">
        <v>24</v>
      </c>
      <c r="CY507">
        <v>17</v>
      </c>
      <c r="CZ507">
        <v>1</v>
      </c>
      <c r="DA507">
        <v>17</v>
      </c>
      <c r="DB507">
        <v>24</v>
      </c>
    </row>
    <row r="508" spans="1:106">
      <c r="A508">
        <v>500</v>
      </c>
      <c r="B508" t="s">
        <v>17</v>
      </c>
      <c r="C508" t="s">
        <v>9</v>
      </c>
      <c r="D508" t="s">
        <v>12</v>
      </c>
      <c r="E508" t="s">
        <v>19</v>
      </c>
      <c r="F508" t="s">
        <v>20</v>
      </c>
      <c r="G508">
        <v>22</v>
      </c>
      <c r="H508">
        <v>22</v>
      </c>
      <c r="I508">
        <v>22</v>
      </c>
      <c r="J508">
        <v>22</v>
      </c>
      <c r="K508">
        <v>22</v>
      </c>
      <c r="L508">
        <v>22</v>
      </c>
      <c r="M508">
        <v>22</v>
      </c>
      <c r="N508">
        <v>22</v>
      </c>
      <c r="O508">
        <v>22</v>
      </c>
      <c r="P508">
        <v>22</v>
      </c>
      <c r="Q508">
        <v>22</v>
      </c>
      <c r="R508">
        <v>22</v>
      </c>
      <c r="S508">
        <v>22</v>
      </c>
      <c r="T508">
        <v>22</v>
      </c>
      <c r="U508">
        <v>22</v>
      </c>
      <c r="V508">
        <v>22</v>
      </c>
      <c r="W508">
        <v>22</v>
      </c>
      <c r="X508">
        <v>22</v>
      </c>
      <c r="Y508">
        <v>22</v>
      </c>
      <c r="Z508">
        <v>22</v>
      </c>
      <c r="AA508">
        <v>25</v>
      </c>
      <c r="AB508">
        <v>25</v>
      </c>
      <c r="AC508">
        <v>25</v>
      </c>
      <c r="AD508">
        <v>25</v>
      </c>
      <c r="AE508">
        <v>25</v>
      </c>
      <c r="AF508">
        <v>25</v>
      </c>
      <c r="AG508">
        <v>25</v>
      </c>
      <c r="AH508">
        <v>25</v>
      </c>
      <c r="AI508">
        <v>25</v>
      </c>
      <c r="AJ508">
        <v>25</v>
      </c>
      <c r="AK508">
        <v>25</v>
      </c>
      <c r="AL508">
        <v>25</v>
      </c>
      <c r="AM508">
        <v>25</v>
      </c>
      <c r="AN508">
        <v>25</v>
      </c>
      <c r="AO508">
        <v>25</v>
      </c>
      <c r="AP508">
        <v>25</v>
      </c>
      <c r="AQ508">
        <v>25</v>
      </c>
      <c r="AR508">
        <v>25</v>
      </c>
      <c r="AS508">
        <v>25</v>
      </c>
      <c r="AT508">
        <v>25</v>
      </c>
      <c r="AU508">
        <v>23</v>
      </c>
      <c r="AV508">
        <v>23</v>
      </c>
      <c r="AW508">
        <v>23</v>
      </c>
      <c r="AX508">
        <v>24</v>
      </c>
      <c r="AY508">
        <v>23</v>
      </c>
      <c r="AZ508">
        <v>23</v>
      </c>
      <c r="BA508">
        <v>23</v>
      </c>
      <c r="BB508">
        <v>23</v>
      </c>
      <c r="BC508">
        <v>23</v>
      </c>
      <c r="BD508">
        <v>23</v>
      </c>
      <c r="BE508">
        <v>23</v>
      </c>
      <c r="BF508">
        <v>23</v>
      </c>
      <c r="BG508">
        <v>23</v>
      </c>
      <c r="BH508">
        <v>23</v>
      </c>
      <c r="BI508">
        <v>23</v>
      </c>
      <c r="BJ508">
        <v>23</v>
      </c>
      <c r="BK508">
        <v>23</v>
      </c>
      <c r="BL508">
        <v>23</v>
      </c>
      <c r="BM508">
        <v>23</v>
      </c>
      <c r="BN508">
        <v>23</v>
      </c>
      <c r="BO508">
        <v>24</v>
      </c>
      <c r="BP508">
        <v>24</v>
      </c>
      <c r="BQ508">
        <v>24</v>
      </c>
      <c r="BR508">
        <v>23</v>
      </c>
      <c r="BS508">
        <v>24</v>
      </c>
      <c r="BT508">
        <v>24</v>
      </c>
      <c r="BU508">
        <v>24</v>
      </c>
      <c r="BV508">
        <v>24</v>
      </c>
      <c r="BW508">
        <v>24</v>
      </c>
      <c r="BX508">
        <v>24</v>
      </c>
      <c r="BY508">
        <v>24</v>
      </c>
      <c r="BZ508">
        <v>24</v>
      </c>
      <c r="CA508">
        <v>24</v>
      </c>
      <c r="CB508">
        <v>24</v>
      </c>
      <c r="CC508">
        <v>24</v>
      </c>
      <c r="CD508">
        <v>24</v>
      </c>
      <c r="CE508">
        <v>24</v>
      </c>
      <c r="CF508">
        <v>24</v>
      </c>
      <c r="CG508">
        <v>24</v>
      </c>
      <c r="CH508">
        <v>24</v>
      </c>
      <c r="CI508">
        <v>17</v>
      </c>
      <c r="CJ508">
        <v>17</v>
      </c>
      <c r="CK508">
        <v>17</v>
      </c>
      <c r="CL508">
        <v>17</v>
      </c>
      <c r="CM508">
        <v>17</v>
      </c>
      <c r="CN508">
        <v>17</v>
      </c>
      <c r="CO508">
        <v>17</v>
      </c>
      <c r="CP508">
        <v>17</v>
      </c>
      <c r="CQ508">
        <v>17</v>
      </c>
      <c r="CR508">
        <v>17</v>
      </c>
      <c r="CS508">
        <v>17</v>
      </c>
      <c r="CT508">
        <v>17</v>
      </c>
      <c r="CU508">
        <v>17</v>
      </c>
      <c r="CV508">
        <v>17</v>
      </c>
      <c r="CW508">
        <v>17</v>
      </c>
      <c r="CX508">
        <v>17</v>
      </c>
      <c r="CY508">
        <v>17</v>
      </c>
      <c r="CZ508">
        <v>17</v>
      </c>
      <c r="DA508">
        <v>17</v>
      </c>
      <c r="DB508">
        <v>17</v>
      </c>
    </row>
    <row r="510" spans="1:106">
      <c r="A510" t="s">
        <v>65</v>
      </c>
    </row>
    <row r="511" spans="1:106">
      <c r="A511" t="s">
        <v>118</v>
      </c>
      <c r="B511" t="str">
        <f>IF(ISBLANK($B510)=TRUE,"",_xll.EDF(B9:B508,$B510))</f>
        <v/>
      </c>
      <c r="C511" t="str">
        <f>IF(ISBLANK($C510)=TRUE,"",_xll.EDF(C9:C508,$C510))</f>
        <v/>
      </c>
      <c r="D511" t="str">
        <f>IF(ISBLANK($D510)=TRUE,"",_xll.EDF(D9:D508,$D510))</f>
        <v/>
      </c>
      <c r="E511" t="str">
        <f>IF(ISBLANK($E510)=TRUE,"",_xll.EDF(E9:E508,$E510))</f>
        <v/>
      </c>
      <c r="F511" t="str">
        <f>IF(ISBLANK($F510)=TRUE,"",_xll.EDF(F9:F508,$F510))</f>
        <v/>
      </c>
      <c r="G511" t="str">
        <f>IF(ISBLANK($G510)=TRUE,"",_xll.EDF(G9:G508,$G510))</f>
        <v/>
      </c>
      <c r="H511" t="str">
        <f>IF(ISBLANK($H510)=TRUE,"",_xll.EDF(H9:H508,$H510))</f>
        <v/>
      </c>
      <c r="I511" t="str">
        <f>IF(ISBLANK($I510)=TRUE,"",_xll.EDF(I9:I508,$I510))</f>
        <v/>
      </c>
      <c r="J511" t="str">
        <f>IF(ISBLANK($J510)=TRUE,"",_xll.EDF(J9:J508,$J510))</f>
        <v/>
      </c>
      <c r="K511" t="str">
        <f>IF(ISBLANK($K510)=TRUE,"",_xll.EDF(K9:K508,$K510))</f>
        <v/>
      </c>
      <c r="L511" t="str">
        <f>IF(ISBLANK($L510)=TRUE,"",_xll.EDF(L9:L508,$L510))</f>
        <v/>
      </c>
      <c r="M511" t="str">
        <f>IF(ISBLANK($M510)=TRUE,"",_xll.EDF(M9:M508,$M510))</f>
        <v/>
      </c>
      <c r="N511" t="str">
        <f>IF(ISBLANK($N510)=TRUE,"",_xll.EDF(N9:N508,$N510))</f>
        <v/>
      </c>
      <c r="O511" t="str">
        <f>IF(ISBLANK($O510)=TRUE,"",_xll.EDF(O9:O508,$O510))</f>
        <v/>
      </c>
      <c r="P511" t="str">
        <f>IF(ISBLANK($P510)=TRUE,"",_xll.EDF(P9:P508,$P510))</f>
        <v/>
      </c>
      <c r="Q511" t="str">
        <f>IF(ISBLANK($Q510)=TRUE,"",_xll.EDF(Q9:Q508,$Q510))</f>
        <v/>
      </c>
      <c r="R511" t="str">
        <f>IF(ISBLANK($R510)=TRUE,"",_xll.EDF(R9:R508,$R510))</f>
        <v/>
      </c>
      <c r="S511" t="str">
        <f>IF(ISBLANK($S510)=TRUE,"",_xll.EDF(S9:S508,$S510))</f>
        <v/>
      </c>
      <c r="T511" t="str">
        <f>IF(ISBLANK($T510)=TRUE,"",_xll.EDF(T9:T508,$T510))</f>
        <v/>
      </c>
      <c r="U511" t="str">
        <f>IF(ISBLANK($U510)=TRUE,"",_xll.EDF(U9:U508,$U510))</f>
        <v/>
      </c>
      <c r="V511" t="str">
        <f>IF(ISBLANK($V510)=TRUE,"",_xll.EDF(V9:V508,$V510))</f>
        <v/>
      </c>
      <c r="W511" t="str">
        <f>IF(ISBLANK($W510)=TRUE,"",_xll.EDF(W9:W508,$W510))</f>
        <v/>
      </c>
      <c r="X511" t="str">
        <f>IF(ISBLANK($X510)=TRUE,"",_xll.EDF(X9:X508,$X510))</f>
        <v/>
      </c>
      <c r="Y511" t="str">
        <f>IF(ISBLANK($Y510)=TRUE,"",_xll.EDF(Y9:Y508,$Y510))</f>
        <v/>
      </c>
      <c r="Z511" t="str">
        <f>IF(ISBLANK($Z510)=TRUE,"",_xll.EDF(Z9:Z508,$Z510))</f>
        <v/>
      </c>
      <c r="AA511" t="str">
        <f>IF(ISBLANK($AA510)=TRUE,"",_xll.EDF(AA9:AA508,$AA510))</f>
        <v/>
      </c>
      <c r="AB511" t="str">
        <f>IF(ISBLANK($AB510)=TRUE,"",_xll.EDF(AB9:AB508,$AB510))</f>
        <v/>
      </c>
      <c r="AC511" t="str">
        <f>IF(ISBLANK($AC510)=TRUE,"",_xll.EDF(AC9:AC508,$AC510))</f>
        <v/>
      </c>
      <c r="AD511" t="str">
        <f>IF(ISBLANK($AD510)=TRUE,"",_xll.EDF(AD9:AD508,$AD510))</f>
        <v/>
      </c>
      <c r="AE511" t="str">
        <f>IF(ISBLANK($AE510)=TRUE,"",_xll.EDF(AE9:AE508,$AE510))</f>
        <v/>
      </c>
      <c r="AF511" t="str">
        <f>IF(ISBLANK($AF510)=TRUE,"",_xll.EDF(AF9:AF508,$AF510))</f>
        <v/>
      </c>
      <c r="AG511" t="str">
        <f>IF(ISBLANK($AG510)=TRUE,"",_xll.EDF(AG9:AG508,$AG510))</f>
        <v/>
      </c>
      <c r="AH511" t="str">
        <f>IF(ISBLANK($AH510)=TRUE,"",_xll.EDF(AH9:AH508,$AH510))</f>
        <v/>
      </c>
      <c r="AI511" t="str">
        <f>IF(ISBLANK($AI510)=TRUE,"",_xll.EDF(AI9:AI508,$AI510))</f>
        <v/>
      </c>
      <c r="AJ511" t="str">
        <f>IF(ISBLANK($AJ510)=TRUE,"",_xll.EDF(AJ9:AJ508,$AJ510))</f>
        <v/>
      </c>
      <c r="AK511" t="str">
        <f>IF(ISBLANK($AK510)=TRUE,"",_xll.EDF(AK9:AK508,$AK510))</f>
        <v/>
      </c>
      <c r="AL511" t="str">
        <f>IF(ISBLANK($AL510)=TRUE,"",_xll.EDF(AL9:AL508,$AL510))</f>
        <v/>
      </c>
      <c r="AM511" t="str">
        <f>IF(ISBLANK($AM510)=TRUE,"",_xll.EDF(AM9:AM508,$AM510))</f>
        <v/>
      </c>
      <c r="AN511" t="str">
        <f>IF(ISBLANK($AN510)=TRUE,"",_xll.EDF(AN9:AN508,$AN510))</f>
        <v/>
      </c>
      <c r="AO511" t="str">
        <f>IF(ISBLANK($AO510)=TRUE,"",_xll.EDF(AO9:AO508,$AO510))</f>
        <v/>
      </c>
      <c r="AP511" t="str">
        <f>IF(ISBLANK($AP510)=TRUE,"",_xll.EDF(AP9:AP508,$AP510))</f>
        <v/>
      </c>
      <c r="AQ511" t="str">
        <f>IF(ISBLANK($AQ510)=TRUE,"",_xll.EDF(AQ9:AQ508,$AQ510))</f>
        <v/>
      </c>
      <c r="AR511" t="str">
        <f>IF(ISBLANK($AR510)=TRUE,"",_xll.EDF(AR9:AR508,$AR510))</f>
        <v/>
      </c>
      <c r="AS511" t="str">
        <f>IF(ISBLANK($AS510)=TRUE,"",_xll.EDF(AS9:AS508,$AS510))</f>
        <v/>
      </c>
      <c r="AT511" t="str">
        <f>IF(ISBLANK($AT510)=TRUE,"",_xll.EDF(AT9:AT508,$AT510))</f>
        <v/>
      </c>
      <c r="AU511" t="str">
        <f>IF(ISBLANK($AU510)=TRUE,"",_xll.EDF(AU9:AU508,$AU510))</f>
        <v/>
      </c>
      <c r="AV511" t="str">
        <f>IF(ISBLANK($AV510)=TRUE,"",_xll.EDF(AV9:AV508,$AV510))</f>
        <v/>
      </c>
      <c r="AW511" t="str">
        <f>IF(ISBLANK($AW510)=TRUE,"",_xll.EDF(AW9:AW508,$AW510))</f>
        <v/>
      </c>
      <c r="AX511" t="str">
        <f>IF(ISBLANK($AX510)=TRUE,"",_xll.EDF(AX9:AX508,$AX510))</f>
        <v/>
      </c>
      <c r="AY511" t="str">
        <f>IF(ISBLANK($AY510)=TRUE,"",_xll.EDF(AY9:AY508,$AY510))</f>
        <v/>
      </c>
      <c r="AZ511" t="str">
        <f>IF(ISBLANK($AZ510)=TRUE,"",_xll.EDF(AZ9:AZ508,$AZ510))</f>
        <v/>
      </c>
      <c r="BA511" t="str">
        <f>IF(ISBLANK($BA510)=TRUE,"",_xll.EDF(BA9:BA508,$BA510))</f>
        <v/>
      </c>
      <c r="BB511" t="str">
        <f>IF(ISBLANK($BB510)=TRUE,"",_xll.EDF(BB9:BB508,$BB510))</f>
        <v/>
      </c>
      <c r="BC511" t="str">
        <f>IF(ISBLANK($BC510)=TRUE,"",_xll.EDF(BC9:BC508,$BC510))</f>
        <v/>
      </c>
      <c r="BD511" t="str">
        <f>IF(ISBLANK($BD510)=TRUE,"",_xll.EDF(BD9:BD508,$BD510))</f>
        <v/>
      </c>
      <c r="BE511" t="str">
        <f>IF(ISBLANK($BE510)=TRUE,"",_xll.EDF(BE9:BE508,$BE510))</f>
        <v/>
      </c>
      <c r="BF511" t="str">
        <f>IF(ISBLANK($BF510)=TRUE,"",_xll.EDF(BF9:BF508,$BF510))</f>
        <v/>
      </c>
      <c r="BG511" t="str">
        <f>IF(ISBLANK($BG510)=TRUE,"",_xll.EDF(BG9:BG508,$BG510))</f>
        <v/>
      </c>
      <c r="BH511" t="str">
        <f>IF(ISBLANK($BH510)=TRUE,"",_xll.EDF(BH9:BH508,$BH510))</f>
        <v/>
      </c>
      <c r="BI511" t="str">
        <f>IF(ISBLANK($BI510)=TRUE,"",_xll.EDF(BI9:BI508,$BI510))</f>
        <v/>
      </c>
      <c r="BJ511" t="str">
        <f>IF(ISBLANK($BJ510)=TRUE,"",_xll.EDF(BJ9:BJ508,$BJ510))</f>
        <v/>
      </c>
      <c r="BK511" t="str">
        <f>IF(ISBLANK($BK510)=TRUE,"",_xll.EDF(BK9:BK508,$BK510))</f>
        <v/>
      </c>
      <c r="BL511" t="str">
        <f>IF(ISBLANK($BL510)=TRUE,"",_xll.EDF(BL9:BL508,$BL510))</f>
        <v/>
      </c>
      <c r="BM511" t="str">
        <f>IF(ISBLANK($BM510)=TRUE,"",_xll.EDF(BM9:BM508,$BM510))</f>
        <v/>
      </c>
      <c r="BN511" t="str">
        <f>IF(ISBLANK($BN510)=TRUE,"",_xll.EDF(BN9:BN508,$BN510))</f>
        <v/>
      </c>
      <c r="BO511" t="str">
        <f>IF(ISBLANK($BO510)=TRUE,"",_xll.EDF(BO9:BO508,$BO510))</f>
        <v/>
      </c>
      <c r="BP511" t="str">
        <f>IF(ISBLANK($BP510)=TRUE,"",_xll.EDF(BP9:BP508,$BP510))</f>
        <v/>
      </c>
      <c r="BQ511" t="str">
        <f>IF(ISBLANK($BQ510)=TRUE,"",_xll.EDF(BQ9:BQ508,$BQ510))</f>
        <v/>
      </c>
      <c r="BR511" t="str">
        <f>IF(ISBLANK($BR510)=TRUE,"",_xll.EDF(BR9:BR508,$BR510))</f>
        <v/>
      </c>
      <c r="BS511" t="str">
        <f>IF(ISBLANK($BS510)=TRUE,"",_xll.EDF(BS9:BS508,$BS510))</f>
        <v/>
      </c>
      <c r="BT511" t="str">
        <f>IF(ISBLANK($BT510)=TRUE,"",_xll.EDF(BT9:BT508,$BT510))</f>
        <v/>
      </c>
      <c r="BU511" t="str">
        <f>IF(ISBLANK($BU510)=TRUE,"",_xll.EDF(BU9:BU508,$BU510))</f>
        <v/>
      </c>
      <c r="BV511" t="str">
        <f>IF(ISBLANK($BV510)=TRUE,"",_xll.EDF(BV9:BV508,$BV510))</f>
        <v/>
      </c>
      <c r="BW511" t="str">
        <f>IF(ISBLANK($BW510)=TRUE,"",_xll.EDF(BW9:BW508,$BW510))</f>
        <v/>
      </c>
      <c r="BX511" t="str">
        <f>IF(ISBLANK($BX510)=TRUE,"",_xll.EDF(BX9:BX508,$BX510))</f>
        <v/>
      </c>
      <c r="BY511" t="str">
        <f>IF(ISBLANK($BY510)=TRUE,"",_xll.EDF(BY9:BY508,$BY510))</f>
        <v/>
      </c>
      <c r="BZ511" t="str">
        <f>IF(ISBLANK($BZ510)=TRUE,"",_xll.EDF(BZ9:BZ508,$BZ510))</f>
        <v/>
      </c>
      <c r="CA511" t="str">
        <f>IF(ISBLANK($CA510)=TRUE,"",_xll.EDF(CA9:CA508,$CA510))</f>
        <v/>
      </c>
      <c r="CB511" t="str">
        <f>IF(ISBLANK($CB510)=TRUE,"",_xll.EDF(CB9:CB508,$CB510))</f>
        <v/>
      </c>
      <c r="CC511" t="str">
        <f>IF(ISBLANK($CC510)=TRUE,"",_xll.EDF(CC9:CC508,$CC510))</f>
        <v/>
      </c>
      <c r="CD511" t="str">
        <f>IF(ISBLANK($CD510)=TRUE,"",_xll.EDF(CD9:CD508,$CD510))</f>
        <v/>
      </c>
      <c r="CE511" t="str">
        <f>IF(ISBLANK($CE510)=TRUE,"",_xll.EDF(CE9:CE508,$CE510))</f>
        <v/>
      </c>
      <c r="CF511" t="str">
        <f>IF(ISBLANK($CF510)=TRUE,"",_xll.EDF(CF9:CF508,$CF510))</f>
        <v/>
      </c>
      <c r="CG511" t="str">
        <f>IF(ISBLANK($CG510)=TRUE,"",_xll.EDF(CG9:CG508,$CG510))</f>
        <v/>
      </c>
      <c r="CH511" t="str">
        <f>IF(ISBLANK($CH510)=TRUE,"",_xll.EDF(CH9:CH508,$CH510))</f>
        <v/>
      </c>
      <c r="CI511" t="str">
        <f>IF(ISBLANK($CI510)=TRUE,"",_xll.EDF(CI9:CI508,$CI510))</f>
        <v/>
      </c>
      <c r="CJ511" t="str">
        <f>IF(ISBLANK($CJ510)=TRUE,"",_xll.EDF(CJ9:CJ508,$CJ510))</f>
        <v/>
      </c>
      <c r="CK511" t="str">
        <f>IF(ISBLANK($CK510)=TRUE,"",_xll.EDF(CK9:CK508,$CK510))</f>
        <v/>
      </c>
      <c r="CL511" t="str">
        <f>IF(ISBLANK($CL510)=TRUE,"",_xll.EDF(CL9:CL508,$CL510))</f>
        <v/>
      </c>
      <c r="CM511" t="str">
        <f>IF(ISBLANK($CM510)=TRUE,"",_xll.EDF(CM9:CM508,$CM510))</f>
        <v/>
      </c>
      <c r="CN511" t="str">
        <f>IF(ISBLANK($CN510)=TRUE,"",_xll.EDF(CN9:CN508,$CN510))</f>
        <v/>
      </c>
      <c r="CO511" t="str">
        <f>IF(ISBLANK($CO510)=TRUE,"",_xll.EDF(CO9:CO508,$CO510))</f>
        <v/>
      </c>
      <c r="CP511" t="str">
        <f>IF(ISBLANK($CP510)=TRUE,"",_xll.EDF(CP9:CP508,$CP510))</f>
        <v/>
      </c>
      <c r="CQ511" t="str">
        <f>IF(ISBLANK($CQ510)=TRUE,"",_xll.EDF(CQ9:CQ508,$CQ510))</f>
        <v/>
      </c>
      <c r="CR511" t="str">
        <f>IF(ISBLANK($CR510)=TRUE,"",_xll.EDF(CR9:CR508,$CR510))</f>
        <v/>
      </c>
      <c r="CS511" t="str">
        <f>IF(ISBLANK($CS510)=TRUE,"",_xll.EDF(CS9:CS508,$CS510))</f>
        <v/>
      </c>
      <c r="CT511" t="str">
        <f>IF(ISBLANK($CT510)=TRUE,"",_xll.EDF(CT9:CT508,$CT510))</f>
        <v/>
      </c>
      <c r="CU511" t="str">
        <f>IF(ISBLANK($CU510)=TRUE,"",_xll.EDF(CU9:CU508,$CU510))</f>
        <v/>
      </c>
      <c r="CV511" t="str">
        <f>IF(ISBLANK($CV510)=TRUE,"",_xll.EDF(CV9:CV508,$CV510))</f>
        <v/>
      </c>
      <c r="CW511" t="str">
        <f>IF(ISBLANK($CW510)=TRUE,"",_xll.EDF(CW9:CW508,$CW510))</f>
        <v/>
      </c>
      <c r="CX511" t="str">
        <f>IF(ISBLANK($CX510)=TRUE,"",_xll.EDF(CX9:CX508,$CX510))</f>
        <v/>
      </c>
      <c r="CY511" t="str">
        <f>IF(ISBLANK($CY510)=TRUE,"",_xll.EDF(CY9:CY508,$CY510))</f>
        <v/>
      </c>
      <c r="CZ511" t="str">
        <f>IF(ISBLANK($CZ510)=TRUE,"",_xll.EDF(CZ9:CZ508,$CZ510))</f>
        <v/>
      </c>
      <c r="DA511" t="str">
        <f>IF(ISBLANK($DA510)=TRUE,"",_xll.EDF(DA9:DA508,$DA510))</f>
        <v/>
      </c>
    </row>
    <row r="512" spans="1:106">
      <c r="A512" t="s">
        <v>66</v>
      </c>
    </row>
    <row r="513" spans="1:106">
      <c r="A513" t="s">
        <v>119</v>
      </c>
      <c r="B513" t="str">
        <f>IF(ISBLANK($B512)=TRUE,"",_xll.EDF(B9:B508,$B512))</f>
        <v/>
      </c>
      <c r="C513" t="str">
        <f>IF(ISBLANK($C512)=TRUE,"",_xll.EDF(C9:C508,$C512))</f>
        <v/>
      </c>
      <c r="D513" t="str">
        <f>IF(ISBLANK($D512)=TRUE,"",_xll.EDF(D9:D508,$D512))</f>
        <v/>
      </c>
      <c r="E513" t="str">
        <f>IF(ISBLANK($E512)=TRUE,"",_xll.EDF(E9:E508,$E512))</f>
        <v/>
      </c>
      <c r="F513" t="str">
        <f>IF(ISBLANK($F512)=TRUE,"",_xll.EDF(F9:F508,$F512))</f>
        <v/>
      </c>
      <c r="G513" t="str">
        <f>IF(ISBLANK($G512)=TRUE,"",_xll.EDF(G9:G508,$G512))</f>
        <v/>
      </c>
      <c r="H513" t="str">
        <f>IF(ISBLANK($H512)=TRUE,"",_xll.EDF(H9:H508,$H512))</f>
        <v/>
      </c>
      <c r="I513" t="str">
        <f>IF(ISBLANK($I512)=TRUE,"",_xll.EDF(I9:I508,$I512))</f>
        <v/>
      </c>
      <c r="J513" t="str">
        <f>IF(ISBLANK($J512)=TRUE,"",_xll.EDF(J9:J508,$J512))</f>
        <v/>
      </c>
      <c r="K513" t="str">
        <f>IF(ISBLANK($K512)=TRUE,"",_xll.EDF(K9:K508,$K512))</f>
        <v/>
      </c>
      <c r="L513" t="str">
        <f>IF(ISBLANK($L512)=TRUE,"",_xll.EDF(L9:L508,$L512))</f>
        <v/>
      </c>
      <c r="M513" t="str">
        <f>IF(ISBLANK($M512)=TRUE,"",_xll.EDF(M9:M508,$M512))</f>
        <v/>
      </c>
      <c r="N513" t="str">
        <f>IF(ISBLANK($N512)=TRUE,"",_xll.EDF(N9:N508,$N512))</f>
        <v/>
      </c>
      <c r="O513" t="str">
        <f>IF(ISBLANK($O512)=TRUE,"",_xll.EDF(O9:O508,$O512))</f>
        <v/>
      </c>
      <c r="P513" t="str">
        <f>IF(ISBLANK($P512)=TRUE,"",_xll.EDF(P9:P508,$P512))</f>
        <v/>
      </c>
      <c r="Q513" t="str">
        <f>IF(ISBLANK($Q512)=TRUE,"",_xll.EDF(Q9:Q508,$Q512))</f>
        <v/>
      </c>
      <c r="R513" t="str">
        <f>IF(ISBLANK($R512)=TRUE,"",_xll.EDF(R9:R508,$R512))</f>
        <v/>
      </c>
      <c r="S513" t="str">
        <f>IF(ISBLANK($S512)=TRUE,"",_xll.EDF(S9:S508,$S512))</f>
        <v/>
      </c>
      <c r="T513" t="str">
        <f>IF(ISBLANK($T512)=TRUE,"",_xll.EDF(T9:T508,$T512))</f>
        <v/>
      </c>
      <c r="U513" t="str">
        <f>IF(ISBLANK($U512)=TRUE,"",_xll.EDF(U9:U508,$U512))</f>
        <v/>
      </c>
      <c r="V513" t="str">
        <f>IF(ISBLANK($V512)=TRUE,"",_xll.EDF(V9:V508,$V512))</f>
        <v/>
      </c>
      <c r="W513" t="str">
        <f>IF(ISBLANK($W512)=TRUE,"",_xll.EDF(W9:W508,$W512))</f>
        <v/>
      </c>
      <c r="X513" t="str">
        <f>IF(ISBLANK($X512)=TRUE,"",_xll.EDF(X9:X508,$X512))</f>
        <v/>
      </c>
      <c r="Y513" t="str">
        <f>IF(ISBLANK($Y512)=TRUE,"",_xll.EDF(Y9:Y508,$Y512))</f>
        <v/>
      </c>
      <c r="Z513" t="str">
        <f>IF(ISBLANK($Z512)=TRUE,"",_xll.EDF(Z9:Z508,$Z512))</f>
        <v/>
      </c>
      <c r="AA513" t="str">
        <f>IF(ISBLANK($AA512)=TRUE,"",_xll.EDF(AA9:AA508,$AA512))</f>
        <v/>
      </c>
      <c r="AB513" t="str">
        <f>IF(ISBLANK($AB512)=TRUE,"",_xll.EDF(AB9:AB508,$AB512))</f>
        <v/>
      </c>
      <c r="AC513" t="str">
        <f>IF(ISBLANK($AC512)=TRUE,"",_xll.EDF(AC9:AC508,$AC512))</f>
        <v/>
      </c>
      <c r="AD513" t="str">
        <f>IF(ISBLANK($AD512)=TRUE,"",_xll.EDF(AD9:AD508,$AD512))</f>
        <v/>
      </c>
      <c r="AE513" t="str">
        <f>IF(ISBLANK($AE512)=TRUE,"",_xll.EDF(AE9:AE508,$AE512))</f>
        <v/>
      </c>
      <c r="AF513" t="str">
        <f>IF(ISBLANK($AF512)=TRUE,"",_xll.EDF(AF9:AF508,$AF512))</f>
        <v/>
      </c>
      <c r="AG513" t="str">
        <f>IF(ISBLANK($AG512)=TRUE,"",_xll.EDF(AG9:AG508,$AG512))</f>
        <v/>
      </c>
      <c r="AH513" t="str">
        <f>IF(ISBLANK($AH512)=TRUE,"",_xll.EDF(AH9:AH508,$AH512))</f>
        <v/>
      </c>
      <c r="AI513" t="str">
        <f>IF(ISBLANK($AI512)=TRUE,"",_xll.EDF(AI9:AI508,$AI512))</f>
        <v/>
      </c>
      <c r="AJ513" t="str">
        <f>IF(ISBLANK($AJ512)=TRUE,"",_xll.EDF(AJ9:AJ508,$AJ512))</f>
        <v/>
      </c>
      <c r="AK513" t="str">
        <f>IF(ISBLANK($AK512)=TRUE,"",_xll.EDF(AK9:AK508,$AK512))</f>
        <v/>
      </c>
      <c r="AL513" t="str">
        <f>IF(ISBLANK($AL512)=TRUE,"",_xll.EDF(AL9:AL508,$AL512))</f>
        <v/>
      </c>
      <c r="AM513" t="str">
        <f>IF(ISBLANK($AM512)=TRUE,"",_xll.EDF(AM9:AM508,$AM512))</f>
        <v/>
      </c>
      <c r="AN513" t="str">
        <f>IF(ISBLANK($AN512)=TRUE,"",_xll.EDF(AN9:AN508,$AN512))</f>
        <v/>
      </c>
      <c r="AO513" t="str">
        <f>IF(ISBLANK($AO512)=TRUE,"",_xll.EDF(AO9:AO508,$AO512))</f>
        <v/>
      </c>
      <c r="AP513" t="str">
        <f>IF(ISBLANK($AP512)=TRUE,"",_xll.EDF(AP9:AP508,$AP512))</f>
        <v/>
      </c>
      <c r="AQ513" t="str">
        <f>IF(ISBLANK($AQ512)=TRUE,"",_xll.EDF(AQ9:AQ508,$AQ512))</f>
        <v/>
      </c>
      <c r="AR513" t="str">
        <f>IF(ISBLANK($AR512)=TRUE,"",_xll.EDF(AR9:AR508,$AR512))</f>
        <v/>
      </c>
      <c r="AS513" t="str">
        <f>IF(ISBLANK($AS512)=TRUE,"",_xll.EDF(AS9:AS508,$AS512))</f>
        <v/>
      </c>
      <c r="AT513" t="str">
        <f>IF(ISBLANK($AT512)=TRUE,"",_xll.EDF(AT9:AT508,$AT512))</f>
        <v/>
      </c>
      <c r="AU513" t="str">
        <f>IF(ISBLANK($AU512)=TRUE,"",_xll.EDF(AU9:AU508,$AU512))</f>
        <v/>
      </c>
      <c r="AV513" t="str">
        <f>IF(ISBLANK($AV512)=TRUE,"",_xll.EDF(AV9:AV508,$AV512))</f>
        <v/>
      </c>
      <c r="AW513" t="str">
        <f>IF(ISBLANK($AW512)=TRUE,"",_xll.EDF(AW9:AW508,$AW512))</f>
        <v/>
      </c>
      <c r="AX513" t="str">
        <f>IF(ISBLANK($AX512)=TRUE,"",_xll.EDF(AX9:AX508,$AX512))</f>
        <v/>
      </c>
      <c r="AY513" t="str">
        <f>IF(ISBLANK($AY512)=TRUE,"",_xll.EDF(AY9:AY508,$AY512))</f>
        <v/>
      </c>
      <c r="AZ513" t="str">
        <f>IF(ISBLANK($AZ512)=TRUE,"",_xll.EDF(AZ9:AZ508,$AZ512))</f>
        <v/>
      </c>
      <c r="BA513" t="str">
        <f>IF(ISBLANK($BA512)=TRUE,"",_xll.EDF(BA9:BA508,$BA512))</f>
        <v/>
      </c>
      <c r="BB513" t="str">
        <f>IF(ISBLANK($BB512)=TRUE,"",_xll.EDF(BB9:BB508,$BB512))</f>
        <v/>
      </c>
      <c r="BC513" t="str">
        <f>IF(ISBLANK($BC512)=TRUE,"",_xll.EDF(BC9:BC508,$BC512))</f>
        <v/>
      </c>
      <c r="BD513" t="str">
        <f>IF(ISBLANK($BD512)=TRUE,"",_xll.EDF(BD9:BD508,$BD512))</f>
        <v/>
      </c>
      <c r="BE513" t="str">
        <f>IF(ISBLANK($BE512)=TRUE,"",_xll.EDF(BE9:BE508,$BE512))</f>
        <v/>
      </c>
      <c r="BF513" t="str">
        <f>IF(ISBLANK($BF512)=TRUE,"",_xll.EDF(BF9:BF508,$BF512))</f>
        <v/>
      </c>
      <c r="BG513" t="str">
        <f>IF(ISBLANK($BG512)=TRUE,"",_xll.EDF(BG9:BG508,$BG512))</f>
        <v/>
      </c>
      <c r="BH513" t="str">
        <f>IF(ISBLANK($BH512)=TRUE,"",_xll.EDF(BH9:BH508,$BH512))</f>
        <v/>
      </c>
      <c r="BI513" t="str">
        <f>IF(ISBLANK($BI512)=TRUE,"",_xll.EDF(BI9:BI508,$BI512))</f>
        <v/>
      </c>
      <c r="BJ513" t="str">
        <f>IF(ISBLANK($BJ512)=TRUE,"",_xll.EDF(BJ9:BJ508,$BJ512))</f>
        <v/>
      </c>
      <c r="BK513" t="str">
        <f>IF(ISBLANK($BK512)=TRUE,"",_xll.EDF(BK9:BK508,$BK512))</f>
        <v/>
      </c>
      <c r="BL513" t="str">
        <f>IF(ISBLANK($BL512)=TRUE,"",_xll.EDF(BL9:BL508,$BL512))</f>
        <v/>
      </c>
      <c r="BM513" t="str">
        <f>IF(ISBLANK($BM512)=TRUE,"",_xll.EDF(BM9:BM508,$BM512))</f>
        <v/>
      </c>
      <c r="BN513" t="str">
        <f>IF(ISBLANK($BN512)=TRUE,"",_xll.EDF(BN9:BN508,$BN512))</f>
        <v/>
      </c>
      <c r="BO513" t="str">
        <f>IF(ISBLANK($BO512)=TRUE,"",_xll.EDF(BO9:BO508,$BO512))</f>
        <v/>
      </c>
      <c r="BP513" t="str">
        <f>IF(ISBLANK($BP512)=TRUE,"",_xll.EDF(BP9:BP508,$BP512))</f>
        <v/>
      </c>
      <c r="BQ513" t="str">
        <f>IF(ISBLANK($BQ512)=TRUE,"",_xll.EDF(BQ9:BQ508,$BQ512))</f>
        <v/>
      </c>
      <c r="BR513" t="str">
        <f>IF(ISBLANK($BR512)=TRUE,"",_xll.EDF(BR9:BR508,$BR512))</f>
        <v/>
      </c>
      <c r="BS513" t="str">
        <f>IF(ISBLANK($BS512)=TRUE,"",_xll.EDF(BS9:BS508,$BS512))</f>
        <v/>
      </c>
      <c r="BT513" t="str">
        <f>IF(ISBLANK($BT512)=TRUE,"",_xll.EDF(BT9:BT508,$BT512))</f>
        <v/>
      </c>
      <c r="BU513" t="str">
        <f>IF(ISBLANK($BU512)=TRUE,"",_xll.EDF(BU9:BU508,$BU512))</f>
        <v/>
      </c>
      <c r="BV513" t="str">
        <f>IF(ISBLANK($BV512)=TRUE,"",_xll.EDF(BV9:BV508,$BV512))</f>
        <v/>
      </c>
      <c r="BW513" t="str">
        <f>IF(ISBLANK($BW512)=TRUE,"",_xll.EDF(BW9:BW508,$BW512))</f>
        <v/>
      </c>
      <c r="BX513" t="str">
        <f>IF(ISBLANK($BX512)=TRUE,"",_xll.EDF(BX9:BX508,$BX512))</f>
        <v/>
      </c>
      <c r="BY513" t="str">
        <f>IF(ISBLANK($BY512)=TRUE,"",_xll.EDF(BY9:BY508,$BY512))</f>
        <v/>
      </c>
      <c r="BZ513" t="str">
        <f>IF(ISBLANK($BZ512)=TRUE,"",_xll.EDF(BZ9:BZ508,$BZ512))</f>
        <v/>
      </c>
      <c r="CA513" t="str">
        <f>IF(ISBLANK($CA512)=TRUE,"",_xll.EDF(CA9:CA508,$CA512))</f>
        <v/>
      </c>
      <c r="CB513" t="str">
        <f>IF(ISBLANK($CB512)=TRUE,"",_xll.EDF(CB9:CB508,$CB512))</f>
        <v/>
      </c>
      <c r="CC513" t="str">
        <f>IF(ISBLANK($CC512)=TRUE,"",_xll.EDF(CC9:CC508,$CC512))</f>
        <v/>
      </c>
      <c r="CD513" t="str">
        <f>IF(ISBLANK($CD512)=TRUE,"",_xll.EDF(CD9:CD508,$CD512))</f>
        <v/>
      </c>
      <c r="CE513" t="str">
        <f>IF(ISBLANK($CE512)=TRUE,"",_xll.EDF(CE9:CE508,$CE512))</f>
        <v/>
      </c>
      <c r="CF513" t="str">
        <f>IF(ISBLANK($CF512)=TRUE,"",_xll.EDF(CF9:CF508,$CF512))</f>
        <v/>
      </c>
      <c r="CG513" t="str">
        <f>IF(ISBLANK($CG512)=TRUE,"",_xll.EDF(CG9:CG508,$CG512))</f>
        <v/>
      </c>
      <c r="CH513" t="str">
        <f>IF(ISBLANK($CH512)=TRUE,"",_xll.EDF(CH9:CH508,$CH512))</f>
        <v/>
      </c>
      <c r="CI513" t="str">
        <f>IF(ISBLANK($CI512)=TRUE,"",_xll.EDF(CI9:CI508,$CI512))</f>
        <v/>
      </c>
      <c r="CJ513" t="str">
        <f>IF(ISBLANK($CJ512)=TRUE,"",_xll.EDF(CJ9:CJ508,$CJ512))</f>
        <v/>
      </c>
      <c r="CK513" t="str">
        <f>IF(ISBLANK($CK512)=TRUE,"",_xll.EDF(CK9:CK508,$CK512))</f>
        <v/>
      </c>
      <c r="CL513" t="str">
        <f>IF(ISBLANK($CL512)=TRUE,"",_xll.EDF(CL9:CL508,$CL512))</f>
        <v/>
      </c>
      <c r="CM513" t="str">
        <f>IF(ISBLANK($CM512)=TRUE,"",_xll.EDF(CM9:CM508,$CM512))</f>
        <v/>
      </c>
      <c r="CN513" t="str">
        <f>IF(ISBLANK($CN512)=TRUE,"",_xll.EDF(CN9:CN508,$CN512))</f>
        <v/>
      </c>
      <c r="CO513" t="str">
        <f>IF(ISBLANK($CO512)=TRUE,"",_xll.EDF(CO9:CO508,$CO512))</f>
        <v/>
      </c>
      <c r="CP513" t="str">
        <f>IF(ISBLANK($CP512)=TRUE,"",_xll.EDF(CP9:CP508,$CP512))</f>
        <v/>
      </c>
      <c r="CQ513" t="str">
        <f>IF(ISBLANK($CQ512)=TRUE,"",_xll.EDF(CQ9:CQ508,$CQ512))</f>
        <v/>
      </c>
      <c r="CR513" t="str">
        <f>IF(ISBLANK($CR512)=TRUE,"",_xll.EDF(CR9:CR508,$CR512))</f>
        <v/>
      </c>
      <c r="CS513" t="str">
        <f>IF(ISBLANK($CS512)=TRUE,"",_xll.EDF(CS9:CS508,$CS512))</f>
        <v/>
      </c>
      <c r="CT513" t="str">
        <f>IF(ISBLANK($CT512)=TRUE,"",_xll.EDF(CT9:CT508,$CT512))</f>
        <v/>
      </c>
      <c r="CU513" t="str">
        <f>IF(ISBLANK($CU512)=TRUE,"",_xll.EDF(CU9:CU508,$CU512))</f>
        <v/>
      </c>
      <c r="CV513" t="str">
        <f>IF(ISBLANK($CV512)=TRUE,"",_xll.EDF(CV9:CV508,$CV512))</f>
        <v/>
      </c>
      <c r="CW513" t="str">
        <f>IF(ISBLANK($CW512)=TRUE,"",_xll.EDF(CW9:CW508,$CW512))</f>
        <v/>
      </c>
      <c r="CX513" t="str">
        <f>IF(ISBLANK($CX512)=TRUE,"",_xll.EDF(CX9:CX508,$CX512))</f>
        <v/>
      </c>
      <c r="CY513" t="str">
        <f>IF(ISBLANK($CY512)=TRUE,"",_xll.EDF(CY9:CY508,$CY512))</f>
        <v/>
      </c>
      <c r="CZ513" t="str">
        <f>IF(ISBLANK($CZ512)=TRUE,"",_xll.EDF(CZ9:CZ508,$CZ512))</f>
        <v/>
      </c>
      <c r="DA513" t="str">
        <f>IF(ISBLANK($DA512)=TRUE,"",_xll.EDF(DA9:DA508,$DA512))</f>
        <v/>
      </c>
      <c r="DB513" t="str">
        <f>IF(ISBLANK($DB512)=TRUE,"",_xll.EDF(DB9:DB508,$DB512))</f>
        <v/>
      </c>
    </row>
    <row r="514" spans="1:106">
      <c r="A514" t="s">
        <v>67</v>
      </c>
    </row>
    <row r="515" spans="1:106">
      <c r="A515" t="s">
        <v>120</v>
      </c>
      <c r="B515" t="str">
        <f>IF(ISBLANK($B514)=TRUE,"",_xll.EDF(B9:B508,$B514))</f>
        <v/>
      </c>
      <c r="C515" t="str">
        <f>IF(ISBLANK($C514)=TRUE,"",_xll.EDF(C9:C508,$C514))</f>
        <v/>
      </c>
      <c r="D515" t="str">
        <f>IF(ISBLANK($D514)=TRUE,"",_xll.EDF(D9:D508,$D514))</f>
        <v/>
      </c>
      <c r="E515" t="str">
        <f>IF(ISBLANK($E514)=TRUE,"",_xll.EDF(E9:E508,$E514))</f>
        <v/>
      </c>
      <c r="F515" t="str">
        <f>IF(ISBLANK($F514)=TRUE,"",_xll.EDF(F9:F508,$F514))</f>
        <v/>
      </c>
      <c r="G515" t="str">
        <f>IF(ISBLANK($G514)=TRUE,"",_xll.EDF(G9:G508,$G514))</f>
        <v/>
      </c>
      <c r="H515" t="str">
        <f>IF(ISBLANK($H514)=TRUE,"",_xll.EDF(H9:H508,$H514))</f>
        <v/>
      </c>
      <c r="I515" t="str">
        <f>IF(ISBLANK($I514)=TRUE,"",_xll.EDF(I9:I508,$I514))</f>
        <v/>
      </c>
      <c r="J515" t="str">
        <f>IF(ISBLANK($J514)=TRUE,"",_xll.EDF(J9:J508,$J514))</f>
        <v/>
      </c>
      <c r="K515" t="str">
        <f>IF(ISBLANK($K514)=TRUE,"",_xll.EDF(K9:K508,$K514))</f>
        <v/>
      </c>
      <c r="L515" t="str">
        <f>IF(ISBLANK($L514)=TRUE,"",_xll.EDF(L9:L508,$L514))</f>
        <v/>
      </c>
      <c r="M515" t="str">
        <f>IF(ISBLANK($M514)=TRUE,"",_xll.EDF(M9:M508,$M514))</f>
        <v/>
      </c>
      <c r="N515" t="str">
        <f>IF(ISBLANK($N514)=TRUE,"",_xll.EDF(N9:N508,$N514))</f>
        <v/>
      </c>
      <c r="O515" t="str">
        <f>IF(ISBLANK($O514)=TRUE,"",_xll.EDF(O9:O508,$O514))</f>
        <v/>
      </c>
      <c r="P515" t="str">
        <f>IF(ISBLANK($P514)=TRUE,"",_xll.EDF(P9:P508,$P514))</f>
        <v/>
      </c>
      <c r="Q515" t="str">
        <f>IF(ISBLANK($Q514)=TRUE,"",_xll.EDF(Q9:Q508,$Q514))</f>
        <v/>
      </c>
      <c r="R515" t="str">
        <f>IF(ISBLANK($R514)=TRUE,"",_xll.EDF(R9:R508,$R514))</f>
        <v/>
      </c>
      <c r="S515" t="str">
        <f>IF(ISBLANK($S514)=TRUE,"",_xll.EDF(S9:S508,$S514))</f>
        <v/>
      </c>
      <c r="T515" t="str">
        <f>IF(ISBLANK($T514)=TRUE,"",_xll.EDF(T9:T508,$T514))</f>
        <v/>
      </c>
      <c r="U515" t="str">
        <f>IF(ISBLANK($U514)=TRUE,"",_xll.EDF(U9:U508,$U514))</f>
        <v/>
      </c>
      <c r="V515" t="str">
        <f>IF(ISBLANK($V514)=TRUE,"",_xll.EDF(V9:V508,$V514))</f>
        <v/>
      </c>
      <c r="W515" t="str">
        <f>IF(ISBLANK($W514)=TRUE,"",_xll.EDF(W9:W508,$W514))</f>
        <v/>
      </c>
      <c r="X515" t="str">
        <f>IF(ISBLANK($X514)=TRUE,"",_xll.EDF(X9:X508,$X514))</f>
        <v/>
      </c>
      <c r="Y515" t="str">
        <f>IF(ISBLANK($Y514)=TRUE,"",_xll.EDF(Y9:Y508,$Y514))</f>
        <v/>
      </c>
      <c r="Z515" t="str">
        <f>IF(ISBLANK($Z514)=TRUE,"",_xll.EDF(Z9:Z508,$Z514))</f>
        <v/>
      </c>
      <c r="AA515" t="str">
        <f>IF(ISBLANK($AA514)=TRUE,"",_xll.EDF(AA9:AA508,$AA514))</f>
        <v/>
      </c>
      <c r="AB515" t="str">
        <f>IF(ISBLANK($AB514)=TRUE,"",_xll.EDF(AB9:AB508,$AB514))</f>
        <v/>
      </c>
      <c r="AC515" t="str">
        <f>IF(ISBLANK($AC514)=TRUE,"",_xll.EDF(AC9:AC508,$AC514))</f>
        <v/>
      </c>
      <c r="AD515" t="str">
        <f>IF(ISBLANK($AD514)=TRUE,"",_xll.EDF(AD9:AD508,$AD514))</f>
        <v/>
      </c>
      <c r="AE515" t="str">
        <f>IF(ISBLANK($AE514)=TRUE,"",_xll.EDF(AE9:AE508,$AE514))</f>
        <v/>
      </c>
      <c r="AF515" t="str">
        <f>IF(ISBLANK($AF514)=TRUE,"",_xll.EDF(AF9:AF508,$AF514))</f>
        <v/>
      </c>
      <c r="AG515" t="str">
        <f>IF(ISBLANK($AG514)=TRUE,"",_xll.EDF(AG9:AG508,$AG514))</f>
        <v/>
      </c>
      <c r="AH515" t="str">
        <f>IF(ISBLANK($AH514)=TRUE,"",_xll.EDF(AH9:AH508,$AH514))</f>
        <v/>
      </c>
      <c r="AI515" t="str">
        <f>IF(ISBLANK($AI514)=TRUE,"",_xll.EDF(AI9:AI508,$AI514))</f>
        <v/>
      </c>
      <c r="AJ515" t="str">
        <f>IF(ISBLANK($AJ514)=TRUE,"",_xll.EDF(AJ9:AJ508,$AJ514))</f>
        <v/>
      </c>
      <c r="AK515" t="str">
        <f>IF(ISBLANK($AK514)=TRUE,"",_xll.EDF(AK9:AK508,$AK514))</f>
        <v/>
      </c>
      <c r="AL515" t="str">
        <f>IF(ISBLANK($AL514)=TRUE,"",_xll.EDF(AL9:AL508,$AL514))</f>
        <v/>
      </c>
      <c r="AM515" t="str">
        <f>IF(ISBLANK($AM514)=TRUE,"",_xll.EDF(AM9:AM508,$AM514))</f>
        <v/>
      </c>
      <c r="AN515" t="str">
        <f>IF(ISBLANK($AN514)=TRUE,"",_xll.EDF(AN9:AN508,$AN514))</f>
        <v/>
      </c>
      <c r="AO515" t="str">
        <f>IF(ISBLANK($AO514)=TRUE,"",_xll.EDF(AO9:AO508,$AO514))</f>
        <v/>
      </c>
      <c r="AP515" t="str">
        <f>IF(ISBLANK($AP514)=TRUE,"",_xll.EDF(AP9:AP508,$AP514))</f>
        <v/>
      </c>
      <c r="AQ515" t="str">
        <f>IF(ISBLANK($AQ514)=TRUE,"",_xll.EDF(AQ9:AQ508,$AQ514))</f>
        <v/>
      </c>
      <c r="AR515" t="str">
        <f>IF(ISBLANK($AR514)=TRUE,"",_xll.EDF(AR9:AR508,$AR514))</f>
        <v/>
      </c>
      <c r="AS515" t="str">
        <f>IF(ISBLANK($AS514)=TRUE,"",_xll.EDF(AS9:AS508,$AS514))</f>
        <v/>
      </c>
      <c r="AT515" t="str">
        <f>IF(ISBLANK($AT514)=TRUE,"",_xll.EDF(AT9:AT508,$AT514))</f>
        <v/>
      </c>
      <c r="AU515" t="str">
        <f>IF(ISBLANK($AU514)=TRUE,"",_xll.EDF(AU9:AU508,$AU514))</f>
        <v/>
      </c>
      <c r="AV515" t="str">
        <f>IF(ISBLANK($AV514)=TRUE,"",_xll.EDF(AV9:AV508,$AV514))</f>
        <v/>
      </c>
      <c r="AW515" t="str">
        <f>IF(ISBLANK($AW514)=TRUE,"",_xll.EDF(AW9:AW508,$AW514))</f>
        <v/>
      </c>
      <c r="AX515" t="str">
        <f>IF(ISBLANK($AX514)=TRUE,"",_xll.EDF(AX9:AX508,$AX514))</f>
        <v/>
      </c>
      <c r="AY515" t="str">
        <f>IF(ISBLANK($AY514)=TRUE,"",_xll.EDF(AY9:AY508,$AY514))</f>
        <v/>
      </c>
      <c r="AZ515" t="str">
        <f>IF(ISBLANK($AZ514)=TRUE,"",_xll.EDF(AZ9:AZ508,$AZ514))</f>
        <v/>
      </c>
      <c r="BA515" t="str">
        <f>IF(ISBLANK($BA514)=TRUE,"",_xll.EDF(BA9:BA508,$BA514))</f>
        <v/>
      </c>
      <c r="BB515" t="str">
        <f>IF(ISBLANK($BB514)=TRUE,"",_xll.EDF(BB9:BB508,$BB514))</f>
        <v/>
      </c>
      <c r="BC515" t="str">
        <f>IF(ISBLANK($BC514)=TRUE,"",_xll.EDF(BC9:BC508,$BC514))</f>
        <v/>
      </c>
      <c r="BD515" t="str">
        <f>IF(ISBLANK($BD514)=TRUE,"",_xll.EDF(BD9:BD508,$BD514))</f>
        <v/>
      </c>
      <c r="BE515" t="str">
        <f>IF(ISBLANK($BE514)=TRUE,"",_xll.EDF(BE9:BE508,$BE514))</f>
        <v/>
      </c>
      <c r="BF515" t="str">
        <f>IF(ISBLANK($BF514)=TRUE,"",_xll.EDF(BF9:BF508,$BF514))</f>
        <v/>
      </c>
      <c r="BG515" t="str">
        <f>IF(ISBLANK($BG514)=TRUE,"",_xll.EDF(BG9:BG508,$BG514))</f>
        <v/>
      </c>
      <c r="BH515" t="str">
        <f>IF(ISBLANK($BH514)=TRUE,"",_xll.EDF(BH9:BH508,$BH514))</f>
        <v/>
      </c>
      <c r="BI515" t="str">
        <f>IF(ISBLANK($BI514)=TRUE,"",_xll.EDF(BI9:BI508,$BI514))</f>
        <v/>
      </c>
      <c r="BJ515" t="str">
        <f>IF(ISBLANK($BJ514)=TRUE,"",_xll.EDF(BJ9:BJ508,$BJ514))</f>
        <v/>
      </c>
      <c r="BK515" t="str">
        <f>IF(ISBLANK($BK514)=TRUE,"",_xll.EDF(BK9:BK508,$BK514))</f>
        <v/>
      </c>
      <c r="BL515" t="str">
        <f>IF(ISBLANK($BL514)=TRUE,"",_xll.EDF(BL9:BL508,$BL514))</f>
        <v/>
      </c>
      <c r="BM515" t="str">
        <f>IF(ISBLANK($BM514)=TRUE,"",_xll.EDF(BM9:BM508,$BM514))</f>
        <v/>
      </c>
      <c r="BN515" t="str">
        <f>IF(ISBLANK($BN514)=TRUE,"",_xll.EDF(BN9:BN508,$BN514))</f>
        <v/>
      </c>
      <c r="BO515" t="str">
        <f>IF(ISBLANK($BO514)=TRUE,"",_xll.EDF(BO9:BO508,$BO514))</f>
        <v/>
      </c>
      <c r="BP515" t="str">
        <f>IF(ISBLANK($BP514)=TRUE,"",_xll.EDF(BP9:BP508,$BP514))</f>
        <v/>
      </c>
      <c r="BQ515" t="str">
        <f>IF(ISBLANK($BQ514)=TRUE,"",_xll.EDF(BQ9:BQ508,$BQ514))</f>
        <v/>
      </c>
      <c r="BR515" t="str">
        <f>IF(ISBLANK($BR514)=TRUE,"",_xll.EDF(BR9:BR508,$BR514))</f>
        <v/>
      </c>
      <c r="BS515" t="str">
        <f>IF(ISBLANK($BS514)=TRUE,"",_xll.EDF(BS9:BS508,$BS514))</f>
        <v/>
      </c>
      <c r="BT515" t="str">
        <f>IF(ISBLANK($BT514)=TRUE,"",_xll.EDF(BT9:BT508,$BT514))</f>
        <v/>
      </c>
      <c r="BU515" t="str">
        <f>IF(ISBLANK($BU514)=TRUE,"",_xll.EDF(BU9:BU508,$BU514))</f>
        <v/>
      </c>
      <c r="BV515" t="str">
        <f>IF(ISBLANK($BV514)=TRUE,"",_xll.EDF(BV9:BV508,$BV514))</f>
        <v/>
      </c>
      <c r="BW515" t="str">
        <f>IF(ISBLANK($BW514)=TRUE,"",_xll.EDF(BW9:BW508,$BW514))</f>
        <v/>
      </c>
      <c r="BX515" t="str">
        <f>IF(ISBLANK($BX514)=TRUE,"",_xll.EDF(BX9:BX508,$BX514))</f>
        <v/>
      </c>
      <c r="BY515" t="str">
        <f>IF(ISBLANK($BY514)=TRUE,"",_xll.EDF(BY9:BY508,$BY514))</f>
        <v/>
      </c>
      <c r="BZ515" t="str">
        <f>IF(ISBLANK($BZ514)=TRUE,"",_xll.EDF(BZ9:BZ508,$BZ514))</f>
        <v/>
      </c>
      <c r="CA515" t="str">
        <f>IF(ISBLANK($CA514)=TRUE,"",_xll.EDF(CA9:CA508,$CA514))</f>
        <v/>
      </c>
      <c r="CB515" t="str">
        <f>IF(ISBLANK($CB514)=TRUE,"",_xll.EDF(CB9:CB508,$CB514))</f>
        <v/>
      </c>
      <c r="CC515" t="str">
        <f>IF(ISBLANK($CC514)=TRUE,"",_xll.EDF(CC9:CC508,$CC514))</f>
        <v/>
      </c>
      <c r="CD515" t="str">
        <f>IF(ISBLANK($CD514)=TRUE,"",_xll.EDF(CD9:CD508,$CD514))</f>
        <v/>
      </c>
      <c r="CE515" t="str">
        <f>IF(ISBLANK($CE514)=TRUE,"",_xll.EDF(CE9:CE508,$CE514))</f>
        <v/>
      </c>
      <c r="CF515" t="str">
        <f>IF(ISBLANK($CF514)=TRUE,"",_xll.EDF(CF9:CF508,$CF514))</f>
        <v/>
      </c>
      <c r="CG515" t="str">
        <f>IF(ISBLANK($CG514)=TRUE,"",_xll.EDF(CG9:CG508,$CG514))</f>
        <v/>
      </c>
      <c r="CH515" t="str">
        <f>IF(ISBLANK($CH514)=TRUE,"",_xll.EDF(CH9:CH508,$CH514))</f>
        <v/>
      </c>
      <c r="CI515" t="str">
        <f>IF(ISBLANK($CI514)=TRUE,"",_xll.EDF(CI9:CI508,$CI514))</f>
        <v/>
      </c>
      <c r="CJ515" t="str">
        <f>IF(ISBLANK($CJ514)=TRUE,"",_xll.EDF(CJ9:CJ508,$CJ514))</f>
        <v/>
      </c>
      <c r="CK515" t="str">
        <f>IF(ISBLANK($CK514)=TRUE,"",_xll.EDF(CK9:CK508,$CK514))</f>
        <v/>
      </c>
      <c r="CL515" t="str">
        <f>IF(ISBLANK($CL514)=TRUE,"",_xll.EDF(CL9:CL508,$CL514))</f>
        <v/>
      </c>
      <c r="CM515" t="str">
        <f>IF(ISBLANK($CM514)=TRUE,"",_xll.EDF(CM9:CM508,$CM514))</f>
        <v/>
      </c>
      <c r="CN515" t="str">
        <f>IF(ISBLANK($CN514)=TRUE,"",_xll.EDF(CN9:CN508,$CN514))</f>
        <v/>
      </c>
      <c r="CO515" t="str">
        <f>IF(ISBLANK($CO514)=TRUE,"",_xll.EDF(CO9:CO508,$CO514))</f>
        <v/>
      </c>
      <c r="CP515" t="str">
        <f>IF(ISBLANK($CP514)=TRUE,"",_xll.EDF(CP9:CP508,$CP514))</f>
        <v/>
      </c>
      <c r="CQ515" t="str">
        <f>IF(ISBLANK($CQ514)=TRUE,"",_xll.EDF(CQ9:CQ508,$CQ514))</f>
        <v/>
      </c>
      <c r="CR515" t="str">
        <f>IF(ISBLANK($CR514)=TRUE,"",_xll.EDF(CR9:CR508,$CR514))</f>
        <v/>
      </c>
      <c r="CS515" t="str">
        <f>IF(ISBLANK($CS514)=TRUE,"",_xll.EDF(CS9:CS508,$CS514))</f>
        <v/>
      </c>
      <c r="CT515" t="str">
        <f>IF(ISBLANK($CT514)=TRUE,"",_xll.EDF(CT9:CT508,$CT514))</f>
        <v/>
      </c>
      <c r="CU515" t="str">
        <f>IF(ISBLANK($CU514)=TRUE,"",_xll.EDF(CU9:CU508,$CU514))</f>
        <v/>
      </c>
      <c r="CV515" t="str">
        <f>IF(ISBLANK($CV514)=TRUE,"",_xll.EDF(CV9:CV508,$CV514))</f>
        <v/>
      </c>
      <c r="CW515" t="str">
        <f>IF(ISBLANK($CW514)=TRUE,"",_xll.EDF(CW9:CW508,$CW514))</f>
        <v/>
      </c>
      <c r="CX515" t="str">
        <f>IF(ISBLANK($CX514)=TRUE,"",_xll.EDF(CX9:CX508,$CX514))</f>
        <v/>
      </c>
      <c r="CY515" t="str">
        <f>IF(ISBLANK($CY514)=TRUE,"",_xll.EDF(CY9:CY508,$CY514))</f>
        <v/>
      </c>
      <c r="CZ515" t="str">
        <f>IF(ISBLANK($CZ514)=TRUE,"",_xll.EDF(CZ9:CZ508,$CZ514))</f>
        <v/>
      </c>
      <c r="DA515" t="str">
        <f>IF(ISBLANK($DA514)=TRUE,"",_xll.EDF(DA9:DA508,$DA514))</f>
        <v/>
      </c>
      <c r="DB515" t="str">
        <f>IF(ISBLANK($DB514)=TRUE,"",_xll.EDF(DB9:DB508,$DB514))</f>
        <v/>
      </c>
    </row>
    <row r="516" spans="1:106">
      <c r="A516" t="s">
        <v>68</v>
      </c>
    </row>
    <row r="517" spans="1:106">
      <c r="A517" t="s">
        <v>121</v>
      </c>
      <c r="B517" t="str">
        <f>IF(ISBLANK($B516)=TRUE,"",_xll.EDF(B9:B508,$B516))</f>
        <v/>
      </c>
      <c r="C517" t="str">
        <f>IF(ISBLANK($C516)=TRUE,"",_xll.EDF(C9:C508,$C516))</f>
        <v/>
      </c>
      <c r="D517" t="str">
        <f>IF(ISBLANK($D516)=TRUE,"",_xll.EDF(D9:D508,$D516))</f>
        <v/>
      </c>
      <c r="E517" t="str">
        <f>IF(ISBLANK($E516)=TRUE,"",_xll.EDF(E9:E508,$E516))</f>
        <v/>
      </c>
      <c r="F517" t="str">
        <f>IF(ISBLANK($F516)=TRUE,"",_xll.EDF(F9:F508,$F516))</f>
        <v/>
      </c>
      <c r="G517" t="str">
        <f>IF(ISBLANK($G516)=TRUE,"",_xll.EDF(G9:G508,$G516))</f>
        <v/>
      </c>
      <c r="H517" t="str">
        <f>IF(ISBLANK($H516)=TRUE,"",_xll.EDF(H9:H508,$H516))</f>
        <v/>
      </c>
      <c r="I517" t="str">
        <f>IF(ISBLANK($I516)=TRUE,"",_xll.EDF(I9:I508,$I516))</f>
        <v/>
      </c>
      <c r="J517" t="str">
        <f>IF(ISBLANK($J516)=TRUE,"",_xll.EDF(J9:J508,$J516))</f>
        <v/>
      </c>
      <c r="K517" t="str">
        <f>IF(ISBLANK($K516)=TRUE,"",_xll.EDF(K9:K508,$K516))</f>
        <v/>
      </c>
      <c r="L517" t="str">
        <f>IF(ISBLANK($L516)=TRUE,"",_xll.EDF(L9:L508,$L516))</f>
        <v/>
      </c>
      <c r="M517" t="str">
        <f>IF(ISBLANK($M516)=TRUE,"",_xll.EDF(M9:M508,$M516))</f>
        <v/>
      </c>
      <c r="N517" t="str">
        <f>IF(ISBLANK($N516)=TRUE,"",_xll.EDF(N9:N508,$N516))</f>
        <v/>
      </c>
      <c r="O517" t="str">
        <f>IF(ISBLANK($O516)=TRUE,"",_xll.EDF(O9:O508,$O516))</f>
        <v/>
      </c>
      <c r="P517" t="str">
        <f>IF(ISBLANK($P516)=TRUE,"",_xll.EDF(P9:P508,$P516))</f>
        <v/>
      </c>
      <c r="Q517" t="str">
        <f>IF(ISBLANK($Q516)=TRUE,"",_xll.EDF(Q9:Q508,$Q516))</f>
        <v/>
      </c>
      <c r="R517" t="str">
        <f>IF(ISBLANK($R516)=TRUE,"",_xll.EDF(R9:R508,$R516))</f>
        <v/>
      </c>
      <c r="S517" t="str">
        <f>IF(ISBLANK($S516)=TRUE,"",_xll.EDF(S9:S508,$S516))</f>
        <v/>
      </c>
      <c r="T517" t="str">
        <f>IF(ISBLANK($T516)=TRUE,"",_xll.EDF(T9:T508,$T516))</f>
        <v/>
      </c>
      <c r="U517" t="str">
        <f>IF(ISBLANK($U516)=TRUE,"",_xll.EDF(U9:U508,$U516))</f>
        <v/>
      </c>
      <c r="V517" t="str">
        <f>IF(ISBLANK($V516)=TRUE,"",_xll.EDF(V9:V508,$V516))</f>
        <v/>
      </c>
      <c r="W517" t="str">
        <f>IF(ISBLANK($W516)=TRUE,"",_xll.EDF(W9:W508,$W516))</f>
        <v/>
      </c>
      <c r="X517" t="str">
        <f>IF(ISBLANK($X516)=TRUE,"",_xll.EDF(X9:X508,$X516))</f>
        <v/>
      </c>
      <c r="Y517" t="str">
        <f>IF(ISBLANK($Y516)=TRUE,"",_xll.EDF(Y9:Y508,$Y516))</f>
        <v/>
      </c>
      <c r="Z517" t="str">
        <f>IF(ISBLANK($Z516)=TRUE,"",_xll.EDF(Z9:Z508,$Z516))</f>
        <v/>
      </c>
      <c r="AA517" t="str">
        <f>IF(ISBLANK($AA516)=TRUE,"",_xll.EDF(AA9:AA508,$AA516))</f>
        <v/>
      </c>
      <c r="AB517" t="str">
        <f>IF(ISBLANK($AB516)=TRUE,"",_xll.EDF(AB9:AB508,$AB516))</f>
        <v/>
      </c>
      <c r="AC517" t="str">
        <f>IF(ISBLANK($AC516)=TRUE,"",_xll.EDF(AC9:AC508,$AC516))</f>
        <v/>
      </c>
      <c r="AD517" t="str">
        <f>IF(ISBLANK($AD516)=TRUE,"",_xll.EDF(AD9:AD508,$AD516))</f>
        <v/>
      </c>
      <c r="AE517" t="str">
        <f>IF(ISBLANK($AE516)=TRUE,"",_xll.EDF(AE9:AE508,$AE516))</f>
        <v/>
      </c>
      <c r="AF517" t="str">
        <f>IF(ISBLANK($AF516)=TRUE,"",_xll.EDF(AF9:AF508,$AF516))</f>
        <v/>
      </c>
      <c r="AG517" t="str">
        <f>IF(ISBLANK($AG516)=TRUE,"",_xll.EDF(AG9:AG508,$AG516))</f>
        <v/>
      </c>
      <c r="AH517" t="str">
        <f>IF(ISBLANK($AH516)=TRUE,"",_xll.EDF(AH9:AH508,$AH516))</f>
        <v/>
      </c>
      <c r="AI517" t="str">
        <f>IF(ISBLANK($AI516)=TRUE,"",_xll.EDF(AI9:AI508,$AI516))</f>
        <v/>
      </c>
      <c r="AJ517" t="str">
        <f>IF(ISBLANK($AJ516)=TRUE,"",_xll.EDF(AJ9:AJ508,$AJ516))</f>
        <v/>
      </c>
      <c r="AK517" t="str">
        <f>IF(ISBLANK($AK516)=TRUE,"",_xll.EDF(AK9:AK508,$AK516))</f>
        <v/>
      </c>
      <c r="AL517" t="str">
        <f>IF(ISBLANK($AL516)=TRUE,"",_xll.EDF(AL9:AL508,$AL516))</f>
        <v/>
      </c>
      <c r="AM517" t="str">
        <f>IF(ISBLANK($AM516)=TRUE,"",_xll.EDF(AM9:AM508,$AM516))</f>
        <v/>
      </c>
      <c r="AN517" t="str">
        <f>IF(ISBLANK($AN516)=TRUE,"",_xll.EDF(AN9:AN508,$AN516))</f>
        <v/>
      </c>
      <c r="AO517" t="str">
        <f>IF(ISBLANK($AO516)=TRUE,"",_xll.EDF(AO9:AO508,$AO516))</f>
        <v/>
      </c>
      <c r="AP517" t="str">
        <f>IF(ISBLANK($AP516)=TRUE,"",_xll.EDF(AP9:AP508,$AP516))</f>
        <v/>
      </c>
      <c r="AQ517" t="str">
        <f>IF(ISBLANK($AQ516)=TRUE,"",_xll.EDF(AQ9:AQ508,$AQ516))</f>
        <v/>
      </c>
      <c r="AR517" t="str">
        <f>IF(ISBLANK($AR516)=TRUE,"",_xll.EDF(AR9:AR508,$AR516))</f>
        <v/>
      </c>
      <c r="AS517" t="str">
        <f>IF(ISBLANK($AS516)=TRUE,"",_xll.EDF(AS9:AS508,$AS516))</f>
        <v/>
      </c>
      <c r="AT517" t="str">
        <f>IF(ISBLANK($AT516)=TRUE,"",_xll.EDF(AT9:AT508,$AT516))</f>
        <v/>
      </c>
      <c r="AU517" t="str">
        <f>IF(ISBLANK($AU516)=TRUE,"",_xll.EDF(AU9:AU508,$AU516))</f>
        <v/>
      </c>
      <c r="AV517" t="str">
        <f>IF(ISBLANK($AV516)=TRUE,"",_xll.EDF(AV9:AV508,$AV516))</f>
        <v/>
      </c>
      <c r="AW517" t="str">
        <f>IF(ISBLANK($AW516)=TRUE,"",_xll.EDF(AW9:AW508,$AW516))</f>
        <v/>
      </c>
      <c r="AX517" t="str">
        <f>IF(ISBLANK($AX516)=TRUE,"",_xll.EDF(AX9:AX508,$AX516))</f>
        <v/>
      </c>
      <c r="AY517" t="str">
        <f>IF(ISBLANK($AY516)=TRUE,"",_xll.EDF(AY9:AY508,$AY516))</f>
        <v/>
      </c>
      <c r="AZ517" t="str">
        <f>IF(ISBLANK($AZ516)=TRUE,"",_xll.EDF(AZ9:AZ508,$AZ516))</f>
        <v/>
      </c>
      <c r="BA517" t="str">
        <f>IF(ISBLANK($BA516)=TRUE,"",_xll.EDF(BA9:BA508,$BA516))</f>
        <v/>
      </c>
      <c r="BB517" t="str">
        <f>IF(ISBLANK($BB516)=TRUE,"",_xll.EDF(BB9:BB508,$BB516))</f>
        <v/>
      </c>
      <c r="BC517" t="str">
        <f>IF(ISBLANK($BC516)=TRUE,"",_xll.EDF(BC9:BC508,$BC516))</f>
        <v/>
      </c>
      <c r="BD517" t="str">
        <f>IF(ISBLANK($BD516)=TRUE,"",_xll.EDF(BD9:BD508,$BD516))</f>
        <v/>
      </c>
      <c r="BE517" t="str">
        <f>IF(ISBLANK($BE516)=TRUE,"",_xll.EDF(BE9:BE508,$BE516))</f>
        <v/>
      </c>
      <c r="BF517" t="str">
        <f>IF(ISBLANK($BF516)=TRUE,"",_xll.EDF(BF9:BF508,$BF516))</f>
        <v/>
      </c>
      <c r="BG517" t="str">
        <f>IF(ISBLANK($BG516)=TRUE,"",_xll.EDF(BG9:BG508,$BG516))</f>
        <v/>
      </c>
      <c r="BH517" t="str">
        <f>IF(ISBLANK($BH516)=TRUE,"",_xll.EDF(BH9:BH508,$BH516))</f>
        <v/>
      </c>
      <c r="BI517" t="str">
        <f>IF(ISBLANK($BI516)=TRUE,"",_xll.EDF(BI9:BI508,$BI516))</f>
        <v/>
      </c>
      <c r="BJ517" t="str">
        <f>IF(ISBLANK($BJ516)=TRUE,"",_xll.EDF(BJ9:BJ508,$BJ516))</f>
        <v/>
      </c>
      <c r="BK517" t="str">
        <f>IF(ISBLANK($BK516)=TRUE,"",_xll.EDF(BK9:BK508,$BK516))</f>
        <v/>
      </c>
      <c r="BL517" t="str">
        <f>IF(ISBLANK($BL516)=TRUE,"",_xll.EDF(BL9:BL508,$BL516))</f>
        <v/>
      </c>
      <c r="BM517" t="str">
        <f>IF(ISBLANK($BM516)=TRUE,"",_xll.EDF(BM9:BM508,$BM516))</f>
        <v/>
      </c>
      <c r="BN517" t="str">
        <f>IF(ISBLANK($BN516)=TRUE,"",_xll.EDF(BN9:BN508,$BN516))</f>
        <v/>
      </c>
      <c r="BO517" t="str">
        <f>IF(ISBLANK($BO516)=TRUE,"",_xll.EDF(BO9:BO508,$BO516))</f>
        <v/>
      </c>
      <c r="BP517" t="str">
        <f>IF(ISBLANK($BP516)=TRUE,"",_xll.EDF(BP9:BP508,$BP516))</f>
        <v/>
      </c>
      <c r="BQ517" t="str">
        <f>IF(ISBLANK($BQ516)=TRUE,"",_xll.EDF(BQ9:BQ508,$BQ516))</f>
        <v/>
      </c>
      <c r="BR517" t="str">
        <f>IF(ISBLANK($BR516)=TRUE,"",_xll.EDF(BR9:BR508,$BR516))</f>
        <v/>
      </c>
      <c r="BS517" t="str">
        <f>IF(ISBLANK($BS516)=TRUE,"",_xll.EDF(BS9:BS508,$BS516))</f>
        <v/>
      </c>
      <c r="BT517" t="str">
        <f>IF(ISBLANK($BT516)=TRUE,"",_xll.EDF(BT9:BT508,$BT516))</f>
        <v/>
      </c>
      <c r="BU517" t="str">
        <f>IF(ISBLANK($BU516)=TRUE,"",_xll.EDF(BU9:BU508,$BU516))</f>
        <v/>
      </c>
      <c r="BV517" t="str">
        <f>IF(ISBLANK($BV516)=TRUE,"",_xll.EDF(BV9:BV508,$BV516))</f>
        <v/>
      </c>
      <c r="BW517" t="str">
        <f>IF(ISBLANK($BW516)=TRUE,"",_xll.EDF(BW9:BW508,$BW516))</f>
        <v/>
      </c>
      <c r="BX517" t="str">
        <f>IF(ISBLANK($BX516)=TRUE,"",_xll.EDF(BX9:BX508,$BX516))</f>
        <v/>
      </c>
      <c r="BY517" t="str">
        <f>IF(ISBLANK($BY516)=TRUE,"",_xll.EDF(BY9:BY508,$BY516))</f>
        <v/>
      </c>
      <c r="BZ517" t="str">
        <f>IF(ISBLANK($BZ516)=TRUE,"",_xll.EDF(BZ9:BZ508,$BZ516))</f>
        <v/>
      </c>
      <c r="CA517" t="str">
        <f>IF(ISBLANK($CA516)=TRUE,"",_xll.EDF(CA9:CA508,$CA516))</f>
        <v/>
      </c>
      <c r="CB517" t="str">
        <f>IF(ISBLANK($CB516)=TRUE,"",_xll.EDF(CB9:CB508,$CB516))</f>
        <v/>
      </c>
      <c r="CC517" t="str">
        <f>IF(ISBLANK($CC516)=TRUE,"",_xll.EDF(CC9:CC508,$CC516))</f>
        <v/>
      </c>
      <c r="CD517" t="str">
        <f>IF(ISBLANK($CD516)=TRUE,"",_xll.EDF(CD9:CD508,$CD516))</f>
        <v/>
      </c>
      <c r="CE517" t="str">
        <f>IF(ISBLANK($CE516)=TRUE,"",_xll.EDF(CE9:CE508,$CE516))</f>
        <v/>
      </c>
      <c r="CF517" t="str">
        <f>IF(ISBLANK($CF516)=TRUE,"",_xll.EDF(CF9:CF508,$CF516))</f>
        <v/>
      </c>
      <c r="CG517" t="str">
        <f>IF(ISBLANK($CG516)=TRUE,"",_xll.EDF(CG9:CG508,$CG516))</f>
        <v/>
      </c>
      <c r="CH517" t="str">
        <f>IF(ISBLANK($CH516)=TRUE,"",_xll.EDF(CH9:CH508,$CH516))</f>
        <v/>
      </c>
      <c r="CI517" t="str">
        <f>IF(ISBLANK($CI516)=TRUE,"",_xll.EDF(CI9:CI508,$CI516))</f>
        <v/>
      </c>
      <c r="CJ517" t="str">
        <f>IF(ISBLANK($CJ516)=TRUE,"",_xll.EDF(CJ9:CJ508,$CJ516))</f>
        <v/>
      </c>
      <c r="CK517" t="str">
        <f>IF(ISBLANK($CK516)=TRUE,"",_xll.EDF(CK9:CK508,$CK516))</f>
        <v/>
      </c>
      <c r="CL517" t="str">
        <f>IF(ISBLANK($CL516)=TRUE,"",_xll.EDF(CL9:CL508,$CL516))</f>
        <v/>
      </c>
      <c r="CM517" t="str">
        <f>IF(ISBLANK($CM516)=TRUE,"",_xll.EDF(CM9:CM508,$CM516))</f>
        <v/>
      </c>
      <c r="CN517" t="str">
        <f>IF(ISBLANK($CN516)=TRUE,"",_xll.EDF(CN9:CN508,$CN516))</f>
        <v/>
      </c>
      <c r="CO517" t="str">
        <f>IF(ISBLANK($CO516)=TRUE,"",_xll.EDF(CO9:CO508,$CO516))</f>
        <v/>
      </c>
      <c r="CP517" t="str">
        <f>IF(ISBLANK($CP516)=TRUE,"",_xll.EDF(CP9:CP508,$CP516))</f>
        <v/>
      </c>
      <c r="CQ517" t="str">
        <f>IF(ISBLANK($CQ516)=TRUE,"",_xll.EDF(CQ9:CQ508,$CQ516))</f>
        <v/>
      </c>
      <c r="CR517" t="str">
        <f>IF(ISBLANK($CR516)=TRUE,"",_xll.EDF(CR9:CR508,$CR516))</f>
        <v/>
      </c>
      <c r="CS517" t="str">
        <f>IF(ISBLANK($CS516)=TRUE,"",_xll.EDF(CS9:CS508,$CS516))</f>
        <v/>
      </c>
      <c r="CT517" t="str">
        <f>IF(ISBLANK($CT516)=TRUE,"",_xll.EDF(CT9:CT508,$CT516))</f>
        <v/>
      </c>
      <c r="CU517" t="str">
        <f>IF(ISBLANK($CU516)=TRUE,"",_xll.EDF(CU9:CU508,$CU516))</f>
        <v/>
      </c>
      <c r="CV517" t="str">
        <f>IF(ISBLANK($CV516)=TRUE,"",_xll.EDF(CV9:CV508,$CV516))</f>
        <v/>
      </c>
      <c r="CW517" t="str">
        <f>IF(ISBLANK($CW516)=TRUE,"",_xll.EDF(CW9:CW508,$CW516))</f>
        <v/>
      </c>
      <c r="CX517" t="str">
        <f>IF(ISBLANK($CX516)=TRUE,"",_xll.EDF(CX9:CX508,$CX516))</f>
        <v/>
      </c>
      <c r="CY517" t="str">
        <f>IF(ISBLANK($CY516)=TRUE,"",_xll.EDF(CY9:CY508,$CY516))</f>
        <v/>
      </c>
      <c r="CZ517" t="str">
        <f>IF(ISBLANK($CZ516)=TRUE,"",_xll.EDF(CZ9:CZ508,$CZ516))</f>
        <v/>
      </c>
      <c r="DA517" t="str">
        <f>IF(ISBLANK($DA516)=TRUE,"",_xll.EDF(DA9:DA508,$DA516))</f>
        <v/>
      </c>
      <c r="DB517" t="str">
        <f>IF(ISBLANK($DB516)=TRUE,"",_xll.EDF(DB9:DB508,$DB516))</f>
        <v/>
      </c>
    </row>
    <row r="518" spans="1:106">
      <c r="A518" t="s">
        <v>69</v>
      </c>
    </row>
    <row r="519" spans="1:106">
      <c r="A519" t="s">
        <v>122</v>
      </c>
      <c r="B519" t="str">
        <f>IF(ISBLANK($B518)=TRUE,"",_xll.EDF(B9:B508,$B518))</f>
        <v/>
      </c>
      <c r="C519" t="str">
        <f>IF(ISBLANK($C518)=TRUE,"",_xll.EDF(C9:C508,$C518))</f>
        <v/>
      </c>
      <c r="D519" t="str">
        <f>IF(ISBLANK($D518)=TRUE,"",_xll.EDF(D9:D508,$D518))</f>
        <v/>
      </c>
      <c r="E519" t="str">
        <f>IF(ISBLANK($E518)=TRUE,"",_xll.EDF(E9:E508,$E518))</f>
        <v/>
      </c>
      <c r="F519" t="str">
        <f>IF(ISBLANK($F518)=TRUE,"",_xll.EDF(F9:F508,$F518))</f>
        <v/>
      </c>
      <c r="G519" t="str">
        <f>IF(ISBLANK($G518)=TRUE,"",_xll.EDF(G9:G508,$G518))</f>
        <v/>
      </c>
      <c r="H519" t="str">
        <f>IF(ISBLANK($H518)=TRUE,"",_xll.EDF(H9:H508,$H518))</f>
        <v/>
      </c>
      <c r="I519" t="str">
        <f>IF(ISBLANK($I518)=TRUE,"",_xll.EDF(I9:I508,$I518))</f>
        <v/>
      </c>
      <c r="J519" t="str">
        <f>IF(ISBLANK($J518)=TRUE,"",_xll.EDF(J9:J508,$J518))</f>
        <v/>
      </c>
      <c r="K519" t="str">
        <f>IF(ISBLANK($K518)=TRUE,"",_xll.EDF(K9:K508,$K518))</f>
        <v/>
      </c>
      <c r="L519" t="str">
        <f>IF(ISBLANK($L518)=TRUE,"",_xll.EDF(L9:L508,$L518))</f>
        <v/>
      </c>
      <c r="M519" t="str">
        <f>IF(ISBLANK($M518)=TRUE,"",_xll.EDF(M9:M508,$M518))</f>
        <v/>
      </c>
      <c r="N519" t="str">
        <f>IF(ISBLANK($N518)=TRUE,"",_xll.EDF(N9:N508,$N518))</f>
        <v/>
      </c>
      <c r="O519" t="str">
        <f>IF(ISBLANK($O518)=TRUE,"",_xll.EDF(O9:O508,$O518))</f>
        <v/>
      </c>
      <c r="P519" t="str">
        <f>IF(ISBLANK($P518)=TRUE,"",_xll.EDF(P9:P508,$P518))</f>
        <v/>
      </c>
      <c r="Q519" t="str">
        <f>IF(ISBLANK($Q518)=TRUE,"",_xll.EDF(Q9:Q508,$Q518))</f>
        <v/>
      </c>
      <c r="R519" t="str">
        <f>IF(ISBLANK($R518)=TRUE,"",_xll.EDF(R9:R508,$R518))</f>
        <v/>
      </c>
      <c r="S519" t="str">
        <f>IF(ISBLANK($S518)=TRUE,"",_xll.EDF(S9:S508,$S518))</f>
        <v/>
      </c>
      <c r="T519" t="str">
        <f>IF(ISBLANK($T518)=TRUE,"",_xll.EDF(T9:T508,$T518))</f>
        <v/>
      </c>
      <c r="U519" t="str">
        <f>IF(ISBLANK($U518)=TRUE,"",_xll.EDF(U9:U508,$U518))</f>
        <v/>
      </c>
      <c r="V519" t="str">
        <f>IF(ISBLANK($V518)=TRUE,"",_xll.EDF(V9:V508,$V518))</f>
        <v/>
      </c>
      <c r="W519" t="str">
        <f>IF(ISBLANK($W518)=TRUE,"",_xll.EDF(W9:W508,$W518))</f>
        <v/>
      </c>
      <c r="X519" t="str">
        <f>IF(ISBLANK($X518)=TRUE,"",_xll.EDF(X9:X508,$X518))</f>
        <v/>
      </c>
      <c r="Y519" t="str">
        <f>IF(ISBLANK($Y518)=TRUE,"",_xll.EDF(Y9:Y508,$Y518))</f>
        <v/>
      </c>
      <c r="Z519" t="str">
        <f>IF(ISBLANK($Z518)=TRUE,"",_xll.EDF(Z9:Z508,$Z518))</f>
        <v/>
      </c>
      <c r="AA519" t="str">
        <f>IF(ISBLANK($AA518)=TRUE,"",_xll.EDF(AA9:AA508,$AA518))</f>
        <v/>
      </c>
      <c r="AB519" t="str">
        <f>IF(ISBLANK($AB518)=TRUE,"",_xll.EDF(AB9:AB508,$AB518))</f>
        <v/>
      </c>
      <c r="AC519" t="str">
        <f>IF(ISBLANK($AC518)=TRUE,"",_xll.EDF(AC9:AC508,$AC518))</f>
        <v/>
      </c>
      <c r="AD519" t="str">
        <f>IF(ISBLANK($AD518)=TRUE,"",_xll.EDF(AD9:AD508,$AD518))</f>
        <v/>
      </c>
      <c r="AE519" t="str">
        <f>IF(ISBLANK($AE518)=TRUE,"",_xll.EDF(AE9:AE508,$AE518))</f>
        <v/>
      </c>
      <c r="AF519" t="str">
        <f>IF(ISBLANK($AF518)=TRUE,"",_xll.EDF(AF9:AF508,$AF518))</f>
        <v/>
      </c>
      <c r="AG519" t="str">
        <f>IF(ISBLANK($AG518)=TRUE,"",_xll.EDF(AG9:AG508,$AG518))</f>
        <v/>
      </c>
      <c r="AH519" t="str">
        <f>IF(ISBLANK($AH518)=TRUE,"",_xll.EDF(AH9:AH508,$AH518))</f>
        <v/>
      </c>
      <c r="AI519" t="str">
        <f>IF(ISBLANK($AI518)=TRUE,"",_xll.EDF(AI9:AI508,$AI518))</f>
        <v/>
      </c>
      <c r="AJ519" t="str">
        <f>IF(ISBLANK($AJ518)=TRUE,"",_xll.EDF(AJ9:AJ508,$AJ518))</f>
        <v/>
      </c>
      <c r="AK519" t="str">
        <f>IF(ISBLANK($AK518)=TRUE,"",_xll.EDF(AK9:AK508,$AK518))</f>
        <v/>
      </c>
      <c r="AL519" t="str">
        <f>IF(ISBLANK($AL518)=TRUE,"",_xll.EDF(AL9:AL508,$AL518))</f>
        <v/>
      </c>
      <c r="AM519" t="str">
        <f>IF(ISBLANK($AM518)=TRUE,"",_xll.EDF(AM9:AM508,$AM518))</f>
        <v/>
      </c>
      <c r="AN519" t="str">
        <f>IF(ISBLANK($AN518)=TRUE,"",_xll.EDF(AN9:AN508,$AN518))</f>
        <v/>
      </c>
      <c r="AO519" t="str">
        <f>IF(ISBLANK($AO518)=TRUE,"",_xll.EDF(AO9:AO508,$AO518))</f>
        <v/>
      </c>
      <c r="AP519" t="str">
        <f>IF(ISBLANK($AP518)=TRUE,"",_xll.EDF(AP9:AP508,$AP518))</f>
        <v/>
      </c>
      <c r="AQ519" t="str">
        <f>IF(ISBLANK($AQ518)=TRUE,"",_xll.EDF(AQ9:AQ508,$AQ518))</f>
        <v/>
      </c>
      <c r="AR519" t="str">
        <f>IF(ISBLANK($AR518)=TRUE,"",_xll.EDF(AR9:AR508,$AR518))</f>
        <v/>
      </c>
      <c r="AS519" t="str">
        <f>IF(ISBLANK($AS518)=TRUE,"",_xll.EDF(AS9:AS508,$AS518))</f>
        <v/>
      </c>
      <c r="AT519" t="str">
        <f>IF(ISBLANK($AT518)=TRUE,"",_xll.EDF(AT9:AT508,$AT518))</f>
        <v/>
      </c>
      <c r="AU519" t="str">
        <f>IF(ISBLANK($AU518)=TRUE,"",_xll.EDF(AU9:AU508,$AU518))</f>
        <v/>
      </c>
      <c r="AV519" t="str">
        <f>IF(ISBLANK($AV518)=TRUE,"",_xll.EDF(AV9:AV508,$AV518))</f>
        <v/>
      </c>
      <c r="AW519" t="str">
        <f>IF(ISBLANK($AW518)=TRUE,"",_xll.EDF(AW9:AW508,$AW518))</f>
        <v/>
      </c>
      <c r="AX519" t="str">
        <f>IF(ISBLANK($AX518)=TRUE,"",_xll.EDF(AX9:AX508,$AX518))</f>
        <v/>
      </c>
      <c r="AY519" t="str">
        <f>IF(ISBLANK($AY518)=TRUE,"",_xll.EDF(AY9:AY508,$AY518))</f>
        <v/>
      </c>
      <c r="AZ519" t="str">
        <f>IF(ISBLANK($AZ518)=TRUE,"",_xll.EDF(AZ9:AZ508,$AZ518))</f>
        <v/>
      </c>
      <c r="BA519" t="str">
        <f>IF(ISBLANK($BA518)=TRUE,"",_xll.EDF(BA9:BA508,$BA518))</f>
        <v/>
      </c>
      <c r="BB519" t="str">
        <f>IF(ISBLANK($BB518)=TRUE,"",_xll.EDF(BB9:BB508,$BB518))</f>
        <v/>
      </c>
      <c r="BC519" t="str">
        <f>IF(ISBLANK($BC518)=TRUE,"",_xll.EDF(BC9:BC508,$BC518))</f>
        <v/>
      </c>
      <c r="BD519" t="str">
        <f>IF(ISBLANK($BD518)=TRUE,"",_xll.EDF(BD9:BD508,$BD518))</f>
        <v/>
      </c>
      <c r="BE519" t="str">
        <f>IF(ISBLANK($BE518)=TRUE,"",_xll.EDF(BE9:BE508,$BE518))</f>
        <v/>
      </c>
      <c r="BF519" t="str">
        <f>IF(ISBLANK($BF518)=TRUE,"",_xll.EDF(BF9:BF508,$BF518))</f>
        <v/>
      </c>
      <c r="BG519" t="str">
        <f>IF(ISBLANK($BG518)=TRUE,"",_xll.EDF(BG9:BG508,$BG518))</f>
        <v/>
      </c>
      <c r="BH519" t="str">
        <f>IF(ISBLANK($BH518)=TRUE,"",_xll.EDF(BH9:BH508,$BH518))</f>
        <v/>
      </c>
      <c r="BI519" t="str">
        <f>IF(ISBLANK($BI518)=TRUE,"",_xll.EDF(BI9:BI508,$BI518))</f>
        <v/>
      </c>
      <c r="BJ519" t="str">
        <f>IF(ISBLANK($BJ518)=TRUE,"",_xll.EDF(BJ9:BJ508,$BJ518))</f>
        <v/>
      </c>
      <c r="BK519" t="str">
        <f>IF(ISBLANK($BK518)=TRUE,"",_xll.EDF(BK9:BK508,$BK518))</f>
        <v/>
      </c>
      <c r="BL519" t="str">
        <f>IF(ISBLANK($BL518)=TRUE,"",_xll.EDF(BL9:BL508,$BL518))</f>
        <v/>
      </c>
      <c r="BM519" t="str">
        <f>IF(ISBLANK($BM518)=TRUE,"",_xll.EDF(BM9:BM508,$BM518))</f>
        <v/>
      </c>
      <c r="BN519" t="str">
        <f>IF(ISBLANK($BN518)=TRUE,"",_xll.EDF(BN9:BN508,$BN518))</f>
        <v/>
      </c>
      <c r="BO519" t="str">
        <f>IF(ISBLANK($BO518)=TRUE,"",_xll.EDF(BO9:BO508,$BO518))</f>
        <v/>
      </c>
      <c r="BP519" t="str">
        <f>IF(ISBLANK($BP518)=TRUE,"",_xll.EDF(BP9:BP508,$BP518))</f>
        <v/>
      </c>
      <c r="BQ519" t="str">
        <f>IF(ISBLANK($BQ518)=TRUE,"",_xll.EDF(BQ9:BQ508,$BQ518))</f>
        <v/>
      </c>
      <c r="BR519" t="str">
        <f>IF(ISBLANK($BR518)=TRUE,"",_xll.EDF(BR9:BR508,$BR518))</f>
        <v/>
      </c>
      <c r="BS519" t="str">
        <f>IF(ISBLANK($BS518)=TRUE,"",_xll.EDF(BS9:BS508,$BS518))</f>
        <v/>
      </c>
      <c r="BT519" t="str">
        <f>IF(ISBLANK($BT518)=TRUE,"",_xll.EDF(BT9:BT508,$BT518))</f>
        <v/>
      </c>
      <c r="BU519" t="str">
        <f>IF(ISBLANK($BU518)=TRUE,"",_xll.EDF(BU9:BU508,$BU518))</f>
        <v/>
      </c>
      <c r="BV519" t="str">
        <f>IF(ISBLANK($BV518)=TRUE,"",_xll.EDF(BV9:BV508,$BV518))</f>
        <v/>
      </c>
      <c r="BW519" t="str">
        <f>IF(ISBLANK($BW518)=TRUE,"",_xll.EDF(BW9:BW508,$BW518))</f>
        <v/>
      </c>
      <c r="BX519" t="str">
        <f>IF(ISBLANK($BX518)=TRUE,"",_xll.EDF(BX9:BX508,$BX518))</f>
        <v/>
      </c>
      <c r="BY519" t="str">
        <f>IF(ISBLANK($BY518)=TRUE,"",_xll.EDF(BY9:BY508,$BY518))</f>
        <v/>
      </c>
      <c r="BZ519" t="str">
        <f>IF(ISBLANK($BZ518)=TRUE,"",_xll.EDF(BZ9:BZ508,$BZ518))</f>
        <v/>
      </c>
      <c r="CA519" t="str">
        <f>IF(ISBLANK($CA518)=TRUE,"",_xll.EDF(CA9:CA508,$CA518))</f>
        <v/>
      </c>
      <c r="CB519" t="str">
        <f>IF(ISBLANK($CB518)=TRUE,"",_xll.EDF(CB9:CB508,$CB518))</f>
        <v/>
      </c>
      <c r="CC519" t="str">
        <f>IF(ISBLANK($CC518)=TRUE,"",_xll.EDF(CC9:CC508,$CC518))</f>
        <v/>
      </c>
      <c r="CD519" t="str">
        <f>IF(ISBLANK($CD518)=TRUE,"",_xll.EDF(CD9:CD508,$CD518))</f>
        <v/>
      </c>
      <c r="CE519" t="str">
        <f>IF(ISBLANK($CE518)=TRUE,"",_xll.EDF(CE9:CE508,$CE518))</f>
        <v/>
      </c>
      <c r="CF519" t="str">
        <f>IF(ISBLANK($CF518)=TRUE,"",_xll.EDF(CF9:CF508,$CF518))</f>
        <v/>
      </c>
      <c r="CG519" t="str">
        <f>IF(ISBLANK($CG518)=TRUE,"",_xll.EDF(CG9:CG508,$CG518))</f>
        <v/>
      </c>
      <c r="CH519" t="str">
        <f>IF(ISBLANK($CH518)=TRUE,"",_xll.EDF(CH9:CH508,$CH518))</f>
        <v/>
      </c>
      <c r="CI519" t="str">
        <f>IF(ISBLANK($CI518)=TRUE,"",_xll.EDF(CI9:CI508,$CI518))</f>
        <v/>
      </c>
      <c r="CJ519" t="str">
        <f>IF(ISBLANK($CJ518)=TRUE,"",_xll.EDF(CJ9:CJ508,$CJ518))</f>
        <v/>
      </c>
      <c r="CK519" t="str">
        <f>IF(ISBLANK($CK518)=TRUE,"",_xll.EDF(CK9:CK508,$CK518))</f>
        <v/>
      </c>
      <c r="CL519" t="str">
        <f>IF(ISBLANK($CL518)=TRUE,"",_xll.EDF(CL9:CL508,$CL518))</f>
        <v/>
      </c>
      <c r="CM519" t="str">
        <f>IF(ISBLANK($CM518)=TRUE,"",_xll.EDF(CM9:CM508,$CM518))</f>
        <v/>
      </c>
      <c r="CN519" t="str">
        <f>IF(ISBLANK($CN518)=TRUE,"",_xll.EDF(CN9:CN508,$CN518))</f>
        <v/>
      </c>
      <c r="CO519" t="str">
        <f>IF(ISBLANK($CO518)=TRUE,"",_xll.EDF(CO9:CO508,$CO518))</f>
        <v/>
      </c>
      <c r="CP519" t="str">
        <f>IF(ISBLANK($CP518)=TRUE,"",_xll.EDF(CP9:CP508,$CP518))</f>
        <v/>
      </c>
      <c r="CQ519" t="str">
        <f>IF(ISBLANK($CQ518)=TRUE,"",_xll.EDF(CQ9:CQ508,$CQ518))</f>
        <v/>
      </c>
      <c r="CR519" t="str">
        <f>IF(ISBLANK($CR518)=TRUE,"",_xll.EDF(CR9:CR508,$CR518))</f>
        <v/>
      </c>
      <c r="CS519" t="str">
        <f>IF(ISBLANK($CS518)=TRUE,"",_xll.EDF(CS9:CS508,$CS518))</f>
        <v/>
      </c>
      <c r="CT519" t="str">
        <f>IF(ISBLANK($CT518)=TRUE,"",_xll.EDF(CT9:CT508,$CT518))</f>
        <v/>
      </c>
      <c r="CU519" t="str">
        <f>IF(ISBLANK($CU518)=TRUE,"",_xll.EDF(CU9:CU508,$CU518))</f>
        <v/>
      </c>
      <c r="CV519" t="str">
        <f>IF(ISBLANK($CV518)=TRUE,"",_xll.EDF(CV9:CV508,$CV518))</f>
        <v/>
      </c>
      <c r="CW519" t="str">
        <f>IF(ISBLANK($CW518)=TRUE,"",_xll.EDF(CW9:CW508,$CW518))</f>
        <v/>
      </c>
      <c r="CX519" t="str">
        <f>IF(ISBLANK($CX518)=TRUE,"",_xll.EDF(CX9:CX508,$CX518))</f>
        <v/>
      </c>
      <c r="CY519" t="str">
        <f>IF(ISBLANK($CY518)=TRUE,"",_xll.EDF(CY9:CY508,$CY518))</f>
        <v/>
      </c>
      <c r="CZ519" t="str">
        <f>IF(ISBLANK($CZ518)=TRUE,"",_xll.EDF(CZ9:CZ508,$CZ518))</f>
        <v/>
      </c>
      <c r="DA519" t="str">
        <f>IF(ISBLANK($DA518)=TRUE,"",_xll.EDF(DA9:DA508,$DA518))</f>
        <v/>
      </c>
      <c r="DB519" t="str">
        <f>IF(ISBLANK($DB518)=TRUE,"",_xll.EDF(DB9:DB508,$DB518))</f>
        <v/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B1:E102"/>
  <sheetViews>
    <sheetView workbookViewId="0">
      <selection activeCell="I29" sqref="I29"/>
    </sheetView>
  </sheetViews>
  <sheetFormatPr defaultRowHeight="12.75"/>
  <sheetData>
    <row r="1" spans="2:5">
      <c r="B1" t="str">
        <f>Model!$B$65</f>
        <v>X1</v>
      </c>
      <c r="C1" t="s">
        <v>233</v>
      </c>
      <c r="D1" t="str">
        <f>Model!$Y$630</f>
        <v>Parzen</v>
      </c>
      <c r="E1" t="s">
        <v>233</v>
      </c>
    </row>
    <row r="2" spans="2:5">
      <c r="B2">
        <f ca="1">SMALL(Model!$B$66:$B$75,1)</f>
        <v>81.339430578201075</v>
      </c>
      <c r="C2">
        <v>0</v>
      </c>
      <c r="D2">
        <f ca="1">SMALL(Model!$Y$631:$Y$731,1)</f>
        <v>81.454735146465737</v>
      </c>
      <c r="E2">
        <v>0</v>
      </c>
    </row>
    <row r="3" spans="2:5">
      <c r="B3">
        <f ca="1">SMALL(Model!$B$66:$B$75,2)</f>
        <v>338.80927935216988</v>
      </c>
      <c r="C3">
        <f ca="1">1/(COUNT(Model!$B$66:$B$75)-1)+$C$2</f>
        <v>0.1111111111111111</v>
      </c>
      <c r="D3">
        <f ca="1">SMALL(Model!$Y$631:$Y$731,2)</f>
        <v>82.492476260847752</v>
      </c>
      <c r="E3">
        <f ca="1">1/(COUNT(Model!$Y$631:$Y$731)-1)+$E$2</f>
        <v>0.01</v>
      </c>
    </row>
    <row r="4" spans="2:5">
      <c r="B4">
        <f ca="1">SMALL(Model!$B$66:$B$75,3)</f>
        <v>355.60375034711024</v>
      </c>
      <c r="C4">
        <f ca="1">1/(COUNT(Model!$B$66:$B$75)-1)+$C$3</f>
        <v>0.22222222222222221</v>
      </c>
      <c r="D4">
        <f ca="1">SMALL(Model!$Y$631:$Y$731,3)</f>
        <v>83.645521943494415</v>
      </c>
      <c r="E4">
        <f ca="1">1/(COUNT(Model!$Y$631:$Y$731)-1)+$E$3</f>
        <v>0.02</v>
      </c>
    </row>
    <row r="5" spans="2:5">
      <c r="B5">
        <f ca="1">SMALL(Model!$B$66:$B$75,4)</f>
        <v>426.89200258172571</v>
      </c>
      <c r="C5">
        <f ca="1">1/(COUNT(Model!$B$66:$B$75)-1)+$C$4</f>
        <v>0.33333333333333331</v>
      </c>
      <c r="D5">
        <f ca="1">SMALL(Model!$Y$631:$Y$731,4)</f>
        <v>84.798567626141093</v>
      </c>
      <c r="E5">
        <f ca="1">1/(COUNT(Model!$Y$631:$Y$731)-1)+$E$4</f>
        <v>0.03</v>
      </c>
    </row>
    <row r="6" spans="2:5">
      <c r="B6">
        <f ca="1">SMALL(Model!$B$66:$B$75,5)</f>
        <v>430.00934141287001</v>
      </c>
      <c r="C6">
        <f ca="1">1/(COUNT(Model!$B$66:$B$75)-1)+$C$5</f>
        <v>0.44444444444444442</v>
      </c>
      <c r="D6">
        <f ca="1">SMALL(Model!$Y$631:$Y$731,5)</f>
        <v>85.951613308787771</v>
      </c>
      <c r="E6">
        <f ca="1">1/(COUNT(Model!$Y$631:$Y$731)-1)+$E$5</f>
        <v>0.04</v>
      </c>
    </row>
    <row r="7" spans="2:5">
      <c r="B7">
        <f ca="1">SMALL(Model!$B$66:$B$75,6)</f>
        <v>457.78418395333767</v>
      </c>
      <c r="C7">
        <f ca="1">1/(COUNT(Model!$B$66:$B$75)-1)+$C$6</f>
        <v>0.55555555555555558</v>
      </c>
      <c r="D7">
        <f ca="1">SMALL(Model!$Y$631:$Y$731,6)</f>
        <v>87.104658991434434</v>
      </c>
      <c r="E7">
        <f ca="1">1/(COUNT(Model!$Y$631:$Y$731)-1)+$E$6</f>
        <v>0.05</v>
      </c>
    </row>
    <row r="8" spans="2:5">
      <c r="B8">
        <f ca="1">SMALL(Model!$B$66:$B$75,7)</f>
        <v>551.60577984724523</v>
      </c>
      <c r="C8">
        <f ca="1">1/(COUNT(Model!$B$66:$B$75)-1)+$C$7</f>
        <v>0.66666666666666674</v>
      </c>
      <c r="D8">
        <f ca="1">SMALL(Model!$Y$631:$Y$731,7)</f>
        <v>88.726801384792211</v>
      </c>
      <c r="E8">
        <f ca="1">1/(COUNT(Model!$Y$631:$Y$731)-1)+$E$7</f>
        <v>6.0000000000000005E-2</v>
      </c>
    </row>
    <row r="9" spans="2:5">
      <c r="B9">
        <f ca="1">SMALL(Model!$B$66:$B$75,8)</f>
        <v>575.22217543006423</v>
      </c>
      <c r="C9">
        <f ca="1">1/(COUNT(Model!$B$66:$B$75)-1)+$C$8</f>
        <v>0.7777777777777779</v>
      </c>
      <c r="D9">
        <f ca="1">SMALL(Model!$Y$631:$Y$731,8)</f>
        <v>96.655596777417244</v>
      </c>
      <c r="E9">
        <f ca="1">1/(COUNT(Model!$Y$631:$Y$731)-1)+$E$8</f>
        <v>7.0000000000000007E-2</v>
      </c>
    </row>
    <row r="10" spans="2:5">
      <c r="B10">
        <f ca="1">SMALL(Model!$B$66:$B$75,9)</f>
        <v>583.96003515439634</v>
      </c>
      <c r="C10">
        <f ca="1">1/(COUNT(Model!$B$66:$B$75)-1)+$C$9</f>
        <v>0.88888888888888906</v>
      </c>
      <c r="D10">
        <f ca="1">SMALL(Model!$Y$631:$Y$731,9)</f>
        <v>105.84257660068904</v>
      </c>
      <c r="E10">
        <f ca="1">1/(COUNT(Model!$Y$631:$Y$731)-1)+$E$9</f>
        <v>0.08</v>
      </c>
    </row>
    <row r="11" spans="2:5">
      <c r="B11">
        <f ca="1">SMALL(Model!$B$66:$B$75,10)</f>
        <v>758.15184698386133</v>
      </c>
      <c r="C11">
        <f ca="1">1/(COUNT(Model!$B$66:$B$75)-1)+$C$10</f>
        <v>1.0000000000000002</v>
      </c>
      <c r="D11">
        <f ca="1">SMALL(Model!$Y$631:$Y$731,10)</f>
        <v>118.19188683583263</v>
      </c>
      <c r="E11">
        <f ca="1">1/(COUNT(Model!$Y$631:$Y$731)-1)+$E$10</f>
        <v>0.09</v>
      </c>
    </row>
    <row r="12" spans="2:5">
      <c r="D12">
        <f ca="1">SMALL(Model!$Y$631:$Y$731,11)</f>
        <v>238.57867883406141</v>
      </c>
      <c r="E12">
        <f ca="1">1/(COUNT(Model!$Y$631:$Y$731)-1)+$E$11</f>
        <v>9.9999999999999992E-2</v>
      </c>
    </row>
    <row r="13" spans="2:5">
      <c r="D13">
        <f ca="1">SMALL(Model!$Y$631:$Y$731,12)</f>
        <v>298.6449263289079</v>
      </c>
      <c r="E13">
        <f ca="1">1/(COUNT(Model!$Y$631:$Y$731)-1)+$E$12</f>
        <v>0.10999999999999999</v>
      </c>
    </row>
    <row r="14" spans="2:5">
      <c r="D14">
        <f ca="1">SMALL(Model!$Y$631:$Y$731,13)</f>
        <v>308.8644857890182</v>
      </c>
      <c r="E14">
        <f ca="1">1/(COUNT(Model!$Y$631:$Y$731)-1)+$E$13</f>
        <v>0.11999999999999998</v>
      </c>
    </row>
    <row r="15" spans="2:5">
      <c r="D15">
        <f ca="1">SMALL(Model!$Y$631:$Y$731,14)</f>
        <v>315.99077946877503</v>
      </c>
      <c r="E15">
        <f ca="1">1/(COUNT(Model!$Y$631:$Y$731)-1)+$E$14</f>
        <v>0.12999999999999998</v>
      </c>
    </row>
    <row r="16" spans="2:5">
      <c r="D16">
        <f ca="1">SMALL(Model!$Y$631:$Y$731,15)</f>
        <v>321.80523743303741</v>
      </c>
      <c r="E16">
        <f ca="1">1/(COUNT(Model!$Y$631:$Y$731)-1)+$E$15</f>
        <v>0.13999999999999999</v>
      </c>
    </row>
    <row r="17" spans="4:5">
      <c r="D17">
        <f ca="1">SMALL(Model!$Y$631:$Y$731,16)</f>
        <v>326.81991361930216</v>
      </c>
      <c r="E17">
        <f ca="1">1/(COUNT(Model!$Y$631:$Y$731)-1)+$E$16</f>
        <v>0.15</v>
      </c>
    </row>
    <row r="18" spans="4:5">
      <c r="D18">
        <f ca="1">SMALL(Model!$Y$631:$Y$731,17)</f>
        <v>331.26421164720159</v>
      </c>
      <c r="E18">
        <f ca="1">1/(COUNT(Model!$Y$631:$Y$731)-1)+$E$17</f>
        <v>0.16</v>
      </c>
    </row>
    <row r="19" spans="4:5">
      <c r="D19">
        <f ca="1">SMALL(Model!$Y$631:$Y$731,18)</f>
        <v>335.50909432543051</v>
      </c>
      <c r="E19">
        <f ca="1">1/(COUNT(Model!$Y$631:$Y$731)-1)+$E$18</f>
        <v>0.17</v>
      </c>
    </row>
    <row r="20" spans="4:5">
      <c r="D20">
        <f ca="1">SMALL(Model!$Y$631:$Y$731,19)</f>
        <v>339.48915409452303</v>
      </c>
      <c r="E20">
        <f ca="1">1/(COUNT(Model!$Y$631:$Y$731)-1)+$E$19</f>
        <v>0.18000000000000002</v>
      </c>
    </row>
    <row r="21" spans="4:5">
      <c r="D21">
        <f ca="1">SMALL(Model!$Y$631:$Y$731,20)</f>
        <v>343.36219257461028</v>
      </c>
      <c r="E21">
        <f ca="1">1/(COUNT(Model!$Y$631:$Y$731)-1)+$E$20</f>
        <v>0.19000000000000003</v>
      </c>
    </row>
    <row r="22" spans="4:5">
      <c r="D22">
        <f ca="1">SMALL(Model!$Y$631:$Y$731,21)</f>
        <v>347.16047047688795</v>
      </c>
      <c r="E22">
        <f ca="1">1/(COUNT(Model!$Y$631:$Y$731)-1)+$E$21</f>
        <v>0.20000000000000004</v>
      </c>
    </row>
    <row r="23" spans="4:5">
      <c r="D23">
        <f ca="1">SMALL(Model!$Y$631:$Y$731,22)</f>
        <v>350.93379248416488</v>
      </c>
      <c r="E23">
        <f ca="1">1/(COUNT(Model!$Y$631:$Y$731)-1)+$E$22</f>
        <v>0.21000000000000005</v>
      </c>
    </row>
    <row r="24" spans="4:5">
      <c r="D24">
        <f ca="1">SMALL(Model!$Y$631:$Y$731,23)</f>
        <v>354.70043431031849</v>
      </c>
      <c r="E24">
        <f ca="1">1/(COUNT(Model!$Y$631:$Y$731)-1)+$E$23</f>
        <v>0.22000000000000006</v>
      </c>
    </row>
    <row r="25" spans="4:5">
      <c r="D25">
        <f ca="1">SMALL(Model!$Y$631:$Y$731,24)</f>
        <v>358.55764014995447</v>
      </c>
      <c r="E25">
        <f ca="1">1/(COUNT(Model!$Y$631:$Y$731)-1)+$E$24</f>
        <v>0.23000000000000007</v>
      </c>
    </row>
    <row r="26" spans="4:5">
      <c r="D26">
        <f ca="1">SMALL(Model!$Y$631:$Y$731,25)</f>
        <v>362.45646478103652</v>
      </c>
      <c r="E26">
        <f ca="1">1/(COUNT(Model!$Y$631:$Y$731)-1)+$E$25</f>
        <v>0.24000000000000007</v>
      </c>
    </row>
    <row r="27" spans="4:5">
      <c r="D27">
        <f ca="1">SMALL(Model!$Y$631:$Y$731,26)</f>
        <v>366.50955759113674</v>
      </c>
      <c r="E27">
        <f ca="1">1/(COUNT(Model!$Y$631:$Y$731)-1)+$E$26</f>
        <v>0.25000000000000006</v>
      </c>
    </row>
    <row r="28" spans="4:5">
      <c r="D28">
        <f ca="1">SMALL(Model!$Y$631:$Y$731,27)</f>
        <v>370.68491900456831</v>
      </c>
      <c r="E28">
        <f ca="1">1/(COUNT(Model!$Y$631:$Y$731)-1)+$E$27</f>
        <v>0.26000000000000006</v>
      </c>
    </row>
    <row r="29" spans="4:5">
      <c r="D29">
        <f ca="1">SMALL(Model!$Y$631:$Y$731,28)</f>
        <v>374.97504766354785</v>
      </c>
      <c r="E29">
        <f ca="1">1/(COUNT(Model!$Y$631:$Y$731)-1)+$E$28</f>
        <v>0.27000000000000007</v>
      </c>
    </row>
    <row r="30" spans="4:5">
      <c r="D30">
        <f ca="1">SMALL(Model!$Y$631:$Y$731,29)</f>
        <v>379.43814984368976</v>
      </c>
      <c r="E30">
        <f ca="1">1/(COUNT(Model!$Y$631:$Y$731)-1)+$E$29</f>
        <v>0.28000000000000008</v>
      </c>
    </row>
    <row r="31" spans="4:5">
      <c r="D31">
        <f ca="1">SMALL(Model!$Y$631:$Y$731,30)</f>
        <v>383.92710692011781</v>
      </c>
      <c r="E31">
        <f ca="1">1/(COUNT(Model!$Y$631:$Y$731)-1)+$E$30</f>
        <v>0.29000000000000009</v>
      </c>
    </row>
    <row r="32" spans="4:5">
      <c r="D32">
        <f ca="1">SMALL(Model!$Y$631:$Y$731,31)</f>
        <v>388.43330448054542</v>
      </c>
      <c r="E32">
        <f ca="1">1/(COUNT(Model!$Y$631:$Y$731)-1)+$E$31</f>
        <v>0.3000000000000001</v>
      </c>
    </row>
    <row r="33" spans="4:5">
      <c r="D33">
        <f ca="1">SMALL(Model!$Y$631:$Y$731,32)</f>
        <v>392.79071793391398</v>
      </c>
      <c r="E33">
        <f ca="1">1/(COUNT(Model!$Y$631:$Y$731)-1)+$E$32</f>
        <v>0.31000000000000011</v>
      </c>
    </row>
    <row r="34" spans="4:5">
      <c r="D34">
        <f ca="1">SMALL(Model!$Y$631:$Y$731,33)</f>
        <v>397.03320474824147</v>
      </c>
      <c r="E34">
        <f ca="1">1/(COUNT(Model!$Y$631:$Y$731)-1)+$E$33</f>
        <v>0.32000000000000012</v>
      </c>
    </row>
    <row r="35" spans="4:5">
      <c r="D35">
        <f ca="1">SMALL(Model!$Y$631:$Y$731,34)</f>
        <v>401.05766075277785</v>
      </c>
      <c r="E35">
        <f ca="1">1/(COUNT(Model!$Y$631:$Y$731)-1)+$E$34</f>
        <v>0.33000000000000013</v>
      </c>
    </row>
    <row r="36" spans="4:5">
      <c r="D36">
        <f ca="1">SMALL(Model!$Y$631:$Y$731,35)</f>
        <v>404.85692241416456</v>
      </c>
      <c r="E36">
        <f ca="1">1/(COUNT(Model!$Y$631:$Y$731)-1)+$E$35</f>
        <v>0.34000000000000014</v>
      </c>
    </row>
    <row r="37" spans="4:5">
      <c r="D37">
        <f ca="1">SMALL(Model!$Y$631:$Y$731,36)</f>
        <v>408.50806849666947</v>
      </c>
      <c r="E37">
        <f ca="1">1/(COUNT(Model!$Y$631:$Y$731)-1)+$E$36</f>
        <v>0.35000000000000014</v>
      </c>
    </row>
    <row r="38" spans="4:5">
      <c r="D38">
        <f ca="1">SMALL(Model!$Y$631:$Y$731,37)</f>
        <v>411.89362728605397</v>
      </c>
      <c r="E38">
        <f ca="1">1/(COUNT(Model!$Y$631:$Y$731)-1)+$E$37</f>
        <v>0.36000000000000015</v>
      </c>
    </row>
    <row r="39" spans="4:5">
      <c r="D39">
        <f ca="1">SMALL(Model!$Y$631:$Y$731,38)</f>
        <v>415.18136048544631</v>
      </c>
      <c r="E39">
        <f ca="1">1/(COUNT(Model!$Y$631:$Y$731)-1)+$E$38</f>
        <v>0.37000000000000016</v>
      </c>
    </row>
    <row r="40" spans="4:5">
      <c r="D40">
        <f ca="1">SMALL(Model!$Y$631:$Y$731,39)</f>
        <v>418.27603793013736</v>
      </c>
      <c r="E40">
        <f ca="1">1/(COUNT(Model!$Y$631:$Y$731)-1)+$E$39</f>
        <v>0.38000000000000017</v>
      </c>
    </row>
    <row r="41" spans="4:5">
      <c r="D41">
        <f ca="1">SMALL(Model!$Y$631:$Y$731,40)</f>
        <v>421.26741030277429</v>
      </c>
      <c r="E41">
        <f ca="1">1/(COUNT(Model!$Y$631:$Y$731)-1)+$E$40</f>
        <v>0.39000000000000018</v>
      </c>
    </row>
    <row r="42" spans="4:5">
      <c r="D42">
        <f ca="1">SMALL(Model!$Y$631:$Y$731,41)</f>
        <v>424.18607744549087</v>
      </c>
      <c r="E42">
        <f ca="1">1/(COUNT(Model!$Y$631:$Y$731)-1)+$E$41</f>
        <v>0.40000000000000019</v>
      </c>
    </row>
    <row r="43" spans="4:5">
      <c r="D43">
        <f ca="1">SMALL(Model!$Y$631:$Y$731,42)</f>
        <v>426.97881200476394</v>
      </c>
      <c r="E43">
        <f ca="1">1/(COUNT(Model!$Y$631:$Y$731)-1)+$E$42</f>
        <v>0.4100000000000002</v>
      </c>
    </row>
    <row r="44" spans="4:5">
      <c r="D44">
        <f ca="1">SMALL(Model!$Y$631:$Y$731,43)</f>
        <v>429.77154656403707</v>
      </c>
      <c r="E44">
        <f ca="1">1/(COUNT(Model!$Y$631:$Y$731)-1)+$E$43</f>
        <v>0.42000000000000021</v>
      </c>
    </row>
    <row r="45" spans="4:5">
      <c r="D45">
        <f ca="1">SMALL(Model!$Y$631:$Y$731,44)</f>
        <v>432.48196120545038</v>
      </c>
      <c r="E45">
        <f ca="1">1/(COUNT(Model!$Y$631:$Y$731)-1)+$E$44</f>
        <v>0.43000000000000022</v>
      </c>
    </row>
    <row r="46" spans="4:5">
      <c r="D46">
        <f ca="1">SMALL(Model!$Y$631:$Y$731,45)</f>
        <v>435.18502889237732</v>
      </c>
      <c r="E46">
        <f ca="1">1/(COUNT(Model!$Y$631:$Y$731)-1)+$E$45</f>
        <v>0.44000000000000022</v>
      </c>
    </row>
    <row r="47" spans="4:5">
      <c r="D47">
        <f ca="1">SMALL(Model!$Y$631:$Y$731,46)</f>
        <v>437.89351841980329</v>
      </c>
      <c r="E47">
        <f ca="1">1/(COUNT(Model!$Y$631:$Y$731)-1)+$E$46</f>
        <v>0.45000000000000023</v>
      </c>
    </row>
    <row r="48" spans="4:5">
      <c r="D48">
        <f ca="1">SMALL(Model!$Y$631:$Y$731,47)</f>
        <v>440.61052742299279</v>
      </c>
      <c r="E48">
        <f ca="1">1/(COUNT(Model!$Y$631:$Y$731)-1)+$E$47</f>
        <v>0.46000000000000024</v>
      </c>
    </row>
    <row r="49" spans="4:5">
      <c r="D49">
        <f ca="1">SMALL(Model!$Y$631:$Y$731,48)</f>
        <v>443.32753642618229</v>
      </c>
      <c r="E49">
        <f ca="1">1/(COUNT(Model!$Y$631:$Y$731)-1)+$E$48</f>
        <v>0.47000000000000025</v>
      </c>
    </row>
    <row r="50" spans="4:5">
      <c r="D50">
        <f ca="1">SMALL(Model!$Y$631:$Y$731,49)</f>
        <v>446.14476844673288</v>
      </c>
      <c r="E50">
        <f ca="1">1/(COUNT(Model!$Y$631:$Y$731)-1)+$E$49</f>
        <v>0.48000000000000026</v>
      </c>
    </row>
    <row r="51" spans="4:5">
      <c r="D51">
        <f ca="1">SMALL(Model!$Y$631:$Y$731,50)</f>
        <v>448.97661694874404</v>
      </c>
      <c r="E51">
        <f ca="1">1/(COUNT(Model!$Y$631:$Y$731)-1)+$E$50</f>
        <v>0.49000000000000027</v>
      </c>
    </row>
    <row r="52" spans="4:5">
      <c r="D52">
        <f ca="1">SMALL(Model!$Y$631:$Y$731,51)</f>
        <v>451.91518451567987</v>
      </c>
      <c r="E52">
        <f ca="1">1/(COUNT(Model!$Y$631:$Y$731)-1)+$E$51</f>
        <v>0.50000000000000022</v>
      </c>
    </row>
    <row r="53" spans="4:5">
      <c r="D53">
        <f ca="1">SMALL(Model!$Y$631:$Y$731,52)</f>
        <v>454.97974993682442</v>
      </c>
      <c r="E53">
        <f ca="1">1/(COUNT(Model!$Y$631:$Y$731)-1)+$E$52</f>
        <v>0.51000000000000023</v>
      </c>
    </row>
    <row r="54" spans="4:5">
      <c r="D54">
        <f ca="1">SMALL(Model!$Y$631:$Y$731,53)</f>
        <v>458.13409524433274</v>
      </c>
      <c r="E54">
        <f ca="1">1/(COUNT(Model!$Y$631:$Y$731)-1)+$E$53</f>
        <v>0.52000000000000024</v>
      </c>
    </row>
    <row r="55" spans="4:5">
      <c r="D55">
        <f ca="1">SMALL(Model!$Y$631:$Y$731,54)</f>
        <v>461.5928462639431</v>
      </c>
      <c r="E55">
        <f ca="1">1/(COUNT(Model!$Y$631:$Y$731)-1)+$E$54</f>
        <v>0.53000000000000025</v>
      </c>
    </row>
    <row r="56" spans="4:5">
      <c r="D56">
        <f ca="1">SMALL(Model!$Y$631:$Y$731,55)</f>
        <v>465.20716036932242</v>
      </c>
      <c r="E56">
        <f ca="1">1/(COUNT(Model!$Y$631:$Y$731)-1)+$E$55</f>
        <v>0.54000000000000026</v>
      </c>
    </row>
    <row r="57" spans="4:5">
      <c r="D57">
        <f ca="1">SMALL(Model!$Y$631:$Y$731,56)</f>
        <v>469.28523296604396</v>
      </c>
      <c r="E57">
        <f ca="1">1/(COUNT(Model!$Y$631:$Y$731)-1)+$E$56</f>
        <v>0.55000000000000027</v>
      </c>
    </row>
    <row r="58" spans="4:5">
      <c r="D58">
        <f ca="1">SMALL(Model!$Y$631:$Y$731,57)</f>
        <v>473.89136872332278</v>
      </c>
      <c r="E58">
        <f ca="1">1/(COUNT(Model!$Y$631:$Y$731)-1)+$E$57</f>
        <v>0.56000000000000028</v>
      </c>
    </row>
    <row r="59" spans="4:5">
      <c r="D59">
        <f ca="1">SMALL(Model!$Y$631:$Y$731,58)</f>
        <v>479.15318271578496</v>
      </c>
      <c r="E59">
        <f ca="1">1/(COUNT(Model!$Y$631:$Y$731)-1)+$E$58</f>
        <v>0.57000000000000028</v>
      </c>
    </row>
    <row r="60" spans="4:5">
      <c r="D60">
        <f ca="1">SMALL(Model!$Y$631:$Y$731,59)</f>
        <v>485.62841268408602</v>
      </c>
      <c r="E60">
        <f ca="1">1/(COUNT(Model!$Y$631:$Y$731)-1)+$E$59</f>
        <v>0.58000000000000029</v>
      </c>
    </row>
    <row r="61" spans="4:5">
      <c r="D61">
        <f ca="1">SMALL(Model!$Y$631:$Y$731,60)</f>
        <v>494.03951620469377</v>
      </c>
      <c r="E61">
        <f ca="1">1/(COUNT(Model!$Y$631:$Y$731)-1)+$E$60</f>
        <v>0.5900000000000003</v>
      </c>
    </row>
    <row r="62" spans="4:5">
      <c r="D62">
        <f ca="1">SMALL(Model!$Y$631:$Y$731,61)</f>
        <v>504.52898311091212</v>
      </c>
      <c r="E62">
        <f ca="1">1/(COUNT(Model!$Y$631:$Y$731)-1)+$E$61</f>
        <v>0.60000000000000031</v>
      </c>
    </row>
    <row r="63" spans="4:5">
      <c r="D63">
        <f ca="1">SMALL(Model!$Y$631:$Y$731,62)</f>
        <v>514.88339542854999</v>
      </c>
      <c r="E63">
        <f ca="1">1/(COUNT(Model!$Y$631:$Y$731)-1)+$E$62</f>
        <v>0.61000000000000032</v>
      </c>
    </row>
    <row r="64" spans="4:5">
      <c r="D64">
        <f ca="1">SMALL(Model!$Y$631:$Y$731,63)</f>
        <v>523.08720657813592</v>
      </c>
      <c r="E64">
        <f ca="1">1/(COUNT(Model!$Y$631:$Y$731)-1)+$E$63</f>
        <v>0.62000000000000033</v>
      </c>
    </row>
    <row r="65" spans="4:5">
      <c r="D65">
        <f ca="1">SMALL(Model!$Y$631:$Y$731,64)</f>
        <v>529.47872647254519</v>
      </c>
      <c r="E65">
        <f ca="1">1/(COUNT(Model!$Y$631:$Y$731)-1)+$E$64</f>
        <v>0.63000000000000034</v>
      </c>
    </row>
    <row r="66" spans="4:5">
      <c r="D66">
        <f ca="1">SMALL(Model!$Y$631:$Y$731,65)</f>
        <v>534.76104395511391</v>
      </c>
      <c r="E66">
        <f ca="1">1/(COUNT(Model!$Y$631:$Y$731)-1)+$E$65</f>
        <v>0.64000000000000035</v>
      </c>
    </row>
    <row r="67" spans="4:5">
      <c r="D67">
        <f ca="1">SMALL(Model!$Y$631:$Y$731,66)</f>
        <v>539.42152890217687</v>
      </c>
      <c r="E67">
        <f ca="1">1/(COUNT(Model!$Y$631:$Y$731)-1)+$E$66</f>
        <v>0.65000000000000036</v>
      </c>
    </row>
    <row r="68" spans="4:5">
      <c r="D68">
        <f ca="1">SMALL(Model!$Y$631:$Y$731,67)</f>
        <v>543.27200290607914</v>
      </c>
      <c r="E68">
        <f ca="1">1/(COUNT(Model!$Y$631:$Y$731)-1)+$E$67</f>
        <v>0.66000000000000036</v>
      </c>
    </row>
    <row r="69" spans="4:5">
      <c r="D69">
        <f ca="1">SMALL(Model!$Y$631:$Y$731,68)</f>
        <v>546.99489639769615</v>
      </c>
      <c r="E69">
        <f ca="1">1/(COUNT(Model!$Y$631:$Y$731)-1)+$E$68</f>
        <v>0.67000000000000037</v>
      </c>
    </row>
    <row r="70" spans="4:5">
      <c r="D70">
        <f ca="1">SMALL(Model!$Y$631:$Y$731,69)</f>
        <v>550.30062593906246</v>
      </c>
      <c r="E70">
        <f ca="1">1/(COUNT(Model!$Y$631:$Y$731)-1)+$E$69</f>
        <v>0.68000000000000038</v>
      </c>
    </row>
    <row r="71" spans="4:5">
      <c r="D71">
        <f ca="1">SMALL(Model!$Y$631:$Y$731,70)</f>
        <v>553.54987291361761</v>
      </c>
      <c r="E71">
        <f ca="1">1/(COUNT(Model!$Y$631:$Y$731)-1)+$E$70</f>
        <v>0.69000000000000039</v>
      </c>
    </row>
    <row r="72" spans="4:5">
      <c r="D72">
        <f ca="1">SMALL(Model!$Y$631:$Y$731,71)</f>
        <v>556.51561184370678</v>
      </c>
      <c r="E72">
        <f ca="1">1/(COUNT(Model!$Y$631:$Y$731)-1)+$E$71</f>
        <v>0.7000000000000004</v>
      </c>
    </row>
    <row r="73" spans="4:5">
      <c r="D73">
        <f ca="1">SMALL(Model!$Y$631:$Y$731,72)</f>
        <v>559.48135077379584</v>
      </c>
      <c r="E73">
        <f ca="1">1/(COUNT(Model!$Y$631:$Y$731)-1)+$E$72</f>
        <v>0.71000000000000041</v>
      </c>
    </row>
    <row r="74" spans="4:5">
      <c r="D74">
        <f ca="1">SMALL(Model!$Y$631:$Y$731,73)</f>
        <v>562.28264294225119</v>
      </c>
      <c r="E74">
        <f ca="1">1/(COUNT(Model!$Y$631:$Y$731)-1)+$E$73</f>
        <v>0.72000000000000042</v>
      </c>
    </row>
    <row r="75" spans="4:5">
      <c r="D75">
        <f ca="1">SMALL(Model!$Y$631:$Y$731,74)</f>
        <v>565.05738111651783</v>
      </c>
      <c r="E75">
        <f ca="1">1/(COUNT(Model!$Y$631:$Y$731)-1)+$E$74</f>
        <v>0.73000000000000043</v>
      </c>
    </row>
    <row r="76" spans="4:5">
      <c r="D76">
        <f ca="1">SMALL(Model!$Y$631:$Y$731,75)</f>
        <v>567.80264607449192</v>
      </c>
      <c r="E76">
        <f ca="1">1/(COUNT(Model!$Y$631:$Y$731)-1)+$E$75</f>
        <v>0.74000000000000044</v>
      </c>
    </row>
    <row r="77" spans="4:5">
      <c r="D77">
        <f ca="1">SMALL(Model!$Y$631:$Y$731,76)</f>
        <v>570.50317100574398</v>
      </c>
      <c r="E77">
        <f ca="1">1/(COUNT(Model!$Y$631:$Y$731)-1)+$E$76</f>
        <v>0.75000000000000044</v>
      </c>
    </row>
    <row r="78" spans="4:5">
      <c r="D78">
        <f ca="1">SMALL(Model!$Y$631:$Y$731,77)</f>
        <v>573.20369593699616</v>
      </c>
      <c r="E78">
        <f ca="1">1/(COUNT(Model!$Y$631:$Y$731)-1)+$E$77</f>
        <v>0.76000000000000045</v>
      </c>
    </row>
    <row r="79" spans="4:5">
      <c r="D79">
        <f ca="1">SMALL(Model!$Y$631:$Y$731,78)</f>
        <v>575.93669564975119</v>
      </c>
      <c r="E79">
        <f ca="1">1/(COUNT(Model!$Y$631:$Y$731)-1)+$E$78</f>
        <v>0.77000000000000046</v>
      </c>
    </row>
    <row r="80" spans="4:5">
      <c r="D80">
        <f ca="1">SMALL(Model!$Y$631:$Y$731,79)</f>
        <v>578.67473759375332</v>
      </c>
      <c r="E80">
        <f ca="1">1/(COUNT(Model!$Y$631:$Y$731)-1)+$E$79</f>
        <v>0.78000000000000047</v>
      </c>
    </row>
    <row r="81" spans="4:5">
      <c r="D81">
        <f ca="1">SMALL(Model!$Y$631:$Y$731,80)</f>
        <v>581.47308281700612</v>
      </c>
      <c r="E81">
        <f ca="1">1/(COUNT(Model!$Y$631:$Y$731)-1)+$E$80</f>
        <v>0.79000000000000048</v>
      </c>
    </row>
    <row r="82" spans="4:5">
      <c r="D82">
        <f ca="1">SMALL(Model!$Y$631:$Y$731,81)</f>
        <v>584.37465988639121</v>
      </c>
      <c r="E82">
        <f ca="1">1/(COUNT(Model!$Y$631:$Y$731)-1)+$E$81</f>
        <v>0.80000000000000049</v>
      </c>
    </row>
    <row r="83" spans="4:5">
      <c r="D83">
        <f ca="1">SMALL(Model!$Y$631:$Y$731,82)</f>
        <v>587.280252350929</v>
      </c>
      <c r="E83">
        <f ca="1">1/(COUNT(Model!$Y$631:$Y$731)-1)+$E$82</f>
        <v>0.8100000000000005</v>
      </c>
    </row>
    <row r="84" spans="4:5">
      <c r="D84">
        <f ca="1">SMALL(Model!$Y$631:$Y$731,83)</f>
        <v>590.50002013682342</v>
      </c>
      <c r="E84">
        <f ca="1">1/(COUNT(Model!$Y$631:$Y$731)-1)+$E$83</f>
        <v>0.82000000000000051</v>
      </c>
    </row>
    <row r="85" spans="4:5">
      <c r="D85">
        <f ca="1">SMALL(Model!$Y$631:$Y$731,84)</f>
        <v>593.71978792271784</v>
      </c>
      <c r="E85">
        <f ca="1">1/(COUNT(Model!$Y$631:$Y$731)-1)+$E$84</f>
        <v>0.83000000000000052</v>
      </c>
    </row>
    <row r="86" spans="4:5">
      <c r="D86">
        <f ca="1">SMALL(Model!$Y$631:$Y$731,85)</f>
        <v>597.40095832316683</v>
      </c>
      <c r="E86">
        <f ca="1">1/(COUNT(Model!$Y$631:$Y$731)-1)+$E$85</f>
        <v>0.84000000000000052</v>
      </c>
    </row>
    <row r="87" spans="4:5">
      <c r="D87">
        <f ca="1">SMALL(Model!$Y$631:$Y$731,86)</f>
        <v>601.188096135911</v>
      </c>
      <c r="E87">
        <f ca="1">1/(COUNT(Model!$Y$631:$Y$731)-1)+$E$86</f>
        <v>0.85000000000000053</v>
      </c>
    </row>
    <row r="88" spans="4:5">
      <c r="D88">
        <f ca="1">SMALL(Model!$Y$631:$Y$731,87)</f>
        <v>605.72649130323271</v>
      </c>
      <c r="E88">
        <f ca="1">1/(COUNT(Model!$Y$631:$Y$731)-1)+$E$87</f>
        <v>0.86000000000000054</v>
      </c>
    </row>
    <row r="89" spans="4:5">
      <c r="D89">
        <f ca="1">SMALL(Model!$Y$631:$Y$731,88)</f>
        <v>610.95301032962755</v>
      </c>
      <c r="E89">
        <f ca="1">1/(COUNT(Model!$Y$631:$Y$731)-1)+$E$88</f>
        <v>0.87000000000000055</v>
      </c>
    </row>
    <row r="90" spans="4:5">
      <c r="D90">
        <f ca="1">SMALL(Model!$Y$631:$Y$731,89)</f>
        <v>617.47810100888637</v>
      </c>
      <c r="E90">
        <f ca="1">1/(COUNT(Model!$Y$631:$Y$731)-1)+$E$89</f>
        <v>0.88000000000000056</v>
      </c>
    </row>
    <row r="91" spans="4:5">
      <c r="D91">
        <f ca="1">SMALL(Model!$Y$631:$Y$731,90)</f>
        <v>626.93931316063242</v>
      </c>
      <c r="E91">
        <f ca="1">1/(COUNT(Model!$Y$631:$Y$731)-1)+$E$90</f>
        <v>0.89000000000000057</v>
      </c>
    </row>
    <row r="92" spans="4:5">
      <c r="D92">
        <f ca="1">SMALL(Model!$Y$631:$Y$731,91)</f>
        <v>670.82114952250902</v>
      </c>
      <c r="E92">
        <f ca="1">1/(COUNT(Model!$Y$631:$Y$731)-1)+$E$91</f>
        <v>0.90000000000000058</v>
      </c>
    </row>
    <row r="93" spans="4:5">
      <c r="D93">
        <f ca="1">SMALL(Model!$Y$631:$Y$731,92)</f>
        <v>721.29939072622983</v>
      </c>
      <c r="E93">
        <f ca="1">1/(COUNT(Model!$Y$631:$Y$731)-1)+$E$92</f>
        <v>0.91000000000000059</v>
      </c>
    </row>
    <row r="94" spans="4:5">
      <c r="D94">
        <f ca="1">SMALL(Model!$Y$631:$Y$731,93)</f>
        <v>733.64870096137349</v>
      </c>
      <c r="E94">
        <f ca="1">1/(COUNT(Model!$Y$631:$Y$731)-1)+$E$93</f>
        <v>0.9200000000000006</v>
      </c>
    </row>
    <row r="95" spans="4:5">
      <c r="D95">
        <f ca="1">SMALL(Model!$Y$631:$Y$731,94)</f>
        <v>742.83568078464521</v>
      </c>
      <c r="E95">
        <f ca="1">1/(COUNT(Model!$Y$631:$Y$731)-1)+$E$94</f>
        <v>0.9300000000000006</v>
      </c>
    </row>
    <row r="96" spans="4:5">
      <c r="D96">
        <f ca="1">SMALL(Model!$Y$631:$Y$731,95)</f>
        <v>750.76447617727013</v>
      </c>
      <c r="E96">
        <f ca="1">1/(COUNT(Model!$Y$631:$Y$731)-1)+$E$95</f>
        <v>0.94000000000000061</v>
      </c>
    </row>
    <row r="97" spans="4:5">
      <c r="D97">
        <f ca="1">SMALL(Model!$Y$631:$Y$731,96)</f>
        <v>752.38661857062925</v>
      </c>
      <c r="E97">
        <f ca="1">1/(COUNT(Model!$Y$631:$Y$731)-1)+$E$96</f>
        <v>0.95000000000000062</v>
      </c>
    </row>
    <row r="98" spans="4:5">
      <c r="D98">
        <f ca="1">SMALL(Model!$Y$631:$Y$731,97)</f>
        <v>753.53966425327587</v>
      </c>
      <c r="E98">
        <f ca="1">1/(COUNT(Model!$Y$631:$Y$731)-1)+$E$97</f>
        <v>0.96000000000000063</v>
      </c>
    </row>
    <row r="99" spans="4:5">
      <c r="D99">
        <f ca="1">SMALL(Model!$Y$631:$Y$731,98)</f>
        <v>754.69270993592261</v>
      </c>
      <c r="E99">
        <f ca="1">1/(COUNT(Model!$Y$631:$Y$731)-1)+$E$98</f>
        <v>0.97000000000000064</v>
      </c>
    </row>
    <row r="100" spans="4:5">
      <c r="D100">
        <f ca="1">SMALL(Model!$Y$631:$Y$731,99)</f>
        <v>755.84575561856934</v>
      </c>
      <c r="E100">
        <f ca="1">1/(COUNT(Model!$Y$631:$Y$731)-1)+$E$99</f>
        <v>0.98000000000000065</v>
      </c>
    </row>
    <row r="101" spans="4:5">
      <c r="D101">
        <f ca="1">SMALL(Model!$Y$631:$Y$731,100)</f>
        <v>756.99880130121608</v>
      </c>
      <c r="E101">
        <f ca="1">1/(COUNT(Model!$Y$631:$Y$731)-1)+$E$100</f>
        <v>0.99000000000000066</v>
      </c>
    </row>
    <row r="102" spans="4:5">
      <c r="D102">
        <f ca="1">SMALL(Model!$Y$631:$Y$731,101)</f>
        <v>758.15069393818021</v>
      </c>
      <c r="E102">
        <f ca="1">1/(COUNT(Model!$Y$631:$Y$731)-1)+$E$101</f>
        <v>1.0000000000000007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O847"/>
  <sheetViews>
    <sheetView tabSelected="1" zoomScale="140" zoomScaleNormal="140" workbookViewId="0">
      <pane xSplit="13440" topLeftCell="X1" activePane="topRight"/>
      <selection pane="topRight" activeCell="X64" sqref="X64"/>
    </sheetView>
  </sheetViews>
  <sheetFormatPr defaultRowHeight="12.75"/>
  <cols>
    <col min="2" max="2" width="9.5703125" bestFit="1" customWidth="1"/>
    <col min="3" max="6" width="12.140625" customWidth="1"/>
    <col min="7" max="7" width="9.5703125" customWidth="1"/>
    <col min="8" max="8" width="10.42578125" bestFit="1" customWidth="1"/>
    <col min="9" max="9" width="10" bestFit="1" customWidth="1"/>
    <col min="10" max="10" width="10.5703125" bestFit="1" customWidth="1"/>
    <col min="11" max="11" width="11.140625" bestFit="1" customWidth="1"/>
    <col min="12" max="12" width="9.5703125" bestFit="1" customWidth="1"/>
    <col min="13" max="13" width="14.7109375" bestFit="1" customWidth="1"/>
    <col min="14" max="14" width="10.5703125" bestFit="1" customWidth="1"/>
    <col min="15" max="15" width="10.140625" bestFit="1" customWidth="1"/>
    <col min="16" max="16" width="10.5703125" bestFit="1" customWidth="1"/>
    <col min="17" max="17" width="12" customWidth="1"/>
    <col min="18" max="18" width="12" bestFit="1" customWidth="1"/>
    <col min="19" max="19" width="9.5703125" bestFit="1" customWidth="1"/>
    <col min="20" max="20" width="10.5703125" bestFit="1" customWidth="1"/>
    <col min="21" max="21" width="12.140625" bestFit="1" customWidth="1"/>
    <col min="22" max="22" width="9.5703125" bestFit="1" customWidth="1"/>
    <col min="23" max="24" width="11.5703125" bestFit="1" customWidth="1"/>
    <col min="25" max="25" width="9.5703125" bestFit="1" customWidth="1"/>
    <col min="26" max="26" width="10.85546875" customWidth="1"/>
    <col min="27" max="36" width="9.5703125" bestFit="1" customWidth="1"/>
    <col min="48" max="48" width="10.5703125" bestFit="1" customWidth="1"/>
    <col min="54" max="54" width="11.5703125" bestFit="1" customWidth="1"/>
    <col min="78" max="78" width="10.5703125" bestFit="1" customWidth="1"/>
    <col min="84" max="84" width="11.5703125" bestFit="1" customWidth="1"/>
    <col min="94" max="94" width="10.7109375" customWidth="1"/>
    <col min="108" max="108" width="11.5703125" bestFit="1" customWidth="1"/>
    <col min="114" max="114" width="11.5703125" bestFit="1" customWidth="1"/>
    <col min="121" max="123" width="12.7109375" bestFit="1" customWidth="1"/>
    <col min="124" max="124" width="12.85546875" bestFit="1" customWidth="1"/>
    <col min="127" max="127" width="9.28515625" bestFit="1" customWidth="1"/>
  </cols>
  <sheetData>
    <row r="1" spans="1:1">
      <c r="A1" s="5" t="str">
        <f>_xll.WBNAME()</f>
        <v>Whats Best 1-4 v2.xlsx</v>
      </c>
    </row>
    <row r="2" spans="1:1">
      <c r="A2" s="5"/>
    </row>
    <row r="3" spans="1:1">
      <c r="A3" s="5"/>
    </row>
    <row r="5" spans="1:1">
      <c r="A5" s="5" t="s">
        <v>77</v>
      </c>
    </row>
    <row r="6" spans="1:1">
      <c r="A6" s="5" t="s">
        <v>78</v>
      </c>
    </row>
    <row r="7" spans="1:1">
      <c r="A7" s="5" t="s">
        <v>79</v>
      </c>
    </row>
    <row r="8" spans="1:1">
      <c r="A8" s="5" t="s">
        <v>80</v>
      </c>
    </row>
    <row r="9" spans="1:1">
      <c r="A9" s="5" t="s">
        <v>81</v>
      </c>
    </row>
    <row r="10" spans="1:1">
      <c r="A10" s="5" t="s">
        <v>82</v>
      </c>
    </row>
    <row r="11" spans="1:1">
      <c r="A11" s="5" t="s">
        <v>83</v>
      </c>
    </row>
    <row r="12" spans="1:1">
      <c r="A12" s="5" t="s">
        <v>84</v>
      </c>
    </row>
    <row r="13" spans="1:1">
      <c r="A13" s="5" t="s">
        <v>85</v>
      </c>
    </row>
    <row r="14" spans="1:1">
      <c r="A14" s="5" t="s">
        <v>86</v>
      </c>
    </row>
    <row r="15" spans="1:1">
      <c r="A15" s="5" t="s">
        <v>87</v>
      </c>
    </row>
    <row r="16" spans="1:1" ht="13.5" thickBot="1">
      <c r="A16" s="5" t="s">
        <v>117</v>
      </c>
    </row>
    <row r="17" spans="1:17" ht="13.5" thickBot="1">
      <c r="A17" s="5"/>
      <c r="D17" s="114" t="s">
        <v>232</v>
      </c>
      <c r="E17" s="115">
        <v>1</v>
      </c>
      <c r="F17" s="115">
        <v>2</v>
      </c>
      <c r="G17" s="115">
        <v>3</v>
      </c>
      <c r="H17" s="115">
        <v>4</v>
      </c>
      <c r="I17" s="116">
        <v>5</v>
      </c>
    </row>
    <row r="18" spans="1:17">
      <c r="A18" s="5" t="s">
        <v>111</v>
      </c>
      <c r="D18" s="41">
        <f ca="1">_xll.SCENARIO(E17:I17)</f>
        <v>1</v>
      </c>
      <c r="E18" t="str">
        <f>_xll.VFORMULA(D18)</f>
        <v>=SCENARIO(E17:I17)</v>
      </c>
    </row>
    <row r="19" spans="1:17">
      <c r="A19" s="42" t="s">
        <v>113</v>
      </c>
      <c r="D19" s="5" t="str">
        <f ca="1">CHOOSE($D$18,B22,E22,J22,M22,P22)</f>
        <v>Normal</v>
      </c>
    </row>
    <row r="21" spans="1:17">
      <c r="A21" s="5" t="s">
        <v>114</v>
      </c>
    </row>
    <row r="22" spans="1:17">
      <c r="A22" s="5"/>
      <c r="B22" s="5" t="s">
        <v>17</v>
      </c>
      <c r="C22" s="5"/>
      <c r="D22" s="5"/>
      <c r="E22" s="5" t="s">
        <v>9</v>
      </c>
      <c r="F22" s="5"/>
      <c r="J22" s="5" t="s">
        <v>12</v>
      </c>
      <c r="M22" s="5" t="str">
        <f>'5 Scenario distributions'!M51</f>
        <v>Uniform</v>
      </c>
      <c r="N22" s="5"/>
      <c r="P22" s="5" t="str">
        <f>'5 Scenario distributions'!P44</f>
        <v>Weibull</v>
      </c>
      <c r="Q22" s="5"/>
    </row>
    <row r="23" spans="1:17">
      <c r="B23" s="15" t="s">
        <v>0</v>
      </c>
      <c r="C23" s="15" t="s">
        <v>1</v>
      </c>
      <c r="E23" s="5" t="s">
        <v>110</v>
      </c>
      <c r="F23" s="5" t="s">
        <v>9</v>
      </c>
      <c r="G23" s="5" t="s">
        <v>38</v>
      </c>
      <c r="H23" s="5" t="s">
        <v>39</v>
      </c>
      <c r="J23" s="5" t="s">
        <v>110</v>
      </c>
      <c r="K23" s="5" t="s">
        <v>9</v>
      </c>
      <c r="M23" s="5" t="str">
        <f>'5 Scenario distributions'!M52</f>
        <v>Min</v>
      </c>
      <c r="N23" s="5" t="str">
        <f>'5 Scenario distributions'!N52</f>
        <v>Max</v>
      </c>
      <c r="P23" s="5" t="str">
        <f>'5 Scenario distributions'!P52</f>
        <v>Parm 1</v>
      </c>
      <c r="Q23" s="5" t="str">
        <f>'5 Scenario distributions'!Q52</f>
        <v>Parm 2</v>
      </c>
    </row>
    <row r="24" spans="1:17">
      <c r="A24" t="s">
        <v>2</v>
      </c>
      <c r="B24" s="14">
        <v>475.30703958608819</v>
      </c>
      <c r="C24" s="14">
        <v>165.92393782095127</v>
      </c>
      <c r="D24" s="14"/>
      <c r="E24" s="14">
        <v>0.6325056096092101</v>
      </c>
      <c r="F24" s="14">
        <v>0.63984832826949334</v>
      </c>
      <c r="G24" s="14">
        <v>212.09302325581396</v>
      </c>
      <c r="H24" s="14">
        <v>729</v>
      </c>
      <c r="I24" s="14"/>
      <c r="J24" s="14">
        <f>'5 Scenario distributions'!J53</f>
        <v>7.4902872908973039</v>
      </c>
      <c r="K24" s="14">
        <f>'5 Scenario distributions'!K53</f>
        <v>63.456449816512773</v>
      </c>
      <c r="L24" s="14"/>
      <c r="M24" s="14">
        <f>'5 Scenario distributions'!M53</f>
        <v>212.09302325581396</v>
      </c>
      <c r="N24" s="14">
        <f>'5 Scenario distributions'!N53</f>
        <v>729</v>
      </c>
      <c r="O24" s="14"/>
      <c r="P24" s="14">
        <f>'5 Scenario distributions'!P53</f>
        <v>3.2009754155730992</v>
      </c>
      <c r="Q24" s="43">
        <f>'5 Scenario distributions'!Q53</f>
        <v>532381929.90447015</v>
      </c>
    </row>
    <row r="25" spans="1:17">
      <c r="A25" t="s">
        <v>3</v>
      </c>
      <c r="B25" s="14">
        <v>403.11111111111114</v>
      </c>
      <c r="C25" s="14">
        <v>81.053617370780444</v>
      </c>
      <c r="D25" s="14"/>
      <c r="E25" s="14">
        <v>0.6226031945645526</v>
      </c>
      <c r="F25" s="14">
        <v>0.79202762256362569</v>
      </c>
      <c r="G25" s="14">
        <v>307</v>
      </c>
      <c r="H25" s="14">
        <v>558</v>
      </c>
      <c r="I25" s="14"/>
      <c r="J25" s="14">
        <f>'5 Scenario distributions'!J54</f>
        <v>27.63027511822273</v>
      </c>
      <c r="K25" s="14">
        <f>'5 Scenario distributions'!K54</f>
        <v>14.58947149046848</v>
      </c>
      <c r="L25" s="14"/>
      <c r="M25" s="14">
        <f>'5 Scenario distributions'!M54</f>
        <v>307</v>
      </c>
      <c r="N25" s="14">
        <f>'5 Scenario distributions'!N54</f>
        <v>558</v>
      </c>
      <c r="O25" s="14"/>
      <c r="P25" s="14">
        <f>'5 Scenario distributions'!P54</f>
        <v>4.9322040582688853</v>
      </c>
      <c r="Q25" s="43">
        <f>'5 Scenario distributions'!Q54</f>
        <v>10614501442407.979</v>
      </c>
    </row>
    <row r="26" spans="1:17">
      <c r="A26" t="s">
        <v>4</v>
      </c>
      <c r="B26" s="14">
        <v>30.493456977263499</v>
      </c>
      <c r="C26" s="14">
        <v>7.1646644041286773</v>
      </c>
      <c r="D26" s="14"/>
      <c r="E26" s="14">
        <v>0.79754586035350339</v>
      </c>
      <c r="F26" s="14">
        <v>0.8465045863110916</v>
      </c>
      <c r="G26" s="14">
        <v>17.780429594272075</v>
      </c>
      <c r="H26" s="14">
        <v>42.924528301886795</v>
      </c>
      <c r="I26" s="14"/>
      <c r="J26" s="14">
        <f>'5 Scenario distributions'!J55</f>
        <v>16.619597709027921</v>
      </c>
      <c r="K26" s="14">
        <f>'5 Scenario distributions'!K55</f>
        <v>1.8347891153044678</v>
      </c>
      <c r="L26" s="14"/>
      <c r="M26" s="14">
        <f>'5 Scenario distributions'!M55</f>
        <v>17.780429594272075</v>
      </c>
      <c r="N26" s="14">
        <f>'5 Scenario distributions'!N55</f>
        <v>42.924528301886795</v>
      </c>
      <c r="O26" s="14"/>
      <c r="P26" s="14">
        <f>'5 Scenario distributions'!P55</f>
        <v>4.9197220211619461</v>
      </c>
      <c r="Q26" s="43">
        <f>'5 Scenario distributions'!Q55</f>
        <v>30869564.791350923</v>
      </c>
    </row>
    <row r="27" spans="1:17">
      <c r="A27" t="s">
        <v>5</v>
      </c>
      <c r="B27" s="14">
        <v>27.56</v>
      </c>
      <c r="C27" s="14">
        <v>4.0588668369385728</v>
      </c>
      <c r="D27" s="14"/>
      <c r="E27" s="14">
        <v>0.96874166639582704</v>
      </c>
      <c r="F27" s="14">
        <v>0.7429210974234417</v>
      </c>
      <c r="G27" s="14">
        <v>19</v>
      </c>
      <c r="H27" s="14">
        <v>33</v>
      </c>
      <c r="I27" s="14"/>
      <c r="J27" s="14">
        <f>'5 Scenario distributions'!J56</f>
        <v>42.28070222402031</v>
      </c>
      <c r="K27" s="14">
        <f>'5 Scenario distributions'!K56</f>
        <v>0.65183401765599691</v>
      </c>
      <c r="L27" s="14"/>
      <c r="M27" s="14">
        <f>'5 Scenario distributions'!M56</f>
        <v>19</v>
      </c>
      <c r="N27" s="14">
        <f>'5 Scenario distributions'!N56</f>
        <v>33</v>
      </c>
      <c r="O27" s="14"/>
      <c r="P27" s="14">
        <f>'5 Scenario distributions'!P56</f>
        <v>8.4411444426368281</v>
      </c>
      <c r="Q27" s="43">
        <f>'5 Scenario distributions'!Q56</f>
        <v>2374649127650.9204</v>
      </c>
    </row>
    <row r="29" spans="1:17">
      <c r="A29" s="5" t="s">
        <v>73</v>
      </c>
    </row>
    <row r="30" spans="1:17" ht="13.5" thickBot="1">
      <c r="B30" t="str">
        <f t="array" ref="B30:E30">_xll.TRANS(A24:A27)</f>
        <v>X1</v>
      </c>
      <c r="C30" t="str">
        <v>X2</v>
      </c>
      <c r="D30" t="str">
        <v>X3</v>
      </c>
      <c r="E30" t="str">
        <v>X4</v>
      </c>
    </row>
    <row r="31" spans="1:17">
      <c r="A31" s="1" t="str">
        <f>A24</f>
        <v>X1</v>
      </c>
      <c r="B31" s="23">
        <v>1</v>
      </c>
      <c r="C31" s="24">
        <v>0</v>
      </c>
      <c r="D31" s="24">
        <v>0</v>
      </c>
      <c r="E31" s="25">
        <v>0</v>
      </c>
    </row>
    <row r="32" spans="1:17">
      <c r="A32" s="1" t="str">
        <f>A25</f>
        <v>X2</v>
      </c>
      <c r="B32" s="26"/>
      <c r="C32" s="19">
        <v>1</v>
      </c>
      <c r="D32" s="19">
        <v>0</v>
      </c>
      <c r="E32" s="27">
        <v>0</v>
      </c>
    </row>
    <row r="33" spans="1:6">
      <c r="A33" s="1" t="str">
        <f>A26</f>
        <v>X3</v>
      </c>
      <c r="B33" s="26"/>
      <c r="C33" s="19"/>
      <c r="D33" s="19">
        <v>1</v>
      </c>
      <c r="E33" s="27">
        <v>0</v>
      </c>
    </row>
    <row r="34" spans="1:6" ht="13.5" thickBot="1">
      <c r="A34" s="1" t="str">
        <f>A27</f>
        <v>X4</v>
      </c>
      <c r="B34" s="20"/>
      <c r="C34" s="21"/>
      <c r="D34" s="21"/>
      <c r="E34" s="22">
        <v>1</v>
      </c>
    </row>
    <row r="37" spans="1:6">
      <c r="A37" s="5" t="s">
        <v>127</v>
      </c>
    </row>
    <row r="38" spans="1:6">
      <c r="B38" s="14">
        <f ca="1">_xll.UNIFORM()</f>
        <v>0.95587158203125</v>
      </c>
      <c r="C38" s="14">
        <f ca="1">_xll.UNIFORM()</f>
        <v>0.99676513671875</v>
      </c>
      <c r="D38" s="14">
        <f ca="1">_xll.UNIFORM()</f>
        <v>0.744415283203125</v>
      </c>
      <c r="E38" s="14">
        <f ca="1">_xll.UNIFORM()</f>
        <v>0.949127197265625</v>
      </c>
      <c r="F38" t="str">
        <f>_xll.VFORMULA(E38)</f>
        <v>=UNIFORM()</v>
      </c>
    </row>
    <row r="39" spans="1:6">
      <c r="B39" s="14">
        <f ca="1">_xll.UNIFORM()</f>
        <v>0.235321044921875</v>
      </c>
      <c r="C39" s="14">
        <f ca="1">_xll.UNIFORM()</f>
        <v>0.3758544921875</v>
      </c>
      <c r="D39" s="14">
        <f ca="1">_xll.UNIFORM()</f>
        <v>0.840118408203125</v>
      </c>
      <c r="E39" s="14">
        <f ca="1">_xll.UNIFORM()</f>
        <v>0.91876220703125</v>
      </c>
      <c r="F39" t="str">
        <f>_xll.VFORMULA(E39)</f>
        <v>=UNIFORM()</v>
      </c>
    </row>
    <row r="40" spans="1:6">
      <c r="B40" s="14">
        <f ca="1">_xll.UNIFORM()</f>
        <v>0.45794677734375</v>
      </c>
      <c r="C40" s="14">
        <f ca="1">_xll.UNIFORM()</f>
        <v>0.297271728515625</v>
      </c>
      <c r="D40" s="14">
        <f ca="1">_xll.UNIFORM()</f>
        <v>0.266204833984375</v>
      </c>
      <c r="E40" s="14">
        <f ca="1">_xll.UNIFORM()</f>
        <v>0.779632568359375</v>
      </c>
      <c r="F40" t="str">
        <f>_xll.VFORMULA(E40)</f>
        <v>=UNIFORM()</v>
      </c>
    </row>
    <row r="41" spans="1:6">
      <c r="B41" s="14">
        <f ca="1">_xll.UNIFORM()</f>
        <v>0.392425537109375</v>
      </c>
      <c r="C41" s="14">
        <f ca="1">_xll.UNIFORM()</f>
        <v>0.539337158203125</v>
      </c>
      <c r="D41" s="14">
        <f ca="1">_xll.UNIFORM()</f>
        <v>0.142333984375</v>
      </c>
      <c r="E41" s="14">
        <f ca="1">_xll.UNIFORM()</f>
        <v>0.925689697265625</v>
      </c>
      <c r="F41" t="str">
        <f>_xll.VFORMULA(E41)</f>
        <v>=UNIFORM()</v>
      </c>
    </row>
    <row r="42" spans="1:6">
      <c r="B42" s="14">
        <f ca="1">_xll.UNIFORM()</f>
        <v>8.7890625E-3</v>
      </c>
      <c r="C42" s="14">
        <f ca="1">_xll.UNIFORM()</f>
        <v>0.48492431640625</v>
      </c>
      <c r="D42" s="14">
        <f ca="1">_xll.UNIFORM()</f>
        <v>0.862213134765625</v>
      </c>
      <c r="E42" s="14">
        <f ca="1">_xll.UNIFORM()</f>
        <v>0.587890625</v>
      </c>
      <c r="F42" t="str">
        <f>_xll.VFORMULA(E42)</f>
        <v>=UNIFORM()</v>
      </c>
    </row>
    <row r="43" spans="1:6">
      <c r="B43" s="14">
        <f ca="1">_xll.UNIFORM()</f>
        <v>0.726470947265625</v>
      </c>
      <c r="C43" s="14">
        <f ca="1">_xll.UNIFORM()</f>
        <v>0.27288818359375</v>
      </c>
      <c r="D43" s="14">
        <f ca="1">_xll.UNIFORM()</f>
        <v>5.621337890625E-2</v>
      </c>
      <c r="E43" s="14">
        <f ca="1">_xll.UNIFORM()</f>
        <v>2.374267578125E-2</v>
      </c>
      <c r="F43" t="str">
        <f>_xll.VFORMULA(E43)</f>
        <v>=UNIFORM()</v>
      </c>
    </row>
    <row r="44" spans="1:6">
      <c r="B44" s="14">
        <f ca="1">_xll.UNIFORM()</f>
        <v>0.205352783203125</v>
      </c>
      <c r="C44" s="14">
        <f ca="1">_xll.UNIFORM()</f>
        <v>0.691162109375</v>
      </c>
      <c r="D44" s="14">
        <f ca="1">_xll.UNIFORM()</f>
        <v>0.27587890625</v>
      </c>
      <c r="E44" s="14">
        <f ca="1">_xll.UNIFORM()</f>
        <v>9.2620849609375E-2</v>
      </c>
      <c r="F44" t="str">
        <f>_xll.VFORMULA(E44)</f>
        <v>=UNIFORM()</v>
      </c>
    </row>
    <row r="45" spans="1:6">
      <c r="B45" s="14">
        <f ca="1">_xll.UNIFORM()</f>
        <v>0.74371337890625</v>
      </c>
      <c r="C45" s="14">
        <f ca="1">_xll.UNIFORM()</f>
        <v>0.46844482421875</v>
      </c>
      <c r="D45" s="14">
        <f ca="1">_xll.UNIFORM()</f>
        <v>0.2095947265625</v>
      </c>
      <c r="E45" s="14">
        <f ca="1">_xll.UNIFORM()</f>
        <v>0.8436279296875</v>
      </c>
      <c r="F45" t="str">
        <f>_xll.VFORMULA(E45)</f>
        <v>=UNIFORM()</v>
      </c>
    </row>
    <row r="46" spans="1:6">
      <c r="B46" s="14">
        <f ca="1">_xll.UNIFORM()</f>
        <v>0.385223388671875</v>
      </c>
      <c r="C46" s="14">
        <f ca="1">_xll.UNIFORM()</f>
        <v>0.599029541015625</v>
      </c>
      <c r="D46" s="14">
        <f ca="1">_xll.UNIFORM()</f>
        <v>0.462066650390625</v>
      </c>
      <c r="E46" s="14">
        <f ca="1">_xll.UNIFORM()</f>
        <v>0.83758544921875</v>
      </c>
      <c r="F46" t="str">
        <f>_xll.VFORMULA(E46)</f>
        <v>=UNIFORM()</v>
      </c>
    </row>
    <row r="47" spans="1:6">
      <c r="B47" s="14">
        <f ca="1">_xll.UNIFORM()</f>
        <v>0.67718505859375</v>
      </c>
      <c r="C47" s="14">
        <f ca="1">_xll.UNIFORM()</f>
        <v>0.611480712890625</v>
      </c>
      <c r="D47" s="14">
        <f ca="1">_xll.UNIFORM()</f>
        <v>0.999664306640625</v>
      </c>
      <c r="E47" s="14">
        <f ca="1">_xll.UNIFORM()</f>
        <v>0.1082763671875</v>
      </c>
      <c r="F47" t="str">
        <f>_xll.VFORMULA(E47)</f>
        <v>=UNIFORM()</v>
      </c>
    </row>
    <row r="48" spans="1:6">
      <c r="B48" s="14"/>
      <c r="C48" s="14"/>
      <c r="D48" s="14"/>
      <c r="E48" s="14"/>
    </row>
    <row r="49" spans="1:24">
      <c r="A49" s="5" t="s">
        <v>76</v>
      </c>
    </row>
    <row r="50" spans="1:24">
      <c r="F50" s="5" t="s">
        <v>124</v>
      </c>
      <c r="P50" s="5" t="s">
        <v>126</v>
      </c>
    </row>
    <row r="51" spans="1:24">
      <c r="A51" s="5" t="s">
        <v>123</v>
      </c>
      <c r="F51" t="s">
        <v>9</v>
      </c>
      <c r="K51" s="5" t="s">
        <v>125</v>
      </c>
      <c r="U51" s="5" t="s">
        <v>136</v>
      </c>
    </row>
    <row r="52" spans="1:24">
      <c r="A52" t="s">
        <v>2</v>
      </c>
      <c r="B52" t="s">
        <v>3</v>
      </c>
      <c r="C52" t="s">
        <v>4</v>
      </c>
      <c r="D52" t="s">
        <v>5</v>
      </c>
      <c r="F52" t="s">
        <v>2</v>
      </c>
      <c r="G52" t="s">
        <v>3</v>
      </c>
      <c r="H52" t="s">
        <v>4</v>
      </c>
      <c r="I52" t="s">
        <v>5</v>
      </c>
      <c r="K52" t="s">
        <v>2</v>
      </c>
      <c r="L52" t="s">
        <v>3</v>
      </c>
      <c r="M52" t="s">
        <v>4</v>
      </c>
      <c r="N52" t="s">
        <v>5</v>
      </c>
      <c r="P52" t="s">
        <v>2</v>
      </c>
      <c r="Q52" t="s">
        <v>3</v>
      </c>
      <c r="R52" t="s">
        <v>4</v>
      </c>
      <c r="S52" t="s">
        <v>5</v>
      </c>
      <c r="U52" t="s">
        <v>2</v>
      </c>
      <c r="V52" t="s">
        <v>3</v>
      </c>
      <c r="W52" t="s">
        <v>4</v>
      </c>
      <c r="X52" t="s">
        <v>5</v>
      </c>
    </row>
    <row r="53" spans="1:24">
      <c r="A53" s="12">
        <f ca="1">_xll.NORM($B$24,$C$24,B38)</f>
        <v>758.15184698386133</v>
      </c>
      <c r="B53" s="12">
        <f ca="1">_xll.NORM($B$25,$C$25,C38)</f>
        <v>623.81795484961594</v>
      </c>
      <c r="C53" s="12">
        <f ca="1">_xll.NORM($B$26,$C$26,D38)</f>
        <v>35.200769445425394</v>
      </c>
      <c r="D53" s="12">
        <f ca="1">_xll.NORM($B$27,$C$27,E38)</f>
        <v>34.20212951204666</v>
      </c>
      <c r="F53">
        <f t="shared" ref="F53:F62" ca="1" si="0">BETAINV(B38,$E$24,$F$24,$G$24,$H$24)</f>
        <v>722.25506238050241</v>
      </c>
      <c r="G53">
        <f t="shared" ref="G53:G62" ca="1" si="1">BETAINV(C38,$E$25,$F$25,$G$25,$H$25)</f>
        <v>557.69719409942627</v>
      </c>
      <c r="H53">
        <f t="shared" ref="H53:H62" ca="1" si="2">BETAINV(D38,$E$26,$F$26,$G$26,$H$26)</f>
        <v>36.728377970720707</v>
      </c>
      <c r="I53">
        <f t="shared" ref="I53:I62" ca="1" si="3">BETAINV(E38,$E$27,$F$27,$G$27,$H$27)</f>
        <v>32.73691987991333</v>
      </c>
      <c r="K53">
        <f t="shared" ref="K53:K62" ca="1" si="4">GAMMAINV(B38,$J$24,$K$24)</f>
        <v>806.90505728031007</v>
      </c>
      <c r="L53">
        <f t="shared" ref="L53:L62" ca="1" si="5">GAMMAINV(C38,$J$25,$K$25)</f>
        <v>643.09658169098452</v>
      </c>
      <c r="M53">
        <f t="shared" ref="M53:M62" ca="1" si="6">GAMMAINV(D38,$J$26,$K$26)</f>
        <v>35.007935325345755</v>
      </c>
      <c r="N53">
        <f t="shared" ref="N53:N62" ca="1" si="7">GAMMAINV(E38,$J$27,$K$27)</f>
        <v>34.840481234621734</v>
      </c>
      <c r="P53">
        <f ca="1">_xll.UNIFORM($M$24,$N$24,B38)</f>
        <v>706.18971287926968</v>
      </c>
      <c r="Q53">
        <f ca="1">_xll.UNIFORM($M$25,$N$25,C38)</f>
        <v>557.18804931640625</v>
      </c>
      <c r="R53">
        <f ca="1">_xll.UNIFORM($M$26,$N$26,D38)</f>
        <v>36.498080954588417</v>
      </c>
      <c r="S53">
        <f ca="1">_xll.UNIFORM($M$27,$N$27,E38)</f>
        <v>32.28778076171875</v>
      </c>
      <c r="U53">
        <f ca="1">_xll.WEIBINV($P$24,$Q$24,B38)</f>
        <v>759.48358200469363</v>
      </c>
      <c r="V53">
        <f ca="1">_xll.WEIBINV($P$25,$Q$25,C38)</f>
        <v>623.39406899789867</v>
      </c>
      <c r="W53">
        <f ca="1">_xll.WEIBINV($P$26,$Q$26,D38)</f>
        <v>35.462078244797802</v>
      </c>
      <c r="X53">
        <f ca="1">_xll.WEIBINV($P$27,$Q$27,E38)</f>
        <v>33.285602883369968</v>
      </c>
    </row>
    <row r="54" spans="1:24">
      <c r="A54" s="12">
        <f ca="1">_xll.NORM($B$24,$C$24,B39)</f>
        <v>355.60375034711024</v>
      </c>
      <c r="B54" s="12">
        <f ca="1">_xll.NORM($B$25,$C$25,C39)</f>
        <v>377.46682092969218</v>
      </c>
      <c r="C54" s="12">
        <f ca="1">_xll.NORM($B$26,$C$26,D39)</f>
        <v>37.621901411848718</v>
      </c>
      <c r="D54" s="12">
        <f ca="1">_xll.NORM($B$27,$C$27,E39)</f>
        <v>33.229400057540758</v>
      </c>
      <c r="F54">
        <f t="shared" ca="1" si="0"/>
        <v>297.77209381724515</v>
      </c>
      <c r="G54">
        <f t="shared" ca="1" si="1"/>
        <v>373.07129001617432</v>
      </c>
      <c r="H54">
        <f t="shared" ca="1" si="2"/>
        <v>39.317696717856151</v>
      </c>
      <c r="I54">
        <f t="shared" ca="1" si="3"/>
        <v>32.506176948547363</v>
      </c>
      <c r="K54">
        <f t="shared" ca="1" si="4"/>
        <v>343.02487202932525</v>
      </c>
      <c r="L54">
        <f t="shared" ca="1" si="5"/>
        <v>374.65015674104575</v>
      </c>
      <c r="M54">
        <f t="shared" ca="1" si="6"/>
        <v>37.85536278564274</v>
      </c>
      <c r="N54">
        <f t="shared" ca="1" si="7"/>
        <v>33.667089663691613</v>
      </c>
      <c r="P54">
        <f ca="1">_xll.UNIFORM($M$24,$N$24,B39)</f>
        <v>333.73211315066317</v>
      </c>
      <c r="Q54">
        <f ca="1">_xll.UNIFORM($M$25,$N$25,C39)</f>
        <v>401.3394775390625</v>
      </c>
      <c r="R54">
        <f ca="1">_xll.UNIFORM($M$26,$N$26,D39)</f>
        <v>38.904449776215607</v>
      </c>
      <c r="S54">
        <f ca="1">_xll.UNIFORM($M$27,$N$27,E39)</f>
        <v>31.8626708984375</v>
      </c>
      <c r="U54">
        <f ca="1">_xll.WEIBINV($P$24,$Q$24,B39)</f>
        <v>352.86759892679578</v>
      </c>
      <c r="V54">
        <f ca="1">_xll.WEIBINV($P$25,$Q$25,C39)</f>
        <v>375.63352468424222</v>
      </c>
      <c r="W54">
        <f ca="1">_xll.WEIBINV($P$26,$Q$26,D39)</f>
        <v>37.657816457681029</v>
      </c>
      <c r="X54">
        <f ca="1">_xll.WEIBINV($P$27,$Q$27,E39)</f>
        <v>32.618232073624966</v>
      </c>
    </row>
    <row r="55" spans="1:24">
      <c r="A55" s="12">
        <f ca="1">_xll.NORM($B$24,$C$24,B40)</f>
        <v>457.78418395333767</v>
      </c>
      <c r="B55" s="12">
        <f ca="1">_xll.NORM($B$25,$C$25,C40)</f>
        <v>359.96922217509405</v>
      </c>
      <c r="C55" s="12">
        <f ca="1">_xll.NORM($B$26,$C$26,D40)</f>
        <v>26.020328735979884</v>
      </c>
      <c r="D55" s="12">
        <f ca="1">_xll.NORM($B$27,$C$27,E40)</f>
        <v>30.689195033514416</v>
      </c>
      <c r="F55">
        <f t="shared" ca="1" si="0"/>
        <v>439.17250761874891</v>
      </c>
      <c r="G55">
        <f t="shared" ca="1" si="1"/>
        <v>352.88646411895752</v>
      </c>
      <c r="H55">
        <f t="shared" ca="1" si="2"/>
        <v>23.393403807951984</v>
      </c>
      <c r="I55">
        <f t="shared" ca="1" si="3"/>
        <v>31.111545562744141</v>
      </c>
      <c r="K55">
        <f t="shared" ca="1" si="4"/>
        <v>436.70348071860769</v>
      </c>
      <c r="L55">
        <f t="shared" ca="1" si="5"/>
        <v>359.09225583225543</v>
      </c>
      <c r="M55">
        <f t="shared" ca="1" si="6"/>
        <v>25.503826874056038</v>
      </c>
      <c r="N55">
        <f t="shared" ca="1" si="7"/>
        <v>30.725960382734321</v>
      </c>
      <c r="P55">
        <f ca="1">_xll.UNIFORM($M$24,$N$24,B40)</f>
        <v>448.80890744231471</v>
      </c>
      <c r="Q55">
        <f ca="1">_xll.UNIFORM($M$25,$N$25,C40)</f>
        <v>381.61520385742187</v>
      </c>
      <c r="R55">
        <f ca="1">_xll.UNIFORM($M$26,$N$26,D40)</f>
        <v>24.473910216419391</v>
      </c>
      <c r="S55">
        <f ca="1">_xll.UNIFORM($M$27,$N$27,E40)</f>
        <v>29.91485595703125</v>
      </c>
      <c r="U55">
        <f ca="1">_xll.WEIBINV($P$24,$Q$24,B40)</f>
        <v>456.64700714900681</v>
      </c>
      <c r="V55">
        <f ca="1">_xll.WEIBINV($P$25,$Q$25,C40)</f>
        <v>354.19927578508594</v>
      </c>
      <c r="W55">
        <f ca="1">_xll.WEIBINV($P$26,$Q$26,D40)</f>
        <v>26.231639485483459</v>
      </c>
      <c r="X55">
        <f ca="1">_xll.WEIBINV($P$27,$Q$27,E40)</f>
        <v>30.717869597988937</v>
      </c>
    </row>
    <row r="56" spans="1:24">
      <c r="A56" s="12">
        <f ca="1">_xll.NORM($B$24,$C$24,B41)</f>
        <v>430.00934141287001</v>
      </c>
      <c r="B56" s="12">
        <f ca="1">_xll.NORM($B$25,$C$25,C41)</f>
        <v>411.11628620058912</v>
      </c>
      <c r="C56" s="12">
        <f ca="1">_xll.NORM($B$26,$C$26,D41)</f>
        <v>22.828040651887441</v>
      </c>
      <c r="D56" s="12">
        <f ca="1">_xll.NORM($B$27,$C$27,E41)</f>
        <v>33.422712246989356</v>
      </c>
      <c r="F56">
        <f t="shared" ca="1" si="0"/>
        <v>394.81588514461077</v>
      </c>
      <c r="G56">
        <f t="shared" ca="1" si="1"/>
        <v>421.19109725952148</v>
      </c>
      <c r="H56">
        <f t="shared" ca="1" si="2"/>
        <v>20.370347823436187</v>
      </c>
      <c r="I56">
        <f t="shared" ca="1" si="3"/>
        <v>32.561975955963135</v>
      </c>
      <c r="K56">
        <f t="shared" ca="1" si="4"/>
        <v>409.71492107642473</v>
      </c>
      <c r="L56">
        <f t="shared" ca="1" si="5"/>
        <v>405.82666783270645</v>
      </c>
      <c r="M56">
        <f t="shared" ca="1" si="6"/>
        <v>22.658203092758676</v>
      </c>
      <c r="N56">
        <f t="shared" ca="1" si="7"/>
        <v>33.898186015266418</v>
      </c>
      <c r="P56">
        <f ca="1">_xll.UNIFORM($M$24,$N$24,B41)</f>
        <v>414.94052124023437</v>
      </c>
      <c r="Q56">
        <f ca="1">_xll.UNIFORM($M$25,$N$25,C41)</f>
        <v>442.37362670898437</v>
      </c>
      <c r="R56">
        <f ca="1">_xll.UNIFORM($M$26,$N$26,D41)</f>
        <v>21.359289346845166</v>
      </c>
      <c r="S56">
        <f ca="1">_xll.UNIFORM($M$27,$N$27,E41)</f>
        <v>31.95965576171875</v>
      </c>
      <c r="U56">
        <f ca="1">_xll.WEIBINV($P$24,$Q$24,B41)</f>
        <v>428.15717519890831</v>
      </c>
      <c r="V56">
        <f ca="1">_xll.WEIBINV($P$25,$Q$25,C41)</f>
        <v>415.48534489894331</v>
      </c>
      <c r="W56">
        <f ca="1">_xll.WEIBINV($P$26,$Q$26,D41)</f>
        <v>22.747681230089157</v>
      </c>
      <c r="X56">
        <f ca="1">_xll.WEIBINV($P$27,$Q$27,E41)</f>
        <v>32.753330046022526</v>
      </c>
    </row>
    <row r="57" spans="1:24">
      <c r="A57" s="12">
        <f ca="1">_xll.NORM($B$24,$C$24,B42)</f>
        <v>81.339430578201075</v>
      </c>
      <c r="B57" s="12">
        <f ca="1">_xll.NORM($B$25,$C$25,C42)</f>
        <v>400.04743609157657</v>
      </c>
      <c r="C57" s="12">
        <f ca="1">_xll.NORM($B$26,$C$26,D42)</f>
        <v>38.305209007181453</v>
      </c>
      <c r="D57" s="12">
        <f ca="1">_xll.NORM($B$27,$C$27,E42)</f>
        <v>28.46156445840608</v>
      </c>
      <c r="F57">
        <f t="shared" ca="1" si="0"/>
        <v>212.58555282271186</v>
      </c>
      <c r="G57">
        <f t="shared" ca="1" si="1"/>
        <v>404.44006633758545</v>
      </c>
      <c r="H57">
        <f t="shared" ca="1" si="2"/>
        <v>39.890513785886988</v>
      </c>
      <c r="I57">
        <f t="shared" ca="1" si="3"/>
        <v>28.630560874938965</v>
      </c>
      <c r="K57">
        <f t="shared" ca="1" si="4"/>
        <v>161.58300313435683</v>
      </c>
      <c r="L57">
        <f t="shared" ca="1" si="5"/>
        <v>395.38722549461932</v>
      </c>
      <c r="M57">
        <f t="shared" ca="1" si="6"/>
        <v>38.685567814071902</v>
      </c>
      <c r="N57">
        <f t="shared" ca="1" si="7"/>
        <v>28.290893652343073</v>
      </c>
      <c r="P57">
        <f ca="1">_xll.UNIFORM($M$24,$N$24,B42)</f>
        <v>216.63615098110466</v>
      </c>
      <c r="Q57">
        <f ca="1">_xll.UNIFORM($M$25,$N$25,C42)</f>
        <v>428.71600341796875</v>
      </c>
      <c r="R57">
        <f ca="1">_xll.UNIFORM($M$26,$N$26,D42)</f>
        <v>39.460001761820862</v>
      </c>
      <c r="S57">
        <f ca="1">_xll.UNIFORM($M$27,$N$27,E42)</f>
        <v>27.23046875</v>
      </c>
      <c r="U57">
        <f ca="1">_xll.WEIBINV($P$24,$Q$24,B42)</f>
        <v>121.44791997224461</v>
      </c>
      <c r="V57">
        <f ca="1">_xll.WEIBINV($P$25,$Q$25,C42)</f>
        <v>402.5874462582662</v>
      </c>
      <c r="W57">
        <f ca="1">_xll.WEIBINV($P$26,$Q$26,D42)</f>
        <v>38.259628378278485</v>
      </c>
      <c r="X57">
        <f ca="1">_xll.WEIBINV($P$27,$Q$27,E42)</f>
        <v>28.833950358107245</v>
      </c>
    </row>
    <row r="58" spans="1:24">
      <c r="A58" s="12">
        <f ca="1">_xll.NORM($B$24,$C$24,B43)</f>
        <v>575.22217543006423</v>
      </c>
      <c r="B58" s="12">
        <f ca="1">_xll.NORM($B$25,$C$25,C43)</f>
        <v>354.1465238359458</v>
      </c>
      <c r="C58" s="12">
        <f ca="1">_xll.NORM($B$26,$C$26,D43)</f>
        <v>19.120416719212031</v>
      </c>
      <c r="D58" s="12">
        <f ca="1">_xll.NORM($B$27,$C$27,E43)</f>
        <v>19.515547474673646</v>
      </c>
      <c r="F58">
        <f t="shared" ca="1" si="0"/>
        <v>617.88513252347013</v>
      </c>
      <c r="G58">
        <f t="shared" ca="1" si="1"/>
        <v>347.12656927108765</v>
      </c>
      <c r="H58">
        <f t="shared" ca="1" si="2"/>
        <v>18.593531049032773</v>
      </c>
      <c r="I58">
        <f t="shared" ca="1" si="3"/>
        <v>19.396537780761719</v>
      </c>
      <c r="K58">
        <f t="shared" ca="1" si="4"/>
        <v>563.95765108199248</v>
      </c>
      <c r="L58">
        <f t="shared" ca="1" si="5"/>
        <v>354.01305282831277</v>
      </c>
      <c r="M58">
        <f t="shared" ca="1" si="6"/>
        <v>19.635193285530974</v>
      </c>
      <c r="N58">
        <f t="shared" ca="1" si="7"/>
        <v>19.811574432259604</v>
      </c>
      <c r="P58">
        <f ca="1">_xll.UNIFORM($M$24,$N$24,B43)</f>
        <v>587.61092429937321</v>
      </c>
      <c r="Q58">
        <f ca="1">_xll.UNIFORM($M$25,$N$25,C43)</f>
        <v>375.49493408203125</v>
      </c>
      <c r="R58">
        <f ca="1">_xll.UNIFORM($M$26,$N$26,D43)</f>
        <v>19.193864342179371</v>
      </c>
      <c r="S58">
        <f ca="1">_xll.UNIFORM($M$27,$N$27,E43)</f>
        <v>19.3323974609375</v>
      </c>
      <c r="U58">
        <f ca="1">_xll.WEIBINV($P$24,$Q$24,B43)</f>
        <v>577.20292601469612</v>
      </c>
      <c r="V58">
        <f ca="1">_xll.WEIBINV($P$25,$Q$25,C43)</f>
        <v>346.97153215223045</v>
      </c>
      <c r="W58">
        <f ca="1">_xll.WEIBINV($P$26,$Q$26,D43)</f>
        <v>18.654243276113444</v>
      </c>
      <c r="X58">
        <f ca="1">_xll.WEIBINV($P$27,$Q$27,E43)</f>
        <v>18.805057483819077</v>
      </c>
    </row>
    <row r="59" spans="1:24">
      <c r="A59" s="12">
        <f ca="1">_xll.NORM($B$24,$C$24,B44)</f>
        <v>338.80927935216988</v>
      </c>
      <c r="B59" s="12">
        <f ca="1">_xll.NORM($B$25,$C$25,C44)</f>
        <v>443.56878757072064</v>
      </c>
      <c r="C59" s="12">
        <f ca="1">_xll.NORM($B$26,$C$26,D44)</f>
        <v>26.229563454833979</v>
      </c>
      <c r="D59" s="12">
        <f ca="1">_xll.NORM($B$27,$C$27,E44)</f>
        <v>22.182864660952326</v>
      </c>
      <c r="F59">
        <f t="shared" ca="1" si="0"/>
        <v>281.70427951147394</v>
      </c>
      <c r="G59">
        <f t="shared" ca="1" si="1"/>
        <v>470.10633850097656</v>
      </c>
      <c r="H59">
        <f t="shared" ca="1" si="2"/>
        <v>23.64439494371382</v>
      </c>
      <c r="I59">
        <f t="shared" ca="1" si="3"/>
        <v>20.597379684448242</v>
      </c>
      <c r="K59">
        <f t="shared" ca="1" si="4"/>
        <v>329.07283007992464</v>
      </c>
      <c r="L59">
        <f t="shared" ca="1" si="5"/>
        <v>437.48762963935576</v>
      </c>
      <c r="M59">
        <f t="shared" ca="1" si="6"/>
        <v>25.698381906898518</v>
      </c>
      <c r="N59">
        <f t="shared" ca="1" si="7"/>
        <v>22.128238116366497</v>
      </c>
      <c r="P59">
        <f ca="1">_xll.UNIFORM($M$24,$N$24,B44)</f>
        <v>318.2413095873456</v>
      </c>
      <c r="Q59">
        <f ca="1">_xll.UNIFORM($M$25,$N$25,C44)</f>
        <v>480.481689453125</v>
      </c>
      <c r="R59">
        <f ca="1">_xll.UNIFORM($M$26,$N$26,D44)</f>
        <v>24.717156044370864</v>
      </c>
      <c r="S59">
        <f ca="1">_xll.UNIFORM($M$27,$N$27,E44)</f>
        <v>20.29669189453125</v>
      </c>
      <c r="U59">
        <f ca="1">_xll.WEIBINV($P$24,$Q$24,B44)</f>
        <v>336.22513248764255</v>
      </c>
      <c r="V59">
        <f ca="1">_xll.WEIBINV($P$25,$Q$25,C44)</f>
        <v>452.04859300197</v>
      </c>
      <c r="W59">
        <f ca="1">_xll.WEIBINV($P$26,$Q$26,D44)</f>
        <v>26.456445445647255</v>
      </c>
      <c r="X59">
        <f ca="1">_xll.WEIBINV($P$27,$Q$27,E44)</f>
        <v>22.190815037106532</v>
      </c>
    </row>
    <row r="60" spans="1:24">
      <c r="A60" s="12">
        <f ca="1">_xll.NORM($B$24,$C$24,B45)</f>
        <v>583.96003515439634</v>
      </c>
      <c r="B60" s="12">
        <f ca="1">_xll.NORM($B$25,$C$25,C45)</f>
        <v>396.69330679543691</v>
      </c>
      <c r="C60" s="12">
        <f ca="1">_xll.NORM($B$26,$C$26,D45)</f>
        <v>24.705638657347563</v>
      </c>
      <c r="D60" s="12">
        <f ca="1">_xll.NORM($B$27,$C$27,E45)</f>
        <v>31.657347781000489</v>
      </c>
      <c r="F60">
        <f t="shared" ca="1" si="0"/>
        <v>628.11209951445119</v>
      </c>
      <c r="G60">
        <f t="shared" ca="1" si="1"/>
        <v>399.49391746520996</v>
      </c>
      <c r="H60">
        <f t="shared" ca="1" si="2"/>
        <v>21.962931780790001</v>
      </c>
      <c r="I60">
        <f t="shared" ca="1" si="3"/>
        <v>31.808811187744141</v>
      </c>
      <c r="K60">
        <f t="shared" ca="1" si="4"/>
        <v>574.29910094338766</v>
      </c>
      <c r="L60">
        <f t="shared" ca="1" si="5"/>
        <v>392.25957592219152</v>
      </c>
      <c r="M60">
        <f t="shared" ca="1" si="6"/>
        <v>24.304154089565444</v>
      </c>
      <c r="N60">
        <f t="shared" ca="1" si="7"/>
        <v>31.826071176053816</v>
      </c>
      <c r="P60">
        <f ca="1">_xll.UNIFORM($M$24,$N$24,B45)</f>
        <v>596.52365751044692</v>
      </c>
      <c r="Q60">
        <f ca="1">_xll.UNIFORM($M$25,$N$25,C45)</f>
        <v>424.57965087890625</v>
      </c>
      <c r="R60">
        <f ca="1">_xll.UNIFORM($M$26,$N$26,D45)</f>
        <v>23.050500087555093</v>
      </c>
      <c r="S60">
        <f ca="1">_xll.UNIFORM($M$27,$N$27,E45)</f>
        <v>30.810791015625</v>
      </c>
      <c r="U60">
        <f ca="1">_xll.WEIBINV($P$24,$Q$24,B45)</f>
        <v>586.10775484804833</v>
      </c>
      <c r="V60">
        <f ca="1">_xll.WEIBINV($P$25,$Q$25,C45)</f>
        <v>398.6373185872261</v>
      </c>
      <c r="W60">
        <f ca="1">_xll.WEIBINV($P$26,$Q$26,D45)</f>
        <v>24.80778559330356</v>
      </c>
      <c r="X60">
        <f ca="1">_xll.WEIBINV($P$27,$Q$27,E45)</f>
        <v>31.470872443532848</v>
      </c>
    </row>
    <row r="61" spans="1:24">
      <c r="A61" s="12">
        <f ca="1">_xll.NORM($B$24,$C$24,B46)</f>
        <v>426.89200258172571</v>
      </c>
      <c r="B61" s="12">
        <f ca="1">_xll.NORM($B$25,$C$25,C46)</f>
        <v>423.44227536264316</v>
      </c>
      <c r="C61" s="12">
        <f ca="1">_xll.NORM($B$26,$C$26,D46)</f>
        <v>29.811176547470112</v>
      </c>
      <c r="D61" s="12">
        <f ca="1">_xll.NORM($B$27,$C$27,E46)</f>
        <v>31.556289920248631</v>
      </c>
      <c r="F61">
        <f t="shared" ca="1" si="0"/>
        <v>390.03022065273552</v>
      </c>
      <c r="G61">
        <f t="shared" ca="1" si="1"/>
        <v>440.15584278106689</v>
      </c>
      <c r="H61">
        <f t="shared" ca="1" si="2"/>
        <v>28.72555666012364</v>
      </c>
      <c r="I61">
        <f t="shared" ca="1" si="3"/>
        <v>31.746546745300293</v>
      </c>
      <c r="K61">
        <f t="shared" ca="1" si="4"/>
        <v>406.75795062718453</v>
      </c>
      <c r="L61">
        <f t="shared" ca="1" si="5"/>
        <v>417.66610057731918</v>
      </c>
      <c r="M61">
        <f t="shared" ca="1" si="6"/>
        <v>29.185678009783501</v>
      </c>
      <c r="N61">
        <f t="shared" ca="1" si="7"/>
        <v>31.710044663624153</v>
      </c>
      <c r="P61">
        <f ca="1">_xll.UNIFORM($M$24,$N$24,B46)</f>
        <v>411.21768046534339</v>
      </c>
      <c r="Q61">
        <f ca="1">_xll.UNIFORM($M$25,$N$25,C46)</f>
        <v>457.35641479492187</v>
      </c>
      <c r="R61">
        <f ca="1">_xll.UNIFORM($M$26,$N$26,D46)</f>
        <v>29.398679061190851</v>
      </c>
      <c r="S61">
        <f ca="1">_xll.UNIFORM($M$27,$N$27,E46)</f>
        <v>30.7261962890625</v>
      </c>
      <c r="U61">
        <f ca="1">_xll.WEIBINV($P$24,$Q$24,B46)</f>
        <v>424.967750886739</v>
      </c>
      <c r="V61">
        <f ca="1">_xll.WEIBINV($P$25,$Q$25,C46)</f>
        <v>429.59449522981913</v>
      </c>
      <c r="W61">
        <f ca="1">_xll.WEIBINV($P$26,$Q$26,D46)</f>
        <v>30.210092136694076</v>
      </c>
      <c r="X61">
        <f ca="1">_xll.WEIBINV($P$27,$Q$27,E46)</f>
        <v>31.393997655873189</v>
      </c>
    </row>
    <row r="62" spans="1:24">
      <c r="A62" s="12">
        <f ca="1">_xll.NORM($B$24,$C$24,B47)</f>
        <v>551.60577984724523</v>
      </c>
      <c r="B62" s="12">
        <f ca="1">_xll.NORM($B$25,$C$25,C47)</f>
        <v>426.06390513154423</v>
      </c>
      <c r="C62" s="12">
        <f ca="1">_xll.NORM($B$26,$C$26,D47)</f>
        <v>54.86051425157234</v>
      </c>
      <c r="D62" s="12">
        <f ca="1">_xll.NORM($B$27,$C$27,E47)</f>
        <v>22.544268747132559</v>
      </c>
      <c r="F62">
        <f t="shared" ca="1" si="0"/>
        <v>587.34571133103486</v>
      </c>
      <c r="G62">
        <f t="shared" ca="1" si="1"/>
        <v>444.16915798187256</v>
      </c>
      <c r="H62">
        <f t="shared" ca="1" si="2"/>
        <v>42.922010477366399</v>
      </c>
      <c r="I62">
        <f t="shared" ca="1" si="3"/>
        <v>20.87155818939209</v>
      </c>
      <c r="K62">
        <f t="shared" ca="1" si="4"/>
        <v>536.62194743243322</v>
      </c>
      <c r="L62">
        <f t="shared" ca="1" si="5"/>
        <v>420.21351429009644</v>
      </c>
      <c r="M62">
        <f t="shared" ca="1" si="6"/>
        <v>62.533958141416321</v>
      </c>
      <c r="N62">
        <f t="shared" ca="1" si="7"/>
        <v>22.455658994897945</v>
      </c>
      <c r="P62">
        <f ca="1">_xll.UNIFORM($M$24,$N$24,B47)</f>
        <v>562.13470458984375</v>
      </c>
      <c r="Q62">
        <f ca="1">_xll.UNIFORM($M$25,$N$25,C47)</f>
        <v>460.48165893554687</v>
      </c>
      <c r="R62">
        <f ca="1">_xll.UNIFORM($M$26,$N$26,D47)</f>
        <v>42.916087594923184</v>
      </c>
      <c r="S62">
        <f ca="1">_xll.UNIFORM($M$27,$N$27,E47)</f>
        <v>20.515869140625</v>
      </c>
      <c r="U62">
        <f ca="1">_xll.WEIBINV($P$24,$Q$24,B47)</f>
        <v>553.06595220679139</v>
      </c>
      <c r="V62">
        <f ca="1">_xll.WEIBINV($P$25,$Q$25,C47)</f>
        <v>432.56048202146809</v>
      </c>
      <c r="W62">
        <f ca="1">_xll.WEIBINV($P$26,$Q$26,D47)</f>
        <v>50.804943176125178</v>
      </c>
      <c r="X62">
        <f ca="1">_xll.WEIBINV($P$27,$Q$27,E47)</f>
        <v>22.628101066627057</v>
      </c>
    </row>
    <row r="63" spans="1:24">
      <c r="B63" s="12"/>
      <c r="C63" s="12"/>
      <c r="D63" s="12"/>
      <c r="E63" s="12"/>
    </row>
    <row r="64" spans="1:24">
      <c r="A64" s="5" t="s">
        <v>74</v>
      </c>
    </row>
    <row r="65" spans="1:13">
      <c r="B65" s="15" t="str">
        <f>B30</f>
        <v>X1</v>
      </c>
      <c r="C65" s="15" t="str">
        <f>C30</f>
        <v>X2</v>
      </c>
      <c r="D65" s="15" t="str">
        <f>D30</f>
        <v>X3</v>
      </c>
      <c r="E65" s="15" t="str">
        <f>E30</f>
        <v>X4</v>
      </c>
    </row>
    <row r="66" spans="1:13">
      <c r="A66">
        <v>1</v>
      </c>
      <c r="B66" s="12">
        <f t="shared" ref="B66:B75" ca="1" si="8">CHOOSE($D$18,A53,F53,K53,P53,U53)</f>
        <v>758.15184698386133</v>
      </c>
      <c r="C66" s="12">
        <f t="shared" ref="C66:C75" ca="1" si="9">CHOOSE($D$18,B53,G53,L53,Q53,V53)</f>
        <v>623.81795484961594</v>
      </c>
      <c r="D66" s="12">
        <f t="shared" ref="D66:D75" ca="1" si="10">CHOOSE($D$18,C53,H53,M53,R53,W53)</f>
        <v>35.200769445425394</v>
      </c>
      <c r="E66" s="12">
        <f t="shared" ref="E66:E75" ca="1" si="11">CHOOSE($D$18,D53,I53,N53,S53,X53)</f>
        <v>34.20212951204666</v>
      </c>
    </row>
    <row r="67" spans="1:13">
      <c r="A67">
        <v>2</v>
      </c>
      <c r="B67" s="12">
        <f t="shared" ca="1" si="8"/>
        <v>355.60375034711024</v>
      </c>
      <c r="C67" s="12">
        <f t="shared" ca="1" si="9"/>
        <v>377.46682092969218</v>
      </c>
      <c r="D67" s="12">
        <f t="shared" ca="1" si="10"/>
        <v>37.621901411848718</v>
      </c>
      <c r="E67" s="12">
        <f t="shared" ca="1" si="11"/>
        <v>33.229400057540758</v>
      </c>
    </row>
    <row r="68" spans="1:13">
      <c r="A68">
        <v>3</v>
      </c>
      <c r="B68" s="12">
        <f t="shared" ca="1" si="8"/>
        <v>457.78418395333767</v>
      </c>
      <c r="C68" s="12">
        <f t="shared" ca="1" si="9"/>
        <v>359.96922217509405</v>
      </c>
      <c r="D68" s="12">
        <f t="shared" ca="1" si="10"/>
        <v>26.020328735979884</v>
      </c>
      <c r="E68" s="12">
        <f t="shared" ca="1" si="11"/>
        <v>30.689195033514416</v>
      </c>
    </row>
    <row r="69" spans="1:13">
      <c r="A69">
        <v>4</v>
      </c>
      <c r="B69" s="12">
        <f t="shared" ca="1" si="8"/>
        <v>430.00934141287001</v>
      </c>
      <c r="C69" s="12">
        <f t="shared" ca="1" si="9"/>
        <v>411.11628620058912</v>
      </c>
      <c r="D69" s="12">
        <f t="shared" ca="1" si="10"/>
        <v>22.828040651887441</v>
      </c>
      <c r="E69" s="12">
        <f t="shared" ca="1" si="11"/>
        <v>33.422712246989356</v>
      </c>
    </row>
    <row r="70" spans="1:13">
      <c r="A70">
        <v>5</v>
      </c>
      <c r="B70" s="12">
        <f t="shared" ca="1" si="8"/>
        <v>81.339430578201075</v>
      </c>
      <c r="C70" s="12">
        <f t="shared" ca="1" si="9"/>
        <v>400.04743609157657</v>
      </c>
      <c r="D70" s="12">
        <f t="shared" ca="1" si="10"/>
        <v>38.305209007181453</v>
      </c>
      <c r="E70" s="12">
        <f t="shared" ca="1" si="11"/>
        <v>28.46156445840608</v>
      </c>
    </row>
    <row r="71" spans="1:13">
      <c r="A71">
        <v>6</v>
      </c>
      <c r="B71" s="12">
        <f t="shared" ca="1" si="8"/>
        <v>575.22217543006423</v>
      </c>
      <c r="C71" s="12">
        <f t="shared" ca="1" si="9"/>
        <v>354.1465238359458</v>
      </c>
      <c r="D71" s="12">
        <f t="shared" ca="1" si="10"/>
        <v>19.120416719212031</v>
      </c>
      <c r="E71" s="12">
        <f t="shared" ca="1" si="11"/>
        <v>19.515547474673646</v>
      </c>
    </row>
    <row r="72" spans="1:13">
      <c r="A72">
        <v>7</v>
      </c>
      <c r="B72" s="12">
        <f t="shared" ca="1" si="8"/>
        <v>338.80927935216988</v>
      </c>
      <c r="C72" s="12">
        <f t="shared" ca="1" si="9"/>
        <v>443.56878757072064</v>
      </c>
      <c r="D72" s="12">
        <f t="shared" ca="1" si="10"/>
        <v>26.229563454833979</v>
      </c>
      <c r="E72" s="12">
        <f t="shared" ca="1" si="11"/>
        <v>22.182864660952326</v>
      </c>
    </row>
    <row r="73" spans="1:13">
      <c r="A73">
        <v>8</v>
      </c>
      <c r="B73" s="12">
        <f t="shared" ca="1" si="8"/>
        <v>583.96003515439634</v>
      </c>
      <c r="C73" s="12">
        <f t="shared" ca="1" si="9"/>
        <v>396.69330679543691</v>
      </c>
      <c r="D73" s="12">
        <f t="shared" ca="1" si="10"/>
        <v>24.705638657347563</v>
      </c>
      <c r="E73" s="12">
        <f t="shared" ca="1" si="11"/>
        <v>31.657347781000489</v>
      </c>
    </row>
    <row r="74" spans="1:13">
      <c r="A74">
        <v>9</v>
      </c>
      <c r="B74" s="12">
        <f t="shared" ca="1" si="8"/>
        <v>426.89200258172571</v>
      </c>
      <c r="C74" s="12">
        <f t="shared" ca="1" si="9"/>
        <v>423.44227536264316</v>
      </c>
      <c r="D74" s="12">
        <f t="shared" ca="1" si="10"/>
        <v>29.811176547470112</v>
      </c>
      <c r="E74" s="12">
        <f t="shared" ca="1" si="11"/>
        <v>31.556289920248631</v>
      </c>
    </row>
    <row r="75" spans="1:13">
      <c r="A75">
        <v>10</v>
      </c>
      <c r="B75" s="12">
        <f t="shared" ca="1" si="8"/>
        <v>551.60577984724523</v>
      </c>
      <c r="C75" s="12">
        <f t="shared" ca="1" si="9"/>
        <v>426.06390513154423</v>
      </c>
      <c r="D75" s="12">
        <f t="shared" ca="1" si="10"/>
        <v>54.86051425157234</v>
      </c>
      <c r="E75" s="12">
        <f t="shared" ca="1" si="11"/>
        <v>22.544268747132559</v>
      </c>
    </row>
    <row r="76" spans="1:13">
      <c r="B76" s="12"/>
      <c r="C76" s="12"/>
      <c r="D76" s="12"/>
      <c r="E76" s="12"/>
    </row>
    <row r="78" spans="1:13">
      <c r="A78" s="5" t="s">
        <v>6</v>
      </c>
    </row>
    <row r="80" spans="1:13">
      <c r="A80" s="9" t="str">
        <f>"Univariate Parameter Estimation for "&amp;Model!B65&amp;" at 12/13/2008 7:52:31 AM"</f>
        <v>Univariate Parameter Estimation for X1 at 12/13/2008 7:52:31 AM</v>
      </c>
      <c r="B80" s="6"/>
      <c r="C80" s="6"/>
      <c r="D80" s="6"/>
      <c r="E80" s="6"/>
      <c r="F80" s="6"/>
      <c r="H80" s="9" t="str">
        <f>"Univariate Parameter Estimation for "&amp;Model!C65&amp;" at 12/13/2008 7:52:57 AM"</f>
        <v>Univariate Parameter Estimation for X2 at 12/13/2008 7:52:57 AM</v>
      </c>
      <c r="I80" s="6"/>
      <c r="J80" s="6"/>
      <c r="K80" s="6"/>
      <c r="L80" s="6"/>
      <c r="M80" s="6"/>
    </row>
    <row r="81" spans="1:13">
      <c r="A81" s="7"/>
      <c r="B81" s="7"/>
      <c r="C81" s="121" t="s">
        <v>34</v>
      </c>
      <c r="D81" s="121"/>
      <c r="E81" s="7"/>
      <c r="F81" s="7"/>
      <c r="H81" s="7"/>
      <c r="I81" s="7"/>
      <c r="J81" s="121" t="s">
        <v>34</v>
      </c>
      <c r="K81" s="121"/>
      <c r="L81" s="7"/>
      <c r="M81" s="7"/>
    </row>
    <row r="82" spans="1:13" ht="13.5" thickBot="1">
      <c r="A82" s="8" t="s">
        <v>7</v>
      </c>
      <c r="B82" s="8" t="s">
        <v>8</v>
      </c>
      <c r="C82" s="11" t="s">
        <v>35</v>
      </c>
      <c r="D82" s="11" t="s">
        <v>36</v>
      </c>
      <c r="E82" s="8"/>
      <c r="F82" s="11"/>
      <c r="H82" s="8" t="s">
        <v>7</v>
      </c>
      <c r="I82" s="8" t="s">
        <v>8</v>
      </c>
      <c r="J82" s="11" t="s">
        <v>35</v>
      </c>
      <c r="K82" s="11" t="s">
        <v>36</v>
      </c>
      <c r="L82" s="8"/>
      <c r="M82" s="11"/>
    </row>
    <row r="83" spans="1:13">
      <c r="A83" s="6" t="s">
        <v>9</v>
      </c>
      <c r="B83" s="10" t="s">
        <v>24</v>
      </c>
      <c r="C83" s="6">
        <f t="array" aca="1" ref="C83:D83" ca="1">_xll.MLEBETA(B66:B75,MIN(B66:B75)*(1-SIGN(MIN(B66:B75))*0.01),MAX(B66:B75)*(1+SIGN(MAX(B66:B75))*0.01))</f>
        <v>0.70405278858052001</v>
      </c>
      <c r="D83" s="6">
        <f ca="1"/>
        <v>0.70828903108624308</v>
      </c>
      <c r="E83" s="6"/>
      <c r="H83" s="6" t="s">
        <v>9</v>
      </c>
      <c r="I83" s="10" t="s">
        <v>24</v>
      </c>
      <c r="J83" s="6">
        <f t="array" aca="1" ref="J83:K83" ca="1">_xll.MLEBETA(C66:C75,MIN(C66:C75)*(1-SIGN(MIN(C66:C75))*0.01),MAX(C66:C75)*(1+SIGN(MAX(C66:C75))*0.01))</f>
        <v>0.57549981489266788</v>
      </c>
      <c r="K83" s="6">
        <f ca="1"/>
        <v>1.1937221018582798</v>
      </c>
      <c r="L83" s="6"/>
    </row>
    <row r="84" spans="1:13">
      <c r="A84" s="6" t="s">
        <v>10</v>
      </c>
      <c r="B84" s="10" t="s">
        <v>25</v>
      </c>
      <c r="C84" s="6">
        <f t="array" aca="1" ref="C84:D84" ca="1">_xll.MLEDEXPON(B66:B75)</f>
        <v>443.89676268310382</v>
      </c>
      <c r="D84" s="6">
        <f ca="1"/>
        <v>129.40702170968279</v>
      </c>
      <c r="E84" s="6"/>
      <c r="H84" s="6" t="s">
        <v>10</v>
      </c>
      <c r="I84" s="10" t="s">
        <v>25</v>
      </c>
      <c r="J84" s="6">
        <f t="array" aca="1" ref="J84:K84" ca="1">_xll.MLEDEXPON(C66:C75)</f>
        <v>405.58186114608282</v>
      </c>
      <c r="K84" s="6">
        <f ca="1"/>
        <v>43.968589928736762</v>
      </c>
      <c r="L84" s="6"/>
    </row>
    <row r="85" spans="1:13">
      <c r="A85" s="6" t="s">
        <v>11</v>
      </c>
      <c r="B85" s="10" t="s">
        <v>26</v>
      </c>
      <c r="C85" s="6">
        <f ca="1">MIN(B66:B75)</f>
        <v>81.339430578201075</v>
      </c>
      <c r="D85" s="6">
        <f t="array" aca="1" ref="D85" ca="1">_xll.MLEEXPON(B66:B75-MIN(B66:B75))</f>
        <v>374.59835198589707</v>
      </c>
      <c r="E85" s="6"/>
      <c r="H85" s="6" t="s">
        <v>11</v>
      </c>
      <c r="I85" s="10" t="s">
        <v>26</v>
      </c>
      <c r="J85" s="6">
        <f ca="1">MIN(C66:C75)</f>
        <v>354.1465238359458</v>
      </c>
      <c r="K85" s="6">
        <f t="array" aca="1" ref="K85" ca="1">_xll.MLEEXPON(C66:C75-MIN(C66:C75))</f>
        <v>67.486728058340049</v>
      </c>
      <c r="L85" s="6"/>
    </row>
    <row r="86" spans="1:13">
      <c r="A86" s="6" t="s">
        <v>12</v>
      </c>
      <c r="B86" s="10" t="s">
        <v>27</v>
      </c>
      <c r="C86" s="6">
        <f t="array" aca="1" ref="C86:D86" ca="1">IF(MIN(B66:B75)&lt;0,"",_xll.MLEGAMMA(B66:B75))</f>
        <v>4.2896755043711714</v>
      </c>
      <c r="D86" s="6">
        <f ca="1"/>
        <v>106.28724296266664</v>
      </c>
      <c r="E86" s="6"/>
      <c r="H86" s="6" t="s">
        <v>12</v>
      </c>
      <c r="I86" s="10" t="s">
        <v>27</v>
      </c>
      <c r="J86" s="6">
        <f t="array" aca="1" ref="J86:K86" ca="1">IF(MIN(C66:C75)&lt;0,"",_xll.MLEGAMMA(C66:C75))</f>
        <v>40.228150555025351</v>
      </c>
      <c r="K86" s="6">
        <f ca="1"/>
        <v>10.481049863765483</v>
      </c>
      <c r="L86" s="6"/>
    </row>
    <row r="87" spans="1:13">
      <c r="A87" s="6" t="s">
        <v>13</v>
      </c>
      <c r="B87" s="10" t="s">
        <v>28</v>
      </c>
      <c r="C87" s="6">
        <f t="array" aca="1" ref="C87:D87" ca="1">IF(MIN(B66:B75)&lt;=0,"",_xll.MLELOGISTIC(B66:B75))</f>
        <v>462.46670695535073</v>
      </c>
      <c r="D87" s="6">
        <f ca="1"/>
        <v>94.978401852859008</v>
      </c>
      <c r="E87" s="6"/>
      <c r="H87" s="6" t="s">
        <v>13</v>
      </c>
      <c r="I87" s="10" t="s">
        <v>28</v>
      </c>
      <c r="J87" s="6">
        <f t="array" aca="1" ref="J87:K87" ca="1">IF(MIN(C66:C75)&lt;=0,"",_xll.MLELOGISTIC(C66:C75))</f>
        <v>408.64411141118273</v>
      </c>
      <c r="K87" s="6">
        <f ca="1"/>
        <v>32.889873417793503</v>
      </c>
      <c r="L87" s="6"/>
    </row>
    <row r="88" spans="1:13">
      <c r="A88" s="6" t="s">
        <v>14</v>
      </c>
      <c r="B88" s="10" t="s">
        <v>26</v>
      </c>
      <c r="C88" s="6">
        <f t="array" aca="1" ref="C88:D88" ca="1">_xll.MLELOGLOG(B66:B75)</f>
        <v>366.00801863327962</v>
      </c>
      <c r="D88" s="6">
        <f ca="1"/>
        <v>186.00934608058523</v>
      </c>
      <c r="E88" s="6"/>
      <c r="H88" s="6" t="s">
        <v>14</v>
      </c>
      <c r="I88" s="10" t="s">
        <v>26</v>
      </c>
      <c r="J88" s="6">
        <f t="array" aca="1" ref="J88:K88" ca="1">_xll.MLELOGLOG(C66:C75)</f>
        <v>393.6273905588975</v>
      </c>
      <c r="K88" s="6">
        <f ca="1"/>
        <v>41.580682915057523</v>
      </c>
      <c r="L88" s="6"/>
    </row>
    <row r="89" spans="1:13">
      <c r="A89" s="6" t="s">
        <v>15</v>
      </c>
      <c r="B89" s="10" t="s">
        <v>28</v>
      </c>
      <c r="C89" s="6">
        <f t="array" aca="1" ref="C89:D89" ca="1">IF(MIN(B66:B75)&lt;=0,"",_xll.MLELOGLOGISTIC(B66:B75))</f>
        <v>3.9628567612405794</v>
      </c>
      <c r="D89" s="6">
        <f ca="1"/>
        <v>457.04336594102091</v>
      </c>
      <c r="E89" s="6"/>
      <c r="H89" s="6" t="s">
        <v>15</v>
      </c>
      <c r="I89" s="10" t="s">
        <v>28</v>
      </c>
      <c r="J89" s="6">
        <f t="array" aca="1" ref="J89:K89" ca="1">IF(MIN(C66:C75)&lt;=0,"",_xll.MLELOGLOGISTIC(C66:C75))</f>
        <v>13.093134822146856</v>
      </c>
      <c r="K89" s="6">
        <f ca="1"/>
        <v>409.19913094924209</v>
      </c>
      <c r="L89" s="6"/>
    </row>
    <row r="90" spans="1:13">
      <c r="A90" s="6" t="s">
        <v>16</v>
      </c>
      <c r="B90" s="10" t="s">
        <v>28</v>
      </c>
      <c r="C90" s="6">
        <f t="array" aca="1" ref="C90:D90" ca="1">IF(MIN(B66:B75)&lt;=0,"",_xll.MLELOGNORM(B66:B75))</f>
        <v>6.0012927374236025</v>
      </c>
      <c r="D90" s="6">
        <f ca="1"/>
        <v>0.58245268800728278</v>
      </c>
      <c r="E90" s="6"/>
      <c r="H90" s="6" t="s">
        <v>16</v>
      </c>
      <c r="I90" s="10" t="s">
        <v>28</v>
      </c>
      <c r="J90" s="6">
        <f t="array" aca="1" ref="J90:K90" ca="1">IF(MIN(C66:C75)&lt;=0,"",_xll.MLELOGNORM(C66:C75))</f>
        <v>6.0316552664721881</v>
      </c>
      <c r="K90" s="6">
        <f ca="1"/>
        <v>0.15145153807668893</v>
      </c>
      <c r="L90" s="6"/>
    </row>
    <row r="91" spans="1:13">
      <c r="A91" s="6" t="s">
        <v>17</v>
      </c>
      <c r="B91" s="10" t="s">
        <v>26</v>
      </c>
      <c r="C91" s="6">
        <f t="array" aca="1" ref="C91:D91" ca="1">_xll.MLENORM(B66:B75)</f>
        <v>455.93778256409826</v>
      </c>
      <c r="D91" s="6">
        <f ca="1"/>
        <v>172.25952808669845</v>
      </c>
      <c r="E91" s="6"/>
      <c r="H91" s="6" t="s">
        <v>17</v>
      </c>
      <c r="I91" s="10" t="s">
        <v>26</v>
      </c>
      <c r="J91" s="6">
        <f t="array" aca="1" ref="J91:K91" ca="1">_xll.MLENORM(C66:C75)</f>
        <v>421.63325189428576</v>
      </c>
      <c r="K91" s="6">
        <f ca="1"/>
        <v>72.724730739102668</v>
      </c>
      <c r="L91" s="6"/>
    </row>
    <row r="92" spans="1:13">
      <c r="A92" s="6" t="s">
        <v>18</v>
      </c>
      <c r="B92" s="10" t="s">
        <v>29</v>
      </c>
      <c r="C92" s="6">
        <f t="array" aca="1" ref="C92:D92" ca="1">IF(MIN(B66:B75)&lt;=0,"",_xll.MLEPARETO(B66:B75))</f>
        <v>81.339430578201075</v>
      </c>
      <c r="D92" s="6">
        <f ca="1"/>
        <v>0.62396194668899752</v>
      </c>
      <c r="E92" s="6"/>
      <c r="H92" s="6" t="s">
        <v>18</v>
      </c>
      <c r="I92" s="10" t="s">
        <v>29</v>
      </c>
      <c r="J92" s="6">
        <f t="array" aca="1" ref="J92:K92" ca="1">IF(MIN(C66:C75)&lt;=0,"",_xll.MLEPARETO(C66:C75))</f>
        <v>354.1465238359458</v>
      </c>
      <c r="K92" s="6">
        <f ca="1"/>
        <v>6.1749538624399998</v>
      </c>
      <c r="L92" s="6"/>
    </row>
    <row r="93" spans="1:13">
      <c r="A93" s="6" t="s">
        <v>19</v>
      </c>
      <c r="B93" s="10" t="s">
        <v>30</v>
      </c>
      <c r="C93" s="6">
        <f t="array" aca="1" ref="C93:D93" ca="1">_xll.MLEUNIFORM(B66:B75)</f>
        <v>81.339430578201075</v>
      </c>
      <c r="D93" s="6">
        <f ca="1"/>
        <v>758.15184698386133</v>
      </c>
      <c r="E93" s="6"/>
      <c r="H93" s="6" t="s">
        <v>19</v>
      </c>
      <c r="I93" s="10" t="s">
        <v>30</v>
      </c>
      <c r="J93" s="6">
        <f t="array" aca="1" ref="J93:K93" ca="1">_xll.MLEUNIFORM(C66:C75)</f>
        <v>354.1465238359458</v>
      </c>
      <c r="K93" s="6">
        <f ca="1"/>
        <v>623.81795484961594</v>
      </c>
      <c r="L93" s="6"/>
    </row>
    <row r="94" spans="1:13">
      <c r="A94" s="6" t="s">
        <v>20</v>
      </c>
      <c r="B94" s="10" t="s">
        <v>27</v>
      </c>
      <c r="C94" s="6">
        <f t="array" aca="1" ref="C94:D94" ca="1">IF(MIN(B66:B75)&lt;=0,"",_xll.MLEWEIB(B66:B75))</f>
        <v>2.8634675095834394</v>
      </c>
      <c r="D94" s="13">
        <f ca="1"/>
        <v>55885520.953754023</v>
      </c>
      <c r="E94" s="6"/>
      <c r="H94" s="6" t="s">
        <v>20</v>
      </c>
      <c r="I94" s="10" t="s">
        <v>27</v>
      </c>
      <c r="J94" s="6">
        <f t="array" aca="1" ref="J94:K94" ca="1">IF(MIN(C66:C75)&lt;=0,"",_xll.MLEWEIB(C66:C75))</f>
        <v>5.1112700795662027</v>
      </c>
      <c r="K94" s="13">
        <f ca="1"/>
        <v>38057103289495.203</v>
      </c>
      <c r="L94" s="6"/>
    </row>
    <row r="95" spans="1:13">
      <c r="A95" s="6" t="s">
        <v>21</v>
      </c>
      <c r="B95" s="10" t="s">
        <v>31</v>
      </c>
      <c r="C95" s="6">
        <f t="array" aca="1" ref="C95" ca="1">IF(MIN(B66:B75)&lt;1,"",_xll.MLEGEOM(INT(B66:B75)))</f>
        <v>2.1910604732690623E-3</v>
      </c>
      <c r="D95" s="6"/>
      <c r="E95" s="6"/>
      <c r="H95" s="6" t="s">
        <v>21</v>
      </c>
      <c r="I95" s="10" t="s">
        <v>31</v>
      </c>
      <c r="J95" s="6">
        <f t="array" aca="1" ref="J95" ca="1">IF(MIN(C66:C75)&lt;1,"",_xll.MLEGEOM(INT(C66:C75)))</f>
        <v>2.3685457129322598E-3</v>
      </c>
      <c r="K95" s="6"/>
      <c r="L95" s="6"/>
    </row>
    <row r="96" spans="1:13">
      <c r="A96" s="6" t="s">
        <v>22</v>
      </c>
      <c r="B96" s="10" t="s">
        <v>32</v>
      </c>
      <c r="C96" s="6">
        <f t="array" aca="1" ref="C96" ca="1">IF(MIN(B66:B75)&lt;0,"",_xll.MLEPOISSON(INT(B66:B75)))</f>
        <v>455.4</v>
      </c>
      <c r="D96" s="6"/>
      <c r="E96" s="6"/>
      <c r="H96" s="6" t="s">
        <v>22</v>
      </c>
      <c r="I96" s="10" t="s">
        <v>32</v>
      </c>
      <c r="J96" s="6">
        <f t="array" aca="1" ref="J96" ca="1">IF(MIN(C66:C75)&lt;0,"",_xll.MLEPOISSON(INT(C66:C75)))</f>
        <v>421.2</v>
      </c>
      <c r="K96" s="6"/>
      <c r="L96" s="6"/>
    </row>
    <row r="97" spans="1:13">
      <c r="A97" s="6" t="s">
        <v>23</v>
      </c>
      <c r="B97" s="10" t="s">
        <v>33</v>
      </c>
      <c r="C97" s="6" t="e">
        <f t="array" aca="1" ref="C97:D97" ca="1">IF(OR(MIN(B66:B75)&lt;1,AVERAGE(B66:B75)&gt;VAR(B66:B75)),"",_xll.MLENEGBIN(INT(B66:B75)))</f>
        <v>#VALUE!</v>
      </c>
      <c r="D97" s="6" t="e">
        <f ca="1"/>
        <v>#VALUE!</v>
      </c>
      <c r="E97" s="6"/>
      <c r="H97" s="6" t="s">
        <v>23</v>
      </c>
      <c r="I97" s="10" t="s">
        <v>33</v>
      </c>
      <c r="J97" s="6" t="e">
        <f t="array" aca="1" ref="J97:K97" ca="1">IF(OR(MIN(C66:C75)&lt;1,AVERAGE(C66:C75)&gt;VAR(C66:C75)),"",_xll.MLENEGBIN(INT(C66:C75)))</f>
        <v>#VALUE!</v>
      </c>
      <c r="K97" s="6" t="e">
        <f ca="1"/>
        <v>#VALUE!</v>
      </c>
      <c r="L97" s="6"/>
    </row>
    <row r="98" spans="1:13">
      <c r="A98" s="6"/>
      <c r="B98" s="6"/>
      <c r="C98" s="6"/>
      <c r="D98" s="6"/>
      <c r="E98" s="6"/>
      <c r="F98" s="6"/>
    </row>
    <row r="101" spans="1:13">
      <c r="A101" s="9" t="str">
        <f>"Univariate Parameter Estimation for "&amp;Model!D65&amp;" at 12/13/2008 7:53:22 AM"</f>
        <v>Univariate Parameter Estimation for X3 at 12/13/2008 7:53:22 AM</v>
      </c>
      <c r="B101" s="6"/>
      <c r="C101" s="6"/>
      <c r="D101" s="6"/>
      <c r="E101" s="6"/>
      <c r="F101" s="6"/>
      <c r="H101" s="9" t="str">
        <f>"Univariate Parameter Estimation for "&amp;Model!E65&amp;" at 12/13/2008 7:53:44 AM"</f>
        <v>Univariate Parameter Estimation for X4 at 12/13/2008 7:53:44 AM</v>
      </c>
      <c r="I101" s="6"/>
      <c r="J101" s="6"/>
      <c r="K101" s="6"/>
      <c r="L101" s="6"/>
      <c r="M101" s="6"/>
    </row>
    <row r="102" spans="1:13">
      <c r="A102" s="7"/>
      <c r="B102" s="7"/>
      <c r="C102" s="121" t="s">
        <v>34</v>
      </c>
      <c r="D102" s="121"/>
      <c r="E102" s="7"/>
      <c r="F102" s="7"/>
      <c r="H102" s="7"/>
      <c r="I102" s="7"/>
      <c r="J102" s="121" t="s">
        <v>34</v>
      </c>
      <c r="K102" s="121"/>
      <c r="L102" s="7"/>
      <c r="M102" s="7"/>
    </row>
    <row r="103" spans="1:13" ht="13.5" thickBot="1">
      <c r="A103" s="8" t="s">
        <v>7</v>
      </c>
      <c r="B103" s="8" t="s">
        <v>8</v>
      </c>
      <c r="C103" s="11" t="s">
        <v>35</v>
      </c>
      <c r="D103" s="11" t="s">
        <v>36</v>
      </c>
      <c r="E103" s="8"/>
      <c r="F103" s="11"/>
      <c r="H103" s="8" t="s">
        <v>7</v>
      </c>
      <c r="I103" s="8" t="s">
        <v>8</v>
      </c>
      <c r="J103" s="11" t="s">
        <v>35</v>
      </c>
      <c r="K103" s="11" t="s">
        <v>36</v>
      </c>
      <c r="L103" s="8"/>
      <c r="M103" s="11"/>
    </row>
    <row r="104" spans="1:13">
      <c r="A104" s="6" t="s">
        <v>9</v>
      </c>
      <c r="B104" s="10" t="s">
        <v>24</v>
      </c>
      <c r="C104" s="6">
        <f t="array" aca="1" ref="C104:D104" ca="1">_xll.MLEBETA(D66:D75,MIN(D66:D75)*(1-SIGN(MIN(D66:D75))*0.01),MAX(D66:D75)*(1+SIGN(MAX(D66:D75))*0.01))</f>
        <v>0.62385214781342835</v>
      </c>
      <c r="D104" s="6">
        <f ca="1"/>
        <v>0.98611516438074265</v>
      </c>
      <c r="E104" s="6"/>
      <c r="H104" s="6" t="s">
        <v>9</v>
      </c>
      <c r="I104" s="10" t="s">
        <v>24</v>
      </c>
      <c r="J104" s="6">
        <f t="array" aca="1" ref="J104:K104" ca="1">_xll.MLEBETA(E66:E75,MIN(E66:E75)*(1-SIGN(MIN(E66:E75))*0.01),MAX(E66:E75)*(1+SIGN(MAX(E66:E75))*0.01))</f>
        <v>0.79968692306586187</v>
      </c>
      <c r="K104" s="6">
        <f ca="1"/>
        <v>0.59603531052772452</v>
      </c>
      <c r="L104" s="6"/>
    </row>
    <row r="105" spans="1:13">
      <c r="A105" s="6" t="s">
        <v>10</v>
      </c>
      <c r="B105" s="10" t="s">
        <v>25</v>
      </c>
      <c r="C105" s="6">
        <f t="array" aca="1" ref="C105:D105" ca="1">_xll.MLEDEXPON(D66:D75)</f>
        <v>28.020370001152045</v>
      </c>
      <c r="D105" s="6">
        <f ca="1"/>
        <v>7.6895582444237105</v>
      </c>
      <c r="E105" s="6"/>
      <c r="H105" s="6" t="s">
        <v>10</v>
      </c>
      <c r="I105" s="10" t="s">
        <v>25</v>
      </c>
      <c r="J105" s="6">
        <f t="array" aca="1" ref="J105:K105" ca="1">_xll.MLEDEXPON(E66:E75)</f>
        <v>31.122742476881523</v>
      </c>
      <c r="K105" s="6">
        <f ca="1"/>
        <v>4.067443914314687</v>
      </c>
      <c r="L105" s="6"/>
    </row>
    <row r="106" spans="1:13">
      <c r="A106" s="6" t="s">
        <v>11</v>
      </c>
      <c r="B106" s="10" t="s">
        <v>26</v>
      </c>
      <c r="C106" s="6">
        <f ca="1">MIN(D66:D75)</f>
        <v>19.120416719212031</v>
      </c>
      <c r="D106" s="6">
        <f t="array" aca="1" ref="D106" ca="1">_xll.MLEEXPON(D66:D75-MIN(D66:D75))</f>
        <v>12.349939169063861</v>
      </c>
      <c r="E106" s="6"/>
      <c r="H106" s="6" t="s">
        <v>11</v>
      </c>
      <c r="I106" s="10" t="s">
        <v>26</v>
      </c>
      <c r="J106" s="6">
        <f ca="1">MIN(E66:E75)</f>
        <v>19.515547474673646</v>
      </c>
      <c r="K106" s="6">
        <f t="array" aca="1" ref="K106" ca="1">_xll.MLEEXPON(E66:E75-MIN(E66:E75))</f>
        <v>9.2305845145768437</v>
      </c>
      <c r="L106" s="6"/>
    </row>
    <row r="107" spans="1:13">
      <c r="A107" s="6" t="s">
        <v>12</v>
      </c>
      <c r="B107" s="10" t="s">
        <v>27</v>
      </c>
      <c r="C107" s="6">
        <f t="array" aca="1" ref="C107:D107" ca="1">IF(MIN(D66:D75)&lt;0,"",_xll.MLEGAMMA(D66:D75))</f>
        <v>11.400104477770306</v>
      </c>
      <c r="D107" s="6">
        <f ca="1"/>
        <v>2.7605322345634358</v>
      </c>
      <c r="E107" s="6"/>
      <c r="H107" s="6" t="s">
        <v>12</v>
      </c>
      <c r="I107" s="10" t="s">
        <v>27</v>
      </c>
      <c r="J107" s="6">
        <f t="array" aca="1" ref="J107:K107" ca="1">IF(MIN(E66:E75)&lt;0,"",_xll.MLEGAMMA(E66:E75))</f>
        <v>28.761183941563509</v>
      </c>
      <c r="K107" s="6">
        <f ca="1"/>
        <v>0.99947665741634273</v>
      </c>
      <c r="L107" s="6"/>
    </row>
    <row r="108" spans="1:13">
      <c r="A108" s="6" t="s">
        <v>13</v>
      </c>
      <c r="B108" s="10" t="s">
        <v>28</v>
      </c>
      <c r="C108" s="6">
        <f t="array" aca="1" ref="C108:D108" ca="1">IF(MIN(D66:D75)&lt;=0,"",_xll.MLELOGISTIC(D66:D75))</f>
        <v>30.398877261937081</v>
      </c>
      <c r="D108" s="6">
        <f ca="1"/>
        <v>5.4476444634856218</v>
      </c>
      <c r="E108" s="6"/>
      <c r="H108" s="6" t="s">
        <v>13</v>
      </c>
      <c r="I108" s="10" t="s">
        <v>28</v>
      </c>
      <c r="J108" s="6">
        <f t="array" aca="1" ref="J108:K108" ca="1">IF(MIN(E66:E75)&lt;=0,"",_xll.MLELOGISTIC(E66:E75))</f>
        <v>29.324291284517855</v>
      </c>
      <c r="K108" s="6">
        <f ca="1"/>
        <v>3.0177094578015202</v>
      </c>
      <c r="L108" s="6"/>
    </row>
    <row r="109" spans="1:13">
      <c r="A109" s="6" t="s">
        <v>14</v>
      </c>
      <c r="B109" s="10" t="s">
        <v>26</v>
      </c>
      <c r="C109" s="6">
        <f t="array" aca="1" ref="C109:D109" ca="1">_xll.MLELOGLOG(D66:D75)</f>
        <v>27.081866241254154</v>
      </c>
      <c r="D109" s="6">
        <f ca="1"/>
        <v>7.1506310521259433</v>
      </c>
      <c r="E109" s="6"/>
      <c r="H109" s="6" t="s">
        <v>14</v>
      </c>
      <c r="I109" s="10" t="s">
        <v>26</v>
      </c>
      <c r="J109" s="6">
        <f t="array" aca="1" ref="J109:K109" ca="1">_xll.MLELOGLOG(E66:E75)</f>
        <v>26.056916027034795</v>
      </c>
      <c r="K109" s="6">
        <f ca="1"/>
        <v>5.2222103191364111</v>
      </c>
      <c r="L109" s="6"/>
    </row>
    <row r="110" spans="1:13">
      <c r="A110" s="6" t="s">
        <v>15</v>
      </c>
      <c r="B110" s="10" t="s">
        <v>28</v>
      </c>
      <c r="C110" s="6">
        <f t="array" aca="1" ref="C110:D110" ca="1">IF(MIN(D66:D75)&lt;=0,"",_xll.MLELOGLOGISTIC(D66:D75))</f>
        <v>5.891822246516023</v>
      </c>
      <c r="D110" s="6">
        <f ca="1"/>
        <v>29.38727856553394</v>
      </c>
      <c r="E110" s="6"/>
      <c r="H110" s="6" t="s">
        <v>15</v>
      </c>
      <c r="I110" s="10" t="s">
        <v>28</v>
      </c>
      <c r="J110" s="6">
        <f t="array" aca="1" ref="J110:K110" ca="1">IF(MIN(E66:E75)&lt;=0,"",_xll.MLELOGLOGISTIC(E66:E75))</f>
        <v>8.8048750700265028</v>
      </c>
      <c r="K110" s="6">
        <f ca="1"/>
        <v>29.244731216257176</v>
      </c>
      <c r="L110" s="6"/>
    </row>
    <row r="111" spans="1:13">
      <c r="A111" s="6" t="s">
        <v>16</v>
      </c>
      <c r="B111" s="10" t="s">
        <v>28</v>
      </c>
      <c r="C111" s="6">
        <f t="array" aca="1" ref="C111:D111" ca="1">IF(MIN(D66:D75)&lt;=0,"",_xll.MLELOGNORM(D66:D75))</f>
        <v>3.4045460530449994</v>
      </c>
      <c r="D111" s="6">
        <f ca="1"/>
        <v>0.29228862998381261</v>
      </c>
      <c r="E111" s="6"/>
      <c r="H111" s="6" t="s">
        <v>16</v>
      </c>
      <c r="I111" s="10" t="s">
        <v>28</v>
      </c>
      <c r="J111" s="6">
        <f t="array" aca="1" ref="J111:K111" ca="1">IF(MIN(E66:E75)&lt;=0,"",_xll.MLELOGNORM(E66:E75))</f>
        <v>3.3410179484511779</v>
      </c>
      <c r="K111" s="6">
        <f ca="1"/>
        <v>0.19221918697857177</v>
      </c>
      <c r="L111" s="6"/>
    </row>
    <row r="112" spans="1:13">
      <c r="A112" s="6" t="s">
        <v>17</v>
      </c>
      <c r="B112" s="10" t="s">
        <v>26</v>
      </c>
      <c r="C112" s="6">
        <f t="array" aca="1" ref="C112:D112" ca="1">_xll.MLENORM(D66:D75)</f>
        <v>31.47035588827589</v>
      </c>
      <c r="D112" s="6">
        <f ca="1"/>
        <v>9.8917430707045053</v>
      </c>
      <c r="E112" s="6"/>
      <c r="H112" s="6" t="s">
        <v>17</v>
      </c>
      <c r="I112" s="10" t="s">
        <v>26</v>
      </c>
      <c r="J112" s="6">
        <f t="array" aca="1" ref="J112:K112" ca="1">_xll.MLENORM(E66:E75)</f>
        <v>28.74613198925049</v>
      </c>
      <c r="K112" s="6">
        <f ca="1"/>
        <v>5.0863534902939147</v>
      </c>
      <c r="L112" s="6"/>
    </row>
    <row r="113" spans="1:12">
      <c r="A113" s="6" t="s">
        <v>18</v>
      </c>
      <c r="B113" s="10" t="s">
        <v>29</v>
      </c>
      <c r="C113" s="6">
        <f t="array" aca="1" ref="C113:D113" ca="1">IF(MIN(D66:D75)&lt;=0,"",_xll.MLEPARETO(D66:D75))</f>
        <v>19.120416719212031</v>
      </c>
      <c r="D113" s="6">
        <f ca="1"/>
        <v>2.2036656400383019</v>
      </c>
      <c r="E113" s="6"/>
      <c r="H113" s="6" t="s">
        <v>18</v>
      </c>
      <c r="I113" s="10" t="s">
        <v>29</v>
      </c>
      <c r="J113" s="6">
        <f t="array" aca="1" ref="J113:K113" ca="1">IF(MIN(E66:E75)&lt;=0,"",_xll.MLEPARETO(E66:E75))</f>
        <v>19.515547474673646</v>
      </c>
      <c r="K113" s="6">
        <f ca="1"/>
        <v>2.7041169253942554</v>
      </c>
      <c r="L113" s="6"/>
    </row>
    <row r="114" spans="1:12">
      <c r="A114" s="6" t="s">
        <v>19</v>
      </c>
      <c r="B114" s="10" t="s">
        <v>30</v>
      </c>
      <c r="C114" s="6">
        <f t="array" aca="1" ref="C114:D114" ca="1">_xll.MLEUNIFORM(D66:D75)</f>
        <v>19.120416719212031</v>
      </c>
      <c r="D114" s="6">
        <f ca="1"/>
        <v>54.86051425157234</v>
      </c>
      <c r="E114" s="6"/>
      <c r="H114" s="6" t="s">
        <v>19</v>
      </c>
      <c r="I114" s="10" t="s">
        <v>30</v>
      </c>
      <c r="J114" s="6">
        <f t="array" aca="1" ref="J114:K114" ca="1">_xll.MLEUNIFORM(E66:E75)</f>
        <v>19.515547474673646</v>
      </c>
      <c r="K114" s="6">
        <f ca="1"/>
        <v>34.20212951204666</v>
      </c>
      <c r="L114" s="6"/>
    </row>
    <row r="115" spans="1:12">
      <c r="A115" s="6" t="s">
        <v>20</v>
      </c>
      <c r="B115" s="10" t="s">
        <v>27</v>
      </c>
      <c r="C115" s="6">
        <f t="array" aca="1" ref="C115:D115" ca="1">IF(MIN(D66:D75)&lt;=0,"",_xll.MLEWEIB(D66:D75))</f>
        <v>3.2725611738757121</v>
      </c>
      <c r="D115" s="6">
        <f ca="1"/>
        <v>113521.33821953526</v>
      </c>
      <c r="E115" s="6"/>
      <c r="H115" s="6" t="s">
        <v>20</v>
      </c>
      <c r="I115" s="10" t="s">
        <v>27</v>
      </c>
      <c r="J115" s="6">
        <f t="array" aca="1" ref="J115:K115" ca="1">IF(MIN(E66:E75)&lt;=0,"",_xll.MLEWEIB(E66:E75))</f>
        <v>7.5415158793043506</v>
      </c>
      <c r="K115" s="13">
        <f ca="1"/>
        <v>168157516537.54041</v>
      </c>
      <c r="L115" s="6"/>
    </row>
    <row r="116" spans="1:12">
      <c r="A116" s="6" t="s">
        <v>21</v>
      </c>
      <c r="B116" s="10" t="s">
        <v>31</v>
      </c>
      <c r="C116" s="6">
        <f t="array" aca="1" ref="C116" ca="1">IF(MIN(D66:D75)&lt;1,"",_xll.MLEGEOM(INT(D66:D75)))</f>
        <v>3.125E-2</v>
      </c>
      <c r="D116" s="6"/>
      <c r="E116" s="6"/>
      <c r="H116" s="6" t="s">
        <v>21</v>
      </c>
      <c r="I116" s="10" t="s">
        <v>31</v>
      </c>
      <c r="J116" s="6">
        <f t="array" aca="1" ref="J116" ca="1">IF(MIN(E66:E75)&lt;1,"",_xll.MLEGEOM(INT(E66:E75)))</f>
        <v>3.4129692832764506E-2</v>
      </c>
      <c r="K116" s="6"/>
      <c r="L116" s="6"/>
    </row>
    <row r="117" spans="1:12">
      <c r="A117" s="6" t="s">
        <v>22</v>
      </c>
      <c r="B117" s="10" t="s">
        <v>32</v>
      </c>
      <c r="C117" s="6">
        <f t="array" aca="1" ref="C117" ca="1">IF(MIN(D66:D75)&lt;0,"",_xll.MLEPOISSON(INT(D66:D75)))</f>
        <v>31</v>
      </c>
      <c r="D117" s="6"/>
      <c r="E117" s="6"/>
      <c r="H117" s="6" t="s">
        <v>22</v>
      </c>
      <c r="I117" s="10" t="s">
        <v>32</v>
      </c>
      <c r="J117" s="6">
        <f t="array" aca="1" ref="J117" ca="1">IF(MIN(E66:E75)&lt;0,"",_xll.MLEPOISSON(INT(E66:E75)))</f>
        <v>28.3</v>
      </c>
      <c r="K117" s="6"/>
      <c r="L117" s="6"/>
    </row>
    <row r="118" spans="1:12">
      <c r="A118" s="6" t="s">
        <v>23</v>
      </c>
      <c r="B118" s="10" t="s">
        <v>33</v>
      </c>
      <c r="C118" s="6" t="e">
        <f t="array" aca="1" ref="C118:D118" ca="1">IF(OR(MIN(D66:D75)&lt;1,AVERAGE(D66:D75)&gt;VAR(D66:D75)),"",_xll.MLENEGBIN(INT(D66:D75)))</f>
        <v>#VALUE!</v>
      </c>
      <c r="D118" s="6" t="e">
        <f ca="1"/>
        <v>#VALUE!</v>
      </c>
      <c r="E118" s="6"/>
      <c r="H118" s="6" t="s">
        <v>23</v>
      </c>
      <c r="I118" s="10" t="s">
        <v>33</v>
      </c>
      <c r="J118" s="6" t="str">
        <f t="array" aca="1" ref="J118:K118" ca="1">IF(OR(MIN(E66:E75)&lt;1,AVERAGE(E66:E75)&gt;VAR(E66:E75)),"",_xll.MLENEGBIN(INT(E66:E75)))</f>
        <v/>
      </c>
      <c r="K118" s="6" t="str">
        <f ca="1"/>
        <v/>
      </c>
      <c r="L118" s="6"/>
    </row>
    <row r="119" spans="1:12">
      <c r="A119" s="6"/>
      <c r="B119" s="6"/>
      <c r="C119" s="6"/>
      <c r="D119" s="6"/>
      <c r="E119" s="6"/>
      <c r="F119" s="6"/>
    </row>
    <row r="120" spans="1:12">
      <c r="A120" s="6"/>
      <c r="B120" s="10"/>
      <c r="C120" s="6"/>
      <c r="D120" s="6"/>
      <c r="E120" s="6"/>
    </row>
    <row r="121" spans="1:12">
      <c r="A121" s="9" t="s">
        <v>157</v>
      </c>
      <c r="B121" s="6"/>
      <c r="C121" s="6"/>
      <c r="D121" s="6"/>
      <c r="E121" s="6"/>
      <c r="F121" s="6"/>
    </row>
    <row r="122" spans="1:12">
      <c r="A122" s="6"/>
      <c r="B122" s="13">
        <v>1</v>
      </c>
      <c r="C122" s="13">
        <v>2</v>
      </c>
      <c r="D122" s="13">
        <v>3</v>
      </c>
      <c r="E122" s="13">
        <v>4</v>
      </c>
      <c r="F122" s="13">
        <v>5</v>
      </c>
      <c r="G122" s="13">
        <v>6</v>
      </c>
      <c r="H122" s="13">
        <v>7</v>
      </c>
      <c r="I122" s="13">
        <v>8</v>
      </c>
      <c r="J122" s="13">
        <v>9</v>
      </c>
      <c r="K122" s="13">
        <v>10</v>
      </c>
      <c r="L122" s="13">
        <v>11</v>
      </c>
    </row>
    <row r="123" spans="1:12">
      <c r="B123" t="str">
        <f t="shared" ref="B123:B133" si="12">B65</f>
        <v>X1</v>
      </c>
      <c r="C123" t="str">
        <f t="shared" ref="C123:L123" si="13">B123</f>
        <v>X1</v>
      </c>
      <c r="D123" t="str">
        <f t="shared" si="13"/>
        <v>X1</v>
      </c>
      <c r="E123" t="str">
        <f t="shared" si="13"/>
        <v>X1</v>
      </c>
      <c r="F123" t="str">
        <f t="shared" si="13"/>
        <v>X1</v>
      </c>
      <c r="G123" t="str">
        <f t="shared" si="13"/>
        <v>X1</v>
      </c>
      <c r="H123" t="str">
        <f t="shared" si="13"/>
        <v>X1</v>
      </c>
      <c r="I123" t="str">
        <f t="shared" si="13"/>
        <v>X1</v>
      </c>
      <c r="J123" t="str">
        <f t="shared" si="13"/>
        <v>X1</v>
      </c>
      <c r="K123" t="str">
        <f t="shared" si="13"/>
        <v>X1</v>
      </c>
      <c r="L123" t="str">
        <f t="shared" si="13"/>
        <v>X1</v>
      </c>
    </row>
    <row r="124" spans="1:12">
      <c r="A124">
        <v>1</v>
      </c>
      <c r="B124" s="12">
        <f t="shared" ca="1" si="12"/>
        <v>758.15184698386133</v>
      </c>
      <c r="C124" s="12">
        <f t="shared" ref="C124:H133" ca="1" si="14">B124</f>
        <v>758.15184698386133</v>
      </c>
      <c r="D124" s="12">
        <f t="shared" ca="1" si="14"/>
        <v>758.15184698386133</v>
      </c>
      <c r="E124" s="12">
        <f t="shared" ca="1" si="14"/>
        <v>758.15184698386133</v>
      </c>
      <c r="F124" s="12">
        <f t="shared" ca="1" si="14"/>
        <v>758.15184698386133</v>
      </c>
      <c r="G124" s="12">
        <f t="shared" ca="1" si="14"/>
        <v>758.15184698386133</v>
      </c>
      <c r="H124" s="12">
        <f t="shared" ca="1" si="14"/>
        <v>758.15184698386133</v>
      </c>
      <c r="I124" s="12">
        <f t="shared" ref="I124:L133" ca="1" si="15">H124</f>
        <v>758.15184698386133</v>
      </c>
      <c r="J124" s="12">
        <f t="shared" ca="1" si="15"/>
        <v>758.15184698386133</v>
      </c>
      <c r="K124" s="12">
        <f t="shared" ca="1" si="15"/>
        <v>758.15184698386133</v>
      </c>
      <c r="L124" s="12">
        <f t="shared" ca="1" si="15"/>
        <v>758.15184698386133</v>
      </c>
    </row>
    <row r="125" spans="1:12">
      <c r="A125">
        <v>2</v>
      </c>
      <c r="B125" s="12">
        <f t="shared" ca="1" si="12"/>
        <v>355.60375034711024</v>
      </c>
      <c r="C125" s="12">
        <f t="shared" ca="1" si="14"/>
        <v>355.60375034711024</v>
      </c>
      <c r="D125" s="12">
        <f t="shared" ca="1" si="14"/>
        <v>355.60375034711024</v>
      </c>
      <c r="E125" s="12">
        <f t="shared" ca="1" si="14"/>
        <v>355.60375034711024</v>
      </c>
      <c r="F125" s="12">
        <f t="shared" ca="1" si="14"/>
        <v>355.60375034711024</v>
      </c>
      <c r="G125" s="12">
        <f t="shared" ca="1" si="14"/>
        <v>355.60375034711024</v>
      </c>
      <c r="H125" s="12">
        <f t="shared" ca="1" si="14"/>
        <v>355.60375034711024</v>
      </c>
      <c r="I125" s="12">
        <f t="shared" ca="1" si="15"/>
        <v>355.60375034711024</v>
      </c>
      <c r="J125" s="12">
        <f t="shared" ca="1" si="15"/>
        <v>355.60375034711024</v>
      </c>
      <c r="K125" s="12">
        <f t="shared" ca="1" si="15"/>
        <v>355.60375034711024</v>
      </c>
      <c r="L125" s="12">
        <f t="shared" ca="1" si="15"/>
        <v>355.60375034711024</v>
      </c>
    </row>
    <row r="126" spans="1:12">
      <c r="A126">
        <v>3</v>
      </c>
      <c r="B126" s="12">
        <f t="shared" ca="1" si="12"/>
        <v>457.78418395333767</v>
      </c>
      <c r="C126" s="12">
        <f t="shared" ca="1" si="14"/>
        <v>457.78418395333767</v>
      </c>
      <c r="D126" s="12">
        <f t="shared" ca="1" si="14"/>
        <v>457.78418395333767</v>
      </c>
      <c r="E126" s="12">
        <f t="shared" ca="1" si="14"/>
        <v>457.78418395333767</v>
      </c>
      <c r="F126" s="12">
        <f t="shared" ca="1" si="14"/>
        <v>457.78418395333767</v>
      </c>
      <c r="G126" s="12">
        <f t="shared" ca="1" si="14"/>
        <v>457.78418395333767</v>
      </c>
      <c r="H126" s="12">
        <f t="shared" ca="1" si="14"/>
        <v>457.78418395333767</v>
      </c>
      <c r="I126" s="12">
        <f t="shared" ca="1" si="15"/>
        <v>457.78418395333767</v>
      </c>
      <c r="J126" s="12">
        <f t="shared" ca="1" si="15"/>
        <v>457.78418395333767</v>
      </c>
      <c r="K126" s="12">
        <f t="shared" ca="1" si="15"/>
        <v>457.78418395333767</v>
      </c>
      <c r="L126" s="12">
        <f t="shared" ca="1" si="15"/>
        <v>457.78418395333767</v>
      </c>
    </row>
    <row r="127" spans="1:12">
      <c r="A127">
        <v>4</v>
      </c>
      <c r="B127" s="12">
        <f t="shared" ca="1" si="12"/>
        <v>430.00934141287001</v>
      </c>
      <c r="C127" s="12">
        <f t="shared" ca="1" si="14"/>
        <v>430.00934141287001</v>
      </c>
      <c r="D127" s="12">
        <f t="shared" ca="1" si="14"/>
        <v>430.00934141287001</v>
      </c>
      <c r="E127" s="12">
        <f t="shared" ca="1" si="14"/>
        <v>430.00934141287001</v>
      </c>
      <c r="F127" s="12">
        <f t="shared" ca="1" si="14"/>
        <v>430.00934141287001</v>
      </c>
      <c r="G127" s="12">
        <f t="shared" ca="1" si="14"/>
        <v>430.00934141287001</v>
      </c>
      <c r="H127" s="12">
        <f t="shared" ca="1" si="14"/>
        <v>430.00934141287001</v>
      </c>
      <c r="I127" s="12">
        <f t="shared" ca="1" si="15"/>
        <v>430.00934141287001</v>
      </c>
      <c r="J127" s="12">
        <f t="shared" ca="1" si="15"/>
        <v>430.00934141287001</v>
      </c>
      <c r="K127" s="12">
        <f t="shared" ca="1" si="15"/>
        <v>430.00934141287001</v>
      </c>
      <c r="L127" s="12">
        <f t="shared" ca="1" si="15"/>
        <v>430.00934141287001</v>
      </c>
    </row>
    <row r="128" spans="1:12">
      <c r="A128">
        <v>5</v>
      </c>
      <c r="B128" s="12">
        <f t="shared" ca="1" si="12"/>
        <v>81.339430578201075</v>
      </c>
      <c r="C128" s="12">
        <f t="shared" ca="1" si="14"/>
        <v>81.339430578201075</v>
      </c>
      <c r="D128" s="12">
        <f t="shared" ca="1" si="14"/>
        <v>81.339430578201075</v>
      </c>
      <c r="E128" s="12">
        <f t="shared" ca="1" si="14"/>
        <v>81.339430578201075</v>
      </c>
      <c r="F128" s="12">
        <f t="shared" ca="1" si="14"/>
        <v>81.339430578201075</v>
      </c>
      <c r="G128" s="12">
        <f t="shared" ca="1" si="14"/>
        <v>81.339430578201075</v>
      </c>
      <c r="H128" s="12">
        <f t="shared" ca="1" si="14"/>
        <v>81.339430578201075</v>
      </c>
      <c r="I128" s="12">
        <f t="shared" ca="1" si="15"/>
        <v>81.339430578201075</v>
      </c>
      <c r="J128" s="12">
        <f t="shared" ca="1" si="15"/>
        <v>81.339430578201075</v>
      </c>
      <c r="K128" s="12">
        <f t="shared" ca="1" si="15"/>
        <v>81.339430578201075</v>
      </c>
      <c r="L128" s="12">
        <f t="shared" ca="1" si="15"/>
        <v>81.339430578201075</v>
      </c>
    </row>
    <row r="129" spans="1:52">
      <c r="A129">
        <v>6</v>
      </c>
      <c r="B129" s="12">
        <f t="shared" ca="1" si="12"/>
        <v>575.22217543006423</v>
      </c>
      <c r="C129" s="12">
        <f t="shared" ca="1" si="14"/>
        <v>575.22217543006423</v>
      </c>
      <c r="D129" s="12">
        <f t="shared" ca="1" si="14"/>
        <v>575.22217543006423</v>
      </c>
      <c r="E129" s="12">
        <f t="shared" ca="1" si="14"/>
        <v>575.22217543006423</v>
      </c>
      <c r="F129" s="12">
        <f t="shared" ca="1" si="14"/>
        <v>575.22217543006423</v>
      </c>
      <c r="G129" s="12">
        <f t="shared" ca="1" si="14"/>
        <v>575.22217543006423</v>
      </c>
      <c r="H129" s="12">
        <f t="shared" ca="1" si="14"/>
        <v>575.22217543006423</v>
      </c>
      <c r="I129" s="12">
        <f t="shared" ca="1" si="15"/>
        <v>575.22217543006423</v>
      </c>
      <c r="J129" s="12">
        <f t="shared" ca="1" si="15"/>
        <v>575.22217543006423</v>
      </c>
      <c r="K129" s="12">
        <f t="shared" ca="1" si="15"/>
        <v>575.22217543006423</v>
      </c>
      <c r="L129" s="12">
        <f t="shared" ca="1" si="15"/>
        <v>575.22217543006423</v>
      </c>
    </row>
    <row r="130" spans="1:52">
      <c r="A130">
        <v>7</v>
      </c>
      <c r="B130" s="12">
        <f t="shared" ca="1" si="12"/>
        <v>338.80927935216988</v>
      </c>
      <c r="C130" s="12">
        <f t="shared" ca="1" si="14"/>
        <v>338.80927935216988</v>
      </c>
      <c r="D130" s="12">
        <f t="shared" ca="1" si="14"/>
        <v>338.80927935216988</v>
      </c>
      <c r="E130" s="12">
        <f t="shared" ca="1" si="14"/>
        <v>338.80927935216988</v>
      </c>
      <c r="F130" s="12">
        <f t="shared" ca="1" si="14"/>
        <v>338.80927935216988</v>
      </c>
      <c r="G130" s="12">
        <f t="shared" ca="1" si="14"/>
        <v>338.80927935216988</v>
      </c>
      <c r="H130" s="12">
        <f t="shared" ca="1" si="14"/>
        <v>338.80927935216988</v>
      </c>
      <c r="I130" s="12">
        <f t="shared" ca="1" si="15"/>
        <v>338.80927935216988</v>
      </c>
      <c r="J130" s="12">
        <f t="shared" ca="1" si="15"/>
        <v>338.80927935216988</v>
      </c>
      <c r="K130" s="12">
        <f t="shared" ca="1" si="15"/>
        <v>338.80927935216988</v>
      </c>
      <c r="L130" s="12">
        <f t="shared" ca="1" si="15"/>
        <v>338.80927935216988</v>
      </c>
    </row>
    <row r="131" spans="1:52">
      <c r="A131">
        <v>8</v>
      </c>
      <c r="B131" s="12">
        <f t="shared" ca="1" si="12"/>
        <v>583.96003515439634</v>
      </c>
      <c r="C131" s="12">
        <f t="shared" ca="1" si="14"/>
        <v>583.96003515439634</v>
      </c>
      <c r="D131" s="12">
        <f t="shared" ca="1" si="14"/>
        <v>583.96003515439634</v>
      </c>
      <c r="E131" s="12">
        <f t="shared" ca="1" si="14"/>
        <v>583.96003515439634</v>
      </c>
      <c r="F131" s="12">
        <f t="shared" ca="1" si="14"/>
        <v>583.96003515439634</v>
      </c>
      <c r="G131" s="12">
        <f t="shared" ca="1" si="14"/>
        <v>583.96003515439634</v>
      </c>
      <c r="H131" s="12">
        <f t="shared" ca="1" si="14"/>
        <v>583.96003515439634</v>
      </c>
      <c r="I131" s="12">
        <f t="shared" ca="1" si="15"/>
        <v>583.96003515439634</v>
      </c>
      <c r="J131" s="12">
        <f t="shared" ca="1" si="15"/>
        <v>583.96003515439634</v>
      </c>
      <c r="K131" s="12">
        <f t="shared" ca="1" si="15"/>
        <v>583.96003515439634</v>
      </c>
      <c r="L131" s="12">
        <f t="shared" ca="1" si="15"/>
        <v>583.96003515439634</v>
      </c>
    </row>
    <row r="132" spans="1:52">
      <c r="A132">
        <v>9</v>
      </c>
      <c r="B132" s="12">
        <f t="shared" ca="1" si="12"/>
        <v>426.89200258172571</v>
      </c>
      <c r="C132" s="12">
        <f t="shared" ca="1" si="14"/>
        <v>426.89200258172571</v>
      </c>
      <c r="D132" s="12">
        <f t="shared" ca="1" si="14"/>
        <v>426.89200258172571</v>
      </c>
      <c r="E132" s="12">
        <f t="shared" ca="1" si="14"/>
        <v>426.89200258172571</v>
      </c>
      <c r="F132" s="12">
        <f t="shared" ca="1" si="14"/>
        <v>426.89200258172571</v>
      </c>
      <c r="G132" s="12">
        <f t="shared" ca="1" si="14"/>
        <v>426.89200258172571</v>
      </c>
      <c r="H132" s="12">
        <f t="shared" ca="1" si="14"/>
        <v>426.89200258172571</v>
      </c>
      <c r="I132" s="12">
        <f t="shared" ca="1" si="15"/>
        <v>426.89200258172571</v>
      </c>
      <c r="J132" s="12">
        <f t="shared" ca="1" si="15"/>
        <v>426.89200258172571</v>
      </c>
      <c r="K132" s="12">
        <f t="shared" ca="1" si="15"/>
        <v>426.89200258172571</v>
      </c>
      <c r="L132" s="12">
        <f t="shared" ca="1" si="15"/>
        <v>426.89200258172571</v>
      </c>
    </row>
    <row r="133" spans="1:52">
      <c r="A133">
        <v>10</v>
      </c>
      <c r="B133" s="12">
        <f t="shared" ca="1" si="12"/>
        <v>551.60577984724523</v>
      </c>
      <c r="C133" s="12">
        <f t="shared" ca="1" si="14"/>
        <v>551.60577984724523</v>
      </c>
      <c r="D133" s="12">
        <f t="shared" ca="1" si="14"/>
        <v>551.60577984724523</v>
      </c>
      <c r="E133" s="12">
        <f t="shared" ca="1" si="14"/>
        <v>551.60577984724523</v>
      </c>
      <c r="F133" s="12">
        <f t="shared" ca="1" si="14"/>
        <v>551.60577984724523</v>
      </c>
      <c r="G133" s="12">
        <f t="shared" ca="1" si="14"/>
        <v>551.60577984724523</v>
      </c>
      <c r="H133" s="12">
        <f t="shared" ca="1" si="14"/>
        <v>551.60577984724523</v>
      </c>
      <c r="I133" s="12">
        <f t="shared" ca="1" si="15"/>
        <v>551.60577984724523</v>
      </c>
      <c r="J133" s="12">
        <f t="shared" ca="1" si="15"/>
        <v>551.60577984724523</v>
      </c>
      <c r="K133" s="12">
        <f t="shared" ca="1" si="15"/>
        <v>551.60577984724523</v>
      </c>
      <c r="L133" s="12">
        <f t="shared" ca="1" si="15"/>
        <v>551.60577984724523</v>
      </c>
    </row>
    <row r="134" spans="1:52"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</row>
    <row r="135" spans="1:52"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</row>
    <row r="136" spans="1:52">
      <c r="B136" t="str">
        <f t="shared" ref="B136:B146" si="16">C65</f>
        <v>X2</v>
      </c>
      <c r="C136" t="str">
        <f t="shared" ref="C136:C146" si="17">B136</f>
        <v>X2</v>
      </c>
      <c r="D136" t="str">
        <f t="shared" ref="D136:K136" si="18">C136</f>
        <v>X2</v>
      </c>
      <c r="E136" t="str">
        <f t="shared" si="18"/>
        <v>X2</v>
      </c>
      <c r="F136" t="str">
        <f t="shared" si="18"/>
        <v>X2</v>
      </c>
      <c r="G136" t="str">
        <f t="shared" si="18"/>
        <v>X2</v>
      </c>
      <c r="H136" t="str">
        <f t="shared" si="18"/>
        <v>X2</v>
      </c>
      <c r="I136" t="str">
        <f t="shared" si="18"/>
        <v>X2</v>
      </c>
      <c r="J136" t="str">
        <f t="shared" si="18"/>
        <v>X2</v>
      </c>
      <c r="K136" t="str">
        <f t="shared" si="18"/>
        <v>X2</v>
      </c>
      <c r="L136" t="str">
        <f t="shared" ref="L136:L146" si="19">K136</f>
        <v>X2</v>
      </c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</row>
    <row r="137" spans="1:52">
      <c r="A137">
        <v>1</v>
      </c>
      <c r="B137" s="6">
        <f t="shared" ca="1" si="16"/>
        <v>623.81795484961594</v>
      </c>
      <c r="C137" s="6">
        <f t="shared" ca="1" si="17"/>
        <v>623.81795484961594</v>
      </c>
      <c r="D137" s="6">
        <f t="shared" ref="D137:K146" ca="1" si="20">C137</f>
        <v>623.81795484961594</v>
      </c>
      <c r="E137" s="6">
        <f t="shared" ca="1" si="20"/>
        <v>623.81795484961594</v>
      </c>
      <c r="F137" s="6">
        <f t="shared" ca="1" si="20"/>
        <v>623.81795484961594</v>
      </c>
      <c r="G137" s="6">
        <f t="shared" ca="1" si="20"/>
        <v>623.81795484961594</v>
      </c>
      <c r="H137" s="6">
        <f t="shared" ca="1" si="20"/>
        <v>623.81795484961594</v>
      </c>
      <c r="I137" s="6">
        <f t="shared" ca="1" si="20"/>
        <v>623.81795484961594</v>
      </c>
      <c r="J137" s="6">
        <f t="shared" ca="1" si="20"/>
        <v>623.81795484961594</v>
      </c>
      <c r="K137" s="6">
        <f t="shared" ca="1" si="20"/>
        <v>623.81795484961594</v>
      </c>
      <c r="L137" s="6">
        <f t="shared" ca="1" si="19"/>
        <v>623.81795484961594</v>
      </c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</row>
    <row r="138" spans="1:52">
      <c r="A138">
        <v>2</v>
      </c>
      <c r="B138" s="6">
        <f t="shared" ca="1" si="16"/>
        <v>377.46682092969218</v>
      </c>
      <c r="C138" s="6">
        <f t="shared" ca="1" si="17"/>
        <v>377.46682092969218</v>
      </c>
      <c r="D138" s="6">
        <f t="shared" ca="1" si="20"/>
        <v>377.46682092969218</v>
      </c>
      <c r="E138" s="6">
        <f t="shared" ca="1" si="20"/>
        <v>377.46682092969218</v>
      </c>
      <c r="F138" s="6">
        <f t="shared" ca="1" si="20"/>
        <v>377.46682092969218</v>
      </c>
      <c r="G138" s="6">
        <f t="shared" ca="1" si="20"/>
        <v>377.46682092969218</v>
      </c>
      <c r="H138" s="6">
        <f t="shared" ca="1" si="20"/>
        <v>377.46682092969218</v>
      </c>
      <c r="I138" s="6">
        <f t="shared" ca="1" si="20"/>
        <v>377.46682092969218</v>
      </c>
      <c r="J138" s="6">
        <f t="shared" ca="1" si="20"/>
        <v>377.46682092969218</v>
      </c>
      <c r="K138" s="6">
        <f t="shared" ca="1" si="20"/>
        <v>377.46682092969218</v>
      </c>
      <c r="L138" s="6">
        <f t="shared" ca="1" si="19"/>
        <v>377.46682092969218</v>
      </c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</row>
    <row r="139" spans="1:52">
      <c r="A139">
        <v>3</v>
      </c>
      <c r="B139" s="6">
        <f t="shared" ca="1" si="16"/>
        <v>359.96922217509405</v>
      </c>
      <c r="C139" s="6">
        <f t="shared" ca="1" si="17"/>
        <v>359.96922217509405</v>
      </c>
      <c r="D139" s="6">
        <f t="shared" ca="1" si="20"/>
        <v>359.96922217509405</v>
      </c>
      <c r="E139" s="6">
        <f t="shared" ca="1" si="20"/>
        <v>359.96922217509405</v>
      </c>
      <c r="F139" s="6">
        <f t="shared" ca="1" si="20"/>
        <v>359.96922217509405</v>
      </c>
      <c r="G139" s="6">
        <f t="shared" ca="1" si="20"/>
        <v>359.96922217509405</v>
      </c>
      <c r="H139" s="6">
        <f t="shared" ca="1" si="20"/>
        <v>359.96922217509405</v>
      </c>
      <c r="I139" s="6">
        <f t="shared" ca="1" si="20"/>
        <v>359.96922217509405</v>
      </c>
      <c r="J139" s="6">
        <f t="shared" ca="1" si="20"/>
        <v>359.96922217509405</v>
      </c>
      <c r="K139" s="6">
        <f t="shared" ca="1" si="20"/>
        <v>359.96922217509405</v>
      </c>
      <c r="L139" s="6">
        <f t="shared" ca="1" si="19"/>
        <v>359.96922217509405</v>
      </c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</row>
    <row r="140" spans="1:52">
      <c r="A140">
        <v>4</v>
      </c>
      <c r="B140" s="6">
        <f t="shared" ca="1" si="16"/>
        <v>411.11628620058912</v>
      </c>
      <c r="C140" s="6">
        <f t="shared" ca="1" si="17"/>
        <v>411.11628620058912</v>
      </c>
      <c r="D140" s="6">
        <f t="shared" ca="1" si="20"/>
        <v>411.11628620058912</v>
      </c>
      <c r="E140" s="6">
        <f t="shared" ca="1" si="20"/>
        <v>411.11628620058912</v>
      </c>
      <c r="F140" s="6">
        <f t="shared" ca="1" si="20"/>
        <v>411.11628620058912</v>
      </c>
      <c r="G140" s="6">
        <f t="shared" ca="1" si="20"/>
        <v>411.11628620058912</v>
      </c>
      <c r="H140" s="6">
        <f t="shared" ca="1" si="20"/>
        <v>411.11628620058912</v>
      </c>
      <c r="I140" s="6">
        <f t="shared" ca="1" si="20"/>
        <v>411.11628620058912</v>
      </c>
      <c r="J140" s="6">
        <f t="shared" ca="1" si="20"/>
        <v>411.11628620058912</v>
      </c>
      <c r="K140" s="6">
        <f t="shared" ca="1" si="20"/>
        <v>411.11628620058912</v>
      </c>
      <c r="L140" s="6">
        <f t="shared" ca="1" si="19"/>
        <v>411.11628620058912</v>
      </c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</row>
    <row r="141" spans="1:52">
      <c r="A141">
        <v>5</v>
      </c>
      <c r="B141" s="6">
        <f t="shared" ca="1" si="16"/>
        <v>400.04743609157657</v>
      </c>
      <c r="C141" s="6">
        <f t="shared" ca="1" si="17"/>
        <v>400.04743609157657</v>
      </c>
      <c r="D141" s="6">
        <f t="shared" ca="1" si="20"/>
        <v>400.04743609157657</v>
      </c>
      <c r="E141" s="6">
        <f t="shared" ca="1" si="20"/>
        <v>400.04743609157657</v>
      </c>
      <c r="F141" s="6">
        <f t="shared" ca="1" si="20"/>
        <v>400.04743609157657</v>
      </c>
      <c r="G141" s="6">
        <f t="shared" ca="1" si="20"/>
        <v>400.04743609157657</v>
      </c>
      <c r="H141" s="6">
        <f t="shared" ca="1" si="20"/>
        <v>400.04743609157657</v>
      </c>
      <c r="I141" s="6">
        <f t="shared" ca="1" si="20"/>
        <v>400.04743609157657</v>
      </c>
      <c r="J141" s="6">
        <f t="shared" ca="1" si="20"/>
        <v>400.04743609157657</v>
      </c>
      <c r="K141" s="6">
        <f t="shared" ca="1" si="20"/>
        <v>400.04743609157657</v>
      </c>
      <c r="L141" s="6">
        <f t="shared" ca="1" si="19"/>
        <v>400.04743609157657</v>
      </c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</row>
    <row r="142" spans="1:52">
      <c r="A142">
        <v>6</v>
      </c>
      <c r="B142" s="6">
        <f t="shared" ca="1" si="16"/>
        <v>354.1465238359458</v>
      </c>
      <c r="C142" s="6">
        <f t="shared" ca="1" si="17"/>
        <v>354.1465238359458</v>
      </c>
      <c r="D142" s="6">
        <f t="shared" ca="1" si="20"/>
        <v>354.1465238359458</v>
      </c>
      <c r="E142" s="6">
        <f t="shared" ca="1" si="20"/>
        <v>354.1465238359458</v>
      </c>
      <c r="F142" s="6">
        <f t="shared" ca="1" si="20"/>
        <v>354.1465238359458</v>
      </c>
      <c r="G142" s="6">
        <f t="shared" ca="1" si="20"/>
        <v>354.1465238359458</v>
      </c>
      <c r="H142" s="6">
        <f t="shared" ca="1" si="20"/>
        <v>354.1465238359458</v>
      </c>
      <c r="I142" s="6">
        <f t="shared" ca="1" si="20"/>
        <v>354.1465238359458</v>
      </c>
      <c r="J142" s="6">
        <f t="shared" ca="1" si="20"/>
        <v>354.1465238359458</v>
      </c>
      <c r="K142" s="6">
        <f t="shared" ca="1" si="20"/>
        <v>354.1465238359458</v>
      </c>
      <c r="L142" s="6">
        <f t="shared" ca="1" si="19"/>
        <v>354.1465238359458</v>
      </c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</row>
    <row r="143" spans="1:52">
      <c r="A143">
        <v>7</v>
      </c>
      <c r="B143" s="6">
        <f t="shared" ca="1" si="16"/>
        <v>443.56878757072064</v>
      </c>
      <c r="C143" s="6">
        <f t="shared" ca="1" si="17"/>
        <v>443.56878757072064</v>
      </c>
      <c r="D143" s="6">
        <f t="shared" ca="1" si="20"/>
        <v>443.56878757072064</v>
      </c>
      <c r="E143" s="6">
        <f t="shared" ca="1" si="20"/>
        <v>443.56878757072064</v>
      </c>
      <c r="F143" s="6">
        <f t="shared" ca="1" si="20"/>
        <v>443.56878757072064</v>
      </c>
      <c r="G143" s="6">
        <f t="shared" ca="1" si="20"/>
        <v>443.56878757072064</v>
      </c>
      <c r="H143" s="6">
        <f t="shared" ca="1" si="20"/>
        <v>443.56878757072064</v>
      </c>
      <c r="I143" s="6">
        <f t="shared" ca="1" si="20"/>
        <v>443.56878757072064</v>
      </c>
      <c r="J143" s="6">
        <f t="shared" ca="1" si="20"/>
        <v>443.56878757072064</v>
      </c>
      <c r="K143" s="6">
        <f t="shared" ca="1" si="20"/>
        <v>443.56878757072064</v>
      </c>
      <c r="L143" s="6">
        <f t="shared" ca="1" si="19"/>
        <v>443.56878757072064</v>
      </c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</row>
    <row r="144" spans="1:52">
      <c r="A144">
        <v>8</v>
      </c>
      <c r="B144" s="6">
        <f t="shared" ca="1" si="16"/>
        <v>396.69330679543691</v>
      </c>
      <c r="C144" s="6">
        <f t="shared" ca="1" si="17"/>
        <v>396.69330679543691</v>
      </c>
      <c r="D144" s="6">
        <f t="shared" ca="1" si="20"/>
        <v>396.69330679543691</v>
      </c>
      <c r="E144" s="6">
        <f t="shared" ca="1" si="20"/>
        <v>396.69330679543691</v>
      </c>
      <c r="F144" s="6">
        <f t="shared" ca="1" si="20"/>
        <v>396.69330679543691</v>
      </c>
      <c r="G144" s="6">
        <f t="shared" ca="1" si="20"/>
        <v>396.69330679543691</v>
      </c>
      <c r="H144" s="6">
        <f t="shared" ca="1" si="20"/>
        <v>396.69330679543691</v>
      </c>
      <c r="I144" s="6">
        <f t="shared" ca="1" si="20"/>
        <v>396.69330679543691</v>
      </c>
      <c r="J144" s="6">
        <f t="shared" ca="1" si="20"/>
        <v>396.69330679543691</v>
      </c>
      <c r="K144" s="6">
        <f t="shared" ca="1" si="20"/>
        <v>396.69330679543691</v>
      </c>
      <c r="L144" s="6">
        <f t="shared" ca="1" si="19"/>
        <v>396.69330679543691</v>
      </c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1:52">
      <c r="A145">
        <v>9</v>
      </c>
      <c r="B145" s="6">
        <f t="shared" ca="1" si="16"/>
        <v>423.44227536264316</v>
      </c>
      <c r="C145" s="6">
        <f t="shared" ca="1" si="17"/>
        <v>423.44227536264316</v>
      </c>
      <c r="D145" s="6">
        <f t="shared" ca="1" si="20"/>
        <v>423.44227536264316</v>
      </c>
      <c r="E145" s="6">
        <f t="shared" ca="1" si="20"/>
        <v>423.44227536264316</v>
      </c>
      <c r="F145" s="6">
        <f t="shared" ca="1" si="20"/>
        <v>423.44227536264316</v>
      </c>
      <c r="G145" s="6">
        <f t="shared" ca="1" si="20"/>
        <v>423.44227536264316</v>
      </c>
      <c r="H145" s="6">
        <f t="shared" ca="1" si="20"/>
        <v>423.44227536264316</v>
      </c>
      <c r="I145" s="6">
        <f t="shared" ca="1" si="20"/>
        <v>423.44227536264316</v>
      </c>
      <c r="J145" s="6">
        <f t="shared" ca="1" si="20"/>
        <v>423.44227536264316</v>
      </c>
      <c r="K145" s="6">
        <f t="shared" ca="1" si="20"/>
        <v>423.44227536264316</v>
      </c>
      <c r="L145" s="6">
        <f t="shared" ca="1" si="19"/>
        <v>423.44227536264316</v>
      </c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</row>
    <row r="146" spans="1:52">
      <c r="A146">
        <v>10</v>
      </c>
      <c r="B146" s="6">
        <f t="shared" ca="1" si="16"/>
        <v>426.06390513154423</v>
      </c>
      <c r="C146" s="6">
        <f t="shared" ca="1" si="17"/>
        <v>426.06390513154423</v>
      </c>
      <c r="D146" s="6">
        <f t="shared" ca="1" si="20"/>
        <v>426.06390513154423</v>
      </c>
      <c r="E146" s="6">
        <f t="shared" ca="1" si="20"/>
        <v>426.06390513154423</v>
      </c>
      <c r="F146" s="6">
        <f t="shared" ca="1" si="20"/>
        <v>426.06390513154423</v>
      </c>
      <c r="G146" s="6">
        <f t="shared" ca="1" si="20"/>
        <v>426.06390513154423</v>
      </c>
      <c r="H146" s="6">
        <f t="shared" ca="1" si="20"/>
        <v>426.06390513154423</v>
      </c>
      <c r="I146" s="6">
        <f t="shared" ca="1" si="20"/>
        <v>426.06390513154423</v>
      </c>
      <c r="J146" s="6">
        <f t="shared" ca="1" si="20"/>
        <v>426.06390513154423</v>
      </c>
      <c r="K146" s="6">
        <f t="shared" ca="1" si="20"/>
        <v>426.06390513154423</v>
      </c>
      <c r="L146" s="6">
        <f t="shared" ca="1" si="19"/>
        <v>426.06390513154423</v>
      </c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</row>
    <row r="147" spans="1:52"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</row>
    <row r="148" spans="1:52"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</row>
    <row r="149" spans="1:52">
      <c r="B149" t="str">
        <f t="shared" ref="B149:B159" si="21">D65</f>
        <v>X3</v>
      </c>
      <c r="C149" t="str">
        <f t="shared" ref="C149:L149" si="22">B149</f>
        <v>X3</v>
      </c>
      <c r="D149" t="str">
        <f t="shared" si="22"/>
        <v>X3</v>
      </c>
      <c r="E149" t="str">
        <f t="shared" si="22"/>
        <v>X3</v>
      </c>
      <c r="F149" t="str">
        <f t="shared" si="22"/>
        <v>X3</v>
      </c>
      <c r="G149" t="str">
        <f t="shared" si="22"/>
        <v>X3</v>
      </c>
      <c r="H149" t="str">
        <f t="shared" si="22"/>
        <v>X3</v>
      </c>
      <c r="I149" t="str">
        <f t="shared" si="22"/>
        <v>X3</v>
      </c>
      <c r="J149" t="str">
        <f t="shared" si="22"/>
        <v>X3</v>
      </c>
      <c r="K149" t="str">
        <f t="shared" si="22"/>
        <v>X3</v>
      </c>
      <c r="L149" t="str">
        <f t="shared" si="22"/>
        <v>X3</v>
      </c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</row>
    <row r="150" spans="1:52">
      <c r="A150">
        <v>1</v>
      </c>
      <c r="B150" s="12">
        <f t="shared" ca="1" si="21"/>
        <v>35.200769445425394</v>
      </c>
      <c r="C150" s="12">
        <f ca="1">B150</f>
        <v>35.200769445425394</v>
      </c>
      <c r="D150" s="12">
        <f t="shared" ref="D150:K150" ca="1" si="23">C150</f>
        <v>35.200769445425394</v>
      </c>
      <c r="E150" s="12">
        <f t="shared" ca="1" si="23"/>
        <v>35.200769445425394</v>
      </c>
      <c r="F150" s="12">
        <f t="shared" ca="1" si="23"/>
        <v>35.200769445425394</v>
      </c>
      <c r="G150" s="12">
        <f t="shared" ca="1" si="23"/>
        <v>35.200769445425394</v>
      </c>
      <c r="H150" s="12">
        <f t="shared" ca="1" si="23"/>
        <v>35.200769445425394</v>
      </c>
      <c r="I150" s="12">
        <f t="shared" ca="1" si="23"/>
        <v>35.200769445425394</v>
      </c>
      <c r="J150" s="12">
        <f t="shared" ca="1" si="23"/>
        <v>35.200769445425394</v>
      </c>
      <c r="K150" s="12">
        <f t="shared" ca="1" si="23"/>
        <v>35.200769445425394</v>
      </c>
      <c r="L150" s="12">
        <f ca="1">K150</f>
        <v>35.200769445425394</v>
      </c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</row>
    <row r="151" spans="1:52">
      <c r="A151">
        <v>2</v>
      </c>
      <c r="B151" s="12">
        <f t="shared" ca="1" si="21"/>
        <v>37.621901411848718</v>
      </c>
      <c r="C151" s="12">
        <f t="shared" ref="C151:L159" ca="1" si="24">B151</f>
        <v>37.621901411848718</v>
      </c>
      <c r="D151" s="12">
        <f t="shared" ca="1" si="24"/>
        <v>37.621901411848718</v>
      </c>
      <c r="E151" s="12">
        <f t="shared" ca="1" si="24"/>
        <v>37.621901411848718</v>
      </c>
      <c r="F151" s="12">
        <f t="shared" ca="1" si="24"/>
        <v>37.621901411848718</v>
      </c>
      <c r="G151" s="12">
        <f t="shared" ca="1" si="24"/>
        <v>37.621901411848718</v>
      </c>
      <c r="H151" s="12">
        <f t="shared" ca="1" si="24"/>
        <v>37.621901411848718</v>
      </c>
      <c r="I151" s="12">
        <f t="shared" ca="1" si="24"/>
        <v>37.621901411848718</v>
      </c>
      <c r="J151" s="12">
        <f t="shared" ca="1" si="24"/>
        <v>37.621901411848718</v>
      </c>
      <c r="K151" s="12">
        <f t="shared" ca="1" si="24"/>
        <v>37.621901411848718</v>
      </c>
      <c r="L151" s="12">
        <f t="shared" ca="1" si="24"/>
        <v>37.621901411848718</v>
      </c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</row>
    <row r="152" spans="1:52">
      <c r="A152">
        <v>3</v>
      </c>
      <c r="B152" s="12">
        <f t="shared" ca="1" si="21"/>
        <v>26.020328735979884</v>
      </c>
      <c r="C152" s="12">
        <f t="shared" ca="1" si="24"/>
        <v>26.020328735979884</v>
      </c>
      <c r="D152" s="12">
        <f t="shared" ca="1" si="24"/>
        <v>26.020328735979884</v>
      </c>
      <c r="E152" s="12">
        <f t="shared" ca="1" si="24"/>
        <v>26.020328735979884</v>
      </c>
      <c r="F152" s="12">
        <f t="shared" ca="1" si="24"/>
        <v>26.020328735979884</v>
      </c>
      <c r="G152" s="12">
        <f t="shared" ca="1" si="24"/>
        <v>26.020328735979884</v>
      </c>
      <c r="H152" s="12">
        <f t="shared" ca="1" si="24"/>
        <v>26.020328735979884</v>
      </c>
      <c r="I152" s="12">
        <f t="shared" ca="1" si="24"/>
        <v>26.020328735979884</v>
      </c>
      <c r="J152" s="12">
        <f t="shared" ca="1" si="24"/>
        <v>26.020328735979884</v>
      </c>
      <c r="K152" s="12">
        <f t="shared" ca="1" si="24"/>
        <v>26.020328735979884</v>
      </c>
      <c r="L152" s="12">
        <f t="shared" ca="1" si="24"/>
        <v>26.020328735979884</v>
      </c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</row>
    <row r="153" spans="1:52">
      <c r="A153">
        <v>4</v>
      </c>
      <c r="B153" s="12">
        <f t="shared" ca="1" si="21"/>
        <v>22.828040651887441</v>
      </c>
      <c r="C153" s="12">
        <f t="shared" ca="1" si="24"/>
        <v>22.828040651887441</v>
      </c>
      <c r="D153" s="12">
        <f t="shared" ca="1" si="24"/>
        <v>22.828040651887441</v>
      </c>
      <c r="E153" s="12">
        <f t="shared" ca="1" si="24"/>
        <v>22.828040651887441</v>
      </c>
      <c r="F153" s="12">
        <f t="shared" ca="1" si="24"/>
        <v>22.828040651887441</v>
      </c>
      <c r="G153" s="12">
        <f t="shared" ca="1" si="24"/>
        <v>22.828040651887441</v>
      </c>
      <c r="H153" s="12">
        <f t="shared" ca="1" si="24"/>
        <v>22.828040651887441</v>
      </c>
      <c r="I153" s="12">
        <f t="shared" ca="1" si="24"/>
        <v>22.828040651887441</v>
      </c>
      <c r="J153" s="12">
        <f t="shared" ca="1" si="24"/>
        <v>22.828040651887441</v>
      </c>
      <c r="K153" s="12">
        <f t="shared" ca="1" si="24"/>
        <v>22.828040651887441</v>
      </c>
      <c r="L153" s="12">
        <f t="shared" ca="1" si="24"/>
        <v>22.828040651887441</v>
      </c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</row>
    <row r="154" spans="1:52">
      <c r="A154">
        <v>5</v>
      </c>
      <c r="B154" s="12">
        <f t="shared" ca="1" si="21"/>
        <v>38.305209007181453</v>
      </c>
      <c r="C154" s="12">
        <f t="shared" ca="1" si="24"/>
        <v>38.305209007181453</v>
      </c>
      <c r="D154" s="12">
        <f t="shared" ca="1" si="24"/>
        <v>38.305209007181453</v>
      </c>
      <c r="E154" s="12">
        <f t="shared" ca="1" si="24"/>
        <v>38.305209007181453</v>
      </c>
      <c r="F154" s="12">
        <f t="shared" ca="1" si="24"/>
        <v>38.305209007181453</v>
      </c>
      <c r="G154" s="12">
        <f t="shared" ca="1" si="24"/>
        <v>38.305209007181453</v>
      </c>
      <c r="H154" s="12">
        <f t="shared" ca="1" si="24"/>
        <v>38.305209007181453</v>
      </c>
      <c r="I154" s="12">
        <f t="shared" ca="1" si="24"/>
        <v>38.305209007181453</v>
      </c>
      <c r="J154" s="12">
        <f t="shared" ca="1" si="24"/>
        <v>38.305209007181453</v>
      </c>
      <c r="K154" s="12">
        <f t="shared" ca="1" si="24"/>
        <v>38.305209007181453</v>
      </c>
      <c r="L154" s="12">
        <f t="shared" ca="1" si="24"/>
        <v>38.305209007181453</v>
      </c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</row>
    <row r="155" spans="1:52">
      <c r="A155">
        <v>6</v>
      </c>
      <c r="B155" s="12">
        <f t="shared" ca="1" si="21"/>
        <v>19.120416719212031</v>
      </c>
      <c r="C155" s="12">
        <f t="shared" ca="1" si="24"/>
        <v>19.120416719212031</v>
      </c>
      <c r="D155" s="12">
        <f t="shared" ca="1" si="24"/>
        <v>19.120416719212031</v>
      </c>
      <c r="E155" s="12">
        <f t="shared" ca="1" si="24"/>
        <v>19.120416719212031</v>
      </c>
      <c r="F155" s="12">
        <f t="shared" ca="1" si="24"/>
        <v>19.120416719212031</v>
      </c>
      <c r="G155" s="12">
        <f t="shared" ca="1" si="24"/>
        <v>19.120416719212031</v>
      </c>
      <c r="H155" s="12">
        <f t="shared" ca="1" si="24"/>
        <v>19.120416719212031</v>
      </c>
      <c r="I155" s="12">
        <f t="shared" ca="1" si="24"/>
        <v>19.120416719212031</v>
      </c>
      <c r="J155" s="12">
        <f t="shared" ca="1" si="24"/>
        <v>19.120416719212031</v>
      </c>
      <c r="K155" s="12">
        <f t="shared" ca="1" si="24"/>
        <v>19.120416719212031</v>
      </c>
      <c r="L155" s="12">
        <f t="shared" ca="1" si="24"/>
        <v>19.120416719212031</v>
      </c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</row>
    <row r="156" spans="1:52">
      <c r="A156">
        <v>7</v>
      </c>
      <c r="B156" s="12">
        <f t="shared" ca="1" si="21"/>
        <v>26.229563454833979</v>
      </c>
      <c r="C156" s="12">
        <f t="shared" ca="1" si="24"/>
        <v>26.229563454833979</v>
      </c>
      <c r="D156" s="12">
        <f t="shared" ca="1" si="24"/>
        <v>26.229563454833979</v>
      </c>
      <c r="E156" s="12">
        <f t="shared" ca="1" si="24"/>
        <v>26.229563454833979</v>
      </c>
      <c r="F156" s="12">
        <f t="shared" ca="1" si="24"/>
        <v>26.229563454833979</v>
      </c>
      <c r="G156" s="12">
        <f t="shared" ca="1" si="24"/>
        <v>26.229563454833979</v>
      </c>
      <c r="H156" s="12">
        <f t="shared" ca="1" si="24"/>
        <v>26.229563454833979</v>
      </c>
      <c r="I156" s="12">
        <f t="shared" ca="1" si="24"/>
        <v>26.229563454833979</v>
      </c>
      <c r="J156" s="12">
        <f t="shared" ca="1" si="24"/>
        <v>26.229563454833979</v>
      </c>
      <c r="K156" s="12">
        <f t="shared" ca="1" si="24"/>
        <v>26.229563454833979</v>
      </c>
      <c r="L156" s="12">
        <f t="shared" ca="1" si="24"/>
        <v>26.229563454833979</v>
      </c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</row>
    <row r="157" spans="1:52">
      <c r="A157">
        <v>8</v>
      </c>
      <c r="B157" s="12">
        <f t="shared" ca="1" si="21"/>
        <v>24.705638657347563</v>
      </c>
      <c r="C157" s="12">
        <f t="shared" ca="1" si="24"/>
        <v>24.705638657347563</v>
      </c>
      <c r="D157" s="12">
        <f t="shared" ca="1" si="24"/>
        <v>24.705638657347563</v>
      </c>
      <c r="E157" s="12">
        <f t="shared" ca="1" si="24"/>
        <v>24.705638657347563</v>
      </c>
      <c r="F157" s="12">
        <f t="shared" ca="1" si="24"/>
        <v>24.705638657347563</v>
      </c>
      <c r="G157" s="12">
        <f t="shared" ca="1" si="24"/>
        <v>24.705638657347563</v>
      </c>
      <c r="H157" s="12">
        <f t="shared" ca="1" si="24"/>
        <v>24.705638657347563</v>
      </c>
      <c r="I157" s="12">
        <f t="shared" ca="1" si="24"/>
        <v>24.705638657347563</v>
      </c>
      <c r="J157" s="12">
        <f t="shared" ca="1" si="24"/>
        <v>24.705638657347563</v>
      </c>
      <c r="K157" s="12">
        <f t="shared" ca="1" si="24"/>
        <v>24.705638657347563</v>
      </c>
      <c r="L157" s="12">
        <f t="shared" ca="1" si="24"/>
        <v>24.705638657347563</v>
      </c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1:52">
      <c r="A158">
        <v>9</v>
      </c>
      <c r="B158" s="12">
        <f t="shared" ca="1" si="21"/>
        <v>29.811176547470112</v>
      </c>
      <c r="C158" s="12">
        <f t="shared" ca="1" si="24"/>
        <v>29.811176547470112</v>
      </c>
      <c r="D158" s="12">
        <f t="shared" ca="1" si="24"/>
        <v>29.811176547470112</v>
      </c>
      <c r="E158" s="12">
        <f t="shared" ca="1" si="24"/>
        <v>29.811176547470112</v>
      </c>
      <c r="F158" s="12">
        <f t="shared" ca="1" si="24"/>
        <v>29.811176547470112</v>
      </c>
      <c r="G158" s="12">
        <f t="shared" ca="1" si="24"/>
        <v>29.811176547470112</v>
      </c>
      <c r="H158" s="12">
        <f t="shared" ca="1" si="24"/>
        <v>29.811176547470112</v>
      </c>
      <c r="I158" s="12">
        <f t="shared" ca="1" si="24"/>
        <v>29.811176547470112</v>
      </c>
      <c r="J158" s="12">
        <f t="shared" ca="1" si="24"/>
        <v>29.811176547470112</v>
      </c>
      <c r="K158" s="12">
        <f t="shared" ca="1" si="24"/>
        <v>29.811176547470112</v>
      </c>
      <c r="L158" s="12">
        <f t="shared" ca="1" si="24"/>
        <v>29.811176547470112</v>
      </c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</row>
    <row r="159" spans="1:52">
      <c r="A159">
        <v>10</v>
      </c>
      <c r="B159" s="12">
        <f t="shared" ca="1" si="21"/>
        <v>54.86051425157234</v>
      </c>
      <c r="C159" s="12">
        <f t="shared" ca="1" si="24"/>
        <v>54.86051425157234</v>
      </c>
      <c r="D159" s="12">
        <f t="shared" ca="1" si="24"/>
        <v>54.86051425157234</v>
      </c>
      <c r="E159" s="12">
        <f t="shared" ca="1" si="24"/>
        <v>54.86051425157234</v>
      </c>
      <c r="F159" s="12">
        <f t="shared" ca="1" si="24"/>
        <v>54.86051425157234</v>
      </c>
      <c r="G159" s="12">
        <f t="shared" ca="1" si="24"/>
        <v>54.86051425157234</v>
      </c>
      <c r="H159" s="12">
        <f t="shared" ca="1" si="24"/>
        <v>54.86051425157234</v>
      </c>
      <c r="I159" s="12">
        <f t="shared" ca="1" si="24"/>
        <v>54.86051425157234</v>
      </c>
      <c r="J159" s="12">
        <f t="shared" ca="1" si="24"/>
        <v>54.86051425157234</v>
      </c>
      <c r="K159" s="12">
        <f t="shared" ca="1" si="24"/>
        <v>54.86051425157234</v>
      </c>
      <c r="L159" s="12">
        <f t="shared" ca="1" si="24"/>
        <v>54.86051425157234</v>
      </c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</row>
    <row r="160" spans="1:52"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</row>
    <row r="161" spans="1:52"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</row>
    <row r="162" spans="1:52">
      <c r="B162" t="str">
        <f t="shared" ref="B162:B172" si="25">E65</f>
        <v>X4</v>
      </c>
      <c r="C162" t="str">
        <f>B162</f>
        <v>X4</v>
      </c>
      <c r="D162" t="str">
        <f t="shared" ref="D162:L162" si="26">C162</f>
        <v>X4</v>
      </c>
      <c r="E162" t="str">
        <f t="shared" si="26"/>
        <v>X4</v>
      </c>
      <c r="F162" t="str">
        <f t="shared" si="26"/>
        <v>X4</v>
      </c>
      <c r="G162" t="str">
        <f t="shared" si="26"/>
        <v>X4</v>
      </c>
      <c r="H162" t="str">
        <f t="shared" si="26"/>
        <v>X4</v>
      </c>
      <c r="I162" t="str">
        <f t="shared" si="26"/>
        <v>X4</v>
      </c>
      <c r="J162" t="str">
        <f t="shared" si="26"/>
        <v>X4</v>
      </c>
      <c r="K162" t="str">
        <f t="shared" si="26"/>
        <v>X4</v>
      </c>
      <c r="L162" t="str">
        <f t="shared" si="26"/>
        <v>X4</v>
      </c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</row>
    <row r="163" spans="1:52">
      <c r="A163">
        <v>1</v>
      </c>
      <c r="B163" s="12">
        <f t="shared" ca="1" si="25"/>
        <v>34.20212951204666</v>
      </c>
      <c r="C163" s="12">
        <f t="shared" ref="C163:L172" ca="1" si="27">B163</f>
        <v>34.20212951204666</v>
      </c>
      <c r="D163" s="12">
        <f t="shared" ca="1" si="27"/>
        <v>34.20212951204666</v>
      </c>
      <c r="E163" s="12">
        <f t="shared" ca="1" si="27"/>
        <v>34.20212951204666</v>
      </c>
      <c r="F163" s="12">
        <f t="shared" ca="1" si="27"/>
        <v>34.20212951204666</v>
      </c>
      <c r="G163" s="12">
        <f t="shared" ca="1" si="27"/>
        <v>34.20212951204666</v>
      </c>
      <c r="H163" s="12">
        <f t="shared" ca="1" si="27"/>
        <v>34.20212951204666</v>
      </c>
      <c r="I163" s="12">
        <f t="shared" ca="1" si="27"/>
        <v>34.20212951204666</v>
      </c>
      <c r="J163" s="12">
        <f t="shared" ca="1" si="27"/>
        <v>34.20212951204666</v>
      </c>
      <c r="K163" s="12">
        <f t="shared" ca="1" si="27"/>
        <v>34.20212951204666</v>
      </c>
      <c r="L163" s="12">
        <f t="shared" ca="1" si="27"/>
        <v>34.20212951204666</v>
      </c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</row>
    <row r="164" spans="1:52">
      <c r="A164">
        <v>2</v>
      </c>
      <c r="B164" s="12">
        <f t="shared" ca="1" si="25"/>
        <v>33.229400057540758</v>
      </c>
      <c r="C164" s="12">
        <f t="shared" ca="1" si="27"/>
        <v>33.229400057540758</v>
      </c>
      <c r="D164" s="12">
        <f t="shared" ca="1" si="27"/>
        <v>33.229400057540758</v>
      </c>
      <c r="E164" s="12">
        <f t="shared" ca="1" si="27"/>
        <v>33.229400057540758</v>
      </c>
      <c r="F164" s="12">
        <f t="shared" ca="1" si="27"/>
        <v>33.229400057540758</v>
      </c>
      <c r="G164" s="12">
        <f t="shared" ca="1" si="27"/>
        <v>33.229400057540758</v>
      </c>
      <c r="H164" s="12">
        <f t="shared" ca="1" si="27"/>
        <v>33.229400057540758</v>
      </c>
      <c r="I164" s="12">
        <f t="shared" ca="1" si="27"/>
        <v>33.229400057540758</v>
      </c>
      <c r="J164" s="12">
        <f t="shared" ca="1" si="27"/>
        <v>33.229400057540758</v>
      </c>
      <c r="K164" s="12">
        <f t="shared" ca="1" si="27"/>
        <v>33.229400057540758</v>
      </c>
      <c r="L164" s="12">
        <f t="shared" ca="1" si="27"/>
        <v>33.229400057540758</v>
      </c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</row>
    <row r="165" spans="1:52">
      <c r="A165">
        <v>3</v>
      </c>
      <c r="B165" s="12">
        <f t="shared" ca="1" si="25"/>
        <v>30.689195033514416</v>
      </c>
      <c r="C165" s="12">
        <f t="shared" ca="1" si="27"/>
        <v>30.689195033514416</v>
      </c>
      <c r="D165" s="12">
        <f t="shared" ca="1" si="27"/>
        <v>30.689195033514416</v>
      </c>
      <c r="E165" s="12">
        <f t="shared" ca="1" si="27"/>
        <v>30.689195033514416</v>
      </c>
      <c r="F165" s="12">
        <f t="shared" ca="1" si="27"/>
        <v>30.689195033514416</v>
      </c>
      <c r="G165" s="12">
        <f t="shared" ca="1" si="27"/>
        <v>30.689195033514416</v>
      </c>
      <c r="H165" s="12">
        <f t="shared" ca="1" si="27"/>
        <v>30.689195033514416</v>
      </c>
      <c r="I165" s="12">
        <f t="shared" ca="1" si="27"/>
        <v>30.689195033514416</v>
      </c>
      <c r="J165" s="12">
        <f t="shared" ca="1" si="27"/>
        <v>30.689195033514416</v>
      </c>
      <c r="K165" s="12">
        <f t="shared" ca="1" si="27"/>
        <v>30.689195033514416</v>
      </c>
      <c r="L165" s="12">
        <f t="shared" ca="1" si="27"/>
        <v>30.689195033514416</v>
      </c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</row>
    <row r="166" spans="1:52">
      <c r="A166">
        <v>4</v>
      </c>
      <c r="B166" s="12">
        <f t="shared" ca="1" si="25"/>
        <v>33.422712246989356</v>
      </c>
      <c r="C166" s="12">
        <f t="shared" ca="1" si="27"/>
        <v>33.422712246989356</v>
      </c>
      <c r="D166" s="12">
        <f t="shared" ca="1" si="27"/>
        <v>33.422712246989356</v>
      </c>
      <c r="E166" s="12">
        <f t="shared" ca="1" si="27"/>
        <v>33.422712246989356</v>
      </c>
      <c r="F166" s="12">
        <f t="shared" ca="1" si="27"/>
        <v>33.422712246989356</v>
      </c>
      <c r="G166" s="12">
        <f t="shared" ca="1" si="27"/>
        <v>33.422712246989356</v>
      </c>
      <c r="H166" s="12">
        <f t="shared" ca="1" si="27"/>
        <v>33.422712246989356</v>
      </c>
      <c r="I166" s="12">
        <f t="shared" ca="1" si="27"/>
        <v>33.422712246989356</v>
      </c>
      <c r="J166" s="12">
        <f t="shared" ca="1" si="27"/>
        <v>33.422712246989356</v>
      </c>
      <c r="K166" s="12">
        <f t="shared" ca="1" si="27"/>
        <v>33.422712246989356</v>
      </c>
      <c r="L166" s="12">
        <f t="shared" ca="1" si="27"/>
        <v>33.422712246989356</v>
      </c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</row>
    <row r="167" spans="1:52">
      <c r="A167">
        <v>5</v>
      </c>
      <c r="B167" s="12">
        <f t="shared" ca="1" si="25"/>
        <v>28.46156445840608</v>
      </c>
      <c r="C167" s="12">
        <f t="shared" ca="1" si="27"/>
        <v>28.46156445840608</v>
      </c>
      <c r="D167" s="12">
        <f t="shared" ca="1" si="27"/>
        <v>28.46156445840608</v>
      </c>
      <c r="E167" s="12">
        <f t="shared" ca="1" si="27"/>
        <v>28.46156445840608</v>
      </c>
      <c r="F167" s="12">
        <f t="shared" ca="1" si="27"/>
        <v>28.46156445840608</v>
      </c>
      <c r="G167" s="12">
        <f t="shared" ca="1" si="27"/>
        <v>28.46156445840608</v>
      </c>
      <c r="H167" s="12">
        <f t="shared" ca="1" si="27"/>
        <v>28.46156445840608</v>
      </c>
      <c r="I167" s="12">
        <f t="shared" ca="1" si="27"/>
        <v>28.46156445840608</v>
      </c>
      <c r="J167" s="12">
        <f t="shared" ca="1" si="27"/>
        <v>28.46156445840608</v>
      </c>
      <c r="K167" s="12">
        <f t="shared" ca="1" si="27"/>
        <v>28.46156445840608</v>
      </c>
      <c r="L167" s="12">
        <f t="shared" ca="1" si="27"/>
        <v>28.46156445840608</v>
      </c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</row>
    <row r="168" spans="1:52">
      <c r="A168">
        <v>6</v>
      </c>
      <c r="B168" s="12">
        <f t="shared" ca="1" si="25"/>
        <v>19.515547474673646</v>
      </c>
      <c r="C168" s="12">
        <f t="shared" ca="1" si="27"/>
        <v>19.515547474673646</v>
      </c>
      <c r="D168" s="12">
        <f t="shared" ca="1" si="27"/>
        <v>19.515547474673646</v>
      </c>
      <c r="E168" s="12">
        <f t="shared" ca="1" si="27"/>
        <v>19.515547474673646</v>
      </c>
      <c r="F168" s="12">
        <f t="shared" ca="1" si="27"/>
        <v>19.515547474673646</v>
      </c>
      <c r="G168" s="12">
        <f t="shared" ca="1" si="27"/>
        <v>19.515547474673646</v>
      </c>
      <c r="H168" s="12">
        <f t="shared" ca="1" si="27"/>
        <v>19.515547474673646</v>
      </c>
      <c r="I168" s="12">
        <f t="shared" ca="1" si="27"/>
        <v>19.515547474673646</v>
      </c>
      <c r="J168" s="12">
        <f t="shared" ca="1" si="27"/>
        <v>19.515547474673646</v>
      </c>
      <c r="K168" s="12">
        <f t="shared" ca="1" si="27"/>
        <v>19.515547474673646</v>
      </c>
      <c r="L168" s="12">
        <f t="shared" ca="1" si="27"/>
        <v>19.515547474673646</v>
      </c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</row>
    <row r="169" spans="1:52">
      <c r="A169">
        <v>7</v>
      </c>
      <c r="B169" s="12">
        <f t="shared" ca="1" si="25"/>
        <v>22.182864660952326</v>
      </c>
      <c r="C169" s="12">
        <f t="shared" ca="1" si="27"/>
        <v>22.182864660952326</v>
      </c>
      <c r="D169" s="12">
        <f t="shared" ca="1" si="27"/>
        <v>22.182864660952326</v>
      </c>
      <c r="E169" s="12">
        <f t="shared" ca="1" si="27"/>
        <v>22.182864660952326</v>
      </c>
      <c r="F169" s="12">
        <f t="shared" ca="1" si="27"/>
        <v>22.182864660952326</v>
      </c>
      <c r="G169" s="12">
        <f t="shared" ca="1" si="27"/>
        <v>22.182864660952326</v>
      </c>
      <c r="H169" s="12">
        <f t="shared" ca="1" si="27"/>
        <v>22.182864660952326</v>
      </c>
      <c r="I169" s="12">
        <f t="shared" ca="1" si="27"/>
        <v>22.182864660952326</v>
      </c>
      <c r="J169" s="12">
        <f t="shared" ca="1" si="27"/>
        <v>22.182864660952326</v>
      </c>
      <c r="K169" s="12">
        <f t="shared" ca="1" si="27"/>
        <v>22.182864660952326</v>
      </c>
      <c r="L169" s="12">
        <f t="shared" ca="1" si="27"/>
        <v>22.182864660952326</v>
      </c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</row>
    <row r="170" spans="1:52">
      <c r="A170">
        <v>8</v>
      </c>
      <c r="B170" s="12">
        <f t="shared" ca="1" si="25"/>
        <v>31.657347781000489</v>
      </c>
      <c r="C170" s="12">
        <f t="shared" ca="1" si="27"/>
        <v>31.657347781000489</v>
      </c>
      <c r="D170" s="12">
        <f t="shared" ca="1" si="27"/>
        <v>31.657347781000489</v>
      </c>
      <c r="E170" s="12">
        <f t="shared" ca="1" si="27"/>
        <v>31.657347781000489</v>
      </c>
      <c r="F170" s="12">
        <f t="shared" ca="1" si="27"/>
        <v>31.657347781000489</v>
      </c>
      <c r="G170" s="12">
        <f t="shared" ca="1" si="27"/>
        <v>31.657347781000489</v>
      </c>
      <c r="H170" s="12">
        <f t="shared" ca="1" si="27"/>
        <v>31.657347781000489</v>
      </c>
      <c r="I170" s="12">
        <f t="shared" ca="1" si="27"/>
        <v>31.657347781000489</v>
      </c>
      <c r="J170" s="12">
        <f t="shared" ca="1" si="27"/>
        <v>31.657347781000489</v>
      </c>
      <c r="K170" s="12">
        <f t="shared" ca="1" si="27"/>
        <v>31.657347781000489</v>
      </c>
      <c r="L170" s="12">
        <f t="shared" ca="1" si="27"/>
        <v>31.657347781000489</v>
      </c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1:52">
      <c r="A171">
        <v>9</v>
      </c>
      <c r="B171" s="12">
        <f t="shared" ca="1" si="25"/>
        <v>31.556289920248631</v>
      </c>
      <c r="C171" s="12">
        <f t="shared" ca="1" si="27"/>
        <v>31.556289920248631</v>
      </c>
      <c r="D171" s="12">
        <f t="shared" ca="1" si="27"/>
        <v>31.556289920248631</v>
      </c>
      <c r="E171" s="12">
        <f t="shared" ca="1" si="27"/>
        <v>31.556289920248631</v>
      </c>
      <c r="F171" s="12">
        <f t="shared" ca="1" si="27"/>
        <v>31.556289920248631</v>
      </c>
      <c r="G171" s="12">
        <f t="shared" ca="1" si="27"/>
        <v>31.556289920248631</v>
      </c>
      <c r="H171" s="12">
        <f t="shared" ca="1" si="27"/>
        <v>31.556289920248631</v>
      </c>
      <c r="I171" s="12">
        <f t="shared" ca="1" si="27"/>
        <v>31.556289920248631</v>
      </c>
      <c r="J171" s="12">
        <f t="shared" ca="1" si="27"/>
        <v>31.556289920248631</v>
      </c>
      <c r="K171" s="12">
        <f t="shared" ca="1" si="27"/>
        <v>31.556289920248631</v>
      </c>
      <c r="L171" s="12">
        <f t="shared" ca="1" si="27"/>
        <v>31.556289920248631</v>
      </c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</row>
    <row r="172" spans="1:52">
      <c r="A172">
        <v>10</v>
      </c>
      <c r="B172" s="12">
        <f t="shared" ca="1" si="25"/>
        <v>22.544268747132559</v>
      </c>
      <c r="C172" s="12">
        <f t="shared" ca="1" si="27"/>
        <v>22.544268747132559</v>
      </c>
      <c r="D172" s="12">
        <f t="shared" ca="1" si="27"/>
        <v>22.544268747132559</v>
      </c>
      <c r="E172" s="12">
        <f t="shared" ca="1" si="27"/>
        <v>22.544268747132559</v>
      </c>
      <c r="F172" s="12">
        <f t="shared" ca="1" si="27"/>
        <v>22.544268747132559</v>
      </c>
      <c r="G172" s="12">
        <f t="shared" ca="1" si="27"/>
        <v>22.544268747132559</v>
      </c>
      <c r="H172" s="12">
        <f t="shared" ca="1" si="27"/>
        <v>22.544268747132559</v>
      </c>
      <c r="I172" s="12">
        <f t="shared" ca="1" si="27"/>
        <v>22.544268747132559</v>
      </c>
      <c r="J172" s="12">
        <f t="shared" ca="1" si="27"/>
        <v>22.544268747132559</v>
      </c>
      <c r="K172" s="12">
        <f t="shared" ca="1" si="27"/>
        <v>22.544268747132559</v>
      </c>
      <c r="L172" s="12">
        <f t="shared" ca="1" si="27"/>
        <v>22.544268747132559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</row>
    <row r="173" spans="1:52"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</row>
    <row r="174" spans="1:52">
      <c r="A174" s="5" t="s">
        <v>75</v>
      </c>
    </row>
    <row r="175" spans="1:52">
      <c r="A175" s="5"/>
    </row>
    <row r="176" spans="1:52">
      <c r="A176" s="5" t="s">
        <v>128</v>
      </c>
    </row>
    <row r="177" spans="1:23">
      <c r="A177" s="5" t="s">
        <v>158</v>
      </c>
      <c r="B177" s="5" t="s">
        <v>2</v>
      </c>
      <c r="C177" s="5" t="s">
        <v>2</v>
      </c>
      <c r="D177" s="5" t="s">
        <v>2</v>
      </c>
      <c r="E177" s="5" t="s">
        <v>2</v>
      </c>
      <c r="F177" s="5" t="s">
        <v>2</v>
      </c>
      <c r="G177" s="5" t="s">
        <v>2</v>
      </c>
      <c r="H177" s="5" t="s">
        <v>2</v>
      </c>
      <c r="I177" s="5" t="s">
        <v>2</v>
      </c>
      <c r="J177" s="5" t="s">
        <v>2</v>
      </c>
      <c r="K177" s="5" t="s">
        <v>2</v>
      </c>
      <c r="L177" s="5" t="s">
        <v>2</v>
      </c>
      <c r="M177" s="5" t="s">
        <v>2</v>
      </c>
      <c r="N177" s="5" t="s">
        <v>2</v>
      </c>
      <c r="O177" s="5" t="s">
        <v>2</v>
      </c>
      <c r="P177" s="5" t="s">
        <v>2</v>
      </c>
      <c r="Q177" s="5" t="s">
        <v>2</v>
      </c>
      <c r="R177" s="5" t="s">
        <v>2</v>
      </c>
      <c r="S177" s="5" t="s">
        <v>2</v>
      </c>
      <c r="T177" s="5" t="s">
        <v>2</v>
      </c>
      <c r="U177" s="5" t="s">
        <v>2</v>
      </c>
      <c r="V177" s="5" t="s">
        <v>2</v>
      </c>
      <c r="W177" s="5" t="s">
        <v>2</v>
      </c>
    </row>
    <row r="178" spans="1:23">
      <c r="A178" t="s">
        <v>41</v>
      </c>
      <c r="B178" s="12">
        <f ca="1">MIN(Model!$B$124:$B$133)</f>
        <v>81.339430578201075</v>
      </c>
      <c r="D178" s="12">
        <f ca="1">MIN(Model!$C$124:$C$133)</f>
        <v>81.339430578201075</v>
      </c>
      <c r="F178" s="12">
        <f ca="1">MIN(Model!$D$124:$D$133)</f>
        <v>81.339430578201075</v>
      </c>
      <c r="H178" s="12">
        <f ca="1">MIN(Model!$E$124:$E$133)</f>
        <v>81.339430578201075</v>
      </c>
      <c r="J178" s="12">
        <f ca="1">MIN(Model!$F$124:$F$133)</f>
        <v>81.339430578201075</v>
      </c>
      <c r="L178" s="12"/>
      <c r="N178" s="12">
        <f ca="1">MIN(Model!$H$124:$H$133)</f>
        <v>81.339430578201075</v>
      </c>
      <c r="P178" s="12">
        <f ca="1">MIN(Model!$I$124:$I$133)</f>
        <v>81.339430578201075</v>
      </c>
      <c r="R178" s="12">
        <f ca="1">MIN(Model!$J$124:$J$133)</f>
        <v>81.339430578201075</v>
      </c>
      <c r="T178" s="12">
        <f ca="1">MIN(Model!$K$124:$K$133)</f>
        <v>81.339430578201075</v>
      </c>
      <c r="V178" s="12">
        <f ca="1">MIN(Model!$L$124:$L$133)</f>
        <v>81.339430578201075</v>
      </c>
    </row>
    <row r="179" spans="1:23">
      <c r="A179" t="s">
        <v>42</v>
      </c>
      <c r="B179" s="12">
        <f ca="1">MAX(Model!$B$124:$B$133)</f>
        <v>758.15184698386133</v>
      </c>
      <c r="D179" s="12">
        <f ca="1">MAX(Model!$C$124:$C$133)</f>
        <v>758.15184698386133</v>
      </c>
      <c r="F179" s="12">
        <f ca="1">MAX(Model!$D$124:$D$133)</f>
        <v>758.15184698386133</v>
      </c>
      <c r="H179" s="12">
        <f ca="1">MAX(Model!$E$124:$E$133)</f>
        <v>758.15184698386133</v>
      </c>
      <c r="J179" s="12">
        <f ca="1">MAX(Model!$F$124:$F$133)</f>
        <v>758.15184698386133</v>
      </c>
      <c r="L179" s="12"/>
      <c r="N179" s="12">
        <f ca="1">MAX(Model!$H$124:$H$133)</f>
        <v>758.15184698386133</v>
      </c>
      <c r="P179" s="12">
        <f ca="1">MAX(Model!$I$124:$I$133)</f>
        <v>758.15184698386133</v>
      </c>
      <c r="R179" s="12">
        <f ca="1">MAX(Model!$J$124:$J$133)</f>
        <v>758.15184698386133</v>
      </c>
      <c r="T179" s="12">
        <f ca="1">MAX(Model!$K$124:$K$133)</f>
        <v>758.15184698386133</v>
      </c>
      <c r="V179" s="12">
        <f ca="1">MAX(Model!$L$124:$L$133)</f>
        <v>758.15184698386133</v>
      </c>
    </row>
    <row r="180" spans="1:23" ht="13.5" thickBot="1">
      <c r="A180" t="s">
        <v>43</v>
      </c>
      <c r="B180">
        <f ca="1">_xll.BANDWIDTH(Model!$B$124:$B$133)</f>
        <v>97.192612668177944</v>
      </c>
      <c r="D180">
        <f ca="1">_xll.BANDWIDTH(Model!$C$124:$C$133)</f>
        <v>97.192612668177944</v>
      </c>
      <c r="F180">
        <f ca="1">_xll.BANDWIDTH(Model!$D$124:$D$133)</f>
        <v>97.192612668177944</v>
      </c>
      <c r="H180">
        <f ca="1">_xll.BANDWIDTH(Model!$E$124:$E$133)</f>
        <v>97.192612668177944</v>
      </c>
      <c r="J180">
        <f ca="1">_xll.BANDWIDTH(Model!$F$124:$F$133)</f>
        <v>97.192612668177944</v>
      </c>
      <c r="N180">
        <f ca="1">_xll.BANDWIDTH(Model!$H$124:$H$133)</f>
        <v>97.192612668177944</v>
      </c>
      <c r="P180">
        <f ca="1">_xll.BANDWIDTH(Model!$I$124:$I$133)</f>
        <v>97.192612668177944</v>
      </c>
      <c r="R180">
        <f ca="1">_xll.BANDWIDTH(Model!$J$124:$J$133)</f>
        <v>97.192612668177944</v>
      </c>
      <c r="T180">
        <f ca="1">_xll.BANDWIDTH(Model!$K$124:$K$133)</f>
        <v>97.192612668177944</v>
      </c>
      <c r="V180">
        <f ca="1">_xll.BANDWIDTH(Model!$L$124:$L$133)</f>
        <v>97.192612668177944</v>
      </c>
    </row>
    <row r="181" spans="1:23" ht="14.25" thickTop="1" thickBot="1">
      <c r="A181" t="s">
        <v>44</v>
      </c>
      <c r="B181" s="16" t="s">
        <v>53</v>
      </c>
      <c r="D181" s="16" t="s">
        <v>54</v>
      </c>
      <c r="F181" s="16" t="s">
        <v>55</v>
      </c>
      <c r="H181" s="16" t="s">
        <v>50</v>
      </c>
      <c r="J181" s="16" t="s">
        <v>49</v>
      </c>
      <c r="L181" s="16"/>
      <c r="N181" s="16" t="s">
        <v>51</v>
      </c>
      <c r="P181" s="16" t="s">
        <v>52</v>
      </c>
      <c r="R181" s="16" t="s">
        <v>56</v>
      </c>
      <c r="T181" s="16" t="s">
        <v>57</v>
      </c>
      <c r="V181" s="16" t="s">
        <v>19</v>
      </c>
    </row>
    <row r="182" spans="1:23" ht="13.5" thickTop="1">
      <c r="A182" t="s">
        <v>45</v>
      </c>
      <c r="B182" s="17">
        <v>0.88888888888888884</v>
      </c>
      <c r="D182" s="17">
        <f>$B$182</f>
        <v>0.88888888888888884</v>
      </c>
      <c r="F182" s="17">
        <f>$B$182</f>
        <v>0.88888888888888884</v>
      </c>
      <c r="H182" s="17">
        <f>$B$182</f>
        <v>0.88888888888888884</v>
      </c>
      <c r="J182" s="17">
        <f>$B$182</f>
        <v>0.88888888888888884</v>
      </c>
      <c r="L182" s="17"/>
      <c r="N182" s="17">
        <f>$B$182</f>
        <v>0.88888888888888884</v>
      </c>
      <c r="P182" s="17">
        <f>$B$182</f>
        <v>0.88888888888888884</v>
      </c>
      <c r="R182" s="17">
        <f>$B$182</f>
        <v>0.88888888888888884</v>
      </c>
      <c r="T182" s="17">
        <f>$B$182</f>
        <v>0.88888888888888884</v>
      </c>
      <c r="V182" s="17">
        <f>$B$182</f>
        <v>0.88888888888888884</v>
      </c>
    </row>
    <row r="183" spans="1:23">
      <c r="A183" t="s">
        <v>46</v>
      </c>
      <c r="B183" s="6">
        <f ca="1">_xll.QUANTILE(Model!$B$124:$B$133,(1-$B$182)/2)</f>
        <v>95.643311065643843</v>
      </c>
      <c r="C183" s="6">
        <f ca="1">_xll.PDENSITY($B$183,Model!$B$124:$B$133,$B$180,$B$181,1)</f>
        <v>0.12851886332928047</v>
      </c>
      <c r="D183" s="6">
        <f ca="1">_xll.QUANTILE(Model!$C$124:$C$133,(1-$D$182)/2)</f>
        <v>95.643311065643843</v>
      </c>
      <c r="E183" s="6">
        <f ca="1">_xll.PDENSITY($D$183,Model!$C$124:$C$133,$D$180,$D$181,1)</f>
        <v>6.1456061528412341E-2</v>
      </c>
      <c r="F183" s="6">
        <f ca="1">_xll.QUANTILE(Model!$D$124:$D$133,(1-$F$182)/2)</f>
        <v>95.643311065643843</v>
      </c>
      <c r="G183" s="6">
        <f ca="1">_xll.PDENSITY($F$183,Model!$D$124:$D$133,$F$180,$F$181,1)</f>
        <v>7.00500092755727E-2</v>
      </c>
      <c r="H183" s="6">
        <f ca="1">_xll.QUANTILE(Model!$E$124:$E$133,(1-$H$182)/2)</f>
        <v>95.643311065643843</v>
      </c>
      <c r="I183" s="6">
        <f ca="1">_xll.PDENSITY($H$183,Model!$E$124:$E$133,$H$180,$H$181,1)</f>
        <v>6.095809406852911E-2</v>
      </c>
      <c r="J183" s="6">
        <f ca="1">_xll.QUANTILE(Model!$F$124:$F$133,(1-$J$182)/2)</f>
        <v>95.643311065643843</v>
      </c>
      <c r="K183" s="6">
        <f ca="1">_xll.PDENSITY($J$183,Model!$F$124:$F$133,$J$180,$J$181,1)</f>
        <v>5.6913471471550382E-2</v>
      </c>
      <c r="L183" s="6"/>
      <c r="M183" s="6"/>
      <c r="N183" s="6">
        <f ca="1">_xll.QUANTILE(Model!$H$124:$H$133,(1-$N$182)/2)</f>
        <v>95.643311065643843</v>
      </c>
      <c r="O183" s="6">
        <f ca="1">_xll.PDENSITY($N$183,Model!$H$124:$H$133,$N$180,$N$181,1)</f>
        <v>6.8866527458449317E-2</v>
      </c>
      <c r="P183" s="6">
        <f ca="1">_xll.QUANTILE(Model!$I$124:$I$133,(1-$P$182)/2)</f>
        <v>95.643311065643843</v>
      </c>
      <c r="Q183" s="6">
        <f ca="1">_xll.PDENSITY($P$183,Model!$I$124:$I$133,$P$180,$P$181,1)</f>
        <v>6.3599300044311163E-2</v>
      </c>
      <c r="R183" s="6">
        <f ca="1">_xll.QUANTILE(Model!$J$124:$J$133,(1-$R$182)/2)</f>
        <v>95.643311065643843</v>
      </c>
      <c r="S183" s="6">
        <f ca="1">_xll.PDENSITY($R$183,Model!$J$124:$J$133,$R$180,$R$181,1)</f>
        <v>6.3634087883545298E-2</v>
      </c>
      <c r="T183" s="6">
        <f ca="1">_xll.QUANTILE(Model!$K$124:$K$133,(1-$T$182)/2)</f>
        <v>95.643311065643843</v>
      </c>
      <c r="U183" s="6">
        <f ca="1">_xll.PDENSITY($T$183,Model!$K$124:$K$133,$T$180,$T$181,1)</f>
        <v>6.5752633146523243E-2</v>
      </c>
      <c r="V183" s="6">
        <f ca="1">_xll.QUANTILE(Model!$L$124:$L$133,(1-$V$182)/2)</f>
        <v>95.643311065643843</v>
      </c>
      <c r="W183" s="6">
        <f ca="1">_xll.PDENSITY($V$183,Model!$L$124:$L$133,$V$180,$V$181,1)</f>
        <v>5.7358522471392538E-2</v>
      </c>
    </row>
    <row r="184" spans="1:23">
      <c r="A184" t="s">
        <v>47</v>
      </c>
      <c r="B184" s="6">
        <f ca="1">AVERAGE(Model!$B$124:$B$133)</f>
        <v>455.93778256409826</v>
      </c>
      <c r="C184" s="6">
        <f ca="1">_xll.PDENSITY($B$184,Model!$B$124:$B$133,$B$180,$B$181,1)</f>
        <v>0.4899038163979908</v>
      </c>
      <c r="D184" s="6">
        <f ca="1">AVERAGE(Model!$C$124:$C$133)</f>
        <v>455.93778256409826</v>
      </c>
      <c r="E184" s="6">
        <f ca="1">_xll.PDENSITY($D$184,Model!$C$124:$C$133,$D$180,$D$181,1)</f>
        <v>0.49148671324701781</v>
      </c>
      <c r="F184" s="6">
        <f ca="1">AVERAGE(Model!$D$124:$D$133)</f>
        <v>455.93778256409826</v>
      </c>
      <c r="G184" s="6">
        <f ca="1">_xll.PDENSITY($F$184,Model!$D$124:$D$133,$F$180,$F$181,1)</f>
        <v>0.48879627028416978</v>
      </c>
      <c r="H184" s="6">
        <f ca="1">AVERAGE(Model!$E$124:$E$133)</f>
        <v>455.93778256409826</v>
      </c>
      <c r="I184" s="6">
        <f ca="1">_xll.PDENSITY($H$184,Model!$E$124:$E$133,$H$180,$H$181,1)</f>
        <v>0.48987343703774061</v>
      </c>
      <c r="J184" s="6">
        <f ca="1">AVERAGE(Model!$F$124:$F$133)</f>
        <v>455.93778256409826</v>
      </c>
      <c r="K184" s="6">
        <f ca="1">_xll.PDENSITY($J$184,Model!$F$124:$F$133,$J$180,$J$181,1)</f>
        <v>0.48171325153082306</v>
      </c>
      <c r="L184" s="6"/>
      <c r="M184" s="6"/>
      <c r="N184" s="6">
        <f ca="1">AVERAGE(Model!$H$124:$H$133)</f>
        <v>455.93778256409826</v>
      </c>
      <c r="O184" s="6">
        <f ca="1">_xll.PDENSITY($N$184,Model!$H$124:$H$133,$N$180,$N$181,1)</f>
        <v>0.51331301602557067</v>
      </c>
      <c r="P184" s="6">
        <f ca="1">AVERAGE(Model!$I$124:$I$133)</f>
        <v>455.93778256409826</v>
      </c>
      <c r="Q184" s="6">
        <f ca="1">_xll.PDENSITY($P$184,Model!$I$124:$I$133,$P$180,$P$181,1)</f>
        <v>0.49846219700678879</v>
      </c>
      <c r="R184" s="6">
        <f ca="1">AVERAGE(Model!$J$124:$J$133)</f>
        <v>455.93778256409826</v>
      </c>
      <c r="S184" s="6">
        <f ca="1">_xll.PDENSITY($R$184,Model!$J$124:$J$133,$R$180,$R$181,1)</f>
        <v>0.49666884619464097</v>
      </c>
      <c r="T184" s="6">
        <f ca="1">AVERAGE(Model!$K$124:$K$133)</f>
        <v>455.93778256409826</v>
      </c>
      <c r="U184" s="6">
        <f ca="1">_xll.PDENSITY($T$184,Model!$K$124:$K$133,$T$180,$T$181,1)</f>
        <v>0.5050322420328246</v>
      </c>
      <c r="V184" s="6">
        <f ca="1">AVERAGE(Model!$L$124:$L$133)</f>
        <v>455.93778256409826</v>
      </c>
      <c r="W184" s="6">
        <f ca="1">_xll.PDENSITY($V$184,Model!$L$124:$L$133,$V$180,$V$181,1)</f>
        <v>0.47811552937463436</v>
      </c>
    </row>
    <row r="185" spans="1:23">
      <c r="A185" t="s">
        <v>48</v>
      </c>
      <c r="B185" s="6">
        <f ca="1">_xll.QUANTILE(Model!$B$124:$B$133,1-(1-$B$182)/2)</f>
        <v>748.47452410444669</v>
      </c>
      <c r="C185" s="6">
        <f ca="1">_xll.PDENSITY($B$185,Model!$B$124:$B$133,$B$180,$B$181,1)</f>
        <v>0.85020345870669534</v>
      </c>
      <c r="D185" s="6">
        <f ca="1">_xll.QUANTILE(Model!$C$124:$C$133,1-(1-$D$182)/2)</f>
        <v>748.47452410444669</v>
      </c>
      <c r="E185" s="6">
        <f ca="1">_xll.PDENSITY($D$185,Model!$C$124:$C$133,$D$180,$D$181,1)</f>
        <v>0.94221175105201382</v>
      </c>
      <c r="F185" s="6">
        <f ca="1">_xll.QUANTILE(Model!$D$124:$D$133,1-(1-$F$182)/2)</f>
        <v>748.47452410444669</v>
      </c>
      <c r="G185" s="6">
        <f ca="1">_xll.PDENSITY($F$185,Model!$D$124:$D$133,$F$180,$F$181,1)</f>
        <v>0.91315672855759755</v>
      </c>
      <c r="H185" s="6">
        <f ca="1">_xll.QUANTILE(Model!$E$124:$E$133,1-(1-$H$182)/2)</f>
        <v>748.47452410444669</v>
      </c>
      <c r="I185" s="6">
        <f ca="1">_xll.PDENSITY($H$185,Model!$E$124:$E$133,$H$180,$H$181,1)</f>
        <v>0.94255704009755836</v>
      </c>
      <c r="J185" s="6">
        <f ca="1">_xll.QUANTILE(Model!$F$124:$F$133,1-(1-$J$182)/2)</f>
        <v>748.47452410444669</v>
      </c>
      <c r="K185" s="6">
        <f ca="1">_xll.PDENSITY($J$185,Model!$F$124:$F$133,$J$180,$J$181,1)</f>
        <v>0.9353926156833523</v>
      </c>
      <c r="L185" s="6"/>
      <c r="M185" s="6"/>
      <c r="N185" s="6">
        <f ca="1">_xll.QUANTILE(Model!$H$124:$H$133,1-(1-$N$182)/2)</f>
        <v>748.47452410444669</v>
      </c>
      <c r="O185" s="6">
        <f ca="1">_xll.PDENSITY($N$185,Model!$H$124:$H$133,$N$180,$N$181,1)</f>
        <v>0.93696777222065042</v>
      </c>
      <c r="P185" s="6">
        <f ca="1">_xll.QUANTILE(Model!$I$124:$I$133,1-(1-$P$182)/2)</f>
        <v>748.47452410444669</v>
      </c>
      <c r="Q185" s="6">
        <f ca="1">_xll.PDENSITY($P$185,Model!$I$124:$I$133,$P$180,$P$181,1)</f>
        <v>0.9407269638464214</v>
      </c>
      <c r="R185" s="6">
        <f ca="1">_xll.QUANTILE(Model!$J$124:$J$133,1-(1-$R$182)/2)</f>
        <v>748.47452410444669</v>
      </c>
      <c r="S185" s="6">
        <f ca="1">_xll.PDENSITY($R$185,Model!$J$124:$J$133,$R$180,$R$181,1)</f>
        <v>0.94053884410119759</v>
      </c>
      <c r="T185" s="6">
        <f ca="1">_xll.QUANTILE(Model!$K$124:$K$133,1-(1-$T$182)/2)</f>
        <v>748.47452410444669</v>
      </c>
      <c r="U185" s="6">
        <f ca="1">_xll.PDENSITY($T$185,Model!$K$124:$K$133,$T$180,$T$181,1)</f>
        <v>0.93921701961090753</v>
      </c>
      <c r="V185" s="6">
        <f ca="1">_xll.QUANTILE(Model!$L$124:$L$133,1-(1-$V$182)/2)</f>
        <v>748.47452410444669</v>
      </c>
      <c r="W185" s="6">
        <f ca="1">_xll.PDENSITY($V$185,Model!$L$124:$L$133,$V$180,$V$181,1)</f>
        <v>0.94502157488426941</v>
      </c>
    </row>
    <row r="186" spans="1:23">
      <c r="A186">
        <v>1</v>
      </c>
      <c r="B186" s="6">
        <f ca="1">$B$178</f>
        <v>81.339430578201075</v>
      </c>
      <c r="C186" s="6">
        <v>0</v>
      </c>
      <c r="D186" s="6">
        <f ca="1">$D$178</f>
        <v>81.339430578201075</v>
      </c>
      <c r="E186" s="6">
        <v>0</v>
      </c>
      <c r="F186" s="6">
        <f ca="1">$F$178</f>
        <v>81.339430578201075</v>
      </c>
      <c r="G186" s="6">
        <v>0</v>
      </c>
      <c r="H186" s="6">
        <f ca="1">$H$178</f>
        <v>81.339430578201075</v>
      </c>
      <c r="I186" s="6">
        <v>0</v>
      </c>
      <c r="J186" s="6">
        <f ca="1">$J$178</f>
        <v>81.339430578201075</v>
      </c>
      <c r="K186" s="6">
        <v>0</v>
      </c>
      <c r="L186" s="6"/>
      <c r="M186" s="6"/>
      <c r="N186" s="6">
        <f ca="1">$N$178</f>
        <v>81.339430578201075</v>
      </c>
      <c r="O186" s="6">
        <v>0</v>
      </c>
      <c r="P186" s="6">
        <f ca="1">$P$178</f>
        <v>81.339430578201075</v>
      </c>
      <c r="Q186" s="6">
        <v>0</v>
      </c>
      <c r="R186" s="6">
        <f ca="1">$R$178</f>
        <v>81.339430578201075</v>
      </c>
      <c r="S186" s="6">
        <v>0</v>
      </c>
      <c r="T186" s="6">
        <f ca="1">$T$178</f>
        <v>81.339430578201075</v>
      </c>
      <c r="U186" s="6">
        <v>0</v>
      </c>
      <c r="V186" s="6">
        <f ca="1">$V$178</f>
        <v>81.339430578201075</v>
      </c>
      <c r="W186" s="6">
        <v>0</v>
      </c>
    </row>
    <row r="187" spans="1:23">
      <c r="A187">
        <v>2</v>
      </c>
      <c r="B187" s="6">
        <f t="shared" ref="B187:B218" ca="1" si="28">1/99*($B$179-$B$178)+B186</f>
        <v>88.175919632803698</v>
      </c>
      <c r="C187" s="6">
        <f ca="1">_xll.PDENSITY($B$187,Model!$B$124:$B$133,$B$180,$B$181,1)</f>
        <v>0.12460190508779181</v>
      </c>
      <c r="D187" s="6">
        <f t="shared" ref="D187:D218" ca="1" si="29">1/99*($D$179-$D$178)+D186</f>
        <v>88.175919632803698</v>
      </c>
      <c r="E187" s="6">
        <f ca="1">_xll.PDENSITY($D$187,Model!$C$124:$C$133,$D$180,$D$181,1)</f>
        <v>5.5513225463995786E-2</v>
      </c>
      <c r="F187" s="6">
        <f t="shared" ref="F187:F218" ca="1" si="30">1/99*($F$179-$F$178)+F186</f>
        <v>88.175919632803698</v>
      </c>
      <c r="G187" s="6">
        <f ca="1">_xll.PDENSITY($F$187,Model!$D$124:$D$133,$F$180,$F$181,1)</f>
        <v>6.5626759368261567E-2</v>
      </c>
      <c r="H187" s="6">
        <f t="shared" ref="H187:H218" ca="1" si="31">1/99*($H$179-$H$178)+H186</f>
        <v>88.175919632803698</v>
      </c>
      <c r="I187" s="6">
        <f ca="1">_xll.PDENSITY($H$187,Model!$E$124:$E$133,$H$180,$H$181,1)</f>
        <v>5.5266769250060729E-2</v>
      </c>
      <c r="J187" s="6">
        <f t="shared" ref="J187:J218" ca="1" si="32">1/99*($J$179-$J$178)+J186</f>
        <v>88.175919632803698</v>
      </c>
      <c r="K187" s="6">
        <f ca="1">_xll.PDENSITY($J$187,Model!$F$124:$F$133,$J$180,$J$181,1)</f>
        <v>5.3649988189588847E-2</v>
      </c>
      <c r="L187" s="6"/>
      <c r="M187" s="6"/>
      <c r="N187" s="6">
        <f t="shared" ref="N187:N218" ca="1" si="33">1/99*($N$179-$N$178)+N186</f>
        <v>88.175919632803698</v>
      </c>
      <c r="O187" s="6">
        <f ca="1">_xll.PDENSITY($N$187,Model!$H$124:$H$133,$N$180,$N$181,1)</f>
        <v>5.9290704240878921E-2</v>
      </c>
      <c r="P187" s="6">
        <f t="shared" ref="P187:P218" ca="1" si="34">1/99*($P$179-$P$178)+P186</f>
        <v>88.175919632803698</v>
      </c>
      <c r="Q187" s="6">
        <f ca="1">_xll.PDENSITY($P$187,Model!$I$124:$I$133,$P$180,$P$181,1)</f>
        <v>5.6572618337863187E-2</v>
      </c>
      <c r="R187" s="6">
        <f t="shared" ref="R187:R218" ca="1" si="35">1/99*($R$179-$R$178)+R186</f>
        <v>88.175919632803698</v>
      </c>
      <c r="S187" s="6">
        <f ca="1">_xll.PDENSITY($R$187,Model!$J$124:$J$133,$R$180,$R$181,1)</f>
        <v>5.6786576609443383E-2</v>
      </c>
      <c r="T187" s="6">
        <f t="shared" ref="T187:T218" ca="1" si="36">1/99*($T$179-$T$178)+T186</f>
        <v>88.175919632803698</v>
      </c>
      <c r="U187" s="6">
        <f ca="1">_xll.PDENSITY($T$187,Model!$K$124:$K$133,$T$180,$T$181,1)</f>
        <v>5.7655441831380015E-2</v>
      </c>
      <c r="V187" s="6">
        <f t="shared" ref="V187:V218" ca="1" si="37">1/99*($V$179-$V$178)+V186</f>
        <v>88.175919632803698</v>
      </c>
      <c r="W187" s="6">
        <f ca="1">_xll.PDENSITY($V$187,Model!$L$124:$L$133,$V$180,$V$181,1)</f>
        <v>5.3516979771879816E-2</v>
      </c>
    </row>
    <row r="188" spans="1:23">
      <c r="A188">
        <v>3</v>
      </c>
      <c r="B188" s="6">
        <f t="shared" ca="1" si="28"/>
        <v>95.012408687406321</v>
      </c>
      <c r="C188" s="6">
        <f ca="1">_xll.PDENSITY($B$188,Model!$B$124:$B$133,$B$180,$B$181,1)</f>
        <v>0.12818714571170667</v>
      </c>
      <c r="D188" s="6">
        <f t="shared" ca="1" si="29"/>
        <v>95.012408687406321</v>
      </c>
      <c r="E188" s="6">
        <f ca="1">_xll.PDENSITY($D$188,Model!$C$124:$C$133,$D$180,$D$181,1)</f>
        <v>6.0959214694363849E-2</v>
      </c>
      <c r="F188" s="6">
        <f t="shared" ca="1" si="30"/>
        <v>95.012408687406321</v>
      </c>
      <c r="G188" s="6">
        <f ca="1">_xll.PDENSITY($F$188,Model!$D$124:$D$133,$F$180,$F$181,1)</f>
        <v>6.96834979123436E-2</v>
      </c>
      <c r="H188" s="6">
        <f t="shared" ca="1" si="31"/>
        <v>95.012408687406321</v>
      </c>
      <c r="I188" s="6">
        <f ca="1">_xll.PDENSITY($H$188,Model!$E$124:$E$133,$H$180,$H$181,1)</f>
        <v>6.048133605356755E-2</v>
      </c>
      <c r="J188" s="6">
        <f t="shared" ca="1" si="32"/>
        <v>95.012408687406321</v>
      </c>
      <c r="K188" s="6">
        <f ca="1">_xll.PDENSITY($J$188,Model!$F$124:$F$133,$J$180,$J$181,1)</f>
        <v>5.6637054023713995E-2</v>
      </c>
      <c r="L188" s="6"/>
      <c r="M188" s="6"/>
      <c r="N188" s="6">
        <f t="shared" ca="1" si="33"/>
        <v>95.012408687406321</v>
      </c>
      <c r="O188" s="6">
        <f ca="1">_xll.PDENSITY($N$188,Model!$H$124:$H$133,$N$180,$N$181,1)</f>
        <v>6.8093124499316662E-2</v>
      </c>
      <c r="P188" s="6">
        <f t="shared" ca="1" si="34"/>
        <v>95.012408687406321</v>
      </c>
      <c r="Q188" s="6">
        <f ca="1">_xll.PDENSITY($P$188,Model!$I$124:$I$133,$P$180,$P$181,1)</f>
        <v>6.3015699108922157E-2</v>
      </c>
      <c r="R188" s="6">
        <f t="shared" ca="1" si="35"/>
        <v>95.012408687406321</v>
      </c>
      <c r="S188" s="6">
        <f ca="1">_xll.PDENSITY($R$188,Model!$J$124:$J$133,$R$180,$R$181,1)</f>
        <v>6.3078387350254297E-2</v>
      </c>
      <c r="T188" s="6">
        <f t="shared" ca="1" si="36"/>
        <v>95.012408687406321</v>
      </c>
      <c r="U188" s="6">
        <f ca="1">_xll.PDENSITY($T$188,Model!$K$124:$K$133,$T$180,$T$181,1)</f>
        <v>6.5085871110433902E-2</v>
      </c>
      <c r="V188" s="6">
        <f t="shared" ca="1" si="37"/>
        <v>95.012408687406321</v>
      </c>
      <c r="W188" s="6">
        <f ca="1">_xll.PDENSITY($V$188,Model!$L$124:$L$133,$V$180,$V$181,1)</f>
        <v>5.7033959543759616E-2</v>
      </c>
    </row>
    <row r="189" spans="1:23">
      <c r="A189">
        <v>4</v>
      </c>
      <c r="B189" s="6">
        <f t="shared" ca="1" si="28"/>
        <v>101.84889774200894</v>
      </c>
      <c r="C189" s="6">
        <f ca="1">_xll.PDENSITY($B$189,Model!$B$124:$B$133,$B$180,$B$181,1)</f>
        <v>0.13178440797122354</v>
      </c>
      <c r="D189" s="6">
        <f t="shared" ca="1" si="29"/>
        <v>101.84889774200894</v>
      </c>
      <c r="E189" s="6">
        <f ca="1">_xll.PDENSITY($D$189,Model!$C$124:$C$133,$D$180,$D$181,1)</f>
        <v>6.6271551433213366E-2</v>
      </c>
      <c r="F189" s="6">
        <f t="shared" ca="1" si="30"/>
        <v>101.84889774200894</v>
      </c>
      <c r="G189" s="6">
        <f ca="1">_xll.PDENSITY($F$189,Model!$D$124:$D$133,$F$180,$F$181,1)</f>
        <v>7.3590178897369657E-2</v>
      </c>
      <c r="H189" s="6">
        <f t="shared" ca="1" si="31"/>
        <v>101.84889774200894</v>
      </c>
      <c r="I189" s="6">
        <f ca="1">_xll.PDENSITY($H$189,Model!$E$124:$E$133,$H$180,$H$181,1)</f>
        <v>6.5591497963966544E-2</v>
      </c>
      <c r="J189" s="6">
        <f t="shared" ca="1" si="32"/>
        <v>101.84889774200894</v>
      </c>
      <c r="K189" s="6">
        <f ca="1">_xll.PDENSITY($J$189,Model!$F$124:$F$133,$J$180,$J$181,1)</f>
        <v>5.9637061135416537E-2</v>
      </c>
      <c r="L189" s="6"/>
      <c r="M189" s="6"/>
      <c r="N189" s="6">
        <f t="shared" ca="1" si="33"/>
        <v>101.84889774200894</v>
      </c>
      <c r="O189" s="6">
        <f ca="1">_xll.PDENSITY($N$189,Model!$H$124:$H$133,$N$180,$N$181,1)</f>
        <v>7.6026685829367974E-2</v>
      </c>
      <c r="P189" s="6">
        <f t="shared" ca="1" si="34"/>
        <v>101.84889774200894</v>
      </c>
      <c r="Q189" s="6">
        <f ca="1">_xll.PDENSITY($P$189,Model!$I$124:$I$133,$P$180,$P$181,1)</f>
        <v>6.9203578944694713E-2</v>
      </c>
      <c r="R189" s="6">
        <f t="shared" ca="1" si="35"/>
        <v>101.84889774200894</v>
      </c>
      <c r="S189" s="6">
        <f ca="1">_xll.PDENSITY($R$189,Model!$J$124:$J$133,$R$180,$R$181,1)</f>
        <v>6.8875432222432739E-2</v>
      </c>
      <c r="T189" s="6">
        <f t="shared" ca="1" si="36"/>
        <v>101.84889774200894</v>
      </c>
      <c r="U189" s="6">
        <f ca="1">_xll.PDENSITY($T$189,Model!$K$124:$K$133,$T$180,$T$181,1)</f>
        <v>7.2079611349834774E-2</v>
      </c>
      <c r="V189" s="6">
        <f t="shared" ca="1" si="37"/>
        <v>101.84889774200894</v>
      </c>
      <c r="W189" s="6">
        <f ca="1">_xll.PDENSITY($V$189,Model!$L$124:$L$133,$V$180,$V$181,1)</f>
        <v>6.0550939315639429E-2</v>
      </c>
    </row>
    <row r="190" spans="1:23">
      <c r="A190">
        <v>5</v>
      </c>
      <c r="B190" s="6">
        <f t="shared" ca="1" si="28"/>
        <v>108.68538679661157</v>
      </c>
      <c r="C190" s="6">
        <f ca="1">_xll.PDENSITY($B$190,Model!$B$124:$B$133,$B$180,$B$181,1)</f>
        <v>0.13537876059775061</v>
      </c>
      <c r="D190" s="6">
        <f t="shared" ca="1" si="29"/>
        <v>108.68538679661157</v>
      </c>
      <c r="E190" s="6">
        <f ca="1">_xll.PDENSITY($D$190,Model!$C$124:$C$133,$D$180,$D$181,1)</f>
        <v>7.1385449374158902E-2</v>
      </c>
      <c r="F190" s="6">
        <f t="shared" ca="1" si="30"/>
        <v>108.68538679661157</v>
      </c>
      <c r="G190" s="6">
        <f ca="1">_xll.PDENSITY($F$190,Model!$D$124:$D$133,$F$180,$F$181,1)</f>
        <v>7.736613921817434E-2</v>
      </c>
      <c r="H190" s="6">
        <f t="shared" ca="1" si="31"/>
        <v>108.68538679661157</v>
      </c>
      <c r="I190" s="6">
        <f ca="1">_xll.PDENSITY($H$190,Model!$E$124:$E$133,$H$180,$H$181,1)</f>
        <v>7.0545052534703834E-2</v>
      </c>
      <c r="J190" s="6">
        <f t="shared" ca="1" si="32"/>
        <v>108.68538679661157</v>
      </c>
      <c r="K190" s="6">
        <f ca="1">_xll.PDENSITY($J$190,Model!$F$124:$F$133,$J$180,$J$181,1)</f>
        <v>6.2643764141300948E-2</v>
      </c>
      <c r="L190" s="6"/>
      <c r="M190" s="6"/>
      <c r="N190" s="6">
        <f t="shared" ca="1" si="33"/>
        <v>108.68538679661157</v>
      </c>
      <c r="O190" s="6">
        <f ca="1">_xll.PDENSITY($N$190,Model!$H$124:$H$133,$N$180,$N$181,1)</f>
        <v>8.2828314052174251E-2</v>
      </c>
      <c r="P190" s="6">
        <f t="shared" ca="1" si="34"/>
        <v>108.68538679661157</v>
      </c>
      <c r="Q190" s="6">
        <f ca="1">_xll.PDENSITY($P$190,Model!$I$124:$I$133,$P$180,$P$181,1)</f>
        <v>7.5018342873342914E-2</v>
      </c>
      <c r="R190" s="6">
        <f t="shared" ca="1" si="35"/>
        <v>108.68538679661157</v>
      </c>
      <c r="S190" s="6">
        <f ca="1">_xll.PDENSITY($R$190,Model!$J$124:$J$133,$R$180,$R$181,1)</f>
        <v>7.4177711225978715E-2</v>
      </c>
      <c r="T190" s="6">
        <f t="shared" ca="1" si="36"/>
        <v>108.68538679661157</v>
      </c>
      <c r="U190" s="6">
        <f ca="1">_xll.PDENSITY($T$190,Model!$K$124:$K$133,$T$180,$T$181,1)</f>
        <v>7.8450987304869879E-2</v>
      </c>
      <c r="V190" s="6">
        <f t="shared" ca="1" si="37"/>
        <v>108.68538679661157</v>
      </c>
      <c r="W190" s="6">
        <f ca="1">_xll.PDENSITY($V$190,Model!$L$124:$L$133,$V$180,$V$181,1)</f>
        <v>6.4067919087519229E-2</v>
      </c>
    </row>
    <row r="191" spans="1:23">
      <c r="A191">
        <v>6</v>
      </c>
      <c r="B191" s="6">
        <f t="shared" ca="1" si="28"/>
        <v>115.52187585121419</v>
      </c>
      <c r="C191" s="6">
        <f ca="1">_xll.PDENSITY($B$191,Model!$B$124:$B$133,$B$180,$B$181,1)</f>
        <v>0.13895864531520555</v>
      </c>
      <c r="D191" s="6">
        <f t="shared" ca="1" si="29"/>
        <v>115.52187585121419</v>
      </c>
      <c r="E191" s="6">
        <f ca="1">_xll.PDENSITY($D$191,Model!$C$124:$C$133,$D$180,$D$181,1)</f>
        <v>7.623854226010629E-2</v>
      </c>
      <c r="F191" s="6">
        <f t="shared" ca="1" si="30"/>
        <v>115.52187585121419</v>
      </c>
      <c r="G191" s="6">
        <f ca="1">_xll.PDENSITY($F$191,Model!$D$124:$D$133,$F$180,$F$181,1)</f>
        <v>8.103006874165572E-2</v>
      </c>
      <c r="H191" s="6">
        <f t="shared" ca="1" si="31"/>
        <v>115.52187585121419</v>
      </c>
      <c r="I191" s="6">
        <f ca="1">_xll.PDENSITY($H$191,Model!$E$124:$E$133,$H$180,$H$181,1)</f>
        <v>7.5289797319225499E-2</v>
      </c>
      <c r="J191" s="6">
        <f t="shared" ca="1" si="32"/>
        <v>115.52187585121419</v>
      </c>
      <c r="K191" s="6">
        <f ca="1">_xll.PDENSITY($J$191,Model!$F$124:$F$133,$J$180,$J$181,1)</f>
        <v>6.565242895875481E-2</v>
      </c>
      <c r="L191" s="6"/>
      <c r="M191" s="6"/>
      <c r="N191" s="6">
        <f t="shared" ca="1" si="33"/>
        <v>115.52187585121419</v>
      </c>
      <c r="O191" s="6">
        <f ca="1">_xll.PDENSITY($N$191,Model!$H$124:$H$133,$N$180,$N$181,1)</f>
        <v>8.8352435755963382E-2</v>
      </c>
      <c r="P191" s="6">
        <f t="shared" ca="1" si="34"/>
        <v>115.52187585121419</v>
      </c>
      <c r="Q191" s="6">
        <f ca="1">_xll.PDENSITY($P$191,Model!$I$124:$I$133,$P$180,$P$181,1)</f>
        <v>8.035369851799512E-2</v>
      </c>
      <c r="R191" s="6">
        <f t="shared" ca="1" si="35"/>
        <v>115.52187585121419</v>
      </c>
      <c r="S191" s="6">
        <f ca="1">_xll.PDENSITY($R$191,Model!$J$124:$J$133,$R$180,$R$181,1)</f>
        <v>7.8985224360892212E-2</v>
      </c>
      <c r="T191" s="6">
        <f t="shared" ca="1" si="36"/>
        <v>115.52187585121419</v>
      </c>
      <c r="U191" s="6">
        <f ca="1">_xll.PDENSITY($T$191,Model!$K$124:$K$133,$T$180,$T$181,1)</f>
        <v>8.4051648376286842E-2</v>
      </c>
      <c r="V191" s="6">
        <f t="shared" ca="1" si="37"/>
        <v>115.52187585121419</v>
      </c>
      <c r="W191" s="6">
        <f ca="1">_xll.PDENSITY($V$191,Model!$L$124:$L$133,$V$180,$V$181,1)</f>
        <v>6.7584898859399042E-2</v>
      </c>
    </row>
    <row r="192" spans="1:23">
      <c r="A192">
        <v>7</v>
      </c>
      <c r="B192" s="6">
        <f t="shared" ca="1" si="28"/>
        <v>122.35836490581681</v>
      </c>
      <c r="C192" s="6">
        <f ca="1">_xll.PDENSITY($B$192,Model!$B$124:$B$133,$B$180,$B$181,1)</f>
        <v>0.14251631062192316</v>
      </c>
      <c r="D192" s="6">
        <f t="shared" ca="1" si="29"/>
        <v>122.35836490581681</v>
      </c>
      <c r="E192" s="6">
        <f ca="1">_xll.PDENSITY($D$192,Model!$C$124:$C$133,$D$180,$D$181,1)</f>
        <v>8.0771644467462322E-2</v>
      </c>
      <c r="F192" s="6">
        <f t="shared" ca="1" si="30"/>
        <v>122.35836490581681</v>
      </c>
      <c r="G192" s="6">
        <f ca="1">_xll.PDENSITY($F$192,Model!$D$124:$D$133,$F$180,$F$181,1)</f>
        <v>8.4600102815990091E-2</v>
      </c>
      <c r="H192" s="6">
        <f t="shared" ca="1" si="31"/>
        <v>122.35836490581681</v>
      </c>
      <c r="I192" s="6">
        <f ca="1">_xll.PDENSITY($H$192,Model!$E$124:$E$133,$H$180,$H$181,1)</f>
        <v>7.9773529870977591E-2</v>
      </c>
      <c r="J192" s="6">
        <f t="shared" ca="1" si="32"/>
        <v>122.35836490581681</v>
      </c>
      <c r="K192" s="6">
        <f ca="1">_xll.PDENSITY($J$192,Model!$F$124:$F$133,$J$180,$J$181,1)</f>
        <v>6.8660076009814802E-2</v>
      </c>
      <c r="L192" s="6"/>
      <c r="M192" s="6"/>
      <c r="N192" s="6">
        <f t="shared" ca="1" si="33"/>
        <v>122.35836490581681</v>
      </c>
      <c r="O192" s="6">
        <f ca="1">_xll.PDENSITY($N$192,Model!$H$124:$H$133,$N$180,$N$181,1)</f>
        <v>9.2570978296049808E-2</v>
      </c>
      <c r="P192" s="6">
        <f t="shared" ca="1" si="34"/>
        <v>122.35836490581681</v>
      </c>
      <c r="Q192" s="6">
        <f ca="1">_xll.PDENSITY($P$192,Model!$I$124:$I$133,$P$180,$P$181,1)</f>
        <v>8.5118850295068049E-2</v>
      </c>
      <c r="R192" s="6">
        <f t="shared" ca="1" si="35"/>
        <v>122.35836490581681</v>
      </c>
      <c r="S192" s="6">
        <f ca="1">_xll.PDENSITY($R$192,Model!$J$124:$J$133,$R$180,$R$181,1)</f>
        <v>8.3297971627173256E-2</v>
      </c>
      <c r="T192" s="6">
        <f t="shared" ca="1" si="36"/>
        <v>122.35836490581681</v>
      </c>
      <c r="U192" s="6">
        <f ca="1">_xll.PDENSITY($T$192,Model!$K$124:$K$133,$T$180,$T$181,1)</f>
        <v>8.8779879350986898E-2</v>
      </c>
      <c r="V192" s="6">
        <f t="shared" ca="1" si="37"/>
        <v>122.35836490581681</v>
      </c>
      <c r="W192" s="6">
        <f ca="1">_xll.PDENSITY($V$192,Model!$L$124:$L$133,$V$180,$V$181,1)</f>
        <v>7.1101878631278856E-2</v>
      </c>
    </row>
    <row r="193" spans="1:23">
      <c r="A193">
        <v>8</v>
      </c>
      <c r="B193" s="6">
        <f t="shared" ca="1" si="28"/>
        <v>129.19485396041944</v>
      </c>
      <c r="C193" s="6">
        <f ca="1">_xll.PDENSITY($B$193,Model!$B$124:$B$133,$B$180,$B$181,1)</f>
        <v>0.14604789540360477</v>
      </c>
      <c r="D193" s="6">
        <f t="shared" ca="1" si="29"/>
        <v>129.19485396041944</v>
      </c>
      <c r="E193" s="6">
        <f ca="1">_xll.PDENSITY($D$193,Model!$C$124:$C$133,$D$180,$D$181,1)</f>
        <v>8.4929472801105993E-2</v>
      </c>
      <c r="F193" s="6">
        <f t="shared" ca="1" si="30"/>
        <v>129.19485396041944</v>
      </c>
      <c r="G193" s="6">
        <f ca="1">_xll.PDENSITY($F$193,Model!$D$124:$D$133,$F$180,$F$181,1)</f>
        <v>8.8093912035146105E-2</v>
      </c>
      <c r="H193" s="6">
        <f t="shared" ca="1" si="31"/>
        <v>129.19485396041944</v>
      </c>
      <c r="I193" s="6">
        <f ca="1">_xll.PDENSITY($H$193,Model!$E$124:$E$133,$H$180,$H$181,1)</f>
        <v>8.3944047743406233E-2</v>
      </c>
      <c r="J193" s="6">
        <f t="shared" ca="1" si="32"/>
        <v>129.19485396041944</v>
      </c>
      <c r="K193" s="6">
        <f ca="1">_xll.PDENSITY($J$193,Model!$F$124:$F$133,$J$180,$J$181,1)</f>
        <v>7.1665698921728332E-2</v>
      </c>
      <c r="L193" s="6"/>
      <c r="M193" s="6"/>
      <c r="N193" s="6">
        <f t="shared" ca="1" si="33"/>
        <v>129.19485396041944</v>
      </c>
      <c r="O193" s="6">
        <f ca="1">_xll.PDENSITY($N$193,Model!$H$124:$H$133,$N$180,$N$181,1)</f>
        <v>9.5573369794834523E-2</v>
      </c>
      <c r="P193" s="6">
        <f t="shared" ca="1" si="34"/>
        <v>129.19485396041944</v>
      </c>
      <c r="Q193" s="6">
        <f ca="1">_xll.PDENSITY($P$193,Model!$I$124:$I$133,$P$180,$P$181,1)</f>
        <v>8.924237361258891E-2</v>
      </c>
      <c r="R193" s="6">
        <f t="shared" ca="1" si="35"/>
        <v>129.19485396041944</v>
      </c>
      <c r="S193" s="6">
        <f ca="1">_xll.PDENSITY($R$193,Model!$J$124:$J$133,$R$180,$R$181,1)</f>
        <v>8.7115953024821807E-2</v>
      </c>
      <c r="T193" s="6">
        <f t="shared" ca="1" si="36"/>
        <v>129.19485396041944</v>
      </c>
      <c r="U193" s="6">
        <f ca="1">_xll.PDENSITY($T$193,Model!$K$124:$K$133,$T$180,$T$181,1)</f>
        <v>9.2587227593180804E-2</v>
      </c>
      <c r="V193" s="6">
        <f t="shared" ca="1" si="37"/>
        <v>129.19485396041944</v>
      </c>
      <c r="W193" s="6">
        <f ca="1">_xll.PDENSITY($V$193,Model!$L$124:$L$133,$V$180,$V$181,1)</f>
        <v>7.4618858403158669E-2</v>
      </c>
    </row>
    <row r="194" spans="1:23">
      <c r="A194">
        <v>9</v>
      </c>
      <c r="B194" s="6">
        <f t="shared" ca="1" si="28"/>
        <v>136.03134301502206</v>
      </c>
      <c r="C194" s="6">
        <f ca="1">_xll.PDENSITY($B$194,Model!$B$124:$B$133,$B$180,$B$181,1)</f>
        <v>0.14955322967928542</v>
      </c>
      <c r="D194" s="6">
        <f t="shared" ca="1" si="29"/>
        <v>136.03134301502206</v>
      </c>
      <c r="E194" s="6">
        <f ca="1">_xll.PDENSITY($D$194,Model!$C$124:$C$133,$D$180,$D$181,1)</f>
        <v>8.8661320697511023E-2</v>
      </c>
      <c r="F194" s="6">
        <f t="shared" ca="1" si="30"/>
        <v>136.03134301502206</v>
      </c>
      <c r="G194" s="6">
        <f ca="1">_xll.PDENSITY($F$194,Model!$D$124:$D$133,$F$180,$F$181,1)</f>
        <v>9.1528789703005542E-2</v>
      </c>
      <c r="H194" s="6">
        <f t="shared" ca="1" si="31"/>
        <v>136.03134301502206</v>
      </c>
      <c r="I194" s="6">
        <f ca="1">_xll.PDENSITY($H$194,Model!$E$124:$E$133,$H$180,$H$181,1)</f>
        <v>8.7749148489957546E-2</v>
      </c>
      <c r="J194" s="6">
        <f t="shared" ca="1" si="32"/>
        <v>136.03134301502206</v>
      </c>
      <c r="K194" s="6">
        <f ca="1">_xll.PDENSITY($J$194,Model!$F$124:$F$133,$J$180,$J$181,1)</f>
        <v>7.4670453256507438E-2</v>
      </c>
      <c r="L194" s="6"/>
      <c r="M194" s="6"/>
      <c r="N194" s="6">
        <f t="shared" ca="1" si="33"/>
        <v>136.03134301502206</v>
      </c>
      <c r="O194" s="6">
        <f ca="1">_xll.PDENSITY($N$194,Model!$H$124:$H$133,$N$180,$N$181,1)</f>
        <v>9.7562413388215405E-2</v>
      </c>
      <c r="P194" s="6">
        <f t="shared" ca="1" si="34"/>
        <v>136.03134301502206</v>
      </c>
      <c r="Q194" s="6">
        <f ca="1">_xll.PDENSITY($P$194,Model!$I$124:$I$133,$P$180,$P$181,1)</f>
        <v>9.2676089068517528E-2</v>
      </c>
      <c r="R194" s="6">
        <f t="shared" ca="1" si="35"/>
        <v>136.03134301502206</v>
      </c>
      <c r="S194" s="6">
        <f ca="1">_xll.PDENSITY($R$194,Model!$J$124:$J$133,$R$180,$R$181,1)</f>
        <v>9.0439168553837906E-2</v>
      </c>
      <c r="T194" s="6">
        <f t="shared" ca="1" si="36"/>
        <v>136.03134301502206</v>
      </c>
      <c r="U194" s="6">
        <f ca="1">_xll.PDENSITY($T$194,Model!$K$124:$K$133,$T$180,$T$181,1)</f>
        <v>9.5481775798623214E-2</v>
      </c>
      <c r="V194" s="6">
        <f t="shared" ca="1" si="37"/>
        <v>136.03134301502206</v>
      </c>
      <c r="W194" s="6">
        <f ca="1">_xll.PDENSITY($V$194,Model!$L$124:$L$133,$V$180,$V$181,1)</f>
        <v>7.8135838175038469E-2</v>
      </c>
    </row>
    <row r="195" spans="1:23">
      <c r="A195">
        <v>10</v>
      </c>
      <c r="B195" s="6">
        <f t="shared" ca="1" si="28"/>
        <v>142.86783206962468</v>
      </c>
      <c r="C195" s="6">
        <f ca="1">_xll.PDENSITY($B$195,Model!$B$124:$B$133,$B$180,$B$181,1)</f>
        <v>0.15303544641582739</v>
      </c>
      <c r="D195" s="6">
        <f t="shared" ca="1" si="29"/>
        <v>142.86783206962468</v>
      </c>
      <c r="E195" s="6">
        <f ca="1">_xll.PDENSITY($D$195,Model!$C$124:$C$133,$D$180,$D$181,1)</f>
        <v>9.1921676613813036E-2</v>
      </c>
      <c r="F195" s="6">
        <f t="shared" ca="1" si="30"/>
        <v>142.86783206962468</v>
      </c>
      <c r="G195" s="6">
        <f ca="1">_xll.PDENSITY($F$195,Model!$D$124:$D$133,$F$180,$F$181,1)</f>
        <v>9.4921737430011588E-2</v>
      </c>
      <c r="H195" s="6">
        <f t="shared" ca="1" si="31"/>
        <v>142.86783206962468</v>
      </c>
      <c r="I195" s="6">
        <f ca="1">_xll.PDENSITY($H$195,Model!$E$124:$E$133,$H$180,$H$181,1)</f>
        <v>9.1136629664077567E-2</v>
      </c>
      <c r="J195" s="6">
        <f t="shared" ca="1" si="32"/>
        <v>142.86783206962468</v>
      </c>
      <c r="K195" s="6">
        <f ca="1">_xll.PDENSITY($J$195,Model!$F$124:$F$133,$J$180,$J$181,1)</f>
        <v>7.7677810341348574E-2</v>
      </c>
      <c r="L195" s="6"/>
      <c r="M195" s="6"/>
      <c r="N195" s="6">
        <f t="shared" ca="1" si="33"/>
        <v>142.86783206962468</v>
      </c>
      <c r="O195" s="6">
        <f ca="1">_xll.PDENSITY($N$195,Model!$H$124:$H$133,$N$180,$N$181,1)</f>
        <v>9.8791334279747151E-2</v>
      </c>
      <c r="P195" s="6">
        <f t="shared" ca="1" si="34"/>
        <v>142.86783206962468</v>
      </c>
      <c r="Q195" s="6">
        <f ca="1">_xll.PDENSITY($P$195,Model!$I$124:$I$133,$P$180,$P$181,1)</f>
        <v>9.5398936649068386E-2</v>
      </c>
      <c r="R195" s="6">
        <f t="shared" ca="1" si="35"/>
        <v>142.86783206962468</v>
      </c>
      <c r="S195" s="6">
        <f ca="1">_xll.PDENSITY($R$195,Model!$J$124:$J$133,$R$180,$R$181,1)</f>
        <v>9.3267618214221526E-2</v>
      </c>
      <c r="T195" s="6">
        <f t="shared" ca="1" si="36"/>
        <v>142.86783206962468</v>
      </c>
      <c r="U195" s="6">
        <f ca="1">_xll.PDENSITY($T$195,Model!$K$124:$K$133,$T$180,$T$181,1)</f>
        <v>9.7527389424540825E-2</v>
      </c>
      <c r="V195" s="6">
        <f t="shared" ca="1" si="37"/>
        <v>142.86783206962468</v>
      </c>
      <c r="W195" s="6">
        <f ca="1">_xll.PDENSITY($V$195,Model!$L$124:$L$133,$V$180,$V$181,1)</f>
        <v>8.1652817946918282E-2</v>
      </c>
    </row>
    <row r="196" spans="1:23">
      <c r="A196">
        <v>11</v>
      </c>
      <c r="B196" s="6">
        <f t="shared" ca="1" si="28"/>
        <v>149.70432112422731</v>
      </c>
      <c r="C196" s="6">
        <f ca="1">_xll.PDENSITY($B$196,Model!$B$124:$B$133,$B$180,$B$181,1)</f>
        <v>0.15650049911518352</v>
      </c>
      <c r="D196" s="6">
        <f t="shared" ca="1" si="29"/>
        <v>149.70432112422731</v>
      </c>
      <c r="E196" s="6">
        <f ca="1">_xll.PDENSITY($D$196,Model!$C$124:$C$133,$D$180,$D$181,1)</f>
        <v>9.4670779061291885E-2</v>
      </c>
      <c r="F196" s="6">
        <f t="shared" ca="1" si="30"/>
        <v>149.70432112422731</v>
      </c>
      <c r="G196" s="6">
        <f ca="1">_xll.PDENSITY($F$196,Model!$D$124:$D$133,$F$180,$F$181,1)</f>
        <v>9.8289549286022515E-2</v>
      </c>
      <c r="H196" s="6">
        <f t="shared" ca="1" si="31"/>
        <v>149.70432112422731</v>
      </c>
      <c r="I196" s="6">
        <f ca="1">_xll.PDENSITY($H$196,Model!$E$124:$E$133,$H$180,$H$181,1)</f>
        <v>9.4054288819212434E-2</v>
      </c>
      <c r="J196" s="6">
        <f t="shared" ca="1" si="32"/>
        <v>149.70432112422731</v>
      </c>
      <c r="K196" s="6">
        <f ca="1">_xll.PDENSITY($J$196,Model!$F$124:$F$133,$J$180,$J$181,1)</f>
        <v>8.0693671938918993E-2</v>
      </c>
      <c r="L196" s="6"/>
      <c r="M196" s="6"/>
      <c r="N196" s="6">
        <f t="shared" ca="1" si="33"/>
        <v>149.70432112422731</v>
      </c>
      <c r="O196" s="6">
        <f ca="1">_xll.PDENSITY($N$196,Model!$H$124:$H$133,$N$180,$N$181,1)</f>
        <v>9.9484038825529059E-2</v>
      </c>
      <c r="P196" s="6">
        <f t="shared" ca="1" si="34"/>
        <v>149.70432112422731</v>
      </c>
      <c r="Q196" s="6">
        <f ca="1">_xll.PDENSITY($P$196,Model!$I$124:$I$133,$P$180,$P$181,1)</f>
        <v>9.7420849927032732E-2</v>
      </c>
      <c r="R196" s="6">
        <f t="shared" ca="1" si="35"/>
        <v>149.70432112422731</v>
      </c>
      <c r="S196" s="6">
        <f ca="1">_xll.PDENSITY($R$196,Model!$J$124:$J$133,$R$180,$R$181,1)</f>
        <v>9.560130200597268E-2</v>
      </c>
      <c r="T196" s="6">
        <f t="shared" ca="1" si="36"/>
        <v>149.70432112422731</v>
      </c>
      <c r="U196" s="6">
        <f ca="1">_xll.PDENSITY($T$196,Model!$K$124:$K$133,$T$180,$T$181,1)</f>
        <v>9.8838267907870467E-2</v>
      </c>
      <c r="V196" s="6">
        <f t="shared" ca="1" si="37"/>
        <v>149.70432112422731</v>
      </c>
      <c r="W196" s="6">
        <f ca="1">_xll.PDENSITY($V$196,Model!$L$124:$L$133,$V$180,$V$181,1)</f>
        <v>8.5169797718798096E-2</v>
      </c>
    </row>
    <row r="197" spans="1:23">
      <c r="A197">
        <v>12</v>
      </c>
      <c r="B197" s="6">
        <f t="shared" ca="1" si="28"/>
        <v>156.54081017882993</v>
      </c>
      <c r="C197" s="6">
        <f ca="1">_xll.PDENSITY($B$197,Model!$B$124:$B$133,$B$180,$B$181,1)</f>
        <v>0.15995666348201942</v>
      </c>
      <c r="D197" s="6">
        <f t="shared" ca="1" si="29"/>
        <v>156.54081017882993</v>
      </c>
      <c r="E197" s="6">
        <f ca="1">_xll.PDENSITY($D$197,Model!$C$124:$C$133,$D$180,$D$181,1)</f>
        <v>9.6875101514389689E-2</v>
      </c>
      <c r="F197" s="6">
        <f t="shared" ca="1" si="30"/>
        <v>156.54081017882993</v>
      </c>
      <c r="G197" s="6">
        <f ca="1">_xll.PDENSITY($F$197,Model!$D$124:$D$133,$F$180,$F$181,1)</f>
        <v>0.10164889492590197</v>
      </c>
      <c r="H197" s="6">
        <f t="shared" ca="1" si="31"/>
        <v>156.54081017882993</v>
      </c>
      <c r="I197" s="6">
        <f ca="1">_xll.PDENSITY($H$197,Model!$E$124:$E$133,$H$180,$H$181,1)</f>
        <v>9.6449923508808225E-2</v>
      </c>
      <c r="J197" s="6">
        <f t="shared" ca="1" si="32"/>
        <v>156.54081017882993</v>
      </c>
      <c r="K197" s="6">
        <f ca="1">_xll.PDENSITY($J$197,Model!$F$124:$F$133,$J$180,$J$181,1)</f>
        <v>8.37264422703414E-2</v>
      </c>
      <c r="L197" s="6"/>
      <c r="M197" s="6"/>
      <c r="N197" s="6">
        <f t="shared" ca="1" si="33"/>
        <v>156.54081017882993</v>
      </c>
      <c r="O197" s="6">
        <f ca="1">_xll.PDENSITY($N$197,Model!$H$124:$H$133,$N$180,$N$181,1)</f>
        <v>9.9825267359695435E-2</v>
      </c>
      <c r="P197" s="6">
        <f t="shared" ca="1" si="34"/>
        <v>156.54081017882993</v>
      </c>
      <c r="Q197" s="6">
        <f ca="1">_xll.PDENSITY($P$197,Model!$I$124:$I$133,$P$180,$P$181,1)</f>
        <v>9.8786630260100733E-2</v>
      </c>
      <c r="R197" s="6">
        <f t="shared" ca="1" si="35"/>
        <v>156.54081017882993</v>
      </c>
      <c r="S197" s="6">
        <f ca="1">_xll.PDENSITY($R$197,Model!$J$124:$J$133,$R$180,$R$181,1)</f>
        <v>9.7440219929091354E-2</v>
      </c>
      <c r="T197" s="6">
        <f t="shared" ca="1" si="36"/>
        <v>156.54081017882993</v>
      </c>
      <c r="U197" s="6">
        <f ca="1">_xll.PDENSITY($T$197,Model!$K$124:$K$133,$T$180,$T$181,1)</f>
        <v>9.956812878442238E-2</v>
      </c>
      <c r="V197" s="6">
        <f t="shared" ca="1" si="37"/>
        <v>156.54081017882993</v>
      </c>
      <c r="W197" s="6">
        <f ca="1">_xll.PDENSITY($V$197,Model!$L$124:$L$133,$V$180,$V$181,1)</f>
        <v>8.8686777490677909E-2</v>
      </c>
    </row>
    <row r="198" spans="1:23">
      <c r="A198">
        <v>13</v>
      </c>
      <c r="B198" s="6">
        <f t="shared" ca="1" si="28"/>
        <v>163.37729923343255</v>
      </c>
      <c r="C198" s="6">
        <f ca="1">_xll.PDENSITY($B$198,Model!$B$124:$B$133,$B$180,$B$181,1)</f>
        <v>0.16341407785374867</v>
      </c>
      <c r="D198" s="6">
        <f t="shared" ca="1" si="29"/>
        <v>163.37729923343255</v>
      </c>
      <c r="E198" s="6">
        <f ca="1">_xll.PDENSITY($D$198,Model!$C$124:$C$133,$D$180,$D$181,1)</f>
        <v>9.8507761281583117E-2</v>
      </c>
      <c r="F198" s="6">
        <f t="shared" ca="1" si="30"/>
        <v>163.37729923343255</v>
      </c>
      <c r="G198" s="6">
        <f ca="1">_xll.PDENSITY($F$198,Model!$D$124:$D$133,$F$180,$F$181,1)</f>
        <v>0.10501640209929231</v>
      </c>
      <c r="H198" s="6">
        <f t="shared" ca="1" si="31"/>
        <v>163.37729923343255</v>
      </c>
      <c r="I198" s="6">
        <f ca="1">_xll.PDENSITY($H$198,Model!$E$124:$E$133,$H$180,$H$181,1)</f>
        <v>9.8271331286311006E-2</v>
      </c>
      <c r="J198" s="6">
        <f t="shared" ca="1" si="32"/>
        <v>163.37729923343255</v>
      </c>
      <c r="K198" s="6">
        <f ca="1">_xll.PDENSITY($J$198,Model!$F$124:$F$133,$J$180,$J$181,1)</f>
        <v>8.6787054761410645E-2</v>
      </c>
      <c r="L198" s="6"/>
      <c r="M198" s="6"/>
      <c r="N198" s="6">
        <f t="shared" ca="1" si="33"/>
        <v>163.37729923343255</v>
      </c>
      <c r="O198" s="6">
        <f ca="1">_xll.PDENSITY($N$198,Model!$H$124:$H$133,$N$180,$N$181,1)</f>
        <v>9.9960593294018379E-2</v>
      </c>
      <c r="P198" s="6">
        <f t="shared" ca="1" si="34"/>
        <v>163.37729923343255</v>
      </c>
      <c r="Q198" s="6">
        <f ca="1">_xll.PDENSITY($P$198,Model!$I$124:$I$133,$P$180,$P$181,1)</f>
        <v>9.9579820989183526E-2</v>
      </c>
      <c r="R198" s="6">
        <f t="shared" ca="1" si="35"/>
        <v>163.37729923343255</v>
      </c>
      <c r="S198" s="6">
        <f ca="1">_xll.PDENSITY($R$198,Model!$J$124:$J$133,$R$180,$R$181,1)</f>
        <v>9.8784371983577562E-2</v>
      </c>
      <c r="T198" s="6">
        <f t="shared" ca="1" si="36"/>
        <v>163.37729923343255</v>
      </c>
      <c r="U198" s="6">
        <f ca="1">_xll.PDENSITY($T$198,Model!$K$124:$K$133,$T$180,$T$181,1)</f>
        <v>9.9893353821584582E-2</v>
      </c>
      <c r="V198" s="6">
        <f t="shared" ca="1" si="37"/>
        <v>163.37729923343255</v>
      </c>
      <c r="W198" s="6">
        <f ca="1">_xll.PDENSITY($V$198,Model!$L$124:$L$133,$V$180,$V$181,1)</f>
        <v>9.2203757262557723E-2</v>
      </c>
    </row>
    <row r="199" spans="1:23">
      <c r="A199">
        <v>14</v>
      </c>
      <c r="B199" s="6">
        <f t="shared" ca="1" si="28"/>
        <v>170.21378828803518</v>
      </c>
      <c r="C199" s="6">
        <f ca="1">_xll.PDENSITY($B$199,Model!$B$124:$B$133,$B$180,$B$181,1)</f>
        <v>0.16688435381891703</v>
      </c>
      <c r="D199" s="6">
        <f t="shared" ca="1" si="29"/>
        <v>170.21378828803518</v>
      </c>
      <c r="E199" s="6">
        <f ca="1">_xll.PDENSITY($D$199,Model!$C$124:$C$133,$D$180,$D$181,1)</f>
        <v>9.9548847351748321E-2</v>
      </c>
      <c r="F199" s="6">
        <f t="shared" ca="1" si="30"/>
        <v>170.21378828803518</v>
      </c>
      <c r="G199" s="6">
        <f ca="1">_xll.PDENSITY($F$199,Model!$D$124:$D$133,$F$180,$F$181,1)</f>
        <v>0.10840873895296985</v>
      </c>
      <c r="H199" s="6">
        <f t="shared" ca="1" si="31"/>
        <v>170.21378828803518</v>
      </c>
      <c r="I199" s="6">
        <f ca="1">_xll.PDENSITY($H$199,Model!$E$124:$E$133,$H$180,$H$181,1)</f>
        <v>9.9466309705166886E-2</v>
      </c>
      <c r="J199" s="6">
        <f t="shared" ca="1" si="32"/>
        <v>170.21378828803518</v>
      </c>
      <c r="K199" s="6">
        <f ca="1">_xll.PDENSITY($J$199,Model!$F$124:$F$133,$J$180,$J$181,1)</f>
        <v>8.9888951800352612E-2</v>
      </c>
      <c r="L199" s="6"/>
      <c r="M199" s="6"/>
      <c r="N199" s="6">
        <f t="shared" ca="1" si="33"/>
        <v>170.21378828803518</v>
      </c>
      <c r="O199" s="6">
        <f ca="1">_xll.PDENSITY($N$199,Model!$H$124:$H$133,$N$180,$N$181,1)</f>
        <v>9.9996423117907768E-2</v>
      </c>
      <c r="P199" s="6">
        <f t="shared" ca="1" si="34"/>
        <v>170.21378828803518</v>
      </c>
      <c r="Q199" s="6">
        <f ca="1">_xll.PDENSITY($P$199,Model!$I$124:$I$133,$P$180,$P$181,1)</f>
        <v>9.9926581636735304E-2</v>
      </c>
      <c r="R199" s="6">
        <f t="shared" ca="1" si="35"/>
        <v>170.21378828803518</v>
      </c>
      <c r="S199" s="6">
        <f ca="1">_xll.PDENSITY($R$199,Model!$J$124:$J$133,$R$180,$R$181,1)</f>
        <v>9.9633758169431305E-2</v>
      </c>
      <c r="T199" s="6">
        <f t="shared" ca="1" si="36"/>
        <v>170.21378828803518</v>
      </c>
      <c r="U199" s="6">
        <f ca="1">_xll.PDENSITY($T$199,Model!$K$124:$K$133,$T$180,$T$181,1)</f>
        <v>9.9989426277183963E-2</v>
      </c>
      <c r="V199" s="6">
        <f t="shared" ca="1" si="37"/>
        <v>170.21378828803518</v>
      </c>
      <c r="W199" s="6">
        <f ca="1">_xll.PDENSITY($V$199,Model!$L$124:$L$133,$V$180,$V$181,1)</f>
        <v>9.5720737034437536E-2</v>
      </c>
    </row>
    <row r="200" spans="1:23">
      <c r="A200">
        <v>15</v>
      </c>
      <c r="B200" s="6">
        <f t="shared" ca="1" si="28"/>
        <v>177.0502773426378</v>
      </c>
      <c r="C200" s="6">
        <f ca="1">_xll.PDENSITY($B$200,Model!$B$124:$B$133,$B$180,$B$181,1)</f>
        <v>0.17038026971192713</v>
      </c>
      <c r="D200" s="6">
        <f t="shared" ca="1" si="29"/>
        <v>177.0502773426378</v>
      </c>
      <c r="E200" s="6">
        <f ca="1">_xll.PDENSITY($D$200,Model!$C$124:$C$133,$D$180,$D$181,1)</f>
        <v>9.998566321778668E-2</v>
      </c>
      <c r="F200" s="6">
        <f t="shared" ca="1" si="30"/>
        <v>177.0502773426378</v>
      </c>
      <c r="G200" s="6">
        <f ca="1">_xll.PDENSITY($F$200,Model!$D$124:$D$133,$F$180,$F$181,1)</f>
        <v>0.11184269653315385</v>
      </c>
      <c r="H200" s="6">
        <f t="shared" ca="1" si="31"/>
        <v>177.0502773426378</v>
      </c>
      <c r="I200" s="6">
        <f ca="1">_xll.PDENSITY($H$200,Model!$E$124:$E$133,$H$180,$H$181,1)</f>
        <v>9.9982656318821972E-2</v>
      </c>
      <c r="J200" s="6">
        <f t="shared" ca="1" si="32"/>
        <v>177.0502773426378</v>
      </c>
      <c r="K200" s="6">
        <f ca="1">_xll.PDENSITY($J$200,Model!$F$124:$F$133,$J$180,$J$181,1)</f>
        <v>9.3048016749452983E-2</v>
      </c>
      <c r="L200" s="6"/>
      <c r="M200" s="6"/>
      <c r="N200" s="6">
        <f t="shared" ca="1" si="33"/>
        <v>177.0502773426378</v>
      </c>
      <c r="O200" s="6">
        <f ca="1">_xll.PDENSITY($N$200,Model!$H$124:$H$133,$N$180,$N$181,1)</f>
        <v>9.9999996398411395E-2</v>
      </c>
      <c r="P200" s="6">
        <f t="shared" ca="1" si="34"/>
        <v>177.0502773426378</v>
      </c>
      <c r="Q200" s="6">
        <f ca="1">_xll.PDENSITY($P$200,Model!$I$124:$I$133,$P$180,$P$181,1)</f>
        <v>9.9999562105075407E-2</v>
      </c>
      <c r="R200" s="6">
        <f t="shared" ca="1" si="35"/>
        <v>177.0502773426378</v>
      </c>
      <c r="S200" s="6">
        <f ca="1">_xll.PDENSITY($R$200,Model!$J$124:$J$133,$R$180,$R$181,1)</f>
        <v>9.9988378486652582E-2</v>
      </c>
      <c r="T200" s="6">
        <f t="shared" ca="1" si="36"/>
        <v>177.0502773426378</v>
      </c>
      <c r="U200" s="6">
        <f ca="1">_xll.PDENSITY($T$200,Model!$K$124:$K$133,$T$180,$T$181,1)</f>
        <v>9.9999988397119627E-2</v>
      </c>
      <c r="V200" s="6">
        <f t="shared" ca="1" si="37"/>
        <v>177.0502773426378</v>
      </c>
      <c r="W200" s="6">
        <f ca="1">_xll.PDENSITY($V$200,Model!$L$124:$L$133,$V$180,$V$181,1)</f>
        <v>9.9237716806317336E-2</v>
      </c>
    </row>
    <row r="201" spans="1:23">
      <c r="A201">
        <v>16</v>
      </c>
      <c r="B201" s="6">
        <f t="shared" ca="1" si="28"/>
        <v>183.88676639724042</v>
      </c>
      <c r="C201" s="6">
        <f ca="1">_xll.PDENSITY($B$201,Model!$B$124:$B$133,$B$180,$B$181,1)</f>
        <v>0.17391554668766349</v>
      </c>
      <c r="D201" s="6">
        <f t="shared" ca="1" si="29"/>
        <v>183.88676639724042</v>
      </c>
      <c r="E201" s="6">
        <f ca="1">_xll.PDENSITY($D$201,Model!$C$124:$C$133,$D$180,$D$181,1)</f>
        <v>0.1</v>
      </c>
      <c r="F201" s="6">
        <f t="shared" ca="1" si="30"/>
        <v>183.88676639724042</v>
      </c>
      <c r="G201" s="6">
        <f ca="1">_xll.PDENSITY($F$201,Model!$D$124:$D$133,$F$180,$F$181,1)</f>
        <v>0.11533527189613035</v>
      </c>
      <c r="H201" s="6">
        <f t="shared" ca="1" si="31"/>
        <v>183.88676639724042</v>
      </c>
      <c r="I201" s="6">
        <f ca="1">_xll.PDENSITY($H$201,Model!$E$124:$E$133,$H$180,$H$181,1)</f>
        <v>0.1</v>
      </c>
      <c r="J201" s="6">
        <f t="shared" ca="1" si="32"/>
        <v>183.88676639724042</v>
      </c>
      <c r="K201" s="6">
        <f ca="1">_xll.PDENSITY($J$201,Model!$F$124:$F$133,$J$180,$J$181,1)</f>
        <v>9.6282458420074879E-2</v>
      </c>
      <c r="L201" s="6"/>
      <c r="M201" s="6"/>
      <c r="N201" s="6">
        <f t="shared" ca="1" si="33"/>
        <v>183.88676639724042</v>
      </c>
      <c r="O201" s="6">
        <f ca="1">_xll.PDENSITY($N$201,Model!$H$124:$H$133,$N$180,$N$181,1)</f>
        <v>0.1</v>
      </c>
      <c r="P201" s="6">
        <f t="shared" ca="1" si="34"/>
        <v>183.88676639724042</v>
      </c>
      <c r="Q201" s="6">
        <f ca="1">_xll.PDENSITY($P$201,Model!$I$124:$I$133,$P$180,$P$181,1)</f>
        <v>0.1</v>
      </c>
      <c r="R201" s="6">
        <f t="shared" ca="1" si="35"/>
        <v>183.88676639724042</v>
      </c>
      <c r="S201" s="6">
        <f ca="1">_xll.PDENSITY($R$201,Model!$J$124:$J$133,$R$180,$R$181,1)</f>
        <v>0.1</v>
      </c>
      <c r="T201" s="6">
        <f t="shared" ca="1" si="36"/>
        <v>183.88676639724042</v>
      </c>
      <c r="U201" s="6">
        <f ca="1">_xll.PDENSITY($T$201,Model!$K$124:$K$133,$T$180,$T$181,1)</f>
        <v>0.1</v>
      </c>
      <c r="V201" s="6">
        <f t="shared" ca="1" si="37"/>
        <v>183.88676639724042</v>
      </c>
      <c r="W201" s="6">
        <f ca="1">_xll.PDENSITY($V$201,Model!$L$124:$L$133,$V$180,$V$181,1)</f>
        <v>0.1</v>
      </c>
    </row>
    <row r="202" spans="1:23">
      <c r="A202">
        <v>17</v>
      </c>
      <c r="B202" s="6">
        <f t="shared" ca="1" si="28"/>
        <v>190.72325545184304</v>
      </c>
      <c r="C202" s="6">
        <f ca="1">_xll.PDENSITY($B$202,Model!$B$124:$B$133,$B$180,$B$181,1)</f>
        <v>0.17750469929770246</v>
      </c>
      <c r="D202" s="6">
        <f t="shared" ca="1" si="29"/>
        <v>190.72325545184304</v>
      </c>
      <c r="E202" s="6">
        <f ca="1">_xll.PDENSITY($D$202,Model!$C$124:$C$133,$D$180,$D$181,1)</f>
        <v>0.1</v>
      </c>
      <c r="F202" s="6">
        <f t="shared" ca="1" si="30"/>
        <v>190.72325545184304</v>
      </c>
      <c r="G202" s="6">
        <f ca="1">_xll.PDENSITY($F$202,Model!$D$124:$D$133,$F$180,$F$181,1)</f>
        <v>0.11890375223856467</v>
      </c>
      <c r="H202" s="6">
        <f t="shared" ca="1" si="31"/>
        <v>190.72325545184304</v>
      </c>
      <c r="I202" s="6">
        <f ca="1">_xll.PDENSITY($H$202,Model!$E$124:$E$133,$H$180,$H$181,1)</f>
        <v>0.1</v>
      </c>
      <c r="J202" s="6">
        <f t="shared" ca="1" si="32"/>
        <v>190.72325545184304</v>
      </c>
      <c r="K202" s="6">
        <f ca="1">_xll.PDENSITY($J$202,Model!$F$124:$F$133,$J$180,$J$181,1)</f>
        <v>9.9612649179287388E-2</v>
      </c>
      <c r="L202" s="6"/>
      <c r="M202" s="6"/>
      <c r="N202" s="6">
        <f t="shared" ca="1" si="33"/>
        <v>190.72325545184304</v>
      </c>
      <c r="O202" s="6">
        <f ca="1">_xll.PDENSITY($N$202,Model!$H$124:$H$133,$N$180,$N$181,1)</f>
        <v>0.1</v>
      </c>
      <c r="P202" s="6">
        <f t="shared" ca="1" si="34"/>
        <v>190.72325545184304</v>
      </c>
      <c r="Q202" s="6">
        <f ca="1">_xll.PDENSITY($P$202,Model!$I$124:$I$133,$P$180,$P$181,1)</f>
        <v>0.1</v>
      </c>
      <c r="R202" s="6">
        <f t="shared" ca="1" si="35"/>
        <v>190.72325545184304</v>
      </c>
      <c r="S202" s="6">
        <f ca="1">_xll.PDENSITY($R$202,Model!$J$124:$J$133,$R$180,$R$181,1)</f>
        <v>0.1</v>
      </c>
      <c r="T202" s="6">
        <f t="shared" ca="1" si="36"/>
        <v>190.72325545184304</v>
      </c>
      <c r="U202" s="6">
        <f ca="1">_xll.PDENSITY($T$202,Model!$K$124:$K$133,$T$180,$T$181,1)</f>
        <v>0.1</v>
      </c>
      <c r="V202" s="6">
        <f t="shared" ca="1" si="37"/>
        <v>190.72325545184304</v>
      </c>
      <c r="W202" s="6">
        <f ca="1">_xll.PDENSITY($V$202,Model!$L$124:$L$133,$V$180,$V$181,1)</f>
        <v>0.1</v>
      </c>
    </row>
    <row r="203" spans="1:23">
      <c r="A203">
        <v>18</v>
      </c>
      <c r="B203" s="6">
        <f t="shared" ca="1" si="28"/>
        <v>197.55974450644567</v>
      </c>
      <c r="C203" s="6">
        <f ca="1">_xll.PDENSITY($B$203,Model!$B$124:$B$133,$B$180,$B$181,1)</f>
        <v>0.18116294859788601</v>
      </c>
      <c r="D203" s="6">
        <f t="shared" ca="1" si="29"/>
        <v>197.55974450644567</v>
      </c>
      <c r="E203" s="6">
        <f ca="1">_xll.PDENSITY($D$203,Model!$C$124:$C$133,$D$180,$D$181,1)</f>
        <v>0.1</v>
      </c>
      <c r="F203" s="6">
        <f t="shared" ca="1" si="30"/>
        <v>197.55974450644567</v>
      </c>
      <c r="G203" s="6">
        <f ca="1">_xll.PDENSITY($F$203,Model!$D$124:$D$133,$F$180,$F$181,1)</f>
        <v>0.12256580046392011</v>
      </c>
      <c r="H203" s="6">
        <f t="shared" ca="1" si="31"/>
        <v>197.55974450644567</v>
      </c>
      <c r="I203" s="6">
        <f ca="1">_xll.PDENSITY($H$203,Model!$E$124:$E$133,$H$180,$H$181,1)</f>
        <v>0.1</v>
      </c>
      <c r="J203" s="6">
        <f t="shared" ca="1" si="32"/>
        <v>197.55974450644567</v>
      </c>
      <c r="K203" s="6">
        <f ca="1">_xll.PDENSITY($J$203,Model!$F$124:$F$133,$J$180,$J$181,1)</f>
        <v>0.10306091878670398</v>
      </c>
      <c r="L203" s="6"/>
      <c r="M203" s="6"/>
      <c r="N203" s="6">
        <f t="shared" ca="1" si="33"/>
        <v>197.55974450644567</v>
      </c>
      <c r="O203" s="6">
        <f ca="1">_xll.PDENSITY($N$203,Model!$H$124:$H$133,$N$180,$N$181,1)</f>
        <v>0.1</v>
      </c>
      <c r="P203" s="6">
        <f t="shared" ca="1" si="34"/>
        <v>197.55974450644567</v>
      </c>
      <c r="Q203" s="6">
        <f ca="1">_xll.PDENSITY($P$203,Model!$I$124:$I$133,$P$180,$P$181,1)</f>
        <v>0.1</v>
      </c>
      <c r="R203" s="6">
        <f t="shared" ca="1" si="35"/>
        <v>197.55974450644567</v>
      </c>
      <c r="S203" s="6">
        <f ca="1">_xll.PDENSITY($R$203,Model!$J$124:$J$133,$R$180,$R$181,1)</f>
        <v>0.1</v>
      </c>
      <c r="T203" s="6">
        <f t="shared" ca="1" si="36"/>
        <v>197.55974450644567</v>
      </c>
      <c r="U203" s="6">
        <f ca="1">_xll.PDENSITY($T$203,Model!$K$124:$K$133,$T$180,$T$181,1)</f>
        <v>0.1</v>
      </c>
      <c r="V203" s="6">
        <f t="shared" ca="1" si="37"/>
        <v>197.55974450644567</v>
      </c>
      <c r="W203" s="6">
        <f ca="1">_xll.PDENSITY($V$203,Model!$L$124:$L$133,$V$180,$V$181,1)</f>
        <v>0.1</v>
      </c>
    </row>
    <row r="204" spans="1:23">
      <c r="A204">
        <v>19</v>
      </c>
      <c r="B204" s="6">
        <f t="shared" ca="1" si="28"/>
        <v>204.39623356104829</v>
      </c>
      <c r="C204" s="6">
        <f ca="1">_xll.PDENSITY($B$204,Model!$B$124:$B$133,$B$180,$B$181,1)</f>
        <v>0.18490618440590995</v>
      </c>
      <c r="D204" s="6">
        <f t="shared" ca="1" si="29"/>
        <v>204.39623356104829</v>
      </c>
      <c r="E204" s="6">
        <f ca="1">_xll.PDENSITY($D$204,Model!$C$124:$C$133,$D$180,$D$181,1)</f>
        <v>0.1</v>
      </c>
      <c r="F204" s="6">
        <f t="shared" ca="1" si="30"/>
        <v>204.39623356104829</v>
      </c>
      <c r="G204" s="6">
        <f ca="1">_xll.PDENSITY($F$204,Model!$D$124:$D$133,$F$180,$F$181,1)</f>
        <v>0.12633954260851371</v>
      </c>
      <c r="H204" s="6">
        <f t="shared" ca="1" si="31"/>
        <v>204.39623356104829</v>
      </c>
      <c r="I204" s="6">
        <f ca="1">_xll.PDENSITY($H$204,Model!$E$124:$E$133,$H$180,$H$181,1)</f>
        <v>0.1</v>
      </c>
      <c r="J204" s="6">
        <f t="shared" ca="1" si="32"/>
        <v>204.39623356104829</v>
      </c>
      <c r="K204" s="6">
        <f ca="1">_xll.PDENSITY($J$204,Model!$F$124:$F$133,$J$180,$J$181,1)</f>
        <v>0.10665130694445249</v>
      </c>
      <c r="L204" s="6"/>
      <c r="M204" s="6"/>
      <c r="N204" s="6">
        <f t="shared" ca="1" si="33"/>
        <v>204.39623356104829</v>
      </c>
      <c r="O204" s="6">
        <f ca="1">_xll.PDENSITY($N$204,Model!$H$124:$H$133,$N$180,$N$181,1)</f>
        <v>0.1</v>
      </c>
      <c r="P204" s="6">
        <f t="shared" ca="1" si="34"/>
        <v>204.39623356104829</v>
      </c>
      <c r="Q204" s="6">
        <f ca="1">_xll.PDENSITY($P$204,Model!$I$124:$I$133,$P$180,$P$181,1)</f>
        <v>0.1</v>
      </c>
      <c r="R204" s="6">
        <f t="shared" ca="1" si="35"/>
        <v>204.39623356104829</v>
      </c>
      <c r="S204" s="6">
        <f ca="1">_xll.PDENSITY($R$204,Model!$J$124:$J$133,$R$180,$R$181,1)</f>
        <v>0.1</v>
      </c>
      <c r="T204" s="6">
        <f t="shared" ca="1" si="36"/>
        <v>204.39623356104829</v>
      </c>
      <c r="U204" s="6">
        <f ca="1">_xll.PDENSITY($T$204,Model!$K$124:$K$133,$T$180,$T$181,1)</f>
        <v>0.1</v>
      </c>
      <c r="V204" s="6">
        <f t="shared" ca="1" si="37"/>
        <v>204.39623356104829</v>
      </c>
      <c r="W204" s="6">
        <f ca="1">_xll.PDENSITY($V$204,Model!$L$124:$L$133,$V$180,$V$181,1)</f>
        <v>0.1</v>
      </c>
    </row>
    <row r="205" spans="1:23">
      <c r="A205">
        <v>20</v>
      </c>
      <c r="B205" s="6">
        <f t="shared" ca="1" si="28"/>
        <v>211.23272261565091</v>
      </c>
      <c r="C205" s="6">
        <f ca="1">_xll.PDENSITY($B$205,Model!$B$124:$B$133,$B$180,$B$181,1)</f>
        <v>0.18875096321203003</v>
      </c>
      <c r="D205" s="6">
        <f t="shared" ca="1" si="29"/>
        <v>211.23272261565091</v>
      </c>
      <c r="E205" s="6">
        <f ca="1">_xll.PDENSITY($D$205,Model!$C$124:$C$133,$D$180,$D$181,1)</f>
        <v>0.1</v>
      </c>
      <c r="F205" s="6">
        <f t="shared" ca="1" si="30"/>
        <v>211.23272261565091</v>
      </c>
      <c r="G205" s="6">
        <f ca="1">_xll.PDENSITY($F$205,Model!$D$124:$D$133,$F$180,$F$181,1)</f>
        <v>0.13024365755993889</v>
      </c>
      <c r="H205" s="6">
        <f t="shared" ca="1" si="31"/>
        <v>211.23272261565091</v>
      </c>
      <c r="I205" s="6">
        <f ca="1">_xll.PDENSITY($H$205,Model!$E$124:$E$133,$H$180,$H$181,1)</f>
        <v>0.1</v>
      </c>
      <c r="J205" s="6">
        <f t="shared" ca="1" si="32"/>
        <v>211.23272261565091</v>
      </c>
      <c r="K205" s="6">
        <f ca="1">_xll.PDENSITY($J$205,Model!$F$124:$F$133,$J$180,$J$181,1)</f>
        <v>0.11040927836590461</v>
      </c>
      <c r="L205" s="6"/>
      <c r="M205" s="6"/>
      <c r="N205" s="6">
        <f t="shared" ca="1" si="33"/>
        <v>211.23272261565091</v>
      </c>
      <c r="O205" s="6">
        <f ca="1">_xll.PDENSITY($N$205,Model!$H$124:$H$133,$N$180,$N$181,1)</f>
        <v>0.1</v>
      </c>
      <c r="P205" s="6">
        <f t="shared" ca="1" si="34"/>
        <v>211.23272261565091</v>
      </c>
      <c r="Q205" s="6">
        <f ca="1">_xll.PDENSITY($P$205,Model!$I$124:$I$133,$P$180,$P$181,1)</f>
        <v>0.1</v>
      </c>
      <c r="R205" s="6">
        <f t="shared" ca="1" si="35"/>
        <v>211.23272261565091</v>
      </c>
      <c r="S205" s="6">
        <f ca="1">_xll.PDENSITY($R$205,Model!$J$124:$J$133,$R$180,$R$181,1)</f>
        <v>0.1</v>
      </c>
      <c r="T205" s="6">
        <f t="shared" ca="1" si="36"/>
        <v>211.23272261565091</v>
      </c>
      <c r="U205" s="6">
        <f ca="1">_xll.PDENSITY($T$205,Model!$K$124:$K$133,$T$180,$T$181,1)</f>
        <v>0.1</v>
      </c>
      <c r="V205" s="6">
        <f t="shared" ca="1" si="37"/>
        <v>211.23272261565091</v>
      </c>
      <c r="W205" s="6">
        <f ca="1">_xll.PDENSITY($V$205,Model!$L$124:$L$133,$V$180,$V$181,1)</f>
        <v>0.1</v>
      </c>
    </row>
    <row r="206" spans="1:23">
      <c r="A206">
        <v>21</v>
      </c>
      <c r="B206" s="6">
        <f t="shared" ca="1" si="28"/>
        <v>218.06921167025354</v>
      </c>
      <c r="C206" s="6">
        <f ca="1">_xll.PDENSITY($B$206,Model!$B$124:$B$133,$B$180,$B$181,1)</f>
        <v>0.19271452855571597</v>
      </c>
      <c r="D206" s="6">
        <f t="shared" ca="1" si="29"/>
        <v>218.06921167025354</v>
      </c>
      <c r="E206" s="6">
        <f ca="1">_xll.PDENSITY($D$206,Model!$C$124:$C$133,$D$180,$D$181,1)</f>
        <v>0.1</v>
      </c>
      <c r="F206" s="6">
        <f t="shared" ca="1" si="30"/>
        <v>218.06921167025354</v>
      </c>
      <c r="G206" s="6">
        <f ca="1">_xll.PDENSITY($F$206,Model!$D$124:$D$133,$F$180,$F$181,1)</f>
        <v>0.1342974695119365</v>
      </c>
      <c r="H206" s="6">
        <f t="shared" ca="1" si="31"/>
        <v>218.06921167025354</v>
      </c>
      <c r="I206" s="6">
        <f ca="1">_xll.PDENSITY($H$206,Model!$E$124:$E$133,$H$180,$H$181,1)</f>
        <v>0.1</v>
      </c>
      <c r="J206" s="6">
        <f t="shared" ca="1" si="32"/>
        <v>218.06921167025354</v>
      </c>
      <c r="K206" s="6">
        <f ca="1">_xll.PDENSITY($J$206,Model!$F$124:$F$133,$J$180,$J$181,1)</f>
        <v>0.11436140491647188</v>
      </c>
      <c r="L206" s="6"/>
      <c r="M206" s="6"/>
      <c r="N206" s="6">
        <f t="shared" ca="1" si="33"/>
        <v>218.06921167025354</v>
      </c>
      <c r="O206" s="6">
        <f ca="1">_xll.PDENSITY($N$206,Model!$H$124:$H$133,$N$180,$N$181,1)</f>
        <v>0.1</v>
      </c>
      <c r="P206" s="6">
        <f t="shared" ca="1" si="34"/>
        <v>218.06921167025354</v>
      </c>
      <c r="Q206" s="6">
        <f ca="1">_xll.PDENSITY($P$206,Model!$I$124:$I$133,$P$180,$P$181,1)</f>
        <v>0.1</v>
      </c>
      <c r="R206" s="6">
        <f t="shared" ca="1" si="35"/>
        <v>218.06921167025354</v>
      </c>
      <c r="S206" s="6">
        <f ca="1">_xll.PDENSITY($R$206,Model!$J$124:$J$133,$R$180,$R$181,1)</f>
        <v>0.1</v>
      </c>
      <c r="T206" s="6">
        <f t="shared" ca="1" si="36"/>
        <v>218.06921167025354</v>
      </c>
      <c r="U206" s="6">
        <f ca="1">_xll.PDENSITY($T$206,Model!$K$124:$K$133,$T$180,$T$181,1)</f>
        <v>0.1</v>
      </c>
      <c r="V206" s="6">
        <f t="shared" ca="1" si="37"/>
        <v>218.06921167025354</v>
      </c>
      <c r="W206" s="6">
        <f ca="1">_xll.PDENSITY($V$206,Model!$L$124:$L$133,$V$180,$V$181,1)</f>
        <v>0.1</v>
      </c>
    </row>
    <row r="207" spans="1:23">
      <c r="A207">
        <v>22</v>
      </c>
      <c r="B207" s="6">
        <f t="shared" ca="1" si="28"/>
        <v>224.90570072485616</v>
      </c>
      <c r="C207" s="6">
        <f ca="1">_xll.PDENSITY($B$207,Model!$B$124:$B$133,$B$180,$B$181,1)</f>
        <v>0.19681484083630504</v>
      </c>
      <c r="D207" s="6">
        <f t="shared" ca="1" si="29"/>
        <v>224.90570072485616</v>
      </c>
      <c r="E207" s="6">
        <f ca="1">_xll.PDENSITY($D$207,Model!$C$124:$C$133,$D$180,$D$181,1)</f>
        <v>0.1</v>
      </c>
      <c r="F207" s="6">
        <f t="shared" ca="1" si="30"/>
        <v>224.90570072485616</v>
      </c>
      <c r="G207" s="6">
        <f ca="1">_xll.PDENSITY($F$207,Model!$D$124:$D$133,$F$180,$F$181,1)</f>
        <v>0.13852104361333639</v>
      </c>
      <c r="H207" s="6">
        <f t="shared" ca="1" si="31"/>
        <v>224.90570072485616</v>
      </c>
      <c r="I207" s="6">
        <f ca="1">_xll.PDENSITY($H$207,Model!$E$124:$E$133,$H$180,$H$181,1)</f>
        <v>0.1</v>
      </c>
      <c r="J207" s="6">
        <f t="shared" ca="1" si="32"/>
        <v>224.90570072485616</v>
      </c>
      <c r="K207" s="6">
        <f ca="1">_xll.PDENSITY($J$207,Model!$F$124:$F$133,$J$180,$J$181,1)</f>
        <v>0.11853502004097057</v>
      </c>
      <c r="L207" s="6"/>
      <c r="M207" s="6"/>
      <c r="N207" s="6">
        <f t="shared" ca="1" si="33"/>
        <v>224.90570072485616</v>
      </c>
      <c r="O207" s="6">
        <f ca="1">_xll.PDENSITY($N$207,Model!$H$124:$H$133,$N$180,$N$181,1)</f>
        <v>0.1</v>
      </c>
      <c r="P207" s="6">
        <f t="shared" ca="1" si="34"/>
        <v>224.90570072485616</v>
      </c>
      <c r="Q207" s="6">
        <f ca="1">_xll.PDENSITY($P$207,Model!$I$124:$I$133,$P$180,$P$181,1)</f>
        <v>0.1</v>
      </c>
      <c r="R207" s="6">
        <f t="shared" ca="1" si="35"/>
        <v>224.90570072485616</v>
      </c>
      <c r="S207" s="6">
        <f ca="1">_xll.PDENSITY($R$207,Model!$J$124:$J$133,$R$180,$R$181,1)</f>
        <v>0.1</v>
      </c>
      <c r="T207" s="6">
        <f t="shared" ca="1" si="36"/>
        <v>224.90570072485616</v>
      </c>
      <c r="U207" s="6">
        <f ca="1">_xll.PDENSITY($T$207,Model!$K$124:$K$133,$T$180,$T$181,1)</f>
        <v>0.1</v>
      </c>
      <c r="V207" s="6">
        <f t="shared" ca="1" si="37"/>
        <v>224.90570072485616</v>
      </c>
      <c r="W207" s="6">
        <f ca="1">_xll.PDENSITY($V$207,Model!$L$124:$L$133,$V$180,$V$181,1)</f>
        <v>0.1</v>
      </c>
    </row>
    <row r="208" spans="1:23">
      <c r="A208">
        <v>23</v>
      </c>
      <c r="B208" s="6">
        <f t="shared" ca="1" si="28"/>
        <v>231.74218977945878</v>
      </c>
      <c r="C208" s="6">
        <f ca="1">_xll.PDENSITY($B$208,Model!$B$124:$B$133,$B$180,$B$181,1)</f>
        <v>0.20107060317676942</v>
      </c>
      <c r="D208" s="6">
        <f t="shared" ca="1" si="29"/>
        <v>231.74218977945878</v>
      </c>
      <c r="E208" s="6">
        <f ca="1">_xll.PDENSITY($D$208,Model!$C$124:$C$133,$D$180,$D$181,1)</f>
        <v>0.1</v>
      </c>
      <c r="F208" s="6">
        <f t="shared" ca="1" si="30"/>
        <v>231.74218977945878</v>
      </c>
      <c r="G208" s="6">
        <f ca="1">_xll.PDENSITY($F$208,Model!$D$124:$D$133,$F$180,$F$181,1)</f>
        <v>0.14293528528450383</v>
      </c>
      <c r="H208" s="6">
        <f t="shared" ca="1" si="31"/>
        <v>231.74218977945878</v>
      </c>
      <c r="I208" s="6">
        <f ca="1">_xll.PDENSITY($H$208,Model!$E$124:$E$133,$H$180,$H$181,1)</f>
        <v>0.1</v>
      </c>
      <c r="J208" s="6">
        <f t="shared" ca="1" si="32"/>
        <v>231.74218977945878</v>
      </c>
      <c r="K208" s="6">
        <f ca="1">_xll.PDENSITY($J$208,Model!$F$124:$F$133,$J$180,$J$181,1)</f>
        <v>0.12295785125711792</v>
      </c>
      <c r="L208" s="6"/>
      <c r="M208" s="6"/>
      <c r="N208" s="6">
        <f t="shared" ca="1" si="33"/>
        <v>231.74218977945878</v>
      </c>
      <c r="O208" s="6">
        <f ca="1">_xll.PDENSITY($N$208,Model!$H$124:$H$133,$N$180,$N$181,1)</f>
        <v>0.1</v>
      </c>
      <c r="P208" s="6">
        <f t="shared" ca="1" si="34"/>
        <v>231.74218977945878</v>
      </c>
      <c r="Q208" s="6">
        <f ca="1">_xll.PDENSITY($P$208,Model!$I$124:$I$133,$P$180,$P$181,1)</f>
        <v>0.1</v>
      </c>
      <c r="R208" s="6">
        <f t="shared" ca="1" si="35"/>
        <v>231.74218977945878</v>
      </c>
      <c r="S208" s="6">
        <f ca="1">_xll.PDENSITY($R$208,Model!$J$124:$J$133,$R$180,$R$181,1)</f>
        <v>0.1</v>
      </c>
      <c r="T208" s="6">
        <f t="shared" ca="1" si="36"/>
        <v>231.74218977945878</v>
      </c>
      <c r="U208" s="6">
        <f ca="1">_xll.PDENSITY($T$208,Model!$K$124:$K$133,$T$180,$T$181,1)</f>
        <v>0.1</v>
      </c>
      <c r="V208" s="6">
        <f t="shared" ca="1" si="37"/>
        <v>231.74218977945878</v>
      </c>
      <c r="W208" s="6">
        <f ca="1">_xll.PDENSITY($V$208,Model!$L$124:$L$133,$V$180,$V$181,1)</f>
        <v>0.1</v>
      </c>
    </row>
    <row r="209" spans="1:23">
      <c r="A209">
        <v>24</v>
      </c>
      <c r="B209" s="6">
        <f t="shared" ca="1" si="28"/>
        <v>238.57867883406141</v>
      </c>
      <c r="C209" s="6">
        <f ca="1">_xll.PDENSITY($B$209,Model!$B$124:$B$133,$B$180,$B$181,1)</f>
        <v>0.2055012689355587</v>
      </c>
      <c r="D209" s="6">
        <f t="shared" ca="1" si="29"/>
        <v>238.57867883406141</v>
      </c>
      <c r="E209" s="6">
        <f ca="1">_xll.PDENSITY($D$209,Model!$C$124:$C$133,$D$180,$D$181,1)</f>
        <v>0.1</v>
      </c>
      <c r="F209" s="6">
        <f t="shared" ca="1" si="30"/>
        <v>238.57867883406141</v>
      </c>
      <c r="G209" s="6">
        <f ca="1">_xll.PDENSITY($F$209,Model!$D$124:$D$133,$F$180,$F$181,1)</f>
        <v>0.14756204369287718</v>
      </c>
      <c r="H209" s="6">
        <f t="shared" ca="1" si="31"/>
        <v>238.57867883406141</v>
      </c>
      <c r="I209" s="6">
        <f ca="1">_xll.PDENSITY($H$209,Model!$E$124:$E$133,$H$180,$H$181,1)</f>
        <v>0.1</v>
      </c>
      <c r="J209" s="6">
        <f t="shared" ca="1" si="32"/>
        <v>238.57867883406141</v>
      </c>
      <c r="K209" s="6">
        <f ca="1">_xll.PDENSITY($J$209,Model!$F$124:$F$133,$J$180,$J$181,1)</f>
        <v>0.1276576369555138</v>
      </c>
      <c r="L209" s="6"/>
      <c r="M209" s="6"/>
      <c r="N209" s="6">
        <f t="shared" ca="1" si="33"/>
        <v>238.57867883406141</v>
      </c>
      <c r="O209" s="6">
        <f ca="1">_xll.PDENSITY($N$209,Model!$H$124:$H$133,$N$180,$N$181,1)</f>
        <v>0.1</v>
      </c>
      <c r="P209" s="6">
        <f t="shared" ca="1" si="34"/>
        <v>238.57867883406141</v>
      </c>
      <c r="Q209" s="6">
        <f ca="1">_xll.PDENSITY($P$209,Model!$I$124:$I$133,$P$180,$P$181,1)</f>
        <v>0.1</v>
      </c>
      <c r="R209" s="6">
        <f t="shared" ca="1" si="35"/>
        <v>238.57867883406141</v>
      </c>
      <c r="S209" s="6">
        <f ca="1">_xll.PDENSITY($R$209,Model!$J$124:$J$133,$R$180,$R$181,1)</f>
        <v>0.1</v>
      </c>
      <c r="T209" s="6">
        <f t="shared" ca="1" si="36"/>
        <v>238.57867883406141</v>
      </c>
      <c r="U209" s="6">
        <f ca="1">_xll.PDENSITY($T$209,Model!$K$124:$K$133,$T$180,$T$181,1)</f>
        <v>0.1</v>
      </c>
      <c r="V209" s="6">
        <f t="shared" ca="1" si="37"/>
        <v>238.57867883406141</v>
      </c>
      <c r="W209" s="6">
        <f ca="1">_xll.PDENSITY($V$209,Model!$L$124:$L$133,$V$180,$V$181,1)</f>
        <v>0.1</v>
      </c>
    </row>
    <row r="210" spans="1:23">
      <c r="A210">
        <v>25</v>
      </c>
      <c r="B210" s="6">
        <f t="shared" ca="1" si="28"/>
        <v>245.41516788866403</v>
      </c>
      <c r="C210" s="6">
        <f ca="1">_xll.PDENSITY($B$210,Model!$B$124:$B$133,$B$180,$B$181,1)</f>
        <v>0.21012701474883477</v>
      </c>
      <c r="D210" s="6">
        <f t="shared" ca="1" si="29"/>
        <v>245.41516788866403</v>
      </c>
      <c r="E210" s="6">
        <f ca="1">_xll.PDENSITY($D$210,Model!$C$124:$C$133,$D$180,$D$181,1)</f>
        <v>0.10009418926029803</v>
      </c>
      <c r="F210" s="6">
        <f t="shared" ca="1" si="30"/>
        <v>245.41516788866403</v>
      </c>
      <c r="G210" s="6">
        <f ca="1">_xll.PDENSITY($F$210,Model!$D$124:$D$133,$F$180,$F$181,1)</f>
        <v>0.15242421989976934</v>
      </c>
      <c r="H210" s="6">
        <f t="shared" ca="1" si="31"/>
        <v>245.41516788866403</v>
      </c>
      <c r="I210" s="6">
        <f ca="1">_xll.PDENSITY($H$210,Model!$E$124:$E$133,$H$180,$H$181,1)</f>
        <v>0.10011306400962434</v>
      </c>
      <c r="J210" s="6">
        <f t="shared" ca="1" si="32"/>
        <v>245.41516788866403</v>
      </c>
      <c r="K210" s="6">
        <f ca="1">_xll.PDENSITY($J$210,Model!$F$124:$F$133,$J$180,$J$181,1)</f>
        <v>0.13266173409623647</v>
      </c>
      <c r="L210" s="6"/>
      <c r="M210" s="6"/>
      <c r="N210" s="6">
        <f t="shared" ca="1" si="33"/>
        <v>245.41516788866403</v>
      </c>
      <c r="O210" s="6">
        <f ca="1">_xll.PDENSITY($N$210,Model!$H$124:$H$133,$N$180,$N$181,1)</f>
        <v>0.10000015553380188</v>
      </c>
      <c r="P210" s="6">
        <f t="shared" ca="1" si="34"/>
        <v>245.41516788866403</v>
      </c>
      <c r="Q210" s="6">
        <f ca="1">_xll.PDENSITY($P$210,Model!$I$124:$I$133,$P$180,$P$181,1)</f>
        <v>0.10000724484937029</v>
      </c>
      <c r="R210" s="6">
        <f t="shared" ca="1" si="35"/>
        <v>245.41516788866403</v>
      </c>
      <c r="S210" s="6">
        <f ca="1">_xll.PDENSITY($R$210,Model!$J$124:$J$133,$R$180,$R$181,1)</f>
        <v>0.1000763709209725</v>
      </c>
      <c r="T210" s="6">
        <f t="shared" ca="1" si="36"/>
        <v>245.41516788866403</v>
      </c>
      <c r="U210" s="6">
        <f ca="1">_xll.PDENSITY($T$210,Model!$K$124:$K$133,$T$180,$T$181,1)</f>
        <v>0.1000004867983663</v>
      </c>
      <c r="V210" s="6">
        <f t="shared" ca="1" si="37"/>
        <v>245.41516788866403</v>
      </c>
      <c r="W210" s="6">
        <f ca="1">_xll.PDENSITY($V$210,Model!$L$124:$L$133,$V$180,$V$181,1)</f>
        <v>0.10195411004005028</v>
      </c>
    </row>
    <row r="211" spans="1:23">
      <c r="A211">
        <v>26</v>
      </c>
      <c r="B211" s="6">
        <f t="shared" ca="1" si="28"/>
        <v>252.25165694326665</v>
      </c>
      <c r="C211" s="6">
        <f ca="1">_xll.PDENSITY($B$211,Model!$B$124:$B$133,$B$180,$B$181,1)</f>
        <v>0.21496866074814153</v>
      </c>
      <c r="D211" s="6">
        <f t="shared" ca="1" si="29"/>
        <v>252.25165694326665</v>
      </c>
      <c r="E211" s="6">
        <f ca="1">_xll.PDENSITY($D$211,Model!$C$124:$C$133,$D$180,$D$181,1)</f>
        <v>0.10073674636149957</v>
      </c>
      <c r="F211" s="6">
        <f t="shared" ca="1" si="30"/>
        <v>252.25165694326665</v>
      </c>
      <c r="G211" s="6">
        <f ca="1">_xll.PDENSITY($F$211,Model!$D$124:$D$133,$F$180,$F$181,1)</f>
        <v>0.15754588021372731</v>
      </c>
      <c r="H211" s="6">
        <f t="shared" ca="1" si="31"/>
        <v>252.25165694326665</v>
      </c>
      <c r="I211" s="6">
        <f ca="1">_xll.PDENSITY($H$211,Model!$E$124:$E$133,$H$180,$H$181,1)</f>
        <v>0.10086523167851565</v>
      </c>
      <c r="J211" s="6">
        <f t="shared" ca="1" si="32"/>
        <v>252.25165694326665</v>
      </c>
      <c r="K211" s="6">
        <f ca="1">_xll.PDENSITY($J$211,Model!$F$124:$F$133,$J$180,$J$181,1)</f>
        <v>0.13799672362536572</v>
      </c>
      <c r="L211" s="6"/>
      <c r="M211" s="6"/>
      <c r="N211" s="6">
        <f t="shared" ca="1" si="33"/>
        <v>252.25165694326665</v>
      </c>
      <c r="O211" s="6">
        <f ca="1">_xll.PDENSITY($N$211,Model!$H$124:$H$133,$N$180,$N$181,1)</f>
        <v>0.10000955705532229</v>
      </c>
      <c r="P211" s="6">
        <f t="shared" ca="1" si="34"/>
        <v>252.25165694326665</v>
      </c>
      <c r="Q211" s="6">
        <f ca="1">_xll.PDENSITY($P$211,Model!$I$124:$I$133,$P$180,$P$181,1)</f>
        <v>0.10015061967513821</v>
      </c>
      <c r="R211" s="6">
        <f t="shared" ca="1" si="35"/>
        <v>252.25165694326665</v>
      </c>
      <c r="S211" s="6">
        <f ca="1">_xll.PDENSITY($R$211,Model!$J$124:$J$133,$R$180,$R$181,1)</f>
        <v>0.10059865647460411</v>
      </c>
      <c r="T211" s="6">
        <f t="shared" ca="1" si="36"/>
        <v>252.25165694326665</v>
      </c>
      <c r="U211" s="6">
        <f ca="1">_xll.PDENSITY($T$211,Model!$K$124:$K$133,$T$180,$T$181,1)</f>
        <v>0.10002742624514369</v>
      </c>
      <c r="V211" s="6">
        <f t="shared" ca="1" si="37"/>
        <v>252.25165694326665</v>
      </c>
      <c r="W211" s="6">
        <f ca="1">_xll.PDENSITY($V$211,Model!$L$124:$L$133,$V$180,$V$181,1)</f>
        <v>0.1054710898119301</v>
      </c>
    </row>
    <row r="212" spans="1:23">
      <c r="A212">
        <v>27</v>
      </c>
      <c r="B212" s="6">
        <f t="shared" ca="1" si="28"/>
        <v>259.08814599786928</v>
      </c>
      <c r="C212" s="6">
        <f ca="1">_xll.PDENSITY($B$212,Model!$B$124:$B$133,$B$180,$B$181,1)</f>
        <v>0.22004751723952398</v>
      </c>
      <c r="D212" s="6">
        <f t="shared" ca="1" si="29"/>
        <v>259.08814599786928</v>
      </c>
      <c r="E212" s="6">
        <f ca="1">_xll.PDENSITY($D$212,Model!$C$124:$C$133,$D$180,$D$181,1)</f>
        <v>0.10198308365716099</v>
      </c>
      <c r="F212" s="6">
        <f t="shared" ca="1" si="30"/>
        <v>259.08814599786928</v>
      </c>
      <c r="G212" s="6">
        <f ca="1">_xll.PDENSITY($F$212,Model!$D$124:$D$133,$F$180,$F$181,1)</f>
        <v>0.16295237531151463</v>
      </c>
      <c r="H212" s="6">
        <f t="shared" ca="1" si="31"/>
        <v>259.08814599786928</v>
      </c>
      <c r="I212" s="6">
        <f ca="1">_xll.PDENSITY($H$212,Model!$E$124:$E$133,$H$180,$H$181,1)</f>
        <v>0.10228197145183723</v>
      </c>
      <c r="J212" s="6">
        <f t="shared" ca="1" si="32"/>
        <v>259.08814599786928</v>
      </c>
      <c r="K212" s="6">
        <f ca="1">_xll.PDENSITY($J$212,Model!$F$124:$F$133,$J$180,$J$181,1)</f>
        <v>0.14368802054694085</v>
      </c>
      <c r="L212" s="6"/>
      <c r="M212" s="6"/>
      <c r="N212" s="6">
        <f t="shared" ca="1" si="33"/>
        <v>259.08814599786928</v>
      </c>
      <c r="O212" s="6">
        <f ca="1">_xll.PDENSITY($N$212,Model!$H$124:$H$133,$N$180,$N$181,1)</f>
        <v>0.10006961381049326</v>
      </c>
      <c r="P212" s="6">
        <f t="shared" ca="1" si="34"/>
        <v>259.08814599786928</v>
      </c>
      <c r="Q212" s="6">
        <f ca="1">_xll.PDENSITY($P$212,Model!$I$124:$I$133,$P$180,$P$181,1)</f>
        <v>0.10063177209569427</v>
      </c>
      <c r="R212" s="6">
        <f t="shared" ca="1" si="35"/>
        <v>259.08814599786928</v>
      </c>
      <c r="S212" s="6">
        <f ca="1">_xll.PDENSITY($R$212,Model!$J$124:$J$133,$R$180,$R$181,1)</f>
        <v>0.10161813390080568</v>
      </c>
      <c r="T212" s="6">
        <f t="shared" ca="1" si="36"/>
        <v>259.08814599786928</v>
      </c>
      <c r="U212" s="6">
        <f ca="1">_xll.PDENSITY($T$212,Model!$K$124:$K$133,$T$180,$T$181,1)</f>
        <v>0.10018274285937603</v>
      </c>
      <c r="V212" s="6">
        <f t="shared" ca="1" si="37"/>
        <v>259.08814599786928</v>
      </c>
      <c r="W212" s="6">
        <f ca="1">_xll.PDENSITY($V$212,Model!$L$124:$L$133,$V$180,$V$181,1)</f>
        <v>0.10933635136179251</v>
      </c>
    </row>
    <row r="213" spans="1:23">
      <c r="A213">
        <v>28</v>
      </c>
      <c r="B213" s="6">
        <f t="shared" ca="1" si="28"/>
        <v>265.9246350524719</v>
      </c>
      <c r="C213" s="6">
        <f ca="1">_xll.PDENSITY($B$213,Model!$B$124:$B$133,$B$180,$B$181,1)</f>
        <v>0.22538513538905908</v>
      </c>
      <c r="D213" s="6">
        <f t="shared" ca="1" si="29"/>
        <v>265.9246350524719</v>
      </c>
      <c r="E213" s="6">
        <f ca="1">_xll.PDENSITY($D$213,Model!$C$124:$C$133,$D$180,$D$181,1)</f>
        <v>0.1041772422760238</v>
      </c>
      <c r="F213" s="6">
        <f t="shared" ca="1" si="30"/>
        <v>265.9246350524719</v>
      </c>
      <c r="G213" s="6">
        <f ca="1">_xll.PDENSITY($F$213,Model!$D$124:$D$133,$F$180,$F$181,1)</f>
        <v>0.1686704657163301</v>
      </c>
      <c r="H213" s="6">
        <f t="shared" ca="1" si="31"/>
        <v>265.9246350524719</v>
      </c>
      <c r="I213" s="6">
        <f ca="1">_xll.PDENSITY($H$213,Model!$E$124:$E$133,$H$180,$H$181,1)</f>
        <v>0.10473684702643275</v>
      </c>
      <c r="J213" s="6">
        <f t="shared" ca="1" si="32"/>
        <v>265.9246350524719</v>
      </c>
      <c r="K213" s="6">
        <f ca="1">_xll.PDENSITY($J$213,Model!$F$124:$F$133,$J$180,$J$181,1)</f>
        <v>0.14975949557378013</v>
      </c>
      <c r="L213" s="6"/>
      <c r="M213" s="6"/>
      <c r="N213" s="6">
        <f t="shared" ca="1" si="33"/>
        <v>265.9246350524719</v>
      </c>
      <c r="O213" s="6">
        <f ca="1">_xll.PDENSITY($N$213,Model!$H$124:$H$133,$N$180,$N$181,1)</f>
        <v>0.10026321861841239</v>
      </c>
      <c r="P213" s="6">
        <f t="shared" ca="1" si="34"/>
        <v>265.9246350524719</v>
      </c>
      <c r="Q213" s="6">
        <f ca="1">_xll.PDENSITY($P$213,Model!$I$124:$I$133,$P$180,$P$181,1)</f>
        <v>0.10166148894673488</v>
      </c>
      <c r="R213" s="6">
        <f t="shared" ca="1" si="35"/>
        <v>265.9246350524719</v>
      </c>
      <c r="S213" s="6">
        <f ca="1">_xll.PDENSITY($R$213,Model!$J$124:$J$133,$R$180,$R$181,1)</f>
        <v>0.1034263301247416</v>
      </c>
      <c r="T213" s="6">
        <f t="shared" ca="1" si="36"/>
        <v>265.9246350524719</v>
      </c>
      <c r="U213" s="6">
        <f ca="1">_xll.PDENSITY($T$213,Model!$K$124:$K$133,$T$180,$T$181,1)</f>
        <v>0.10063192991249448</v>
      </c>
      <c r="V213" s="6">
        <f t="shared" ca="1" si="37"/>
        <v>265.9246350524719</v>
      </c>
      <c r="W213" s="6">
        <f ca="1">_xll.PDENSITY($V$213,Model!$L$124:$L$133,$V$180,$V$181,1)</f>
        <v>0.11637031090555214</v>
      </c>
    </row>
    <row r="214" spans="1:23">
      <c r="A214">
        <v>29</v>
      </c>
      <c r="B214" s="6">
        <f t="shared" ca="1" si="28"/>
        <v>272.76112410707452</v>
      </c>
      <c r="C214" s="6">
        <f ca="1">_xll.PDENSITY($B$214,Model!$B$124:$B$133,$B$180,$B$181,1)</f>
        <v>0.23100293952330458</v>
      </c>
      <c r="D214" s="6">
        <f t="shared" ca="1" si="29"/>
        <v>272.76112410707452</v>
      </c>
      <c r="E214" s="6">
        <f ca="1">_xll.PDENSITY($D$214,Model!$C$124:$C$133,$D$180,$D$181,1)</f>
        <v>0.10754000199187705</v>
      </c>
      <c r="F214" s="6">
        <f t="shared" ca="1" si="30"/>
        <v>272.76112410707452</v>
      </c>
      <c r="G214" s="6">
        <f ca="1">_xll.PDENSITY($F$214,Model!$D$124:$D$133,$F$180,$F$181,1)</f>
        <v>0.17472845425434169</v>
      </c>
      <c r="H214" s="6">
        <f t="shared" ca="1" si="31"/>
        <v>272.76112410707452</v>
      </c>
      <c r="I214" s="6">
        <f ca="1">_xll.PDENSITY($H$214,Model!$E$124:$E$133,$H$180,$H$181,1)</f>
        <v>0.10843303607407662</v>
      </c>
      <c r="J214" s="6">
        <f t="shared" ca="1" si="32"/>
        <v>272.76112410707452</v>
      </c>
      <c r="K214" s="6">
        <f ca="1">_xll.PDENSITY($J$214,Model!$F$124:$F$133,$J$180,$J$181,1)</f>
        <v>0.15623311514222005</v>
      </c>
      <c r="L214" s="6"/>
      <c r="M214" s="6"/>
      <c r="N214" s="6">
        <f t="shared" ca="1" si="33"/>
        <v>272.76112410707452</v>
      </c>
      <c r="O214" s="6">
        <f ca="1">_xll.PDENSITY($N$214,Model!$H$124:$H$133,$N$180,$N$181,1)</f>
        <v>0.10073458823878752</v>
      </c>
      <c r="P214" s="6">
        <f t="shared" ca="1" si="34"/>
        <v>272.76112410707452</v>
      </c>
      <c r="Q214" s="6">
        <f ca="1">_xll.PDENSITY($P$214,Model!$I$124:$I$133,$P$180,$P$181,1)</f>
        <v>0.10354690493274479</v>
      </c>
      <c r="R214" s="6">
        <f t="shared" ca="1" si="35"/>
        <v>272.76112410707452</v>
      </c>
      <c r="S214" s="6">
        <f ca="1">_xll.PDENSITY($R$214,Model!$J$124:$J$133,$R$180,$R$181,1)</f>
        <v>0.10622405808594251</v>
      </c>
      <c r="T214" s="6">
        <f t="shared" ca="1" si="36"/>
        <v>272.76112410707452</v>
      </c>
      <c r="U214" s="6">
        <f ca="1">_xll.PDENSITY($T$214,Model!$K$124:$K$133,$T$180,$T$181,1)</f>
        <v>0.10161916894289617</v>
      </c>
      <c r="V214" s="6">
        <f t="shared" ca="1" si="37"/>
        <v>272.76112410707452</v>
      </c>
      <c r="W214" s="6">
        <f ca="1">_xll.PDENSITY($V$214,Model!$L$124:$L$133,$V$180,$V$181,1)</f>
        <v>0.12340427044931175</v>
      </c>
    </row>
    <row r="215" spans="1:23">
      <c r="A215">
        <v>30</v>
      </c>
      <c r="B215" s="6">
        <f t="shared" ca="1" si="28"/>
        <v>279.59761316167715</v>
      </c>
      <c r="C215" s="6">
        <f ca="1">_xll.PDENSITY($B$215,Model!$B$124:$B$133,$B$180,$B$181,1)</f>
        <v>0.2369217222204206</v>
      </c>
      <c r="D215" s="6">
        <f t="shared" ca="1" si="29"/>
        <v>279.59761316167715</v>
      </c>
      <c r="E215" s="6">
        <f ca="1">_xll.PDENSITY($D$215,Model!$C$124:$C$133,$D$180,$D$181,1)</f>
        <v>0.11203035245617517</v>
      </c>
      <c r="F215" s="6">
        <f t="shared" ca="1" si="30"/>
        <v>279.59761316167715</v>
      </c>
      <c r="G215" s="6">
        <f ca="1">_xll.PDENSITY($F$215,Model!$D$124:$D$133,$F$180,$F$181,1)</f>
        <v>0.18115632614515603</v>
      </c>
      <c r="H215" s="6">
        <f t="shared" ca="1" si="31"/>
        <v>279.59761316167715</v>
      </c>
      <c r="I215" s="6">
        <f ca="1">_xll.PDENSITY($H$215,Model!$E$124:$E$133,$H$180,$H$181,1)</f>
        <v>0.11326613370166098</v>
      </c>
      <c r="J215" s="6">
        <f t="shared" ca="1" si="32"/>
        <v>279.59761316167715</v>
      </c>
      <c r="K215" s="6">
        <f ca="1">_xll.PDENSITY($J$215,Model!$F$124:$F$133,$J$180,$J$181,1)</f>
        <v>0.16312860631056775</v>
      </c>
      <c r="L215" s="6"/>
      <c r="M215" s="6"/>
      <c r="N215" s="6">
        <f t="shared" ca="1" si="33"/>
        <v>279.59761316167715</v>
      </c>
      <c r="O215" s="6">
        <f ca="1">_xll.PDENSITY($N$215,Model!$H$124:$H$133,$N$180,$N$181,1)</f>
        <v>0.10170519792040597</v>
      </c>
      <c r="P215" s="6">
        <f t="shared" ca="1" si="34"/>
        <v>279.59761316167715</v>
      </c>
      <c r="Q215" s="6">
        <f ca="1">_xll.PDENSITY($P$215,Model!$I$124:$I$133,$P$180,$P$181,1)</f>
        <v>0.10653637799126536</v>
      </c>
      <c r="R215" s="6">
        <f t="shared" ca="1" si="35"/>
        <v>279.59761316167715</v>
      </c>
      <c r="S215" s="6">
        <f ca="1">_xll.PDENSITY($R$215,Model!$J$124:$J$133,$R$180,$R$181,1)</f>
        <v>0.11001131778440834</v>
      </c>
      <c r="T215" s="6">
        <f t="shared" ca="1" si="36"/>
        <v>279.59761316167715</v>
      </c>
      <c r="U215" s="6">
        <f ca="1">_xll.PDENSITY($T$215,Model!$K$124:$K$133,$T$180,$T$181,1)</f>
        <v>0.10345294298425715</v>
      </c>
      <c r="V215" s="6">
        <f t="shared" ca="1" si="37"/>
        <v>279.59761316167715</v>
      </c>
      <c r="W215" s="6">
        <f ca="1">_xll.PDENSITY($V$215,Model!$L$124:$L$133,$V$180,$V$181,1)</f>
        <v>0.13043822999307136</v>
      </c>
    </row>
    <row r="216" spans="1:23">
      <c r="A216">
        <v>31</v>
      </c>
      <c r="B216" s="6">
        <f t="shared" ca="1" si="28"/>
        <v>286.43410221627977</v>
      </c>
      <c r="C216" s="6">
        <f ca="1">_xll.PDENSITY($B$216,Model!$B$124:$B$133,$B$180,$B$181,1)</f>
        <v>0.24316099256595253</v>
      </c>
      <c r="D216" s="6">
        <f t="shared" ca="1" si="29"/>
        <v>286.43410221627977</v>
      </c>
      <c r="E216" s="6">
        <f ca="1">_xll.PDENSITY($D$216,Model!$C$124:$C$133,$D$180,$D$181,1)</f>
        <v>0.117593531850295</v>
      </c>
      <c r="F216" s="6">
        <f t="shared" ca="1" si="30"/>
        <v>286.43410221627977</v>
      </c>
      <c r="G216" s="6">
        <f ca="1">_xll.PDENSITY($F$216,Model!$D$124:$D$133,$F$180,$F$181,1)</f>
        <v>0.18798589741962884</v>
      </c>
      <c r="H216" s="6">
        <f t="shared" ca="1" si="31"/>
        <v>286.43410221627977</v>
      </c>
      <c r="I216" s="6">
        <f ca="1">_xll.PDENSITY($H$216,Model!$E$124:$E$133,$H$180,$H$181,1)</f>
        <v>0.11913173501607807</v>
      </c>
      <c r="J216" s="6">
        <f t="shared" ca="1" si="32"/>
        <v>286.43410221627977</v>
      </c>
      <c r="K216" s="6">
        <f ca="1">_xll.PDENSITY($J$216,Model!$F$124:$F$133,$J$180,$J$181,1)</f>
        <v>0.17046315266994014</v>
      </c>
      <c r="L216" s="6"/>
      <c r="M216" s="6"/>
      <c r="N216" s="6">
        <f t="shared" ca="1" si="33"/>
        <v>286.43410221627977</v>
      </c>
      <c r="O216" s="6">
        <f ca="1">_xll.PDENSITY($N$216,Model!$H$124:$H$133,$N$180,$N$181,1)</f>
        <v>0.10347485675677948</v>
      </c>
      <c r="P216" s="6">
        <f t="shared" ca="1" si="34"/>
        <v>286.43410221627977</v>
      </c>
      <c r="Q216" s="6">
        <f ca="1">_xll.PDENSITY($P$216,Model!$I$124:$I$133,$P$180,$P$181,1)</f>
        <v>0.11079389052567142</v>
      </c>
      <c r="R216" s="6">
        <f t="shared" ca="1" si="35"/>
        <v>286.43410221627977</v>
      </c>
      <c r="S216" s="6">
        <f ca="1">_xll.PDENSITY($R$216,Model!$J$124:$J$133,$R$180,$R$181,1)</f>
        <v>0.11478810922013909</v>
      </c>
      <c r="T216" s="6">
        <f t="shared" ca="1" si="36"/>
        <v>286.43410221627977</v>
      </c>
      <c r="U216" s="6">
        <f ca="1">_xll.PDENSITY($T$216,Model!$K$124:$K$133,$T$180,$T$181,1)</f>
        <v>0.1064486414974551</v>
      </c>
      <c r="V216" s="6">
        <f t="shared" ca="1" si="37"/>
        <v>286.43410221627977</v>
      </c>
      <c r="W216" s="6">
        <f ca="1">_xll.PDENSITY($V$216,Model!$L$124:$L$133,$V$180,$V$181,1)</f>
        <v>0.13747218953683099</v>
      </c>
    </row>
    <row r="217" spans="1:23">
      <c r="A217">
        <v>32</v>
      </c>
      <c r="B217" s="6">
        <f t="shared" ca="1" si="28"/>
        <v>293.27059127088239</v>
      </c>
      <c r="C217" s="6">
        <f ca="1">_xll.PDENSITY($B$217,Model!$B$124:$B$133,$B$180,$B$181,1)</f>
        <v>0.24973818494012137</v>
      </c>
      <c r="D217" s="6">
        <f t="shared" ca="1" si="29"/>
        <v>293.27059127088239</v>
      </c>
      <c r="E217" s="6">
        <f ca="1">_xll.PDENSITY($D$217,Model!$C$124:$C$133,$D$180,$D$181,1)</f>
        <v>0.12416169473024033</v>
      </c>
      <c r="F217" s="6">
        <f t="shared" ca="1" si="30"/>
        <v>293.27059127088239</v>
      </c>
      <c r="G217" s="6">
        <f ca="1">_xll.PDENSITY($F$217,Model!$D$124:$D$133,$F$180,$F$181,1)</f>
        <v>0.19525097239964018</v>
      </c>
      <c r="H217" s="6">
        <f t="shared" ca="1" si="31"/>
        <v>293.27059127088239</v>
      </c>
      <c r="I217" s="6">
        <f ca="1">_xll.PDENSITY($H$217,Model!$E$124:$E$133,$H$180,$H$181,1)</f>
        <v>0.12592543512422005</v>
      </c>
      <c r="J217" s="6">
        <f t="shared" ca="1" si="32"/>
        <v>293.27059127088239</v>
      </c>
      <c r="K217" s="6">
        <f ca="1">_xll.PDENSITY($J$217,Model!$F$124:$F$133,$J$180,$J$181,1)</f>
        <v>0.17825112688213612</v>
      </c>
      <c r="L217" s="6"/>
      <c r="M217" s="6"/>
      <c r="N217" s="6">
        <f t="shared" ca="1" si="33"/>
        <v>293.27059127088239</v>
      </c>
      <c r="O217" s="6">
        <f ca="1">_xll.PDENSITY($N$217,Model!$H$124:$H$133,$N$180,$N$181,1)</f>
        <v>0.10642144648880128</v>
      </c>
      <c r="P217" s="6">
        <f t="shared" ca="1" si="34"/>
        <v>293.27059127088239</v>
      </c>
      <c r="Q217" s="6">
        <f ca="1">_xll.PDENSITY($P$217,Model!$I$124:$I$133,$P$180,$P$181,1)</f>
        <v>0.11640679780181548</v>
      </c>
      <c r="R217" s="6">
        <f t="shared" ca="1" si="35"/>
        <v>293.27059127088239</v>
      </c>
      <c r="S217" s="6">
        <f ca="1">_xll.PDENSITY($R$217,Model!$J$124:$J$133,$R$180,$R$181,1)</f>
        <v>0.12055443239313476</v>
      </c>
      <c r="T217" s="6">
        <f t="shared" ca="1" si="36"/>
        <v>293.27059127088239</v>
      </c>
      <c r="U217" s="6">
        <f ca="1">_xll.PDENSITY($T$217,Model!$K$124:$K$133,$T$180,$T$181,1)</f>
        <v>0.11088197245014915</v>
      </c>
      <c r="V217" s="6">
        <f t="shared" ca="1" si="37"/>
        <v>293.27059127088239</v>
      </c>
      <c r="W217" s="6">
        <f ca="1">_xll.PDENSITY($V$217,Model!$L$124:$L$133,$V$180,$V$181,1)</f>
        <v>0.14450614908059062</v>
      </c>
    </row>
    <row r="218" spans="1:23">
      <c r="A218">
        <v>33</v>
      </c>
      <c r="B218" s="6">
        <f t="shared" ca="1" si="28"/>
        <v>300.10708032548501</v>
      </c>
      <c r="C218" s="6">
        <f ca="1">_xll.PDENSITY($B$218,Model!$B$124:$B$133,$B$180,$B$181,1)</f>
        <v>0.2566677618247602</v>
      </c>
      <c r="D218" s="6">
        <f t="shared" ca="1" si="29"/>
        <v>300.10708032548501</v>
      </c>
      <c r="E218" s="6">
        <f ca="1">_xll.PDENSITY($D$218,Model!$C$124:$C$133,$D$180,$D$181,1)</f>
        <v>0.13165473943196987</v>
      </c>
      <c r="F218" s="6">
        <f t="shared" ca="1" si="30"/>
        <v>300.10708032548501</v>
      </c>
      <c r="G218" s="6">
        <f ca="1">_xll.PDENSITY($F$218,Model!$D$124:$D$133,$F$180,$F$181,1)</f>
        <v>0.20298751101931128</v>
      </c>
      <c r="H218" s="6">
        <f t="shared" ca="1" si="31"/>
        <v>300.10708032548501</v>
      </c>
      <c r="I218" s="6">
        <f ca="1">_xll.PDENSITY($H$218,Model!$E$124:$E$133,$H$180,$H$181,1)</f>
        <v>0.13354282913297907</v>
      </c>
      <c r="J218" s="6">
        <f t="shared" ca="1" si="32"/>
        <v>300.10708032548501</v>
      </c>
      <c r="K218" s="6">
        <f ca="1">_xll.PDENSITY($J$218,Model!$F$124:$F$133,$J$180,$J$181,1)</f>
        <v>0.18650386482740369</v>
      </c>
      <c r="L218" s="6"/>
      <c r="M218" s="6"/>
      <c r="N218" s="6">
        <f t="shared" ca="1" si="33"/>
        <v>300.10708032548501</v>
      </c>
      <c r="O218" s="6">
        <f ca="1">_xll.PDENSITY($N$218,Model!$H$124:$H$133,$N$180,$N$181,1)</f>
        <v>0.11097358952537779</v>
      </c>
      <c r="P218" s="6">
        <f t="shared" ca="1" si="34"/>
        <v>300.10708032548501</v>
      </c>
      <c r="Q218" s="6">
        <f ca="1">_xll.PDENSITY($P$218,Model!$I$124:$I$133,$P$180,$P$181,1)</f>
        <v>0.123393576344672</v>
      </c>
      <c r="R218" s="6">
        <f t="shared" ca="1" si="35"/>
        <v>300.10708032548501</v>
      </c>
      <c r="S218" s="6">
        <f ca="1">_xll.PDENSITY($R$218,Model!$J$124:$J$133,$R$180,$R$181,1)</f>
        <v>0.12731028730339541</v>
      </c>
      <c r="T218" s="6">
        <f t="shared" ca="1" si="36"/>
        <v>300.10708032548501</v>
      </c>
      <c r="U218" s="6">
        <f ca="1">_xll.PDENSITY($T$218,Model!$K$124:$K$133,$T$180,$T$181,1)</f>
        <v>0.11695564376864986</v>
      </c>
      <c r="V218" s="6">
        <f t="shared" ca="1" si="37"/>
        <v>300.10708032548501</v>
      </c>
      <c r="W218" s="6">
        <f ca="1">_xll.PDENSITY($V$218,Model!$L$124:$L$133,$V$180,$V$181,1)</f>
        <v>0.15154010862435024</v>
      </c>
    </row>
    <row r="219" spans="1:23">
      <c r="A219">
        <v>34</v>
      </c>
      <c r="B219" s="6">
        <f t="shared" ref="B219:B250" ca="1" si="38">1/99*($B$179-$B$178)+B218</f>
        <v>306.94356938008764</v>
      </c>
      <c r="C219" s="6">
        <f ca="1">_xll.PDENSITY($B$219,Model!$B$124:$B$133,$B$180,$B$181,1)</f>
        <v>0.2639602784787769</v>
      </c>
      <c r="D219" s="6">
        <f t="shared" ref="D219:D250" ca="1" si="39">1/99*($D$179-$D$178)+D218</f>
        <v>306.94356938008764</v>
      </c>
      <c r="E219" s="6">
        <f ca="1">_xll.PDENSITY($D$219,Model!$C$124:$C$133,$D$180,$D$181,1)</f>
        <v>0.13998128494677314</v>
      </c>
      <c r="F219" s="6">
        <f t="shared" ref="F219:F250" ca="1" si="40">1/99*($F$179-$F$178)+F218</f>
        <v>306.94356938008764</v>
      </c>
      <c r="G219" s="6">
        <f ca="1">_xll.PDENSITY($F$219,Model!$D$124:$D$133,$F$180,$F$181,1)</f>
        <v>0.21123380681585346</v>
      </c>
      <c r="H219" s="6">
        <f t="shared" ref="H219:H250" ca="1" si="41">1/99*($H$179-$H$178)+H218</f>
        <v>306.94356938008764</v>
      </c>
      <c r="I219" s="6">
        <f ca="1">_xll.PDENSITY($H$219,Model!$E$124:$E$133,$H$180,$H$181,1)</f>
        <v>0.14187951214924741</v>
      </c>
      <c r="J219" s="6">
        <f t="shared" ref="J219:J250" ca="1" si="42">1/99*($J$179-$J$178)+J218</f>
        <v>306.94356938008764</v>
      </c>
      <c r="K219" s="6">
        <f ca="1">_xll.PDENSITY($J$219,Model!$F$124:$F$133,$J$180,$J$181,1)</f>
        <v>0.19522948560302106</v>
      </c>
      <c r="L219" s="6"/>
      <c r="M219" s="6"/>
      <c r="N219" s="6">
        <f t="shared" ref="N219:N250" ca="1" si="43">1/99*($N$179-$N$178)+N218</f>
        <v>306.94356938008764</v>
      </c>
      <c r="O219" s="6">
        <f ca="1">_xll.PDENSITY($N$219,Model!$H$124:$H$133,$N$180,$N$181,1)</f>
        <v>0.11751708368526381</v>
      </c>
      <c r="P219" s="6">
        <f t="shared" ref="P219:P250" ca="1" si="44">1/99*($P$179-$P$178)+P218</f>
        <v>306.94356938008764</v>
      </c>
      <c r="Q219" s="6">
        <f ca="1">_xll.PDENSITY($P$219,Model!$I$124:$I$133,$P$180,$P$181,1)</f>
        <v>0.13171157233498149</v>
      </c>
      <c r="R219" s="6">
        <f t="shared" ref="R219:R250" ca="1" si="45">1/99*($R$179-$R$178)+R218</f>
        <v>306.94356938008764</v>
      </c>
      <c r="S219" s="6">
        <f ca="1">_xll.PDENSITY($R$219,Model!$J$124:$J$133,$R$180,$R$181,1)</f>
        <v>0.13505567395092102</v>
      </c>
      <c r="T219" s="6">
        <f t="shared" ref="T219:T250" ca="1" si="46">1/99*($T$179-$T$178)+T218</f>
        <v>306.94356938008764</v>
      </c>
      <c r="U219" s="6">
        <f ca="1">_xll.PDENSITY($T$219,Model!$K$124:$K$133,$T$180,$T$181,1)</f>
        <v>0.12477797238731056</v>
      </c>
      <c r="V219" s="6">
        <f t="shared" ref="V219:V250" ca="1" si="47">1/99*($V$179-$V$178)+V218</f>
        <v>306.94356938008764</v>
      </c>
      <c r="W219" s="6">
        <f ca="1">_xll.PDENSITY($V$219,Model!$L$124:$L$133,$V$180,$V$181,1)</f>
        <v>0.15857406816810987</v>
      </c>
    </row>
    <row r="220" spans="1:23">
      <c r="A220">
        <v>35</v>
      </c>
      <c r="B220" s="6">
        <f t="shared" ca="1" si="38"/>
        <v>313.78005843469026</v>
      </c>
      <c r="C220" s="6">
        <f ca="1">_xll.PDENSITY($B$220,Model!$B$124:$B$133,$B$180,$B$181,1)</f>
        <v>0.27162151517751237</v>
      </c>
      <c r="D220" s="6">
        <f t="shared" ca="1" si="39"/>
        <v>313.78005843469026</v>
      </c>
      <c r="E220" s="6">
        <f ca="1">_xll.PDENSITY($D$220,Model!$C$124:$C$133,$D$180,$D$181,1)</f>
        <v>0.14903978535326506</v>
      </c>
      <c r="F220" s="6">
        <f t="shared" ca="1" si="40"/>
        <v>313.78005843469026</v>
      </c>
      <c r="G220" s="6">
        <f ca="1">_xll.PDENSITY($F$220,Model!$D$124:$D$133,$F$180,$F$181,1)</f>
        <v>0.22003067647104962</v>
      </c>
      <c r="H220" s="6">
        <f t="shared" ca="1" si="41"/>
        <v>313.78005843469026</v>
      </c>
      <c r="I220" s="6">
        <f ca="1">_xll.PDENSITY($H$220,Model!$E$124:$E$133,$H$180,$H$181,1)</f>
        <v>0.15083107927991712</v>
      </c>
      <c r="J220" s="6">
        <f t="shared" ca="1" si="42"/>
        <v>313.78005843469026</v>
      </c>
      <c r="K220" s="6">
        <f ca="1">_xll.PDENSITY($J$220,Model!$F$124:$F$133,$J$180,$J$181,1)</f>
        <v>0.20443276077183992</v>
      </c>
      <c r="L220" s="6"/>
      <c r="M220" s="6"/>
      <c r="N220" s="6">
        <f t="shared" ca="1" si="43"/>
        <v>313.78005843469026</v>
      </c>
      <c r="O220" s="6">
        <f ca="1">_xll.PDENSITY($N$220,Model!$H$124:$H$133,$N$180,$N$181,1)</f>
        <v>0.12635371506093013</v>
      </c>
      <c r="P220" s="6">
        <f t="shared" ca="1" si="44"/>
        <v>313.78005843469026</v>
      </c>
      <c r="Q220" s="6">
        <f ca="1">_xll.PDENSITY($P$220,Model!$I$124:$I$133,$P$180,$P$181,1)</f>
        <v>0.14126475000589472</v>
      </c>
      <c r="R220" s="6">
        <f t="shared" ca="1" si="45"/>
        <v>313.78005843469026</v>
      </c>
      <c r="S220" s="6">
        <f ca="1">_xll.PDENSITY($R$220,Model!$J$124:$J$133,$R$180,$R$181,1)</f>
        <v>0.14379059233571154</v>
      </c>
      <c r="T220" s="6">
        <f t="shared" ca="1" si="46"/>
        <v>313.78005843469026</v>
      </c>
      <c r="U220" s="6">
        <f ca="1">_xll.PDENSITY($T$220,Model!$K$124:$K$133,$T$180,$T$181,1)</f>
        <v>0.13435207912067121</v>
      </c>
      <c r="V220" s="6">
        <f t="shared" ca="1" si="47"/>
        <v>313.78005843469026</v>
      </c>
      <c r="W220" s="6">
        <f ca="1">_xll.PDENSITY($V$220,Model!$L$124:$L$133,$V$180,$V$181,1)</f>
        <v>0.16560802771186947</v>
      </c>
    </row>
    <row r="221" spans="1:23">
      <c r="A221">
        <v>36</v>
      </c>
      <c r="B221" s="6">
        <f t="shared" ca="1" si="38"/>
        <v>320.61654748929288</v>
      </c>
      <c r="C221" s="6">
        <f ca="1">_xll.PDENSITY($B$221,Model!$B$124:$B$133,$B$180,$B$181,1)</f>
        <v>0.27965181435033754</v>
      </c>
      <c r="D221" s="6">
        <f t="shared" ca="1" si="39"/>
        <v>320.61654748929288</v>
      </c>
      <c r="E221" s="6">
        <f ca="1">_xll.PDENSITY($D$221,Model!$C$124:$C$133,$D$180,$D$181,1)</f>
        <v>0.15871976821500611</v>
      </c>
      <c r="F221" s="6">
        <f t="shared" ca="1" si="40"/>
        <v>320.61654748929288</v>
      </c>
      <c r="G221" s="6">
        <f ca="1">_xll.PDENSITY($F$221,Model!$D$124:$D$133,$F$180,$F$181,1)</f>
        <v>0.22942166184154184</v>
      </c>
      <c r="H221" s="6">
        <f t="shared" ca="1" si="41"/>
        <v>320.61654748929288</v>
      </c>
      <c r="I221" s="6">
        <f ca="1">_xll.PDENSITY($H$221,Model!$E$124:$E$133,$H$180,$H$181,1)</f>
        <v>0.16029312563188053</v>
      </c>
      <c r="J221" s="6">
        <f t="shared" ca="1" si="42"/>
        <v>320.61654748929288</v>
      </c>
      <c r="K221" s="6">
        <f ca="1">_xll.PDENSITY($J$221,Model!$F$124:$F$133,$J$180,$J$181,1)</f>
        <v>0.21411503533155204</v>
      </c>
      <c r="L221" s="6"/>
      <c r="M221" s="6"/>
      <c r="N221" s="6">
        <f t="shared" ca="1" si="43"/>
        <v>320.61654748929288</v>
      </c>
      <c r="O221" s="6">
        <f ca="1">_xll.PDENSITY($N$221,Model!$H$124:$H$133,$N$180,$N$181,1)</f>
        <v>0.13762957786387023</v>
      </c>
      <c r="P221" s="6">
        <f t="shared" ca="1" si="44"/>
        <v>320.61654748929288</v>
      </c>
      <c r="Q221" s="6">
        <f ca="1">_xll.PDENSITY($P$221,Model!$I$124:$I$133,$P$180,$P$181,1)</f>
        <v>0.15191144003961701</v>
      </c>
      <c r="R221" s="6">
        <f t="shared" ca="1" si="45"/>
        <v>320.61654748929288</v>
      </c>
      <c r="S221" s="6">
        <f ca="1">_xll.PDENSITY($R$221,Model!$J$124:$J$133,$R$180,$R$181,1)</f>
        <v>0.15351504245776701</v>
      </c>
      <c r="T221" s="6">
        <f t="shared" ca="1" si="46"/>
        <v>320.61654748929288</v>
      </c>
      <c r="U221" s="6">
        <f ca="1">_xll.PDENSITY($T$221,Model!$K$124:$K$133,$T$180,$T$181,1)</f>
        <v>0.14557432758358624</v>
      </c>
      <c r="V221" s="6">
        <f t="shared" ca="1" si="47"/>
        <v>320.61654748929288</v>
      </c>
      <c r="W221" s="6">
        <f ca="1">_xll.PDENSITY($V$221,Model!$L$124:$L$133,$V$180,$V$181,1)</f>
        <v>0.1726419872556291</v>
      </c>
    </row>
    <row r="222" spans="1:23">
      <c r="A222">
        <v>37</v>
      </c>
      <c r="B222" s="6">
        <f t="shared" ca="1" si="38"/>
        <v>327.45303654389551</v>
      </c>
      <c r="C222" s="6">
        <f ca="1">_xll.PDENSITY($B$222,Model!$B$124:$B$133,$B$180,$B$181,1)</f>
        <v>0.28804577153813626</v>
      </c>
      <c r="D222" s="6">
        <f t="shared" ca="1" si="39"/>
        <v>327.45303654389551</v>
      </c>
      <c r="E222" s="6">
        <f ca="1">_xll.PDENSITY($D$222,Model!$C$124:$C$133,$D$180,$D$181,1)</f>
        <v>0.16890318184093916</v>
      </c>
      <c r="F222" s="6">
        <f t="shared" ca="1" si="40"/>
        <v>327.45303654389551</v>
      </c>
      <c r="G222" s="6">
        <f ca="1">_xll.PDENSITY($F$222,Model!$D$124:$D$133,$F$180,$F$181,1)</f>
        <v>0.23945324547791449</v>
      </c>
      <c r="H222" s="6">
        <f t="shared" ca="1" si="41"/>
        <v>327.45303654389551</v>
      </c>
      <c r="I222" s="6">
        <f ca="1">_xll.PDENSITY($H$222,Model!$E$124:$E$133,$H$180,$H$181,1)</f>
        <v>0.17016124631202964</v>
      </c>
      <c r="J222" s="6">
        <f t="shared" ca="1" si="42"/>
        <v>327.45303654389551</v>
      </c>
      <c r="K222" s="6">
        <f ca="1">_xll.PDENSITY($J$222,Model!$F$124:$F$133,$J$180,$J$181,1)</f>
        <v>0.22427420187670394</v>
      </c>
      <c r="L222" s="6"/>
      <c r="M222" s="6"/>
      <c r="N222" s="6">
        <f t="shared" ca="1" si="43"/>
        <v>327.45303654389551</v>
      </c>
      <c r="O222" s="6">
        <f ca="1">_xll.PDENSITY($N$222,Model!$H$124:$H$133,$N$180,$N$181,1)</f>
        <v>0.15126253999476066</v>
      </c>
      <c r="P222" s="6">
        <f t="shared" ca="1" si="44"/>
        <v>327.45303654389551</v>
      </c>
      <c r="Q222" s="6">
        <f ca="1">_xll.PDENSITY($P$222,Model!$I$124:$I$133,$P$180,$P$181,1)</f>
        <v>0.1634720879640523</v>
      </c>
      <c r="R222" s="6">
        <f t="shared" ca="1" si="45"/>
        <v>327.45303654389551</v>
      </c>
      <c r="S222" s="6">
        <f ca="1">_xll.PDENSITY($R$222,Model!$J$124:$J$133,$R$180,$R$181,1)</f>
        <v>0.16422902431708741</v>
      </c>
      <c r="T222" s="6">
        <f t="shared" ca="1" si="46"/>
        <v>327.45303654389551</v>
      </c>
      <c r="U222" s="6">
        <f ca="1">_xll.PDENSITY($T$222,Model!$K$124:$K$133,$T$180,$T$181,1)</f>
        <v>0.15824066538456771</v>
      </c>
      <c r="V222" s="6">
        <f t="shared" ca="1" si="47"/>
        <v>327.45303654389551</v>
      </c>
      <c r="W222" s="6">
        <f ca="1">_xll.PDENSITY($V$222,Model!$L$124:$L$133,$V$180,$V$181,1)</f>
        <v>0.17967594679938872</v>
      </c>
    </row>
    <row r="223" spans="1:23">
      <c r="A223">
        <v>38</v>
      </c>
      <c r="B223" s="6">
        <f t="shared" ca="1" si="38"/>
        <v>334.28952559849813</v>
      </c>
      <c r="C223" s="6">
        <f ca="1">_xll.PDENSITY($B$223,Model!$B$124:$B$133,$B$180,$B$181,1)</f>
        <v>0.29679240642462068</v>
      </c>
      <c r="D223" s="6">
        <f t="shared" ca="1" si="39"/>
        <v>334.28952559849813</v>
      </c>
      <c r="E223" s="6">
        <f ca="1">_xll.PDENSITY($D$223,Model!$C$124:$C$133,$D$180,$D$181,1)</f>
        <v>0.17961751849744487</v>
      </c>
      <c r="F223" s="6">
        <f t="shared" ca="1" si="40"/>
        <v>334.28952559849813</v>
      </c>
      <c r="G223" s="6">
        <f ca="1">_xll.PDENSITY($F$223,Model!$D$124:$D$133,$F$180,$F$181,1)</f>
        <v>0.25017508069932648</v>
      </c>
      <c r="H223" s="6">
        <f t="shared" ca="1" si="41"/>
        <v>334.28952559849813</v>
      </c>
      <c r="I223" s="6">
        <f ca="1">_xll.PDENSITY($H$223,Model!$E$124:$E$133,$H$180,$H$181,1)</f>
        <v>0.18051281859755403</v>
      </c>
      <c r="J223" s="6">
        <f t="shared" ca="1" si="42"/>
        <v>334.28952559849813</v>
      </c>
      <c r="K223" s="6">
        <f ca="1">_xll.PDENSITY($J$223,Model!$F$124:$F$133,$J$180,$J$181,1)</f>
        <v>0.23490472837572959</v>
      </c>
      <c r="L223" s="6"/>
      <c r="M223" s="6"/>
      <c r="N223" s="6">
        <f t="shared" ca="1" si="43"/>
        <v>334.28952559849813</v>
      </c>
      <c r="O223" s="6">
        <f ca="1">_xll.PDENSITY($N$223,Model!$H$124:$H$133,$N$180,$N$181,1)</f>
        <v>0.16693580298365607</v>
      </c>
      <c r="P223" s="6">
        <f t="shared" ca="1" si="44"/>
        <v>334.28952559849813</v>
      </c>
      <c r="Q223" s="6">
        <f ca="1">_xll.PDENSITY($P$223,Model!$I$124:$I$133,$P$180,$P$181,1)</f>
        <v>0.17575013759470468</v>
      </c>
      <c r="R223" s="6">
        <f t="shared" ca="1" si="45"/>
        <v>334.28952559849813</v>
      </c>
      <c r="S223" s="6">
        <f ca="1">_xll.PDENSITY($R$223,Model!$J$124:$J$133,$R$180,$R$181,1)</f>
        <v>0.17605553962037496</v>
      </c>
      <c r="T223" s="6">
        <f t="shared" ca="1" si="46"/>
        <v>334.28952559849813</v>
      </c>
      <c r="U223" s="6">
        <f ca="1">_xll.PDENSITY($T$223,Model!$K$124:$K$133,$T$180,$T$181,1)</f>
        <v>0.17206056489742805</v>
      </c>
      <c r="V223" s="6">
        <f t="shared" ca="1" si="47"/>
        <v>334.28952559849813</v>
      </c>
      <c r="W223" s="6">
        <f ca="1">_xll.PDENSITY($V$223,Model!$L$124:$L$133,$V$180,$V$181,1)</f>
        <v>0.18982893585182903</v>
      </c>
    </row>
    <row r="224" spans="1:23">
      <c r="A224">
        <v>39</v>
      </c>
      <c r="B224" s="6">
        <f t="shared" ca="1" si="38"/>
        <v>341.12601465310075</v>
      </c>
      <c r="C224" s="6">
        <f ca="1">_xll.PDENSITY($B$224,Model!$B$124:$B$133,$B$180,$B$181,1)</f>
        <v>0.30587587529760513</v>
      </c>
      <c r="D224" s="6">
        <f t="shared" ca="1" si="39"/>
        <v>341.12601465310075</v>
      </c>
      <c r="E224" s="6">
        <f ca="1">_xll.PDENSITY($D$224,Model!$C$124:$C$133,$D$180,$D$181,1)</f>
        <v>0.19157928029633753</v>
      </c>
      <c r="F224" s="6">
        <f t="shared" ca="1" si="40"/>
        <v>341.12601465310075</v>
      </c>
      <c r="G224" s="6">
        <f ca="1">_xll.PDENSITY($F$224,Model!$D$124:$D$133,$F$180,$F$181,1)</f>
        <v>0.26161182699271268</v>
      </c>
      <c r="H224" s="6">
        <f t="shared" ca="1" si="41"/>
        <v>341.12601465310075</v>
      </c>
      <c r="I224" s="6">
        <f ca="1">_xll.PDENSITY($H$224,Model!$E$124:$E$133,$H$180,$H$181,1)</f>
        <v>0.19222666938798399</v>
      </c>
      <c r="J224" s="6">
        <f t="shared" ca="1" si="42"/>
        <v>341.12601465310075</v>
      </c>
      <c r="K224" s="6">
        <f ca="1">_xll.PDENSITY($J$224,Model!$F$124:$F$133,$J$180,$J$181,1)</f>
        <v>0.24599773563432259</v>
      </c>
      <c r="L224" s="6"/>
      <c r="M224" s="6"/>
      <c r="N224" s="6">
        <f t="shared" ca="1" si="43"/>
        <v>341.12601465310075</v>
      </c>
      <c r="O224" s="6">
        <f ca="1">_xll.PDENSITY($N$224,Model!$H$124:$H$133,$N$180,$N$181,1)</f>
        <v>0.18411265321010731</v>
      </c>
      <c r="P224" s="6">
        <f t="shared" ca="1" si="44"/>
        <v>341.12601465310075</v>
      </c>
      <c r="Q224" s="6">
        <f ca="1">_xll.PDENSITY($P$224,Model!$I$124:$I$133,$P$180,$P$181,1)</f>
        <v>0.18873292645280321</v>
      </c>
      <c r="R224" s="6">
        <f t="shared" ca="1" si="45"/>
        <v>341.12601465310075</v>
      </c>
      <c r="S224" s="6">
        <f ca="1">_xll.PDENSITY($R$224,Model!$J$124:$J$133,$R$180,$R$181,1)</f>
        <v>0.18962531532118582</v>
      </c>
      <c r="T224" s="6">
        <f t="shared" ca="1" si="46"/>
        <v>341.12601465310075</v>
      </c>
      <c r="U224" s="6">
        <f ca="1">_xll.PDENSITY($T$224,Model!$K$124:$K$133,$T$180,$T$181,1)</f>
        <v>0.18671665710256663</v>
      </c>
      <c r="V224" s="6">
        <f t="shared" ca="1" si="47"/>
        <v>341.12601465310075</v>
      </c>
      <c r="W224" s="6">
        <f ca="1">_xll.PDENSITY($V$224,Model!$L$124:$L$133,$V$180,$V$181,1)</f>
        <v>0.20389685493934823</v>
      </c>
    </row>
    <row r="225" spans="1:23">
      <c r="A225">
        <v>40</v>
      </c>
      <c r="B225" s="6">
        <f t="shared" ca="1" si="38"/>
        <v>347.96250370770338</v>
      </c>
      <c r="C225" s="6">
        <f ca="1">_xll.PDENSITY($B$225,Model!$B$124:$B$133,$B$180,$B$181,1)</f>
        <v>0.31527668430461431</v>
      </c>
      <c r="D225" s="6">
        <f t="shared" ca="1" si="39"/>
        <v>347.96250370770338</v>
      </c>
      <c r="E225" s="6">
        <f ca="1">_xll.PDENSITY($D$225,Model!$C$124:$C$133,$D$180,$D$181,1)</f>
        <v>0.20486328093485079</v>
      </c>
      <c r="F225" s="6">
        <f t="shared" ca="1" si="40"/>
        <v>347.96250370770338</v>
      </c>
      <c r="G225" s="6">
        <f ca="1">_xll.PDENSITY($F$225,Model!$D$124:$D$133,$F$180,$F$181,1)</f>
        <v>0.27346167949209066</v>
      </c>
      <c r="H225" s="6">
        <f t="shared" ca="1" si="41"/>
        <v>347.96250370770338</v>
      </c>
      <c r="I225" s="6">
        <f ca="1">_xll.PDENSITY($H$225,Model!$E$124:$E$133,$H$180,$H$181,1)</f>
        <v>0.2053669768597414</v>
      </c>
      <c r="J225" s="6">
        <f t="shared" ca="1" si="42"/>
        <v>347.96250370770338</v>
      </c>
      <c r="K225" s="6">
        <f ca="1">_xll.PDENSITY($J$225,Model!$F$124:$F$133,$J$180,$J$181,1)</f>
        <v>0.25754108944956339</v>
      </c>
      <c r="L225" s="6"/>
      <c r="M225" s="6"/>
      <c r="N225" s="6">
        <f t="shared" ca="1" si="43"/>
        <v>347.96250370770338</v>
      </c>
      <c r="O225" s="6">
        <f ca="1">_xll.PDENSITY($N$225,Model!$H$124:$H$133,$N$180,$N$181,1)</f>
        <v>0.20211157069453628</v>
      </c>
      <c r="P225" s="6">
        <f t="shared" ca="1" si="44"/>
        <v>347.96250370770338</v>
      </c>
      <c r="Q225" s="6">
        <f ca="1">_xll.PDENSITY($P$225,Model!$I$124:$I$133,$P$180,$P$181,1)</f>
        <v>0.20257299470862761</v>
      </c>
      <c r="R225" s="6">
        <f t="shared" ca="1" si="45"/>
        <v>347.96250370770338</v>
      </c>
      <c r="S225" s="6">
        <f ca="1">_xll.PDENSITY($R$225,Model!$J$124:$J$133,$R$180,$R$181,1)</f>
        <v>0.20440087620434241</v>
      </c>
      <c r="T225" s="6">
        <f t="shared" ca="1" si="46"/>
        <v>347.96250370770338</v>
      </c>
      <c r="U225" s="6">
        <f ca="1">_xll.PDENSITY($T$225,Model!$K$124:$K$133,$T$180,$T$181,1)</f>
        <v>0.20198589119860397</v>
      </c>
      <c r="V225" s="6">
        <f t="shared" ca="1" si="47"/>
        <v>347.96250370770338</v>
      </c>
      <c r="W225" s="6">
        <f ca="1">_xll.PDENSITY($V$225,Model!$L$124:$L$133,$V$180,$V$181,1)</f>
        <v>0.21796477402686754</v>
      </c>
    </row>
    <row r="226" spans="1:23">
      <c r="A226">
        <v>41</v>
      </c>
      <c r="B226" s="6">
        <f t="shared" ca="1" si="38"/>
        <v>354.798992762306</v>
      </c>
      <c r="C226" s="6">
        <f ca="1">_xll.PDENSITY($B$226,Model!$B$124:$B$133,$B$180,$B$181,1)</f>
        <v>0.32497324501072239</v>
      </c>
      <c r="D226" s="6">
        <f t="shared" ca="1" si="39"/>
        <v>354.798992762306</v>
      </c>
      <c r="E226" s="6">
        <f ca="1">_xll.PDENSITY($D$226,Model!$C$124:$C$133,$D$180,$D$181,1)</f>
        <v>0.21930751612415683</v>
      </c>
      <c r="F226" s="6">
        <f t="shared" ca="1" si="40"/>
        <v>354.798992762306</v>
      </c>
      <c r="G226" s="6">
        <f ca="1">_xll.PDENSITY($F$226,Model!$D$124:$D$133,$F$180,$F$181,1)</f>
        <v>0.2856751451905396</v>
      </c>
      <c r="H226" s="6">
        <f t="shared" ca="1" si="41"/>
        <v>354.798992762306</v>
      </c>
      <c r="I226" s="6">
        <f ca="1">_xll.PDENSITY($H$226,Model!$E$124:$E$133,$H$180,$H$181,1)</f>
        <v>0.21972493122661052</v>
      </c>
      <c r="J226" s="6">
        <f t="shared" ca="1" si="42"/>
        <v>354.798992762306</v>
      </c>
      <c r="K226" s="6">
        <f ca="1">_xll.PDENSITY($J$226,Model!$F$124:$F$133,$J$180,$J$181,1)</f>
        <v>0.26951963325071232</v>
      </c>
      <c r="L226" s="6"/>
      <c r="M226" s="6"/>
      <c r="N226" s="6">
        <f t="shared" ca="1" si="43"/>
        <v>354.798992762306</v>
      </c>
      <c r="O226" s="6">
        <f ca="1">_xll.PDENSITY($N$226,Model!$H$124:$H$133,$N$180,$N$181,1)</f>
        <v>0.22026166133265762</v>
      </c>
      <c r="P226" s="6">
        <f t="shared" ca="1" si="44"/>
        <v>354.798992762306</v>
      </c>
      <c r="Q226" s="6">
        <f ca="1">_xll.PDENSITY($P$226,Model!$I$124:$I$133,$P$180,$P$181,1)</f>
        <v>0.2173404763466425</v>
      </c>
      <c r="R226" s="6">
        <f t="shared" ca="1" si="45"/>
        <v>354.798992762306</v>
      </c>
      <c r="S226" s="6">
        <f ca="1">_xll.PDENSITY($R$226,Model!$J$124:$J$133,$R$180,$R$181,1)</f>
        <v>0.22016596882476391</v>
      </c>
      <c r="T226" s="6">
        <f t="shared" ca="1" si="46"/>
        <v>354.798992762306</v>
      </c>
      <c r="U226" s="6">
        <f ca="1">_xll.PDENSITY($T$226,Model!$K$124:$K$133,$T$180,$T$181,1)</f>
        <v>0.21774307680790989</v>
      </c>
      <c r="V226" s="6">
        <f t="shared" ca="1" si="47"/>
        <v>354.798992762306</v>
      </c>
      <c r="W226" s="6">
        <f ca="1">_xll.PDENSITY($V$226,Model!$L$124:$L$133,$V$180,$V$181,1)</f>
        <v>0.23203269311438673</v>
      </c>
    </row>
    <row r="227" spans="1:23">
      <c r="A227">
        <v>42</v>
      </c>
      <c r="B227" s="6">
        <f t="shared" ca="1" si="38"/>
        <v>361.63548181690862</v>
      </c>
      <c r="C227" s="6">
        <f ca="1">_xll.PDENSITY($B$227,Model!$B$124:$B$133,$B$180,$B$181,1)</f>
        <v>0.3349435131152993</v>
      </c>
      <c r="D227" s="6">
        <f t="shared" ca="1" si="39"/>
        <v>361.63548181690862</v>
      </c>
      <c r="E227" s="6">
        <f ca="1">_xll.PDENSITY($D$227,Model!$C$124:$C$133,$D$180,$D$181,1)</f>
        <v>0.23474294789426678</v>
      </c>
      <c r="F227" s="6">
        <f t="shared" ca="1" si="40"/>
        <v>361.63548181690862</v>
      </c>
      <c r="G227" s="6">
        <f ca="1">_xll.PDENSITY($F$227,Model!$D$124:$D$133,$F$180,$F$181,1)</f>
        <v>0.29812004576007667</v>
      </c>
      <c r="H227" s="6">
        <f t="shared" ca="1" si="41"/>
        <v>361.63548181690862</v>
      </c>
      <c r="I227" s="6">
        <f ca="1">_xll.PDENSITY($H$227,Model!$E$124:$E$133,$H$180,$H$181,1)</f>
        <v>0.23510034382161199</v>
      </c>
      <c r="J227" s="6">
        <f t="shared" ca="1" si="42"/>
        <v>361.63548181690862</v>
      </c>
      <c r="K227" s="6">
        <f ca="1">_xll.PDENSITY($J$227,Model!$F$124:$F$133,$J$180,$J$181,1)</f>
        <v>0.28191536181719185</v>
      </c>
      <c r="L227" s="6"/>
      <c r="M227" s="6"/>
      <c r="N227" s="6">
        <f t="shared" ca="1" si="43"/>
        <v>361.63548181690862</v>
      </c>
      <c r="O227" s="6">
        <f ca="1">_xll.PDENSITY($N$227,Model!$H$124:$H$133,$N$180,$N$181,1)</f>
        <v>0.23797442841160202</v>
      </c>
      <c r="P227" s="6">
        <f t="shared" ca="1" si="44"/>
        <v>361.63548181690862</v>
      </c>
      <c r="Q227" s="6">
        <f ca="1">_xll.PDENSITY($P$227,Model!$I$124:$I$133,$P$180,$P$181,1)</f>
        <v>0.23301529146947492</v>
      </c>
      <c r="R227" s="6">
        <f t="shared" ca="1" si="45"/>
        <v>361.63548181690862</v>
      </c>
      <c r="S227" s="6">
        <f ca="1">_xll.PDENSITY($R$227,Model!$J$124:$J$133,$R$180,$R$181,1)</f>
        <v>0.23654122225900984</v>
      </c>
      <c r="T227" s="6">
        <f t="shared" ca="1" si="46"/>
        <v>361.63548181690862</v>
      </c>
      <c r="U227" s="6">
        <f ca="1">_xll.PDENSITY($T$227,Model!$K$124:$K$133,$T$180,$T$181,1)</f>
        <v>0.23391458966326345</v>
      </c>
      <c r="V227" s="6">
        <f t="shared" ca="1" si="47"/>
        <v>361.63548181690862</v>
      </c>
      <c r="W227" s="6">
        <f ca="1">_xll.PDENSITY($V$227,Model!$L$124:$L$133,$V$180,$V$181,1)</f>
        <v>0.24663764403132751</v>
      </c>
    </row>
    <row r="228" spans="1:23">
      <c r="A228">
        <v>43</v>
      </c>
      <c r="B228" s="6">
        <f t="shared" ca="1" si="38"/>
        <v>368.47197087151125</v>
      </c>
      <c r="C228" s="6">
        <f ca="1">_xll.PDENSITY($B$228,Model!$B$124:$B$133,$B$180,$B$181,1)</f>
        <v>0.34516640158783118</v>
      </c>
      <c r="D228" s="6">
        <f t="shared" ca="1" si="39"/>
        <v>368.47197087151125</v>
      </c>
      <c r="E228" s="6">
        <f ca="1">_xll.PDENSITY($D$228,Model!$C$124:$C$133,$D$180,$D$181,1)</f>
        <v>0.25136504316268915</v>
      </c>
      <c r="F228" s="6">
        <f t="shared" ca="1" si="40"/>
        <v>368.47197087151125</v>
      </c>
      <c r="G228" s="6">
        <f ca="1">_xll.PDENSITY($F$228,Model!$D$124:$D$133,$F$180,$F$181,1)</f>
        <v>0.31055906908508379</v>
      </c>
      <c r="H228" s="6">
        <f t="shared" ca="1" si="41"/>
        <v>368.47197087151125</v>
      </c>
      <c r="I228" s="6">
        <f ca="1">_xll.PDENSITY($H$228,Model!$E$124:$E$133,$H$180,$H$181,1)</f>
        <v>0.25173826625843299</v>
      </c>
      <c r="J228" s="6">
        <f t="shared" ca="1" si="42"/>
        <v>368.47197087151125</v>
      </c>
      <c r="K228" s="6">
        <f ca="1">_xll.PDENSITY($J$228,Model!$F$124:$F$133,$J$180,$J$181,1)</f>
        <v>0.29470766559565292</v>
      </c>
      <c r="L228" s="6"/>
      <c r="M228" s="6"/>
      <c r="N228" s="6">
        <f t="shared" ca="1" si="43"/>
        <v>368.47197087151125</v>
      </c>
      <c r="O228" s="6">
        <f ca="1">_xll.PDENSITY($N$228,Model!$H$124:$H$133,$N$180,$N$181,1)</f>
        <v>0.2548417674411112</v>
      </c>
      <c r="P228" s="6">
        <f t="shared" ca="1" si="44"/>
        <v>368.47197087151125</v>
      </c>
      <c r="Q228" s="6">
        <f ca="1">_xll.PDENSITY($P$228,Model!$I$124:$I$133,$P$180,$P$181,1)</f>
        <v>0.2495645166873442</v>
      </c>
      <c r="R228" s="6">
        <f t="shared" ca="1" si="45"/>
        <v>368.47197087151125</v>
      </c>
      <c r="S228" s="6">
        <f ca="1">_xll.PDENSITY($R$228,Model!$J$124:$J$133,$R$180,$R$181,1)</f>
        <v>0.25324049565398099</v>
      </c>
      <c r="T228" s="6">
        <f t="shared" ca="1" si="46"/>
        <v>368.47197087151125</v>
      </c>
      <c r="U228" s="6">
        <f ca="1">_xll.PDENSITY($T$228,Model!$K$124:$K$133,$T$180,$T$181,1)</f>
        <v>0.25045404295339074</v>
      </c>
      <c r="V228" s="6">
        <f t="shared" ca="1" si="47"/>
        <v>368.47197087151125</v>
      </c>
      <c r="W228" s="6">
        <f ca="1">_xll.PDENSITY($V$228,Model!$L$124:$L$133,$V$180,$V$181,1)</f>
        <v>0.26422254289072655</v>
      </c>
    </row>
    <row r="229" spans="1:23">
      <c r="A229">
        <v>44</v>
      </c>
      <c r="B229" s="6">
        <f t="shared" ca="1" si="38"/>
        <v>375.30845992611387</v>
      </c>
      <c r="C229" s="6">
        <f ca="1">_xll.PDENSITY($B$229,Model!$B$124:$B$133,$B$180,$B$181,1)</f>
        <v>0.35562268244232276</v>
      </c>
      <c r="D229" s="6">
        <f t="shared" ca="1" si="39"/>
        <v>375.30845992611387</v>
      </c>
      <c r="E229" s="6">
        <f ca="1">_xll.PDENSITY($D$229,Model!$C$124:$C$133,$D$180,$D$181,1)</f>
        <v>0.26919003554552895</v>
      </c>
      <c r="F229" s="6">
        <f t="shared" ca="1" si="40"/>
        <v>375.30845992611387</v>
      </c>
      <c r="G229" s="6">
        <f ca="1">_xll.PDENSITY($F$229,Model!$D$124:$D$133,$F$180,$F$181,1)</f>
        <v>0.32305035662343018</v>
      </c>
      <c r="H229" s="6">
        <f t="shared" ca="1" si="41"/>
        <v>375.30845992611387</v>
      </c>
      <c r="I229" s="6">
        <f ca="1">_xll.PDENSITY($H$229,Model!$E$124:$E$133,$H$180,$H$181,1)</f>
        <v>0.26964938143752659</v>
      </c>
      <c r="J229" s="6">
        <f t="shared" ca="1" si="42"/>
        <v>375.30845992611387</v>
      </c>
      <c r="K229" s="6">
        <f ca="1">_xll.PDENSITY($J$229,Model!$F$124:$F$133,$J$180,$J$181,1)</f>
        <v>0.30787365249902671</v>
      </c>
      <c r="L229" s="6"/>
      <c r="M229" s="6"/>
      <c r="N229" s="6">
        <f t="shared" ca="1" si="43"/>
        <v>375.30845992611387</v>
      </c>
      <c r="O229" s="6">
        <f ca="1">_xll.PDENSITY($N$229,Model!$H$124:$H$133,$N$180,$N$181,1)</f>
        <v>0.27077716145381364</v>
      </c>
      <c r="P229" s="6">
        <f t="shared" ca="1" si="44"/>
        <v>375.30845992611387</v>
      </c>
      <c r="Q229" s="6">
        <f ca="1">_xll.PDENSITY($P$229,Model!$I$124:$I$133,$P$180,$P$181,1)</f>
        <v>0.26703238684713393</v>
      </c>
      <c r="R229" s="6">
        <f t="shared" ca="1" si="45"/>
        <v>375.30845992611387</v>
      </c>
      <c r="S229" s="6">
        <f ca="1">_xll.PDENSITY($R$229,Model!$J$124:$J$133,$R$180,$R$181,1)</f>
        <v>0.27043453491758462</v>
      </c>
      <c r="T229" s="6">
        <f t="shared" ca="1" si="46"/>
        <v>375.30845992611387</v>
      </c>
      <c r="U229" s="6">
        <f ca="1">_xll.PDENSITY($T$229,Model!$K$124:$K$133,$T$180,$T$181,1)</f>
        <v>0.26737496841179809</v>
      </c>
      <c r="V229" s="6">
        <f t="shared" ca="1" si="47"/>
        <v>375.30845992611387</v>
      </c>
      <c r="W229" s="6">
        <f ca="1">_xll.PDENSITY($V$229,Model!$L$124:$L$133,$V$180,$V$181,1)</f>
        <v>0.28180744175012562</v>
      </c>
    </row>
    <row r="230" spans="1:23">
      <c r="A230">
        <v>45</v>
      </c>
      <c r="B230" s="6">
        <f t="shared" ca="1" si="38"/>
        <v>382.14494898071649</v>
      </c>
      <c r="C230" s="6">
        <f ca="1">_xll.PDENSITY($B$230,Model!$B$124:$B$133,$B$180,$B$181,1)</f>
        <v>0.36629518724120175</v>
      </c>
      <c r="D230" s="6">
        <f t="shared" ca="1" si="39"/>
        <v>382.14494898071649</v>
      </c>
      <c r="E230" s="6">
        <f ca="1">_xll.PDENSITY($D$230,Model!$C$124:$C$133,$D$180,$D$181,1)</f>
        <v>0.28800054134242936</v>
      </c>
      <c r="F230" s="6">
        <f t="shared" ca="1" si="40"/>
        <v>382.14494898071649</v>
      </c>
      <c r="G230" s="6">
        <f ca="1">_xll.PDENSITY($F$230,Model!$D$124:$D$133,$F$180,$F$181,1)</f>
        <v>0.33565573648813679</v>
      </c>
      <c r="H230" s="6">
        <f t="shared" ca="1" si="41"/>
        <v>382.14494898071649</v>
      </c>
      <c r="I230" s="6">
        <f ca="1">_xll.PDENSITY($H$230,Model!$E$124:$E$133,$H$180,$H$181,1)</f>
        <v>0.28857267712612333</v>
      </c>
      <c r="J230" s="6">
        <f t="shared" ca="1" si="42"/>
        <v>382.14494898071649</v>
      </c>
      <c r="K230" s="6">
        <f ca="1">_xll.PDENSITY($J$230,Model!$F$124:$F$133,$J$180,$J$181,1)</f>
        <v>0.32138842080374996</v>
      </c>
      <c r="L230" s="6"/>
      <c r="M230" s="6"/>
      <c r="N230" s="6">
        <f t="shared" ca="1" si="43"/>
        <v>382.14494898071649</v>
      </c>
      <c r="O230" s="6">
        <f ca="1">_xll.PDENSITY($N$230,Model!$H$124:$H$133,$N$180,$N$181,1)</f>
        <v>0.28604509585853083</v>
      </c>
      <c r="P230" s="6">
        <f t="shared" ca="1" si="44"/>
        <v>382.14494898071649</v>
      </c>
      <c r="Q230" s="6">
        <f ca="1">_xll.PDENSITY($P$230,Model!$I$124:$I$133,$P$180,$P$181,1)</f>
        <v>0.28539630609302841</v>
      </c>
      <c r="R230" s="6">
        <f t="shared" ca="1" si="45"/>
        <v>382.14494898071649</v>
      </c>
      <c r="S230" s="6">
        <f ca="1">_xll.PDENSITY($R$230,Model!$J$124:$J$133,$R$180,$R$181,1)</f>
        <v>0.28812334004982071</v>
      </c>
      <c r="T230" s="6">
        <f t="shared" ca="1" si="46"/>
        <v>382.14494898071649</v>
      </c>
      <c r="U230" s="6">
        <f ca="1">_xll.PDENSITY($T$230,Model!$K$124:$K$133,$T$180,$T$181,1)</f>
        <v>0.28475069538441666</v>
      </c>
      <c r="V230" s="6">
        <f t="shared" ca="1" si="47"/>
        <v>382.14494898071649</v>
      </c>
      <c r="W230" s="6">
        <f ca="1">_xll.PDENSITY($V$230,Model!$L$124:$L$133,$V$180,$V$181,1)</f>
        <v>0.29939234060952458</v>
      </c>
    </row>
    <row r="231" spans="1:23">
      <c r="A231">
        <v>46</v>
      </c>
      <c r="B231" s="6">
        <f t="shared" ca="1" si="38"/>
        <v>388.98143803531912</v>
      </c>
      <c r="C231" s="6">
        <f ca="1">_xll.PDENSITY($B$231,Model!$B$124:$B$133,$B$180,$B$181,1)</f>
        <v>0.37716826406292359</v>
      </c>
      <c r="D231" s="6">
        <f t="shared" ca="1" si="39"/>
        <v>388.98143803531912</v>
      </c>
      <c r="E231" s="6">
        <f ca="1">_xll.PDENSITY($D$231,Model!$C$124:$C$133,$D$180,$D$181,1)</f>
        <v>0.30756715807916268</v>
      </c>
      <c r="F231" s="6">
        <f t="shared" ca="1" si="40"/>
        <v>388.98143803531912</v>
      </c>
      <c r="G231" s="6">
        <f ca="1">_xll.PDENSITY($F$231,Model!$D$124:$D$133,$F$180,$F$181,1)</f>
        <v>0.34843760151489406</v>
      </c>
      <c r="H231" s="6">
        <f t="shared" ca="1" si="41"/>
        <v>388.98143803531912</v>
      </c>
      <c r="I231" s="6">
        <f ca="1">_xll.PDENSITY($H$231,Model!$E$124:$E$133,$H$180,$H$181,1)</f>
        <v>0.30824714109145357</v>
      </c>
      <c r="J231" s="6">
        <f t="shared" ca="1" si="42"/>
        <v>388.98143803531912</v>
      </c>
      <c r="K231" s="6">
        <f ca="1">_xll.PDENSITY($J$231,Model!$F$124:$F$133,$J$180,$J$181,1)</f>
        <v>0.33522538288169768</v>
      </c>
      <c r="L231" s="6"/>
      <c r="M231" s="6"/>
      <c r="N231" s="6">
        <f t="shared" ca="1" si="43"/>
        <v>388.98143803531912</v>
      </c>
      <c r="O231" s="6">
        <f ca="1">_xll.PDENSITY($N$231,Model!$H$124:$H$133,$N$180,$N$181,1)</f>
        <v>0.30121639929768562</v>
      </c>
      <c r="P231" s="6">
        <f t="shared" ca="1" si="44"/>
        <v>388.98143803531912</v>
      </c>
      <c r="Q231" s="6">
        <f ca="1">_xll.PDENSITY($P$231,Model!$I$124:$I$133,$P$180,$P$181,1)</f>
        <v>0.30455855971386281</v>
      </c>
      <c r="R231" s="6">
        <f t="shared" ca="1" si="45"/>
        <v>388.98143803531912</v>
      </c>
      <c r="S231" s="6">
        <f ca="1">_xll.PDENSITY($R$231,Model!$J$124:$J$133,$R$180,$R$181,1)</f>
        <v>0.30630691105068936</v>
      </c>
      <c r="T231" s="6">
        <f t="shared" ca="1" si="46"/>
        <v>388.98143803531912</v>
      </c>
      <c r="U231" s="6">
        <f ca="1">_xll.PDENSITY($T$231,Model!$K$124:$K$133,$T$180,$T$181,1)</f>
        <v>0.30267574748527803</v>
      </c>
      <c r="V231" s="6">
        <f t="shared" ca="1" si="47"/>
        <v>388.98143803531912</v>
      </c>
      <c r="W231" s="6">
        <f ca="1">_xll.PDENSITY($V$231,Model!$L$124:$L$133,$V$180,$V$181,1)</f>
        <v>0.3169772394689237</v>
      </c>
    </row>
    <row r="232" spans="1:23">
      <c r="A232">
        <v>47</v>
      </c>
      <c r="B232" s="6">
        <f t="shared" ca="1" si="38"/>
        <v>395.81792708992174</v>
      </c>
      <c r="C232" s="6">
        <f ca="1">_xll.PDENSITY($B$232,Model!$B$124:$B$133,$B$180,$B$181,1)</f>
        <v>0.38822661298620043</v>
      </c>
      <c r="D232" s="6">
        <f t="shared" ca="1" si="39"/>
        <v>395.81792708992174</v>
      </c>
      <c r="E232" s="6">
        <f ca="1">_xll.PDENSITY($D$232,Model!$C$124:$C$133,$D$180,$D$181,1)</f>
        <v>0.3276512621727089</v>
      </c>
      <c r="F232" s="6">
        <f t="shared" ca="1" si="40"/>
        <v>395.81792708992174</v>
      </c>
      <c r="G232" s="6">
        <f ca="1">_xll.PDENSITY($F$232,Model!$D$124:$D$133,$F$180,$F$181,1)</f>
        <v>0.36145921808781711</v>
      </c>
      <c r="H232" s="6">
        <f t="shared" ca="1" si="41"/>
        <v>395.81792708992174</v>
      </c>
      <c r="I232" s="6">
        <f ca="1">_xll.PDENSITY($H$232,Model!$E$124:$E$133,$H$180,$H$181,1)</f>
        <v>0.32841176110074793</v>
      </c>
      <c r="J232" s="6">
        <f t="shared" ca="1" si="42"/>
        <v>395.81792708992174</v>
      </c>
      <c r="K232" s="6">
        <f ca="1">_xll.PDENSITY($J$232,Model!$F$124:$F$133,$J$180,$J$181,1)</f>
        <v>0.34935659627490684</v>
      </c>
      <c r="L232" s="6"/>
      <c r="M232" s="6"/>
      <c r="N232" s="6">
        <f t="shared" ca="1" si="43"/>
        <v>395.81792708992174</v>
      </c>
      <c r="O232" s="6">
        <f ca="1">_xll.PDENSITY($N$232,Model!$H$124:$H$133,$N$180,$N$181,1)</f>
        <v>0.31698026849604055</v>
      </c>
      <c r="P232" s="6">
        <f t="shared" ca="1" si="44"/>
        <v>395.81792708992174</v>
      </c>
      <c r="Q232" s="6">
        <f ca="1">_xll.PDENSITY($P$232,Model!$I$124:$I$133,$P$180,$P$181,1)</f>
        <v>0.3243656851347328</v>
      </c>
      <c r="R232" s="6">
        <f t="shared" ca="1" si="45"/>
        <v>395.81792708992174</v>
      </c>
      <c r="S232" s="6">
        <f ca="1">_xll.PDENSITY($R$232,Model!$J$124:$J$133,$R$180,$R$181,1)</f>
        <v>0.3249852479201904</v>
      </c>
      <c r="T232" s="6">
        <f t="shared" ca="1" si="46"/>
        <v>395.81792708992174</v>
      </c>
      <c r="U232" s="6">
        <f ca="1">_xll.PDENSITY($T$232,Model!$K$124:$K$133,$T$180,$T$181,1)</f>
        <v>0.32123728514606176</v>
      </c>
      <c r="V232" s="6">
        <f t="shared" ca="1" si="47"/>
        <v>395.81792708992174</v>
      </c>
      <c r="W232" s="6">
        <f ca="1">_xll.PDENSITY($V$232,Model!$L$124:$L$133,$V$180,$V$181,1)</f>
        <v>0.33456213832832271</v>
      </c>
    </row>
    <row r="233" spans="1:23">
      <c r="A233">
        <v>48</v>
      </c>
      <c r="B233" s="6">
        <f t="shared" ca="1" si="38"/>
        <v>402.65441614452436</v>
      </c>
      <c r="C233" s="6">
        <f ca="1">_xll.PDENSITY($B$233,Model!$B$124:$B$133,$B$180,$B$181,1)</f>
        <v>0.39945376499400609</v>
      </c>
      <c r="D233" s="6">
        <f t="shared" ca="1" si="39"/>
        <v>402.65441614452436</v>
      </c>
      <c r="E233" s="6">
        <f ca="1">_xll.PDENSITY($D$233,Model!$C$124:$C$133,$D$180,$D$181,1)</f>
        <v>0.34800791905185285</v>
      </c>
      <c r="F233" s="6">
        <f t="shared" ca="1" si="40"/>
        <v>402.65441614452436</v>
      </c>
      <c r="G233" s="6">
        <f ca="1">_xll.PDENSITY($F$233,Model!$D$124:$D$133,$F$180,$F$181,1)</f>
        <v>0.37478503928900114</v>
      </c>
      <c r="H233" s="6">
        <f t="shared" ca="1" si="41"/>
        <v>402.65441614452436</v>
      </c>
      <c r="I233" s="6">
        <f ca="1">_xll.PDENSITY($H$233,Model!$E$124:$E$133,$H$180,$H$181,1)</f>
        <v>0.34880552492123656</v>
      </c>
      <c r="J233" s="6">
        <f t="shared" ca="1" si="42"/>
        <v>402.65441614452436</v>
      </c>
      <c r="K233" s="6">
        <f ca="1">_xll.PDENSITY($J$233,Model!$F$124:$F$133,$J$180,$J$181,1)</f>
        <v>0.36375309439787706</v>
      </c>
      <c r="L233" s="6"/>
      <c r="M233" s="6"/>
      <c r="N233" s="6">
        <f t="shared" ca="1" si="43"/>
        <v>402.65441614452436</v>
      </c>
      <c r="O233" s="6">
        <f ca="1">_xll.PDENSITY($N$233,Model!$H$124:$H$133,$N$180,$N$181,1)</f>
        <v>0.33396763038270671</v>
      </c>
      <c r="P233" s="6">
        <f t="shared" ca="1" si="44"/>
        <v>402.65441614452436</v>
      </c>
      <c r="Q233" s="6">
        <f ca="1">_xll.PDENSITY($P$233,Model!$I$124:$I$133,$P$180,$P$181,1)</f>
        <v>0.34462784290860571</v>
      </c>
      <c r="R233" s="6">
        <f t="shared" ca="1" si="45"/>
        <v>402.65441614452436</v>
      </c>
      <c r="S233" s="6">
        <f ca="1">_xll.PDENSITY($R$233,Model!$J$124:$J$133,$R$180,$R$181,1)</f>
        <v>0.3441583506583239</v>
      </c>
      <c r="T233" s="6">
        <f t="shared" ca="1" si="46"/>
        <v>402.65441614452436</v>
      </c>
      <c r="U233" s="6">
        <f ca="1">_xll.PDENSITY($T$233,Model!$K$124:$K$133,$T$180,$T$181,1)</f>
        <v>0.34049620191472196</v>
      </c>
      <c r="V233" s="6">
        <f t="shared" ca="1" si="47"/>
        <v>402.65441614452436</v>
      </c>
      <c r="W233" s="6">
        <f ca="1">_xll.PDENSITY($V$233,Model!$L$124:$L$133,$V$180,$V$181,1)</f>
        <v>0.35214703718772178</v>
      </c>
    </row>
    <row r="234" spans="1:23">
      <c r="A234">
        <v>49</v>
      </c>
      <c r="B234" s="6">
        <f t="shared" ca="1" si="38"/>
        <v>409.49090519912698</v>
      </c>
      <c r="C234" s="6">
        <f ca="1">_xll.PDENSITY($B$234,Model!$B$124:$B$133,$B$180,$B$181,1)</f>
        <v>0.41083055854557837</v>
      </c>
      <c r="D234" s="6">
        <f t="shared" ca="1" si="39"/>
        <v>409.49090519912698</v>
      </c>
      <c r="E234" s="6">
        <f ca="1">_xll.PDENSITY($D$234,Model!$C$124:$C$133,$D$180,$D$181,1)</f>
        <v>0.36838887024308503</v>
      </c>
      <c r="F234" s="6">
        <f t="shared" ca="1" si="40"/>
        <v>409.49090519912698</v>
      </c>
      <c r="G234" s="6">
        <f ca="1">_xll.PDENSITY($F$234,Model!$D$124:$D$133,$F$180,$F$181,1)</f>
        <v>0.38848102392187539</v>
      </c>
      <c r="H234" s="6">
        <f t="shared" ca="1" si="41"/>
        <v>409.49090519912698</v>
      </c>
      <c r="I234" s="6">
        <f ca="1">_xll.PDENSITY($H$234,Model!$E$124:$E$133,$H$180,$H$181,1)</f>
        <v>0.36916742032015026</v>
      </c>
      <c r="J234" s="6">
        <f t="shared" ca="1" si="42"/>
        <v>409.49090519912698</v>
      </c>
      <c r="K234" s="6">
        <f ca="1">_xll.PDENSITY($J$234,Model!$F$124:$F$133,$J$180,$J$181,1)</f>
        <v>0.37838520958973765</v>
      </c>
      <c r="L234" s="6"/>
      <c r="M234" s="6"/>
      <c r="N234" s="6">
        <f t="shared" ca="1" si="43"/>
        <v>409.49090519912698</v>
      </c>
      <c r="O234" s="6">
        <f ca="1">_xll.PDENSITY($N$234,Model!$H$124:$H$133,$N$180,$N$181,1)</f>
        <v>0.35269185806387471</v>
      </c>
      <c r="P234" s="6">
        <f t="shared" ca="1" si="44"/>
        <v>409.49090519912698</v>
      </c>
      <c r="Q234" s="6">
        <f ca="1">_xll.PDENSITY($P$234,Model!$I$124:$I$133,$P$180,$P$181,1)</f>
        <v>0.36513818770793077</v>
      </c>
      <c r="R234" s="6">
        <f t="shared" ca="1" si="45"/>
        <v>409.49090519912698</v>
      </c>
      <c r="S234" s="6">
        <f ca="1">_xll.PDENSITY($R$234,Model!$J$124:$J$133,$R$180,$R$181,1)</f>
        <v>0.3638262192650899</v>
      </c>
      <c r="T234" s="6">
        <f t="shared" ca="1" si="46"/>
        <v>409.49090519912698</v>
      </c>
      <c r="U234" s="6">
        <f ca="1">_xll.PDENSITY($T$234,Model!$K$124:$K$133,$T$180,$T$181,1)</f>
        <v>0.36047452006627151</v>
      </c>
      <c r="V234" s="6">
        <f t="shared" ca="1" si="47"/>
        <v>409.49090519912698</v>
      </c>
      <c r="W234" s="6">
        <f ca="1">_xll.PDENSITY($V$234,Model!$L$124:$L$133,$V$180,$V$181,1)</f>
        <v>0.36973193604712085</v>
      </c>
    </row>
    <row r="235" spans="1:23">
      <c r="A235">
        <v>50</v>
      </c>
      <c r="B235" s="6">
        <f t="shared" ca="1" si="38"/>
        <v>416.32739425372961</v>
      </c>
      <c r="C235" s="6">
        <f ca="1">_xll.PDENSITY($B$235,Model!$B$124:$B$133,$B$180,$B$181,1)</f>
        <v>0.42233398330971583</v>
      </c>
      <c r="D235" s="6">
        <f t="shared" ca="1" si="39"/>
        <v>416.32739425372961</v>
      </c>
      <c r="E235" s="6">
        <f ca="1">_xll.PDENSITY($D$235,Model!$C$124:$C$133,$D$180,$D$181,1)</f>
        <v>0.38854556099296794</v>
      </c>
      <c r="F235" s="6">
        <f t="shared" ca="1" si="40"/>
        <v>416.32739425372961</v>
      </c>
      <c r="G235" s="6">
        <f ca="1">_xll.PDENSITY($F$235,Model!$D$124:$D$133,$F$180,$F$181,1)</f>
        <v>0.40261496298742483</v>
      </c>
      <c r="H235" s="6">
        <f t="shared" ca="1" si="41"/>
        <v>416.32739425372961</v>
      </c>
      <c r="I235" s="6">
        <f ca="1">_xll.PDENSITY($H$235,Model!$E$124:$E$133,$H$180,$H$181,1)</f>
        <v>0.38923643506471928</v>
      </c>
      <c r="J235" s="6">
        <f t="shared" ca="1" si="42"/>
        <v>416.32739425372961</v>
      </c>
      <c r="K235" s="6">
        <f ca="1">_xll.PDENSITY($J$235,Model!$F$124:$F$133,$J$180,$J$181,1)</f>
        <v>0.39322288164318114</v>
      </c>
      <c r="L235" s="6"/>
      <c r="M235" s="6"/>
      <c r="N235" s="6">
        <f t="shared" ca="1" si="43"/>
        <v>416.32739425372961</v>
      </c>
      <c r="O235" s="6">
        <f ca="1">_xll.PDENSITY($N$235,Model!$H$124:$H$133,$N$180,$N$181,1)</f>
        <v>0.37348578701123059</v>
      </c>
      <c r="P235" s="6">
        <f t="shared" ca="1" si="44"/>
        <v>416.32739425372961</v>
      </c>
      <c r="Q235" s="6">
        <f ca="1">_xll.PDENSITY($P$235,Model!$I$124:$I$133,$P$180,$P$181,1)</f>
        <v>0.38569223931624935</v>
      </c>
      <c r="R235" s="6">
        <f t="shared" ca="1" si="45"/>
        <v>416.32739425372961</v>
      </c>
      <c r="S235" s="6">
        <f ca="1">_xll.PDENSITY($R$235,Model!$J$124:$J$133,$R$180,$R$181,1)</f>
        <v>0.38398885374048841</v>
      </c>
      <c r="T235" s="6">
        <f t="shared" ca="1" si="46"/>
        <v>416.32739425372961</v>
      </c>
      <c r="U235" s="6">
        <f ca="1">_xll.PDENSITY($T$235,Model!$K$124:$K$133,$T$180,$T$181,1)</f>
        <v>0.38114573108880323</v>
      </c>
      <c r="V235" s="6">
        <f t="shared" ca="1" si="47"/>
        <v>416.32739425372961</v>
      </c>
      <c r="W235" s="6">
        <f ca="1">_xll.PDENSITY($V$235,Model!$L$124:$L$133,$V$180,$V$181,1)</f>
        <v>0.3873168349065198</v>
      </c>
    </row>
    <row r="236" spans="1:23">
      <c r="A236">
        <v>51</v>
      </c>
      <c r="B236" s="6">
        <f t="shared" ca="1" si="38"/>
        <v>423.16388330833223</v>
      </c>
      <c r="C236" s="6">
        <f ca="1">_xll.PDENSITY($B$236,Model!$B$124:$B$133,$B$180,$B$181,1)</f>
        <v>0.43393669569311133</v>
      </c>
      <c r="D236" s="6">
        <f t="shared" ca="1" si="39"/>
        <v>423.16388330833223</v>
      </c>
      <c r="E236" s="6">
        <f ca="1">_xll.PDENSITY($D$236,Model!$C$124:$C$133,$D$180,$D$181,1)</f>
        <v>0.40823217150376773</v>
      </c>
      <c r="F236" s="6">
        <f t="shared" ca="1" si="40"/>
        <v>423.16388330833223</v>
      </c>
      <c r="G236" s="6">
        <f ca="1">_xll.PDENSITY($F$236,Model!$D$124:$D$133,$F$180,$F$181,1)</f>
        <v>0.41725681522923674</v>
      </c>
      <c r="H236" s="6">
        <f t="shared" ca="1" si="41"/>
        <v>423.16388330833223</v>
      </c>
      <c r="I236" s="6">
        <f ca="1">_xll.PDENSITY($H$236,Model!$E$124:$E$133,$H$180,$H$181,1)</f>
        <v>0.40875155692217413</v>
      </c>
      <c r="J236" s="6">
        <f t="shared" ca="1" si="42"/>
        <v>423.16388330833223</v>
      </c>
      <c r="K236" s="6">
        <f ca="1">_xll.PDENSITY($J$236,Model!$F$124:$F$133,$J$180,$J$181,1)</f>
        <v>0.40823594560898763</v>
      </c>
      <c r="L236" s="6"/>
      <c r="M236" s="6"/>
      <c r="N236" s="6">
        <f t="shared" ca="1" si="43"/>
        <v>423.16388330833223</v>
      </c>
      <c r="O236" s="6">
        <f ca="1">_xll.PDENSITY($N$236,Model!$H$124:$H$133,$N$180,$N$181,1)</f>
        <v>0.39633980918893819</v>
      </c>
      <c r="P236" s="6">
        <f t="shared" ca="1" si="44"/>
        <v>423.16388330833223</v>
      </c>
      <c r="Q236" s="6">
        <f ca="1">_xll.PDENSITY($P$236,Model!$I$124:$I$133,$P$180,$P$181,1)</f>
        <v>0.40610725361980593</v>
      </c>
      <c r="R236" s="6">
        <f t="shared" ca="1" si="45"/>
        <v>423.16388330833223</v>
      </c>
      <c r="S236" s="6">
        <f ca="1">_xll.PDENSITY($R$236,Model!$J$124:$J$133,$R$180,$R$181,1)</f>
        <v>0.40464625408451937</v>
      </c>
      <c r="T236" s="6">
        <f t="shared" ca="1" si="46"/>
        <v>423.16388330833223</v>
      </c>
      <c r="U236" s="6">
        <f ca="1">_xll.PDENSITY($T$236,Model!$K$124:$K$133,$T$180,$T$181,1)</f>
        <v>0.40242472660782508</v>
      </c>
      <c r="V236" s="6">
        <f t="shared" ca="1" si="47"/>
        <v>423.16388330833223</v>
      </c>
      <c r="W236" s="6">
        <f ca="1">_xll.PDENSITY($V$236,Model!$L$124:$L$133,$V$180,$V$181,1)</f>
        <v>0.40490173376591887</v>
      </c>
    </row>
    <row r="237" spans="1:23">
      <c r="A237">
        <v>52</v>
      </c>
      <c r="B237" s="6">
        <f t="shared" ca="1" si="38"/>
        <v>430.00037236293485</v>
      </c>
      <c r="C237" s="6">
        <f ca="1">_xll.PDENSITY($B$237,Model!$B$124:$B$133,$B$180,$B$181,1)</f>
        <v>0.44560737734223677</v>
      </c>
      <c r="D237" s="6">
        <f t="shared" ca="1" si="39"/>
        <v>430.00037236293485</v>
      </c>
      <c r="E237" s="6">
        <f ca="1">_xll.PDENSITY($D$237,Model!$C$124:$C$133,$D$180,$D$181,1)</f>
        <v>0.42720861481508587</v>
      </c>
      <c r="F237" s="6">
        <f t="shared" ca="1" si="40"/>
        <v>430.00037236293485</v>
      </c>
      <c r="G237" s="6">
        <f ca="1">_xll.PDENSITY($F$237,Model!$D$124:$D$133,$F$180,$F$181,1)</f>
        <v>0.43242790809247478</v>
      </c>
      <c r="H237" s="6">
        <f t="shared" ca="1" si="41"/>
        <v>430.00037236293485</v>
      </c>
      <c r="I237" s="6">
        <f ca="1">_xll.PDENSITY($H$237,Model!$E$124:$E$133,$H$180,$H$181,1)</f>
        <v>0.42745177365974529</v>
      </c>
      <c r="J237" s="6">
        <f t="shared" ca="1" si="42"/>
        <v>430.00037236293485</v>
      </c>
      <c r="K237" s="6">
        <f ca="1">_xll.PDENSITY($J$237,Model!$F$124:$F$133,$J$180,$J$181,1)</f>
        <v>0.42339438760488735</v>
      </c>
      <c r="L237" s="6"/>
      <c r="M237" s="6"/>
      <c r="N237" s="6">
        <f t="shared" ca="1" si="43"/>
        <v>430.00037236293485</v>
      </c>
      <c r="O237" s="6">
        <f ca="1">_xll.PDENSITY($N$237,Model!$H$124:$H$133,$N$180,$N$181,1)</f>
        <v>0.420819361074392</v>
      </c>
      <c r="P237" s="6">
        <f t="shared" ca="1" si="44"/>
        <v>430.00037236293485</v>
      </c>
      <c r="Q237" s="6">
        <f ca="1">_xll.PDENSITY($P$237,Model!$I$124:$I$133,$P$180,$P$181,1)</f>
        <v>0.42624159359915836</v>
      </c>
      <c r="R237" s="6">
        <f t="shared" ca="1" si="45"/>
        <v>430.00037236293485</v>
      </c>
      <c r="S237" s="6">
        <f ca="1">_xll.PDENSITY($R$237,Model!$J$124:$J$133,$R$180,$R$181,1)</f>
        <v>0.42569613838397596</v>
      </c>
      <c r="T237" s="6">
        <f t="shared" ca="1" si="46"/>
        <v>430.00037236293485</v>
      </c>
      <c r="U237" s="6">
        <f ca="1">_xll.PDENSITY($T$237,Model!$K$124:$K$133,$T$180,$T$181,1)</f>
        <v>0.42415396531198823</v>
      </c>
      <c r="V237" s="6">
        <f t="shared" ca="1" si="47"/>
        <v>430.00037236293485</v>
      </c>
      <c r="W237" s="6">
        <f ca="1">_xll.PDENSITY($V$237,Model!$L$124:$L$133,$V$180,$V$181,1)</f>
        <v>0.42248663262531794</v>
      </c>
    </row>
    <row r="238" spans="1:23">
      <c r="A238">
        <v>53</v>
      </c>
      <c r="B238" s="6">
        <f t="shared" ca="1" si="38"/>
        <v>436.83686141753748</v>
      </c>
      <c r="C238" s="6">
        <f ca="1">_xll.PDENSITY($B$238,Model!$B$124:$B$133,$B$180,$B$181,1)</f>
        <v>0.45731193578889878</v>
      </c>
      <c r="D238" s="6">
        <f t="shared" ca="1" si="39"/>
        <v>436.83686141753748</v>
      </c>
      <c r="E238" s="6">
        <f ca="1">_xll.PDENSITY($D$238,Model!$C$124:$C$133,$D$180,$D$181,1)</f>
        <v>0.44524801724815077</v>
      </c>
      <c r="F238" s="6">
        <f t="shared" ca="1" si="40"/>
        <v>436.83686141753748</v>
      </c>
      <c r="G238" s="6">
        <f ca="1">_xll.PDENSITY($F$238,Model!$D$124:$D$133,$F$180,$F$181,1)</f>
        <v>0.44758624962885002</v>
      </c>
      <c r="H238" s="6">
        <f t="shared" ca="1" si="41"/>
        <v>436.83686141753748</v>
      </c>
      <c r="I238" s="6">
        <f ca="1">_xll.PDENSITY($H$238,Model!$E$124:$E$133,$H$180,$H$181,1)</f>
        <v>0.44508162412797664</v>
      </c>
      <c r="J238" s="6">
        <f t="shared" ca="1" si="42"/>
        <v>436.83686141753748</v>
      </c>
      <c r="K238" s="6">
        <f ca="1">_xll.PDENSITY($J$238,Model!$F$124:$F$133,$J$180,$J$181,1)</f>
        <v>0.43866850909789407</v>
      </c>
      <c r="L238" s="6"/>
      <c r="M238" s="6"/>
      <c r="N238" s="6">
        <f t="shared" ca="1" si="43"/>
        <v>436.83686141753748</v>
      </c>
      <c r="O238" s="6">
        <f ca="1">_xll.PDENSITY($N$238,Model!$H$124:$H$133,$N$180,$N$181,1)</f>
        <v>0.44611095509427684</v>
      </c>
      <c r="P238" s="6">
        <f t="shared" ca="1" si="44"/>
        <v>436.83686141753748</v>
      </c>
      <c r="Q238" s="6">
        <f ca="1">_xll.PDENSITY($P$238,Model!$I$124:$I$133,$P$180,$P$181,1)</f>
        <v>0.44601402055513129</v>
      </c>
      <c r="R238" s="6">
        <f t="shared" ca="1" si="45"/>
        <v>436.83686141753748</v>
      </c>
      <c r="S238" s="6">
        <f ca="1">_xll.PDENSITY($R$238,Model!$J$124:$J$133,$R$180,$R$181,1)</f>
        <v>0.44590861246784241</v>
      </c>
      <c r="T238" s="6">
        <f t="shared" ca="1" si="46"/>
        <v>436.83686141753748</v>
      </c>
      <c r="U238" s="6">
        <f ca="1">_xll.PDENSITY($T$238,Model!$K$124:$K$133,$T$180,$T$181,1)</f>
        <v>0.44608252264712334</v>
      </c>
      <c r="V238" s="6">
        <f t="shared" ca="1" si="47"/>
        <v>436.83686141753748</v>
      </c>
      <c r="W238" s="6">
        <f ca="1">_xll.PDENSITY($V$238,Model!$L$124:$L$133,$V$180,$V$181,1)</f>
        <v>0.43964198783203201</v>
      </c>
    </row>
    <row r="239" spans="1:23">
      <c r="A239">
        <v>54</v>
      </c>
      <c r="B239" s="6">
        <f t="shared" ca="1" si="38"/>
        <v>443.6733504721401</v>
      </c>
      <c r="C239" s="6">
        <f ca="1">_xll.PDENSITY($B$239,Model!$B$124:$B$133,$B$180,$B$181,1)</f>
        <v>0.46901537881070066</v>
      </c>
      <c r="D239" s="6">
        <f t="shared" ca="1" si="39"/>
        <v>443.6733504721401</v>
      </c>
      <c r="E239" s="6">
        <f ca="1">_xll.PDENSITY($D$239,Model!$C$124:$C$133,$D$180,$D$181,1)</f>
        <v>0.46250058521605741</v>
      </c>
      <c r="F239" s="6">
        <f t="shared" ca="1" si="40"/>
        <v>443.6733504721401</v>
      </c>
      <c r="G239" s="6">
        <f ca="1">_xll.PDENSITY($F$239,Model!$D$124:$D$133,$F$180,$F$181,1)</f>
        <v>0.46248515930496542</v>
      </c>
      <c r="H239" s="6">
        <f t="shared" ca="1" si="41"/>
        <v>443.6733504721401</v>
      </c>
      <c r="I239" s="6">
        <f ca="1">_xll.PDENSITY($H$239,Model!$E$124:$E$133,$H$180,$H$181,1)</f>
        <v>0.46184298771605337</v>
      </c>
      <c r="J239" s="6">
        <f t="shared" ca="1" si="42"/>
        <v>443.6733504721401</v>
      </c>
      <c r="K239" s="6">
        <f ca="1">_xll.PDENSITY($J$239,Model!$F$124:$F$133,$J$180,$J$181,1)</f>
        <v>0.45402919709272871</v>
      </c>
      <c r="L239" s="6"/>
      <c r="M239" s="6"/>
      <c r="N239" s="6">
        <f t="shared" ca="1" si="43"/>
        <v>443.6733504721401</v>
      </c>
      <c r="O239" s="6">
        <f ca="1">_xll.PDENSITY($N$239,Model!$H$124:$H$133,$N$180,$N$181,1)</f>
        <v>0.47127277475176504</v>
      </c>
      <c r="P239" s="6">
        <f t="shared" ca="1" si="44"/>
        <v>443.6733504721401</v>
      </c>
      <c r="Q239" s="6">
        <f ca="1">_xll.PDENSITY($P$239,Model!$I$124:$I$133,$P$180,$P$181,1)</f>
        <v>0.46535830046757543</v>
      </c>
      <c r="R239" s="6">
        <f t="shared" ca="1" si="45"/>
        <v>443.6733504721401</v>
      </c>
      <c r="S239" s="6">
        <f ca="1">_xll.PDENSITY($R$239,Model!$J$124:$J$133,$R$180,$R$181,1)</f>
        <v>0.46494091043022345</v>
      </c>
      <c r="T239" s="6">
        <f t="shared" ca="1" si="46"/>
        <v>443.6733504721401</v>
      </c>
      <c r="U239" s="6">
        <f ca="1">_xll.PDENSITY($T$239,Model!$K$124:$K$133,$T$180,$T$181,1)</f>
        <v>0.46784398171285668</v>
      </c>
      <c r="V239" s="6">
        <f t="shared" ca="1" si="47"/>
        <v>443.6733504721401</v>
      </c>
      <c r="W239" s="6">
        <f ca="1">_xll.PDENSITY($V$239,Model!$L$124:$L$133,$V$180,$V$181,1)</f>
        <v>0.45370990691955126</v>
      </c>
    </row>
    <row r="240" spans="1:23">
      <c r="A240">
        <v>55</v>
      </c>
      <c r="B240" s="6">
        <f t="shared" ca="1" si="38"/>
        <v>450.50983952674272</v>
      </c>
      <c r="C240" s="6">
        <f ca="1">_xll.PDENSITY($B$240,Model!$B$124:$B$133,$B$180,$B$181,1)</f>
        <v>0.48068407269118935</v>
      </c>
      <c r="D240" s="6">
        <f t="shared" ca="1" si="39"/>
        <v>450.50983952674272</v>
      </c>
      <c r="E240" s="6">
        <f ca="1">_xll.PDENSITY($D$240,Model!$C$124:$C$133,$D$180,$D$181,1)</f>
        <v>0.47899093078313892</v>
      </c>
      <c r="F240" s="6">
        <f t="shared" ca="1" si="40"/>
        <v>450.50983952674272</v>
      </c>
      <c r="G240" s="6">
        <f ca="1">_xll.PDENSITY($F$240,Model!$D$124:$D$133,$F$180,$F$181,1)</f>
        <v>0.47719838181285823</v>
      </c>
      <c r="H240" s="6">
        <f t="shared" ca="1" si="41"/>
        <v>450.50983952674272</v>
      </c>
      <c r="I240" s="6">
        <f ca="1">_xll.PDENSITY($H$240,Model!$E$124:$E$133,$H$180,$H$181,1)</f>
        <v>0.47780713644159345</v>
      </c>
      <c r="J240" s="6">
        <f t="shared" ca="1" si="42"/>
        <v>450.50983952674272</v>
      </c>
      <c r="K240" s="6">
        <f ca="1">_xll.PDENSITY($J$240,Model!$F$124:$F$133,$J$180,$J$181,1)</f>
        <v>0.46944806794942301</v>
      </c>
      <c r="L240" s="6"/>
      <c r="M240" s="6"/>
      <c r="N240" s="6">
        <f t="shared" ca="1" si="43"/>
        <v>450.50983952674272</v>
      </c>
      <c r="O240" s="6">
        <f ca="1">_xll.PDENSITY($N$240,Model!$H$124:$H$133,$N$180,$N$181,1)</f>
        <v>0.49541421116599216</v>
      </c>
      <c r="P240" s="6">
        <f t="shared" ca="1" si="44"/>
        <v>450.50983952674272</v>
      </c>
      <c r="Q240" s="6">
        <f ca="1">_xll.PDENSITY($P$240,Model!$I$124:$I$133,$P$180,$P$181,1)</f>
        <v>0.48410391519607809</v>
      </c>
      <c r="R240" s="6">
        <f t="shared" ca="1" si="45"/>
        <v>450.50983952674272</v>
      </c>
      <c r="S240" s="6">
        <f ca="1">_xll.PDENSITY($R$240,Model!$J$124:$J$133,$R$180,$R$181,1)</f>
        <v>0.4829836766553397</v>
      </c>
      <c r="T240" s="6">
        <f t="shared" ca="1" si="46"/>
        <v>450.50983952674272</v>
      </c>
      <c r="U240" s="6">
        <f ca="1">_xll.PDENSITY($T$240,Model!$K$124:$K$133,$T$180,$T$181,1)</f>
        <v>0.48899387839469127</v>
      </c>
      <c r="V240" s="6">
        <f t="shared" ca="1" si="47"/>
        <v>450.50983952674272</v>
      </c>
      <c r="W240" s="6">
        <f ca="1">_xll.PDENSITY($V$240,Model!$L$124:$L$133,$V$180,$V$181,1)</f>
        <v>0.46777782600707052</v>
      </c>
    </row>
    <row r="241" spans="1:23">
      <c r="A241">
        <v>56</v>
      </c>
      <c r="B241" s="6">
        <f t="shared" ca="1" si="38"/>
        <v>457.34632858134535</v>
      </c>
      <c r="C241" s="6">
        <f ca="1">_xll.PDENSITY($B$241,Model!$B$124:$B$133,$B$180,$B$181,1)</f>
        <v>0.49228804362895218</v>
      </c>
      <c r="D241" s="6">
        <f t="shared" ca="1" si="39"/>
        <v>457.34632858134535</v>
      </c>
      <c r="E241" s="6">
        <f ca="1">_xll.PDENSITY($D$241,Model!$C$124:$C$133,$D$180,$D$181,1)</f>
        <v>0.49470924117858794</v>
      </c>
      <c r="F241" s="6">
        <f t="shared" ca="1" si="40"/>
        <v>457.34632858134535</v>
      </c>
      <c r="G241" s="6">
        <f ca="1">_xll.PDENSITY($F$241,Model!$D$124:$D$133,$F$180,$F$181,1)</f>
        <v>0.49179874317477196</v>
      </c>
      <c r="H241" s="6">
        <f t="shared" ca="1" si="41"/>
        <v>457.34632858134535</v>
      </c>
      <c r="I241" s="6">
        <f ca="1">_xll.PDENSITY($H$241,Model!$E$124:$E$133,$H$180,$H$181,1)</f>
        <v>0.49299981108425406</v>
      </c>
      <c r="J241" s="6">
        <f t="shared" ca="1" si="42"/>
        <v>457.34632858134535</v>
      </c>
      <c r="K241" s="6">
        <f ca="1">_xll.PDENSITY($J$241,Model!$F$124:$F$133,$J$180,$J$181,1)</f>
        <v>0.484897547107351</v>
      </c>
      <c r="L241" s="6"/>
      <c r="M241" s="6"/>
      <c r="N241" s="6">
        <f t="shared" ca="1" si="43"/>
        <v>457.34632858134535</v>
      </c>
      <c r="O241" s="6">
        <f ca="1">_xll.PDENSITY($N$241,Model!$H$124:$H$133,$N$180,$N$181,1)</f>
        <v>0.51772239557423783</v>
      </c>
      <c r="P241" s="6">
        <f t="shared" ca="1" si="44"/>
        <v>457.34632858134535</v>
      </c>
      <c r="Q241" s="6">
        <f ca="1">_xll.PDENSITY($P$241,Model!$I$124:$I$133,$P$180,$P$181,1)</f>
        <v>0.50210150730206959</v>
      </c>
      <c r="R241" s="6">
        <f t="shared" ca="1" si="45"/>
        <v>457.34632858134535</v>
      </c>
      <c r="S241" s="6">
        <f ca="1">_xll.PDENSITY($R$241,Model!$J$124:$J$133,$R$180,$R$181,1)</f>
        <v>0.5001920263732651</v>
      </c>
      <c r="T241" s="6">
        <f t="shared" ca="1" si="46"/>
        <v>457.34632858134535</v>
      </c>
      <c r="U241" s="6">
        <f ca="1">_xll.PDENSITY($T$241,Model!$K$124:$K$133,$T$180,$T$181,1)</f>
        <v>0.50905084748978369</v>
      </c>
      <c r="V241" s="6">
        <f t="shared" ca="1" si="47"/>
        <v>457.34632858134535</v>
      </c>
      <c r="W241" s="6">
        <f ca="1">_xll.PDENSITY($V$241,Model!$L$124:$L$133,$V$180,$V$181,1)</f>
        <v>0.48101399249560417</v>
      </c>
    </row>
    <row r="242" spans="1:23">
      <c r="A242">
        <v>57</v>
      </c>
      <c r="B242" s="6">
        <f t="shared" ca="1" si="38"/>
        <v>464.18281763594797</v>
      </c>
      <c r="C242" s="6">
        <f ca="1">_xll.PDENSITY($B$242,Model!$B$124:$B$133,$B$180,$B$181,1)</f>
        <v>0.50380299988021171</v>
      </c>
      <c r="D242" s="6">
        <f t="shared" ca="1" si="39"/>
        <v>464.18281763594797</v>
      </c>
      <c r="E242" s="6">
        <f ca="1">_xll.PDENSITY($D$242,Model!$C$124:$C$133,$D$180,$D$181,1)</f>
        <v>0.51035848064111922</v>
      </c>
      <c r="F242" s="6">
        <f t="shared" ca="1" si="40"/>
        <v>464.18281763594797</v>
      </c>
      <c r="G242" s="6">
        <f ca="1">_xll.PDENSITY($F$242,Model!$D$124:$D$133,$F$180,$F$181,1)</f>
        <v>0.50614172298306082</v>
      </c>
      <c r="H242" s="6">
        <f t="shared" ca="1" si="41"/>
        <v>464.18281763594797</v>
      </c>
      <c r="I242" s="6">
        <f ca="1">_xll.PDENSITY($H$242,Model!$E$124:$E$133,$H$180,$H$181,1)</f>
        <v>0.50831052495964113</v>
      </c>
      <c r="J242" s="6">
        <f t="shared" ca="1" si="42"/>
        <v>464.18281763594797</v>
      </c>
      <c r="K242" s="6">
        <f ca="1">_xll.PDENSITY($J$242,Model!$F$124:$F$133,$J$180,$J$181,1)</f>
        <v>0.50035092340864673</v>
      </c>
      <c r="L242" s="6"/>
      <c r="M242" s="6"/>
      <c r="N242" s="6">
        <f t="shared" ca="1" si="43"/>
        <v>464.18281763594797</v>
      </c>
      <c r="O242" s="6">
        <f ca="1">_xll.PDENSITY($N$242,Model!$H$124:$H$133,$N$180,$N$181,1)</f>
        <v>0.53748816944995548</v>
      </c>
      <c r="P242" s="6">
        <f t="shared" ca="1" si="44"/>
        <v>464.18281763594797</v>
      </c>
      <c r="Q242" s="6">
        <f ca="1">_xll.PDENSITY($P$242,Model!$I$124:$I$133,$P$180,$P$181,1)</f>
        <v>0.51921457414451821</v>
      </c>
      <c r="R242" s="6">
        <f t="shared" ca="1" si="45"/>
        <v>464.18281763594797</v>
      </c>
      <c r="S242" s="6">
        <f ca="1">_xll.PDENSITY($R$242,Model!$J$124:$J$133,$R$180,$R$181,1)</f>
        <v>0.51685863987656044</v>
      </c>
      <c r="T242" s="6">
        <f t="shared" ca="1" si="46"/>
        <v>464.18281763594797</v>
      </c>
      <c r="U242" s="6">
        <f ca="1">_xll.PDENSITY($T$242,Model!$K$124:$K$133,$T$180,$T$181,1)</f>
        <v>0.52754794469675625</v>
      </c>
      <c r="V242" s="6">
        <f t="shared" ca="1" si="47"/>
        <v>464.18281763594797</v>
      </c>
      <c r="W242" s="6">
        <f ca="1">_xll.PDENSITY($V$242,Model!$L$124:$L$133,$V$180,$V$181,1)</f>
        <v>0.49508191158312354</v>
      </c>
    </row>
    <row r="243" spans="1:23">
      <c r="A243">
        <v>58</v>
      </c>
      <c r="B243" s="6">
        <f t="shared" ca="1" si="38"/>
        <v>471.01930669055059</v>
      </c>
      <c r="C243" s="6">
        <f ca="1">_xll.PDENSITY($B$243,Model!$B$124:$B$133,$B$180,$B$181,1)</f>
        <v>0.51521181936599247</v>
      </c>
      <c r="D243" s="6">
        <f t="shared" ca="1" si="39"/>
        <v>471.01930669055059</v>
      </c>
      <c r="E243" s="6">
        <f ca="1">_xll.PDENSITY($D$243,Model!$C$124:$C$133,$D$180,$D$181,1)</f>
        <v>0.52588139383077048</v>
      </c>
      <c r="F243" s="6">
        <f t="shared" ca="1" si="40"/>
        <v>471.01930669055059</v>
      </c>
      <c r="G243" s="6">
        <f ca="1">_xll.PDENSITY($F$243,Model!$D$124:$D$133,$F$180,$F$181,1)</f>
        <v>0.52002114733984506</v>
      </c>
      <c r="H243" s="6">
        <f t="shared" ca="1" si="41"/>
        <v>471.01930669055059</v>
      </c>
      <c r="I243" s="6">
        <f ca="1">_xll.PDENSITY($H$243,Model!$E$124:$E$133,$H$180,$H$181,1)</f>
        <v>0.52369423790365599</v>
      </c>
      <c r="J243" s="6">
        <f t="shared" ca="1" si="42"/>
        <v>471.01930669055059</v>
      </c>
      <c r="K243" s="6">
        <f ca="1">_xll.PDENSITY($J$243,Model!$F$124:$F$133,$J$180,$J$181,1)</f>
        <v>0.51578240019362231</v>
      </c>
      <c r="L243" s="6"/>
      <c r="M243" s="6"/>
      <c r="N243" s="6">
        <f t="shared" ca="1" si="43"/>
        <v>471.01930669055059</v>
      </c>
      <c r="O243" s="6">
        <f ca="1">_xll.PDENSITY($N$243,Model!$H$124:$H$133,$N$180,$N$181,1)</f>
        <v>0.55425218944336774</v>
      </c>
      <c r="P243" s="6">
        <f t="shared" ca="1" si="44"/>
        <v>471.01930669055059</v>
      </c>
      <c r="Q243" s="6">
        <f ca="1">_xll.PDENSITY($P$243,Model!$I$124:$I$133,$P$180,$P$181,1)</f>
        <v>0.53534542956066666</v>
      </c>
      <c r="R243" s="6">
        <f t="shared" ca="1" si="45"/>
        <v>471.01930669055059</v>
      </c>
      <c r="S243" s="6">
        <f ca="1">_xll.PDENSITY($R$243,Model!$J$124:$J$133,$R$180,$R$181,1)</f>
        <v>0.53253775116967494</v>
      </c>
      <c r="T243" s="6">
        <f t="shared" ca="1" si="46"/>
        <v>471.01930669055059</v>
      </c>
      <c r="U243" s="6">
        <f ca="1">_xll.PDENSITY($T$243,Model!$K$124:$K$133,$T$180,$T$181,1)</f>
        <v>0.54417203241210355</v>
      </c>
      <c r="V243" s="6">
        <f t="shared" ca="1" si="47"/>
        <v>471.01930669055059</v>
      </c>
      <c r="W243" s="6">
        <f ca="1">_xll.PDENSITY($V$243,Model!$L$124:$L$133,$V$180,$V$181,1)</f>
        <v>0.50914983067064257</v>
      </c>
    </row>
    <row r="244" spans="1:23">
      <c r="A244">
        <v>59</v>
      </c>
      <c r="B244" s="6">
        <f t="shared" ca="1" si="38"/>
        <v>477.85579574515322</v>
      </c>
      <c r="C244" s="6">
        <f ca="1">_xll.PDENSITY($B$244,Model!$B$124:$B$133,$B$180,$B$181,1)</f>
        <v>0.52650533789724085</v>
      </c>
      <c r="D244" s="6">
        <f t="shared" ca="1" si="39"/>
        <v>477.85579574515322</v>
      </c>
      <c r="E244" s="6">
        <f ca="1">_xll.PDENSITY($D$244,Model!$C$124:$C$133,$D$180,$D$181,1)</f>
        <v>0.54108867192557908</v>
      </c>
      <c r="F244" s="6">
        <f t="shared" ca="1" si="40"/>
        <v>477.85579574515322</v>
      </c>
      <c r="G244" s="6">
        <f ca="1">_xll.PDENSITY($F$244,Model!$D$124:$D$133,$F$180,$F$181,1)</f>
        <v>0.53350470045226261</v>
      </c>
      <c r="H244" s="6">
        <f t="shared" ca="1" si="41"/>
        <v>477.85579574515322</v>
      </c>
      <c r="I244" s="6">
        <f ca="1">_xll.PDENSITY($H$244,Model!$E$124:$E$133,$H$180,$H$181,1)</f>
        <v>0.53894214013008268</v>
      </c>
      <c r="J244" s="6">
        <f t="shared" ca="1" si="42"/>
        <v>477.85579574515322</v>
      </c>
      <c r="K244" s="6">
        <f ca="1">_xll.PDENSITY($J$244,Model!$F$124:$F$133,$J$180,$J$181,1)</f>
        <v>0.53116713457707421</v>
      </c>
      <c r="L244" s="6"/>
      <c r="M244" s="6"/>
      <c r="N244" s="6">
        <f t="shared" ca="1" si="43"/>
        <v>477.85579574515322</v>
      </c>
      <c r="O244" s="6">
        <f ca="1">_xll.PDENSITY($N$244,Model!$H$124:$H$133,$N$180,$N$181,1)</f>
        <v>0.56793394266107855</v>
      </c>
      <c r="P244" s="6">
        <f t="shared" ca="1" si="44"/>
        <v>477.85579574515322</v>
      </c>
      <c r="Q244" s="6">
        <f ca="1">_xll.PDENSITY($P$244,Model!$I$124:$I$133,$P$180,$P$181,1)</f>
        <v>0.55039771346640265</v>
      </c>
      <c r="R244" s="6">
        <f t="shared" ca="1" si="45"/>
        <v>477.85579574515322</v>
      </c>
      <c r="S244" s="6">
        <f ca="1">_xll.PDENSITY($R$244,Model!$J$124:$J$133,$R$180,$R$181,1)</f>
        <v>0.54722733072552443</v>
      </c>
      <c r="T244" s="6">
        <f t="shared" ca="1" si="46"/>
        <v>477.85579574515322</v>
      </c>
      <c r="U244" s="6">
        <f ca="1">_xll.PDENSITY($T$244,Model!$K$124:$K$133,$T$180,$T$181,1)</f>
        <v>0.55879211788463223</v>
      </c>
      <c r="V244" s="6">
        <f t="shared" ca="1" si="47"/>
        <v>477.85579574515322</v>
      </c>
      <c r="W244" s="6">
        <f ca="1">_xll.PDENSITY($V$244,Model!$L$124:$L$133,$V$180,$V$181,1)</f>
        <v>0.52321774975816182</v>
      </c>
    </row>
    <row r="245" spans="1:23">
      <c r="A245">
        <v>60</v>
      </c>
      <c r="B245" s="6">
        <f t="shared" ca="1" si="38"/>
        <v>484.69228479975584</v>
      </c>
      <c r="C245" s="6">
        <f ca="1">_xll.PDENSITY($B$245,Model!$B$124:$B$133,$B$180,$B$181,1)</f>
        <v>0.53768236719311446</v>
      </c>
      <c r="D245" s="6">
        <f t="shared" ca="1" si="39"/>
        <v>484.69228479975584</v>
      </c>
      <c r="E245" s="6">
        <f ca="1">_xll.PDENSITY($D$245,Model!$C$124:$C$133,$D$180,$D$181,1)</f>
        <v>0.55608445434628484</v>
      </c>
      <c r="F245" s="6">
        <f t="shared" ca="1" si="40"/>
        <v>484.69228479975584</v>
      </c>
      <c r="G245" s="6">
        <f ca="1">_xll.PDENSITY($F$245,Model!$D$124:$D$133,$F$180,$F$181,1)</f>
        <v>0.54665912184922116</v>
      </c>
      <c r="H245" s="6">
        <f t="shared" ca="1" si="41"/>
        <v>484.69228479975584</v>
      </c>
      <c r="I245" s="6">
        <f ca="1">_xll.PDENSITY($H$245,Model!$E$124:$E$133,$H$180,$H$181,1)</f>
        <v>0.55418981866278982</v>
      </c>
      <c r="J245" s="6">
        <f t="shared" ca="1" si="42"/>
        <v>484.69228479975584</v>
      </c>
      <c r="K245" s="6">
        <f ca="1">_xll.PDENSITY($J$245,Model!$F$124:$F$133,$J$180,$J$181,1)</f>
        <v>0.54648118755866593</v>
      </c>
      <c r="L245" s="6"/>
      <c r="M245" s="6"/>
      <c r="N245" s="6">
        <f t="shared" ca="1" si="43"/>
        <v>484.69228479975584</v>
      </c>
      <c r="O245" s="6">
        <f ca="1">_xll.PDENSITY($N$245,Model!$H$124:$H$133,$N$180,$N$181,1)</f>
        <v>0.57882088595821979</v>
      </c>
      <c r="P245" s="6">
        <f t="shared" ca="1" si="44"/>
        <v>484.69228479975584</v>
      </c>
      <c r="Q245" s="6">
        <f ca="1">_xll.PDENSITY($P$245,Model!$I$124:$I$133,$P$180,$P$181,1)</f>
        <v>0.56432337147159251</v>
      </c>
      <c r="R245" s="6">
        <f t="shared" ca="1" si="45"/>
        <v>484.69228479975584</v>
      </c>
      <c r="S245" s="6">
        <f ca="1">_xll.PDENSITY($R$245,Model!$J$124:$J$133,$R$180,$R$181,1)</f>
        <v>0.56116234554930344</v>
      </c>
      <c r="T245" s="6">
        <f t="shared" ca="1" si="46"/>
        <v>484.69228479975584</v>
      </c>
      <c r="U245" s="6">
        <f ca="1">_xll.PDENSITY($T$245,Model!$K$124:$K$133,$T$180,$T$181,1)</f>
        <v>0.57144476364197572</v>
      </c>
      <c r="V245" s="6">
        <f t="shared" ca="1" si="47"/>
        <v>484.69228479975584</v>
      </c>
      <c r="W245" s="6">
        <f ca="1">_xll.PDENSITY($V$245,Model!$L$124:$L$133,$V$180,$V$181,1)</f>
        <v>0.54071325549808269</v>
      </c>
    </row>
    <row r="246" spans="1:23">
      <c r="A246">
        <v>61</v>
      </c>
      <c r="B246" s="6">
        <f t="shared" ca="1" si="38"/>
        <v>491.52877385435846</v>
      </c>
      <c r="C246" s="6">
        <f ca="1">_xll.PDENSITY($B$246,Model!$B$124:$B$133,$B$180,$B$181,1)</f>
        <v>0.54874895777485</v>
      </c>
      <c r="D246" s="6">
        <f t="shared" ca="1" si="39"/>
        <v>491.52877385435846</v>
      </c>
      <c r="E246" s="6">
        <f ca="1">_xll.PDENSITY($D$246,Model!$C$124:$C$133,$D$180,$D$181,1)</f>
        <v>0.57115380210544597</v>
      </c>
      <c r="F246" s="6">
        <f t="shared" ca="1" si="40"/>
        <v>491.52877385435846</v>
      </c>
      <c r="G246" s="6">
        <f ca="1">_xll.PDENSITY($F$246,Model!$D$124:$D$133,$F$180,$F$181,1)</f>
        <v>0.55954952195671603</v>
      </c>
      <c r="H246" s="6">
        <f t="shared" ca="1" si="41"/>
        <v>491.52877385435846</v>
      </c>
      <c r="I246" s="6">
        <f ca="1">_xll.PDENSITY($H$246,Model!$E$124:$E$133,$H$180,$H$181,1)</f>
        <v>0.56975215386630318</v>
      </c>
      <c r="J246" s="6">
        <f t="shared" ca="1" si="42"/>
        <v>491.52877385435846</v>
      </c>
      <c r="K246" s="6">
        <f ca="1">_xll.PDENSITY($J$246,Model!$F$124:$F$133,$J$180,$J$181,1)</f>
        <v>0.56170148701183042</v>
      </c>
      <c r="L246" s="6"/>
      <c r="M246" s="6"/>
      <c r="N246" s="6">
        <f t="shared" ca="1" si="43"/>
        <v>491.52877385435846</v>
      </c>
      <c r="O246" s="6">
        <f ca="1">_xll.PDENSITY($N$246,Model!$H$124:$H$133,$N$180,$N$181,1)</f>
        <v>0.58743188919366562</v>
      </c>
      <c r="P246" s="6">
        <f t="shared" ca="1" si="44"/>
        <v>491.52877385435846</v>
      </c>
      <c r="Q246" s="6">
        <f ca="1">_xll.PDENSITY($P$246,Model!$I$124:$I$133,$P$180,$P$181,1)</f>
        <v>0.57726217756445874</v>
      </c>
      <c r="R246" s="6">
        <f t="shared" ca="1" si="45"/>
        <v>491.52877385435846</v>
      </c>
      <c r="S246" s="6">
        <f ca="1">_xll.PDENSITY($R$246,Model!$J$124:$J$133,$R$180,$R$181,1)</f>
        <v>0.57472242990412781</v>
      </c>
      <c r="T246" s="6">
        <f t="shared" ca="1" si="46"/>
        <v>491.52877385435846</v>
      </c>
      <c r="U246" s="6">
        <f ca="1">_xll.PDENSITY($T$246,Model!$K$124:$K$133,$T$180,$T$181,1)</f>
        <v>0.58236021620140765</v>
      </c>
      <c r="V246" s="6">
        <f t="shared" ca="1" si="47"/>
        <v>491.52877385435846</v>
      </c>
      <c r="W246" s="6">
        <f ca="1">_xll.PDENSITY($V$246,Model!$L$124:$L$133,$V$180,$V$181,1)</f>
        <v>0.56074759533731999</v>
      </c>
    </row>
    <row r="247" spans="1:23">
      <c r="A247">
        <v>62</v>
      </c>
      <c r="B247" s="6">
        <f t="shared" ca="1" si="38"/>
        <v>498.36526290896109</v>
      </c>
      <c r="C247" s="6">
        <f ca="1">_xll.PDENSITY($B$247,Model!$B$124:$B$133,$B$180,$B$181,1)</f>
        <v>0.55971699279270637</v>
      </c>
      <c r="D247" s="6">
        <f t="shared" ca="1" si="39"/>
        <v>498.36526290896109</v>
      </c>
      <c r="E247" s="6">
        <f ca="1">_xll.PDENSITY($D$247,Model!$C$124:$C$133,$D$180,$D$181,1)</f>
        <v>0.58654682523060608</v>
      </c>
      <c r="F247" s="6">
        <f t="shared" ca="1" si="40"/>
        <v>498.36526290896109</v>
      </c>
      <c r="G247" s="6">
        <f ca="1">_xll.PDENSITY($F$247,Model!$D$124:$D$133,$F$180,$F$181,1)</f>
        <v>0.57223970437483918</v>
      </c>
      <c r="H247" s="6">
        <f t="shared" ca="1" si="41"/>
        <v>498.36526290896109</v>
      </c>
      <c r="I247" s="6">
        <f ca="1">_xll.PDENSITY($H$247,Model!$E$124:$E$133,$H$180,$H$181,1)</f>
        <v>0.58586267907852263</v>
      </c>
      <c r="J247" s="6">
        <f t="shared" ca="1" si="42"/>
        <v>498.36526290896109</v>
      </c>
      <c r="K247" s="6">
        <f ca="1">_xll.PDENSITY($J$247,Model!$F$124:$F$133,$J$180,$J$181,1)</f>
        <v>0.57680577650243237</v>
      </c>
      <c r="L247" s="6"/>
      <c r="M247" s="6"/>
      <c r="N247" s="6">
        <f t="shared" ca="1" si="43"/>
        <v>498.36526290896109</v>
      </c>
      <c r="O247" s="6">
        <f ca="1">_xll.PDENSITY($N$247,Model!$H$124:$H$133,$N$180,$N$181,1)</f>
        <v>0.5944245865591149</v>
      </c>
      <c r="P247" s="6">
        <f t="shared" ca="1" si="44"/>
        <v>498.36526290896109</v>
      </c>
      <c r="Q247" s="6">
        <f ca="1">_xll.PDENSITY($P$247,Model!$I$124:$I$133,$P$180,$P$181,1)</f>
        <v>0.5895303443261477</v>
      </c>
      <c r="R247" s="6">
        <f t="shared" ca="1" si="45"/>
        <v>498.36526290896109</v>
      </c>
      <c r="S247" s="6">
        <f ca="1">_xll.PDENSITY($R$247,Model!$J$124:$J$133,$R$180,$R$181,1)</f>
        <v>0.58825972147750227</v>
      </c>
      <c r="T247" s="6">
        <f t="shared" ca="1" si="46"/>
        <v>498.36526290896109</v>
      </c>
      <c r="U247" s="6">
        <f ca="1">_xll.PDENSITY($T$247,Model!$K$124:$K$133,$T$180,$T$181,1)</f>
        <v>0.59199319798877736</v>
      </c>
      <c r="V247" s="6">
        <f t="shared" ca="1" si="47"/>
        <v>498.36526290896109</v>
      </c>
      <c r="W247" s="6">
        <f ca="1">_xll.PDENSITY($V$247,Model!$L$124:$L$133,$V$180,$V$181,1)</f>
        <v>0.5818494739685991</v>
      </c>
    </row>
    <row r="248" spans="1:23">
      <c r="A248">
        <v>63</v>
      </c>
      <c r="B248" s="6">
        <f t="shared" ca="1" si="38"/>
        <v>505.20175196356371</v>
      </c>
      <c r="C248" s="6">
        <f ca="1">_xll.PDENSITY($B$248,Model!$B$124:$B$133,$B$180,$B$181,1)</f>
        <v>0.57060225096799033</v>
      </c>
      <c r="D248" s="6">
        <f t="shared" ca="1" si="39"/>
        <v>505.20175196356371</v>
      </c>
      <c r="E248" s="6">
        <f ca="1">_xll.PDENSITY($D$248,Model!$C$124:$C$133,$D$180,$D$181,1)</f>
        <v>0.60210391579827061</v>
      </c>
      <c r="F248" s="6">
        <f t="shared" ca="1" si="40"/>
        <v>505.20175196356371</v>
      </c>
      <c r="G248" s="6">
        <f ca="1">_xll.PDENSITY($F$248,Model!$D$124:$D$133,$F$180,$F$181,1)</f>
        <v>0.5847924816863922</v>
      </c>
      <c r="H248" s="6">
        <f t="shared" ca="1" si="41"/>
        <v>505.20175196356371</v>
      </c>
      <c r="I248" s="6">
        <f ca="1">_xll.PDENSITY($H$248,Model!$E$124:$E$133,$H$180,$H$181,1)</f>
        <v>0.60224261211408403</v>
      </c>
      <c r="J248" s="6">
        <f t="shared" ca="1" si="42"/>
        <v>505.20175196356371</v>
      </c>
      <c r="K248" s="6">
        <f ca="1">_xll.PDENSITY($J$248,Model!$F$124:$F$133,$J$180,$J$181,1)</f>
        <v>0.59177255764498693</v>
      </c>
      <c r="L248" s="6"/>
      <c r="M248" s="6"/>
      <c r="N248" s="6">
        <f t="shared" ca="1" si="43"/>
        <v>505.20175196356371</v>
      </c>
      <c r="O248" s="6">
        <f ca="1">_xll.PDENSITY($N$248,Model!$H$124:$H$133,$N$180,$N$181,1)</f>
        <v>0.60060855528492274</v>
      </c>
      <c r="P248" s="6">
        <f t="shared" ca="1" si="44"/>
        <v>505.20175196356371</v>
      </c>
      <c r="Q248" s="6">
        <f ca="1">_xll.PDENSITY($P$248,Model!$I$124:$I$133,$P$180,$P$181,1)</f>
        <v>0.60149900537855816</v>
      </c>
      <c r="R248" s="6">
        <f t="shared" ca="1" si="45"/>
        <v>505.20175196356371</v>
      </c>
      <c r="S248" s="6">
        <f ca="1">_xll.PDENSITY($R$248,Model!$J$124:$J$133,$R$180,$R$181,1)</f>
        <v>0.60179701305087652</v>
      </c>
      <c r="T248" s="6">
        <f t="shared" ca="1" si="46"/>
        <v>505.20175196356371</v>
      </c>
      <c r="U248" s="6">
        <f ca="1">_xll.PDENSITY($T$248,Model!$K$124:$K$133,$T$180,$T$181,1)</f>
        <v>0.60099925270013455</v>
      </c>
      <c r="V248" s="6">
        <f t="shared" ca="1" si="47"/>
        <v>505.20175196356371</v>
      </c>
      <c r="W248" s="6">
        <f ca="1">_xll.PDENSITY($V$248,Model!$L$124:$L$133,$V$180,$V$181,1)</f>
        <v>0.60295135259987798</v>
      </c>
    </row>
    <row r="249" spans="1:23">
      <c r="A249">
        <v>64</v>
      </c>
      <c r="B249" s="6">
        <f t="shared" ca="1" si="38"/>
        <v>512.03824101816633</v>
      </c>
      <c r="C249" s="6">
        <f ca="1">_xll.PDENSITY($B$249,Model!$B$124:$B$133,$B$180,$B$181,1)</f>
        <v>0.5814221098104364</v>
      </c>
      <c r="D249" s="6">
        <f t="shared" ca="1" si="39"/>
        <v>512.03824101816633</v>
      </c>
      <c r="E249" s="6">
        <f ca="1">_xll.PDENSITY($D$249,Model!$C$124:$C$133,$D$180,$D$181,1)</f>
        <v>0.61763534817817034</v>
      </c>
      <c r="F249" s="6">
        <f t="shared" ca="1" si="40"/>
        <v>512.03824101816633</v>
      </c>
      <c r="G249" s="6">
        <f ca="1">_xll.PDENSITY($F$249,Model!$D$124:$D$133,$F$180,$F$181,1)</f>
        <v>0.59726998636026296</v>
      </c>
      <c r="H249" s="6">
        <f t="shared" ca="1" si="41"/>
        <v>512.03824101816633</v>
      </c>
      <c r="I249" s="6">
        <f ca="1">_xll.PDENSITY($H$249,Model!$E$124:$E$133,$H$180,$H$181,1)</f>
        <v>0.61857873829366383</v>
      </c>
      <c r="J249" s="6">
        <f t="shared" ca="1" si="42"/>
        <v>512.03824101816633</v>
      </c>
      <c r="K249" s="6">
        <f ca="1">_xll.PDENSITY($J$249,Model!$F$124:$F$133,$J$180,$J$181,1)</f>
        <v>0.6065810337025842</v>
      </c>
      <c r="L249" s="6"/>
      <c r="M249" s="6"/>
      <c r="N249" s="6">
        <f t="shared" ca="1" si="43"/>
        <v>512.03824101816633</v>
      </c>
      <c r="O249" s="6">
        <f ca="1">_xll.PDENSITY($N$249,Model!$H$124:$H$133,$N$180,$N$181,1)</f>
        <v>0.60692738186065331</v>
      </c>
      <c r="P249" s="6">
        <f t="shared" ca="1" si="44"/>
        <v>512.03824101816633</v>
      </c>
      <c r="Q249" s="6">
        <f ca="1">_xll.PDENSITY($P$249,Model!$I$124:$I$133,$P$180,$P$181,1)</f>
        <v>0.61352053644799631</v>
      </c>
      <c r="R249" s="6">
        <f t="shared" ca="1" si="45"/>
        <v>512.03824101816633</v>
      </c>
      <c r="S249" s="6">
        <f ca="1">_xll.PDENSITY($R$249,Model!$J$124:$J$133,$R$180,$R$181,1)</f>
        <v>0.61533430462425076</v>
      </c>
      <c r="T249" s="6">
        <f t="shared" ca="1" si="46"/>
        <v>512.03824101816633</v>
      </c>
      <c r="U249" s="6">
        <f ca="1">_xll.PDENSITY($T$249,Model!$K$124:$K$133,$T$180,$T$181,1)</f>
        <v>0.61013268357646855</v>
      </c>
      <c r="V249" s="6">
        <f t="shared" ca="1" si="47"/>
        <v>512.03824101816633</v>
      </c>
      <c r="W249" s="6">
        <f ca="1">_xll.PDENSITY($V$249,Model!$L$124:$L$133,$V$180,$V$181,1)</f>
        <v>0.62405323123115675</v>
      </c>
    </row>
    <row r="250" spans="1:23">
      <c r="A250">
        <v>65</v>
      </c>
      <c r="B250" s="6">
        <f t="shared" ca="1" si="38"/>
        <v>518.87473007276901</v>
      </c>
      <c r="C250" s="6">
        <f ca="1">_xll.PDENSITY($B$250,Model!$B$124:$B$133,$B$180,$B$181,1)</f>
        <v>0.5921930780137592</v>
      </c>
      <c r="D250" s="6">
        <f t="shared" ca="1" si="39"/>
        <v>518.87473007276901</v>
      </c>
      <c r="E250" s="6">
        <f ca="1">_xll.PDENSITY($D$250,Model!$C$124:$C$133,$D$180,$D$181,1)</f>
        <v>0.63295170965303338</v>
      </c>
      <c r="F250" s="6">
        <f t="shared" ca="1" si="40"/>
        <v>518.87473007276901</v>
      </c>
      <c r="G250" s="6">
        <f ca="1">_xll.PDENSITY($F$250,Model!$D$124:$D$133,$F$180,$F$181,1)</f>
        <v>0.60973397828844245</v>
      </c>
      <c r="H250" s="6">
        <f t="shared" ca="1" si="41"/>
        <v>518.87473007276901</v>
      </c>
      <c r="I250" s="6">
        <f ca="1">_xll.PDENSITY($H$250,Model!$E$124:$E$133,$H$180,$H$181,1)</f>
        <v>0.6345578429379386</v>
      </c>
      <c r="J250" s="6">
        <f t="shared" ca="1" si="42"/>
        <v>518.87473007276901</v>
      </c>
      <c r="K250" s="6">
        <f ca="1">_xll.PDENSITY($J$250,Model!$F$124:$F$133,$J$180,$J$181,1)</f>
        <v>0.62121106176592522</v>
      </c>
      <c r="L250" s="6"/>
      <c r="M250" s="6"/>
      <c r="N250" s="6">
        <f t="shared" ca="1" si="43"/>
        <v>518.87473007276901</v>
      </c>
      <c r="O250" s="6">
        <f ca="1">_xll.PDENSITY($N$250,Model!$H$124:$H$133,$N$180,$N$181,1)</f>
        <v>0.61431043291825282</v>
      </c>
      <c r="P250" s="6">
        <f t="shared" ca="1" si="44"/>
        <v>518.87473007276901</v>
      </c>
      <c r="Q250" s="6">
        <f ca="1">_xll.PDENSITY($P$250,Model!$I$124:$I$133,$P$180,$P$181,1)</f>
        <v>0.625950564381341</v>
      </c>
      <c r="R250" s="6">
        <f t="shared" ca="1" si="45"/>
        <v>518.87473007276901</v>
      </c>
      <c r="S250" s="6">
        <f ca="1">_xll.PDENSITY($R$250,Model!$J$124:$J$133,$R$180,$R$181,1)</f>
        <v>0.62887159619762523</v>
      </c>
      <c r="T250" s="6">
        <f t="shared" ca="1" si="46"/>
        <v>518.87473007276901</v>
      </c>
      <c r="U250" s="6">
        <f ca="1">_xll.PDENSITY($T$250,Model!$K$124:$K$133,$T$180,$T$181,1)</f>
        <v>0.620131005596949</v>
      </c>
      <c r="V250" s="6">
        <f t="shared" ca="1" si="47"/>
        <v>518.87473007276901</v>
      </c>
      <c r="W250" s="6">
        <f ca="1">_xll.PDENSITY($V$250,Model!$L$124:$L$133,$V$180,$V$181,1)</f>
        <v>0.64515510986243585</v>
      </c>
    </row>
    <row r="251" spans="1:23">
      <c r="A251">
        <v>66</v>
      </c>
      <c r="B251" s="6">
        <f t="shared" ref="B251:B285" ca="1" si="48">1/99*($B$179-$B$178)+B250</f>
        <v>525.71121912737169</v>
      </c>
      <c r="C251" s="6">
        <f ca="1">_xll.PDENSITY($B$251,Model!$B$124:$B$133,$B$180,$B$181,1)</f>
        <v>0.60292835443120085</v>
      </c>
      <c r="D251" s="6">
        <f t="shared" ref="D251:D285" ca="1" si="49">1/99*($D$179-$D$178)+D250</f>
        <v>525.71121912737169</v>
      </c>
      <c r="E251" s="6">
        <f ca="1">_xll.PDENSITY($D$251,Model!$C$124:$C$133,$D$180,$D$181,1)</f>
        <v>0.64788348673486018</v>
      </c>
      <c r="F251" s="6">
        <f t="shared" ref="F251:F285" ca="1" si="50">1/99*($F$179-$F$178)+F250</f>
        <v>525.71121912737169</v>
      </c>
      <c r="G251" s="6">
        <f ca="1">_xll.PDENSITY($F$251,Model!$D$124:$D$133,$F$180,$F$181,1)</f>
        <v>0.62224615047889764</v>
      </c>
      <c r="H251" s="6">
        <f t="shared" ref="H251:H285" ca="1" si="51">1/99*($H$179-$H$178)+H250</f>
        <v>525.71121912737169</v>
      </c>
      <c r="I251" s="6">
        <f ca="1">_xll.PDENSITY($H$251,Model!$E$124:$E$133,$H$180,$H$181,1)</f>
        <v>0.64988783528156768</v>
      </c>
      <c r="J251" s="6">
        <f t="shared" ref="J251:J285" ca="1" si="52">1/99*($J$179-$J$178)+J250</f>
        <v>525.71121912737169</v>
      </c>
      <c r="K251" s="6">
        <f ca="1">_xll.PDENSITY($J$251,Model!$F$124:$F$133,$J$180,$J$181,1)</f>
        <v>0.63564312013136481</v>
      </c>
      <c r="L251" s="6"/>
      <c r="M251" s="6"/>
      <c r="N251" s="6">
        <f t="shared" ref="N251:N285" ca="1" si="53">1/99*($N$179-$N$178)+N250</f>
        <v>525.71121912737169</v>
      </c>
      <c r="O251" s="6">
        <f ca="1">_xll.PDENSITY($N$251,Model!$H$124:$H$133,$N$180,$N$181,1)</f>
        <v>0.62354411363557805</v>
      </c>
      <c r="P251" s="6">
        <f t="shared" ref="P251:P285" ca="1" si="54">1/99*($P$179-$P$178)+P250</f>
        <v>525.71121912737169</v>
      </c>
      <c r="Q251" s="6">
        <f ca="1">_xll.PDENSITY($P$251,Model!$I$124:$I$133,$P$180,$P$181,1)</f>
        <v>0.63917061901326999</v>
      </c>
      <c r="R251" s="6">
        <f t="shared" ref="R251:R285" ca="1" si="55">1/99*($R$179-$R$178)+R250</f>
        <v>525.71121912737169</v>
      </c>
      <c r="S251" s="6">
        <f ca="1">_xll.PDENSITY($R$251,Model!$J$124:$J$133,$R$180,$R$181,1)</f>
        <v>0.6424228922545373</v>
      </c>
      <c r="T251" s="6">
        <f t="shared" ref="T251:T285" ca="1" si="56">1/99*($T$179-$T$178)+T250</f>
        <v>525.71121912737169</v>
      </c>
      <c r="U251" s="6">
        <f ca="1">_xll.PDENSITY($T$251,Model!$K$124:$K$133,$T$180,$T$181,1)</f>
        <v>0.63159880555773273</v>
      </c>
      <c r="V251" s="6">
        <f t="shared" ref="V251:V285" ca="1" si="57">1/99*($V$179-$V$178)+V250</f>
        <v>525.71121912737169</v>
      </c>
      <c r="W251" s="6">
        <f ca="1">_xll.PDENSITY($V$251,Model!$L$124:$L$133,$V$180,$V$181,1)</f>
        <v>0.66542019450659295</v>
      </c>
    </row>
    <row r="252" spans="1:23">
      <c r="A252">
        <v>67</v>
      </c>
      <c r="B252" s="6">
        <f t="shared" ca="1" si="48"/>
        <v>532.54770818197437</v>
      </c>
      <c r="C252" s="6">
        <f ca="1">_xll.PDENSITY($B$252,Model!$B$124:$B$133,$B$180,$B$181,1)</f>
        <v>0.61363561425474766</v>
      </c>
      <c r="D252" s="6">
        <f t="shared" ca="1" si="49"/>
        <v>532.54770818197437</v>
      </c>
      <c r="E252" s="6">
        <f ca="1">_xll.PDENSITY($D$252,Model!$C$124:$C$133,$D$180,$D$181,1)</f>
        <v>0.66285042950052409</v>
      </c>
      <c r="F252" s="6">
        <f t="shared" ca="1" si="50"/>
        <v>532.54770818197437</v>
      </c>
      <c r="G252" s="6">
        <f ca="1">_xll.PDENSITY($F$252,Model!$D$124:$D$133,$F$180,$F$181,1)</f>
        <v>0.63486843441739027</v>
      </c>
      <c r="H252" s="6">
        <f t="shared" ca="1" si="51"/>
        <v>532.54770818197437</v>
      </c>
      <c r="I252" s="6">
        <f ca="1">_xll.PDENSITY($H$252,Model!$E$124:$E$133,$H$180,$H$181,1)</f>
        <v>0.66500834310440082</v>
      </c>
      <c r="J252" s="6">
        <f t="shared" ca="1" si="52"/>
        <v>532.54770818197437</v>
      </c>
      <c r="K252" s="6">
        <f ca="1">_xll.PDENSITY($J$252,Model!$F$124:$F$133,$J$180,$J$181,1)</f>
        <v>0.64985829646537363</v>
      </c>
      <c r="L252" s="6"/>
      <c r="M252" s="6"/>
      <c r="N252" s="6">
        <f t="shared" ca="1" si="53"/>
        <v>532.54770818197437</v>
      </c>
      <c r="O252" s="6">
        <f ca="1">_xll.PDENSITY($N$252,Model!$H$124:$H$133,$N$180,$N$181,1)</f>
        <v>0.63525891401272161</v>
      </c>
      <c r="P252" s="6">
        <f t="shared" ca="1" si="54"/>
        <v>532.54770818197437</v>
      </c>
      <c r="Q252" s="6">
        <f ca="1">_xll.PDENSITY($P$252,Model!$I$124:$I$133,$P$180,$P$181,1)</f>
        <v>0.65350466808560015</v>
      </c>
      <c r="R252" s="6">
        <f t="shared" ca="1" si="55"/>
        <v>532.54770818197437</v>
      </c>
      <c r="S252" s="6">
        <f ca="1">_xll.PDENSITY($R$252,Model!$J$124:$J$133,$R$180,$R$181,1)</f>
        <v>0.65647654534045952</v>
      </c>
      <c r="T252" s="6">
        <f t="shared" ca="1" si="56"/>
        <v>532.54770818197437</v>
      </c>
      <c r="U252" s="6">
        <f ca="1">_xll.PDENSITY($T$252,Model!$K$124:$K$133,$T$180,$T$181,1)</f>
        <v>0.64490298389954726</v>
      </c>
      <c r="V252" s="6">
        <f t="shared" ca="1" si="57"/>
        <v>532.54770818197437</v>
      </c>
      <c r="W252" s="6">
        <f ca="1">_xll.PDENSITY($V$252,Model!$L$124:$L$133,$V$180,$V$181,1)</f>
        <v>0.68025501084728401</v>
      </c>
    </row>
    <row r="253" spans="1:23">
      <c r="A253">
        <v>68</v>
      </c>
      <c r="B253" s="6">
        <f t="shared" ca="1" si="48"/>
        <v>539.38419723657705</v>
      </c>
      <c r="C253" s="6">
        <f ca="1">_xll.PDENSITY($B$253,Model!$B$124:$B$133,$B$180,$B$181,1)</f>
        <v>0.62431521977467686</v>
      </c>
      <c r="D253" s="6">
        <f t="shared" ca="1" si="49"/>
        <v>539.38419723657705</v>
      </c>
      <c r="E253" s="6">
        <f ca="1">_xll.PDENSITY($D$253,Model!$C$124:$C$133,$D$180,$D$181,1)</f>
        <v>0.67825591692245313</v>
      </c>
      <c r="F253" s="6">
        <f t="shared" ca="1" si="50"/>
        <v>539.38419723657705</v>
      </c>
      <c r="G253" s="6">
        <f ca="1">_xll.PDENSITY($F$253,Model!$D$124:$D$133,$F$180,$F$181,1)</f>
        <v>0.64766330660968774</v>
      </c>
      <c r="H253" s="6">
        <f t="shared" ca="1" si="51"/>
        <v>539.38419723657705</v>
      </c>
      <c r="I253" s="6">
        <f ca="1">_xll.PDENSITY($H$253,Model!$E$124:$E$133,$H$180,$H$181,1)</f>
        <v>0.68040437159387535</v>
      </c>
      <c r="J253" s="6">
        <f t="shared" ca="1" si="52"/>
        <v>539.38419723657705</v>
      </c>
      <c r="K253" s="6">
        <f ca="1">_xll.PDENSITY($J$253,Model!$F$124:$F$133,$J$180,$J$181,1)</f>
        <v>0.66383830103900998</v>
      </c>
      <c r="L253" s="6"/>
      <c r="M253" s="6"/>
      <c r="N253" s="6">
        <f t="shared" ca="1" si="53"/>
        <v>539.38419723657705</v>
      </c>
      <c r="O253" s="6">
        <f ca="1">_xll.PDENSITY($N$253,Model!$H$124:$H$133,$N$180,$N$181,1)</f>
        <v>0.64990304657150799</v>
      </c>
      <c r="P253" s="6">
        <f t="shared" ca="1" si="54"/>
        <v>539.38419723657705</v>
      </c>
      <c r="Q253" s="6">
        <f ca="1">_xll.PDENSITY($P$253,Model!$I$124:$I$133,$P$180,$P$181,1)</f>
        <v>0.66896798837543925</v>
      </c>
      <c r="R253" s="6">
        <f t="shared" ca="1" si="55"/>
        <v>539.38419723657705</v>
      </c>
      <c r="S253" s="6">
        <f ca="1">_xll.PDENSITY($R$253,Model!$J$124:$J$133,$R$180,$R$181,1)</f>
        <v>0.67150796753570829</v>
      </c>
      <c r="T253" s="6">
        <f t="shared" ca="1" si="56"/>
        <v>539.38419723657705</v>
      </c>
      <c r="U253" s="6">
        <f ca="1">_xll.PDENSITY($T$253,Model!$K$124:$K$133,$T$180,$T$181,1)</f>
        <v>0.66018713036431442</v>
      </c>
      <c r="V253" s="6">
        <f t="shared" ca="1" si="57"/>
        <v>539.38419723657705</v>
      </c>
      <c r="W253" s="6">
        <f ca="1">_xll.PDENSITY($V$253,Model!$L$124:$L$133,$V$180,$V$181,1)</f>
        <v>0.69432292993480338</v>
      </c>
    </row>
    <row r="254" spans="1:23">
      <c r="A254">
        <v>69</v>
      </c>
      <c r="B254" s="6">
        <f t="shared" ca="1" si="48"/>
        <v>546.22068629117973</v>
      </c>
      <c r="C254" s="6">
        <f ca="1">_xll.PDENSITY($B$254,Model!$B$124:$B$133,$B$180,$B$181,1)</f>
        <v>0.63495903728345482</v>
      </c>
      <c r="D254" s="6">
        <f t="shared" ca="1" si="49"/>
        <v>546.22068629117973</v>
      </c>
      <c r="E254" s="6">
        <f ca="1">_xll.PDENSITY($D$254,Model!$C$124:$C$133,$D$180,$D$181,1)</f>
        <v>0.69392658309670585</v>
      </c>
      <c r="F254" s="6">
        <f t="shared" ca="1" si="50"/>
        <v>546.22068629117973</v>
      </c>
      <c r="G254" s="6">
        <f ca="1">_xll.PDENSITY($F$254,Model!$D$124:$D$133,$F$180,$F$181,1)</f>
        <v>0.66069409782145883</v>
      </c>
      <c r="H254" s="6">
        <f t="shared" ca="1" si="51"/>
        <v>546.22068629117973</v>
      </c>
      <c r="I254" s="6">
        <f ca="1">_xll.PDENSITY($H$254,Model!$E$124:$E$133,$H$180,$H$181,1)</f>
        <v>0.69588466469841281</v>
      </c>
      <c r="J254" s="6">
        <f t="shared" ca="1" si="52"/>
        <v>546.22068629117973</v>
      </c>
      <c r="K254" s="6">
        <f ca="1">_xll.PDENSITY($J$254,Model!$F$124:$F$133,$J$180,$J$181,1)</f>
        <v>0.67756550780257019</v>
      </c>
      <c r="L254" s="6"/>
      <c r="M254" s="6"/>
      <c r="N254" s="6">
        <f t="shared" ca="1" si="53"/>
        <v>546.22068629117973</v>
      </c>
      <c r="O254" s="6">
        <f ca="1">_xll.PDENSITY($N$254,Model!$H$124:$H$133,$N$180,$N$181,1)</f>
        <v>0.6676579750495969</v>
      </c>
      <c r="P254" s="6">
        <f t="shared" ca="1" si="54"/>
        <v>546.22068629117973</v>
      </c>
      <c r="Q254" s="6">
        <f ca="1">_xll.PDENSITY($P$254,Model!$I$124:$I$133,$P$180,$P$181,1)</f>
        <v>0.68546375166573414</v>
      </c>
      <c r="R254" s="6">
        <f t="shared" ca="1" si="55"/>
        <v>546.22068629117973</v>
      </c>
      <c r="S254" s="6">
        <f ca="1">_xll.PDENSITY($R$254,Model!$J$124:$J$133,$R$180,$R$181,1)</f>
        <v>0.68752892146822209</v>
      </c>
      <c r="T254" s="6">
        <f t="shared" ca="1" si="56"/>
        <v>546.22068629117973</v>
      </c>
      <c r="U254" s="6">
        <f ca="1">_xll.PDENSITY($T$254,Model!$K$124:$K$133,$T$180,$T$181,1)</f>
        <v>0.67743800569332602</v>
      </c>
      <c r="V254" s="6">
        <f t="shared" ca="1" si="57"/>
        <v>546.22068629117973</v>
      </c>
      <c r="W254" s="6">
        <f ca="1">_xll.PDENSITY($V$254,Model!$L$124:$L$133,$V$180,$V$181,1)</f>
        <v>0.70839084902232285</v>
      </c>
    </row>
    <row r="255" spans="1:23">
      <c r="A255">
        <v>70</v>
      </c>
      <c r="B255" s="6">
        <f t="shared" ca="1" si="48"/>
        <v>553.05717534578241</v>
      </c>
      <c r="C255" s="6">
        <f ca="1">_xll.PDENSITY($B$255,Model!$B$124:$B$133,$B$180,$B$181,1)</f>
        <v>0.64555000594099232</v>
      </c>
      <c r="D255" s="6">
        <f t="shared" ca="1" si="49"/>
        <v>553.05717534578241</v>
      </c>
      <c r="E255" s="6">
        <f ca="1">_xll.PDENSITY($D$255,Model!$C$124:$C$133,$D$180,$D$181,1)</f>
        <v>0.70967131728803756</v>
      </c>
      <c r="F255" s="6">
        <f t="shared" ca="1" si="50"/>
        <v>553.05717534578241</v>
      </c>
      <c r="G255" s="6">
        <f ca="1">_xll.PDENSITY($F$255,Model!$D$124:$D$133,$F$180,$F$181,1)</f>
        <v>0.67401415633500195</v>
      </c>
      <c r="H255" s="6">
        <f t="shared" ca="1" si="51"/>
        <v>553.05717534578241</v>
      </c>
      <c r="I255" s="6">
        <f ca="1">_xll.PDENSITY($H$255,Model!$E$124:$E$133,$H$180,$H$181,1)</f>
        <v>0.71124041263179727</v>
      </c>
      <c r="J255" s="6">
        <f t="shared" ca="1" si="52"/>
        <v>553.05717534578241</v>
      </c>
      <c r="K255" s="6">
        <f ca="1">_xll.PDENSITY($J$255,Model!$F$124:$F$133,$J$180,$J$181,1)</f>
        <v>0.69102302320554654</v>
      </c>
      <c r="L255" s="6"/>
      <c r="M255" s="6"/>
      <c r="N255" s="6">
        <f t="shared" ca="1" si="53"/>
        <v>553.05717534578241</v>
      </c>
      <c r="O255" s="6">
        <f ca="1">_xll.PDENSITY($N$255,Model!$H$124:$H$133,$N$180,$N$181,1)</f>
        <v>0.68833870216007043</v>
      </c>
      <c r="P255" s="6">
        <f t="shared" ca="1" si="54"/>
        <v>553.05717534578241</v>
      </c>
      <c r="Q255" s="6">
        <f ca="1">_xll.PDENSITY($P$255,Model!$I$124:$I$133,$P$180,$P$181,1)</f>
        <v>0.70288843018732106</v>
      </c>
      <c r="R255" s="6">
        <f t="shared" ca="1" si="55"/>
        <v>553.05717534578241</v>
      </c>
      <c r="S255" s="6">
        <f ca="1">_xll.PDENSITY($R$255,Model!$J$124:$J$133,$R$180,$R$181,1)</f>
        <v>0.70451710712941851</v>
      </c>
      <c r="T255" s="6">
        <f t="shared" ca="1" si="56"/>
        <v>553.05717534578241</v>
      </c>
      <c r="U255" s="6">
        <f ca="1">_xll.PDENSITY($T$255,Model!$K$124:$K$133,$T$180,$T$181,1)</f>
        <v>0.6964782547818863</v>
      </c>
      <c r="V255" s="6">
        <f t="shared" ca="1" si="57"/>
        <v>553.05717534578241</v>
      </c>
      <c r="W255" s="6">
        <f ca="1">_xll.PDENSITY($V$255,Model!$L$124:$L$133,$V$180,$V$181,1)</f>
        <v>0.72245876810984222</v>
      </c>
    </row>
    <row r="256" spans="1:23">
      <c r="A256">
        <v>71</v>
      </c>
      <c r="B256" s="6">
        <f t="shared" ca="1" si="48"/>
        <v>559.89366440038509</v>
      </c>
      <c r="C256" s="6">
        <f ca="1">_xll.PDENSITY($B$256,Model!$B$124:$B$133,$B$180,$B$181,1)</f>
        <v>0.65606254471573622</v>
      </c>
      <c r="D256" s="6">
        <f t="shared" ca="1" si="49"/>
        <v>559.89366440038509</v>
      </c>
      <c r="E256" s="6">
        <f ca="1">_xll.PDENSITY($D$256,Model!$C$124:$C$133,$D$180,$D$181,1)</f>
        <v>0.72545588903272529</v>
      </c>
      <c r="F256" s="6">
        <f t="shared" ca="1" si="50"/>
        <v>559.89366440038509</v>
      </c>
      <c r="G256" s="6">
        <f ca="1">_xll.PDENSITY($F$256,Model!$D$124:$D$133,$F$180,$F$181,1)</f>
        <v>0.68735912551871992</v>
      </c>
      <c r="H256" s="6">
        <f t="shared" ca="1" si="51"/>
        <v>559.89366440038509</v>
      </c>
      <c r="I256" s="6">
        <f ca="1">_xll.PDENSITY($H$256,Model!$E$124:$E$133,$H$180,$H$181,1)</f>
        <v>0.72645798512571169</v>
      </c>
      <c r="J256" s="6">
        <f t="shared" ca="1" si="52"/>
        <v>559.89366440038509</v>
      </c>
      <c r="K256" s="6">
        <f ca="1">_xll.PDENSITY($J$256,Model!$F$124:$F$133,$J$180,$J$181,1)</f>
        <v>0.7041947452384324</v>
      </c>
      <c r="L256" s="6"/>
      <c r="M256" s="6"/>
      <c r="N256" s="6">
        <f t="shared" ca="1" si="53"/>
        <v>559.89366440038509</v>
      </c>
      <c r="O256" s="6">
        <f ca="1">_xll.PDENSITY($N$256,Model!$H$124:$H$133,$N$180,$N$181,1)</f>
        <v>0.71139025597434102</v>
      </c>
      <c r="P256" s="6">
        <f t="shared" ca="1" si="54"/>
        <v>559.89366440038509</v>
      </c>
      <c r="Q256" s="6">
        <f ca="1">_xll.PDENSITY($P$256,Model!$I$124:$I$133,$P$180,$P$181,1)</f>
        <v>0.72113093540347017</v>
      </c>
      <c r="R256" s="6">
        <f t="shared" ca="1" si="55"/>
        <v>559.89366440038509</v>
      </c>
      <c r="S256" s="6">
        <f ca="1">_xll.PDENSITY($R$256,Model!$J$124:$J$133,$R$180,$R$181,1)</f>
        <v>0.72194024165762194</v>
      </c>
      <c r="T256" s="6">
        <f t="shared" ca="1" si="56"/>
        <v>559.89366440038509</v>
      </c>
      <c r="U256" s="6">
        <f ca="1">_xll.PDENSITY($T$256,Model!$K$124:$K$133,$T$180,$T$181,1)</f>
        <v>0.71694948502291067</v>
      </c>
      <c r="V256" s="6">
        <f t="shared" ca="1" si="57"/>
        <v>559.89366440038509</v>
      </c>
      <c r="W256" s="6">
        <f ca="1">_xll.PDENSITY($V$256,Model!$L$124:$L$133,$V$180,$V$181,1)</f>
        <v>0.73399724198342531</v>
      </c>
    </row>
    <row r="257" spans="1:23">
      <c r="A257">
        <v>72</v>
      </c>
      <c r="B257" s="6">
        <f t="shared" ca="1" si="48"/>
        <v>566.73015345498777</v>
      </c>
      <c r="C257" s="6">
        <f ca="1">_xll.PDENSITY($B$257,Model!$B$124:$B$133,$B$180,$B$181,1)</f>
        <v>0.66646380184233078</v>
      </c>
      <c r="D257" s="6">
        <f t="shared" ca="1" si="49"/>
        <v>566.73015345498777</v>
      </c>
      <c r="E257" s="6">
        <f ca="1">_xll.PDENSITY($D$257,Model!$C$124:$C$133,$D$180,$D$181,1)</f>
        <v>0.7415157263435479</v>
      </c>
      <c r="F257" s="6">
        <f t="shared" ca="1" si="50"/>
        <v>566.73015345498777</v>
      </c>
      <c r="G257" s="6">
        <f ca="1">_xll.PDENSITY($F$257,Model!$D$124:$D$133,$F$180,$F$181,1)</f>
        <v>0.70064152617908015</v>
      </c>
      <c r="H257" s="6">
        <f t="shared" ca="1" si="51"/>
        <v>566.73015345498777</v>
      </c>
      <c r="I257" s="6">
        <f ca="1">_xll.PDENSITY($H$257,Model!$E$124:$E$133,$H$180,$H$181,1)</f>
        <v>0.74188402205222936</v>
      </c>
      <c r="J257" s="6">
        <f t="shared" ca="1" si="52"/>
        <v>566.73015345498777</v>
      </c>
      <c r="K257" s="6">
        <f ca="1">_xll.PDENSITY($J$257,Model!$F$124:$F$133,$J$180,$J$181,1)</f>
        <v>0.71706553139392748</v>
      </c>
      <c r="L257" s="6"/>
      <c r="M257" s="6"/>
      <c r="N257" s="6">
        <f t="shared" ca="1" si="53"/>
        <v>566.73015345498777</v>
      </c>
      <c r="O257" s="6">
        <f ca="1">_xll.PDENSITY($N$257,Model!$H$124:$H$133,$N$180,$N$181,1)</f>
        <v>0.73602857723292026</v>
      </c>
      <c r="P257" s="6">
        <f t="shared" ca="1" si="54"/>
        <v>566.73015345498777</v>
      </c>
      <c r="Q257" s="6">
        <f ca="1">_xll.PDENSITY($P$257,Model!$I$124:$I$133,$P$180,$P$181,1)</f>
        <v>0.73993054779375078</v>
      </c>
      <c r="R257" s="6">
        <f t="shared" ca="1" si="55"/>
        <v>566.73015345498777</v>
      </c>
      <c r="S257" s="6">
        <f ca="1">_xll.PDENSITY($R$257,Model!$J$124:$J$133,$R$180,$R$181,1)</f>
        <v>0.73983863756439505</v>
      </c>
      <c r="T257" s="6">
        <f t="shared" ca="1" si="56"/>
        <v>566.73015345498777</v>
      </c>
      <c r="U257" s="6">
        <f ca="1">_xll.PDENSITY($T$257,Model!$K$124:$K$133,$T$180,$T$181,1)</f>
        <v>0.73833851944732753</v>
      </c>
      <c r="V257" s="6">
        <f t="shared" ca="1" si="57"/>
        <v>566.73015345498777</v>
      </c>
      <c r="W257" s="6">
        <f ca="1">_xll.PDENSITY($V$257,Model!$L$124:$L$133,$V$180,$V$181,1)</f>
        <v>0.74454818129906486</v>
      </c>
    </row>
    <row r="258" spans="1:23">
      <c r="A258">
        <v>73</v>
      </c>
      <c r="B258" s="6">
        <f t="shared" ca="1" si="48"/>
        <v>573.56664250959045</v>
      </c>
      <c r="C258" s="6">
        <f ca="1">_xll.PDENSITY($B$258,Model!$B$124:$B$133,$B$180,$B$181,1)</f>
        <v>0.67671565531918387</v>
      </c>
      <c r="D258" s="6">
        <f t="shared" ca="1" si="49"/>
        <v>573.56664250959045</v>
      </c>
      <c r="E258" s="6">
        <f ca="1">_xll.PDENSITY($D$258,Model!$C$124:$C$133,$D$180,$D$181,1)</f>
        <v>0.75767903314050922</v>
      </c>
      <c r="F258" s="6">
        <f t="shared" ca="1" si="50"/>
        <v>573.56664250959045</v>
      </c>
      <c r="G258" s="6">
        <f ca="1">_xll.PDENSITY($F$258,Model!$D$124:$D$133,$F$180,$F$181,1)</f>
        <v>0.71392710220090583</v>
      </c>
      <c r="H258" s="6">
        <f t="shared" ca="1" si="51"/>
        <v>573.56664250959045</v>
      </c>
      <c r="I258" s="6">
        <f ca="1">_xll.PDENSITY($H$258,Model!$E$124:$E$133,$H$180,$H$181,1)</f>
        <v>0.75739098019320295</v>
      </c>
      <c r="J258" s="6">
        <f t="shared" ca="1" si="52"/>
        <v>573.56664250959045</v>
      </c>
      <c r="K258" s="6">
        <f ca="1">_xll.PDENSITY($J$258,Model!$F$124:$F$133,$J$180,$J$181,1)</f>
        <v>0.72962133025606291</v>
      </c>
      <c r="L258" s="6"/>
      <c r="M258" s="6"/>
      <c r="N258" s="6">
        <f t="shared" ca="1" si="53"/>
        <v>573.56664250959045</v>
      </c>
      <c r="O258" s="6">
        <f ca="1">_xll.PDENSITY($N$258,Model!$H$124:$H$133,$N$180,$N$181,1)</f>
        <v>0.761343985268916</v>
      </c>
      <c r="P258" s="6">
        <f t="shared" ca="1" si="54"/>
        <v>573.56664250959045</v>
      </c>
      <c r="Q258" s="6">
        <f ca="1">_xll.PDENSITY($P$258,Model!$I$124:$I$133,$P$180,$P$181,1)</f>
        <v>0.75892737998043469</v>
      </c>
      <c r="R258" s="6">
        <f t="shared" ca="1" si="55"/>
        <v>573.56664250959045</v>
      </c>
      <c r="S258" s="6">
        <f ca="1">_xll.PDENSITY($R$258,Model!$J$124:$J$133,$R$180,$R$181,1)</f>
        <v>0.75823179933980089</v>
      </c>
      <c r="T258" s="6">
        <f t="shared" ca="1" si="56"/>
        <v>573.56664250959045</v>
      </c>
      <c r="U258" s="6">
        <f ca="1">_xll.PDENSITY($T$258,Model!$K$124:$K$133,$T$180,$T$181,1)</f>
        <v>0.76006415060786059</v>
      </c>
      <c r="V258" s="6">
        <f t="shared" ca="1" si="57"/>
        <v>573.56664250959045</v>
      </c>
      <c r="W258" s="6">
        <f ca="1">_xll.PDENSITY($V$258,Model!$L$124:$L$133,$V$180,$V$181,1)</f>
        <v>0.7550991206147043</v>
      </c>
    </row>
    <row r="259" spans="1:23">
      <c r="A259">
        <v>74</v>
      </c>
      <c r="B259" s="6">
        <f t="shared" ca="1" si="48"/>
        <v>580.40313156419313</v>
      </c>
      <c r="C259" s="6">
        <f ca="1">_xll.PDENSITY($B$259,Model!$B$124:$B$133,$B$180,$B$181,1)</f>
        <v>0.68677727494399954</v>
      </c>
      <c r="D259" s="6">
        <f t="shared" ca="1" si="49"/>
        <v>580.40313156419313</v>
      </c>
      <c r="E259" s="6">
        <f ca="1">_xll.PDENSITY($D$259,Model!$C$124:$C$133,$D$180,$D$181,1)</f>
        <v>0.77374869071712904</v>
      </c>
      <c r="F259" s="6">
        <f t="shared" ca="1" si="50"/>
        <v>580.40313156419313</v>
      </c>
      <c r="G259" s="6">
        <f ca="1">_xll.PDENSITY($F$259,Model!$D$124:$D$133,$F$180,$F$181,1)</f>
        <v>0.72713950268932381</v>
      </c>
      <c r="H259" s="6">
        <f t="shared" ca="1" si="51"/>
        <v>580.40313156419313</v>
      </c>
      <c r="I259" s="6">
        <f ca="1">_xll.PDENSITY($H$259,Model!$E$124:$E$133,$H$180,$H$181,1)</f>
        <v>0.77282225220897061</v>
      </c>
      <c r="J259" s="6">
        <f t="shared" ca="1" si="52"/>
        <v>580.40313156419313</v>
      </c>
      <c r="K259" s="6">
        <f ca="1">_xll.PDENSITY($J$259,Model!$F$124:$F$133,$J$180,$J$181,1)</f>
        <v>0.74184930443564157</v>
      </c>
      <c r="L259" s="6"/>
      <c r="M259" s="6"/>
      <c r="N259" s="6">
        <f t="shared" ca="1" si="53"/>
        <v>580.40313156419313</v>
      </c>
      <c r="O259" s="6">
        <f ca="1">_xll.PDENSITY($N$259,Model!$H$124:$H$133,$N$180,$N$181,1)</f>
        <v>0.786312518236713</v>
      </c>
      <c r="P259" s="6">
        <f t="shared" ca="1" si="54"/>
        <v>580.40313156419313</v>
      </c>
      <c r="Q259" s="6">
        <f ca="1">_xll.PDENSITY($P$259,Model!$I$124:$I$133,$P$180,$P$181,1)</f>
        <v>0.7777545901692412</v>
      </c>
      <c r="R259" s="6">
        <f t="shared" ca="1" si="55"/>
        <v>580.40313156419313</v>
      </c>
      <c r="S259" s="6">
        <f ca="1">_xll.PDENSITY($R$259,Model!$J$124:$J$133,$R$180,$R$181,1)</f>
        <v>0.77683557328275654</v>
      </c>
      <c r="T259" s="6">
        <f t="shared" ca="1" si="56"/>
        <v>580.40313156419313</v>
      </c>
      <c r="U259" s="6">
        <f ca="1">_xll.PDENSITY($T$259,Model!$K$124:$K$133,$T$180,$T$181,1)</f>
        <v>0.78152508601760984</v>
      </c>
      <c r="V259" s="6">
        <f t="shared" ca="1" si="57"/>
        <v>580.40313156419313</v>
      </c>
      <c r="W259" s="6">
        <f ca="1">_xll.PDENSITY($V$259,Model!$L$124:$L$133,$V$180,$V$181,1)</f>
        <v>0.76565005993034385</v>
      </c>
    </row>
    <row r="260" spans="1:23">
      <c r="A260">
        <v>75</v>
      </c>
      <c r="B260" s="6">
        <f t="shared" ca="1" si="48"/>
        <v>587.23962061879581</v>
      </c>
      <c r="C260" s="6">
        <f ca="1">_xll.PDENSITY($B$260,Model!$B$124:$B$133,$B$180,$B$181,1)</f>
        <v>0.69660797244142381</v>
      </c>
      <c r="D260" s="6">
        <f t="shared" ca="1" si="49"/>
        <v>587.23962061879581</v>
      </c>
      <c r="E260" s="6">
        <f ca="1">_xll.PDENSITY($D$260,Model!$C$124:$C$133,$D$180,$D$181,1)</f>
        <v>0.78952872246077022</v>
      </c>
      <c r="F260" s="6">
        <f t="shared" ca="1" si="50"/>
        <v>587.23962061879581</v>
      </c>
      <c r="G260" s="6">
        <f ca="1">_xll.PDENSITY($F$260,Model!$D$124:$D$133,$F$180,$F$181,1)</f>
        <v>0.73994883762127539</v>
      </c>
      <c r="H260" s="6">
        <f t="shared" ca="1" si="51"/>
        <v>587.23962061879581</v>
      </c>
      <c r="I260" s="6">
        <f ca="1">_xll.PDENSITY($H$260,Model!$E$124:$E$133,$H$180,$H$181,1)</f>
        <v>0.78802123075987063</v>
      </c>
      <c r="J260" s="6">
        <f t="shared" ca="1" si="52"/>
        <v>587.23962061879581</v>
      </c>
      <c r="K260" s="6">
        <f ca="1">_xll.PDENSITY($J$260,Model!$F$124:$F$133,$J$180,$J$181,1)</f>
        <v>0.75373797395377529</v>
      </c>
      <c r="L260" s="6"/>
      <c r="M260" s="6"/>
      <c r="N260" s="6">
        <f t="shared" ca="1" si="53"/>
        <v>587.23962061879581</v>
      </c>
      <c r="O260" s="6">
        <f ca="1">_xll.PDENSITY($N$260,Model!$H$124:$H$133,$N$180,$N$181,1)</f>
        <v>0.80987380539580778</v>
      </c>
      <c r="P260" s="6">
        <f t="shared" ca="1" si="54"/>
        <v>587.23962061879581</v>
      </c>
      <c r="Q260" s="6">
        <f ca="1">_xll.PDENSITY($P$260,Model!$I$124:$I$133,$P$180,$P$181,1)</f>
        <v>0.79605095360261158</v>
      </c>
      <c r="R260" s="6">
        <f t="shared" ca="1" si="55"/>
        <v>587.23962061879581</v>
      </c>
      <c r="S260" s="6">
        <f ca="1">_xll.PDENSITY($R$260,Model!$J$124:$J$133,$R$180,$R$181,1)</f>
        <v>0.79485973540296029</v>
      </c>
      <c r="T260" s="6">
        <f t="shared" ca="1" si="56"/>
        <v>587.23962061879581</v>
      </c>
      <c r="U260" s="6">
        <f ca="1">_xll.PDENSITY($T$260,Model!$K$124:$K$133,$T$180,$T$181,1)</f>
        <v>0.80213621882433872</v>
      </c>
      <c r="V260" s="6">
        <f t="shared" ca="1" si="57"/>
        <v>587.23962061879581</v>
      </c>
      <c r="W260" s="6">
        <f ca="1">_xll.PDENSITY($V$260,Model!$L$124:$L$133,$V$180,$V$181,1)</f>
        <v>0.77620099924598329</v>
      </c>
    </row>
    <row r="261" spans="1:23">
      <c r="A261">
        <v>76</v>
      </c>
      <c r="B261" s="6">
        <f t="shared" ca="1" si="48"/>
        <v>594.07610967339849</v>
      </c>
      <c r="C261" s="6">
        <f ca="1">_xll.PDENSITY($B$261,Model!$B$124:$B$133,$B$180,$B$181,1)</f>
        <v>0.70617001599952878</v>
      </c>
      <c r="D261" s="6">
        <f t="shared" ca="1" si="49"/>
        <v>594.07610967339849</v>
      </c>
      <c r="E261" s="6">
        <f ca="1">_xll.PDENSITY($D$261,Model!$C$124:$C$133,$D$180,$D$181,1)</f>
        <v>0.80482668387448653</v>
      </c>
      <c r="F261" s="6">
        <f t="shared" ca="1" si="50"/>
        <v>594.07610967339849</v>
      </c>
      <c r="G261" s="6">
        <f ca="1">_xll.PDENSITY($F$261,Model!$D$124:$D$133,$F$180,$F$181,1)</f>
        <v>0.75203293992435627</v>
      </c>
      <c r="H261" s="6">
        <f t="shared" ca="1" si="51"/>
        <v>594.07610967339849</v>
      </c>
      <c r="I261" s="6">
        <f ca="1">_xll.PDENSITY($H$261,Model!$E$124:$E$133,$H$180,$H$181,1)</f>
        <v>0.80283130850624129</v>
      </c>
      <c r="J261" s="6">
        <f t="shared" ca="1" si="52"/>
        <v>594.07610967339849</v>
      </c>
      <c r="K261" s="6">
        <f ca="1">_xll.PDENSITY($J$261,Model!$F$124:$F$133,$J$180,$J$181,1)</f>
        <v>0.76527739219440027</v>
      </c>
      <c r="L261" s="6"/>
      <c r="M261" s="6"/>
      <c r="N261" s="6">
        <f t="shared" ca="1" si="53"/>
        <v>594.07610967339849</v>
      </c>
      <c r="O261" s="6">
        <f ca="1">_xll.PDENSITY($N$261,Model!$H$124:$H$133,$N$180,$N$181,1)</f>
        <v>0.83110666909657804</v>
      </c>
      <c r="P261" s="6">
        <f t="shared" ca="1" si="54"/>
        <v>594.07610967339849</v>
      </c>
      <c r="Q261" s="6">
        <f ca="1">_xll.PDENSITY($P$261,Model!$I$124:$I$133,$P$180,$P$181,1)</f>
        <v>0.81347248515467585</v>
      </c>
      <c r="R261" s="6">
        <f t="shared" ca="1" si="55"/>
        <v>594.07610967339849</v>
      </c>
      <c r="S261" s="6">
        <f ca="1">_xll.PDENSITY($R$261,Model!$J$124:$J$133,$R$180,$R$181,1)</f>
        <v>0.81153352985724414</v>
      </c>
      <c r="T261" s="6">
        <f t="shared" ca="1" si="56"/>
        <v>594.07610967339849</v>
      </c>
      <c r="U261" s="6">
        <f ca="1">_xll.PDENSITY($T$261,Model!$K$124:$K$133,$T$180,$T$181,1)</f>
        <v>0.82136389328870352</v>
      </c>
      <c r="V261" s="6">
        <f t="shared" ca="1" si="57"/>
        <v>594.07610967339849</v>
      </c>
      <c r="W261" s="6">
        <f ca="1">_xll.PDENSITY($V$261,Model!$L$124:$L$133,$V$180,$V$181,1)</f>
        <v>0.78675193856162284</v>
      </c>
    </row>
    <row r="262" spans="1:23">
      <c r="A262">
        <v>77</v>
      </c>
      <c r="B262" s="6">
        <f t="shared" ca="1" si="48"/>
        <v>600.91259872800117</v>
      </c>
      <c r="C262" s="6">
        <f ca="1">_xll.PDENSITY($B$262,Model!$B$124:$B$133,$B$180,$B$181,1)</f>
        <v>0.71543108742478334</v>
      </c>
      <c r="D262" s="6">
        <f t="shared" ca="1" si="49"/>
        <v>600.91259872800117</v>
      </c>
      <c r="E262" s="6">
        <f ca="1">_xll.PDENSITY($D$262,Model!$C$124:$C$133,$D$180,$D$181,1)</f>
        <v>0.81945600952315201</v>
      </c>
      <c r="F262" s="6">
        <f t="shared" ca="1" si="50"/>
        <v>600.91259872800117</v>
      </c>
      <c r="G262" s="6">
        <f ca="1">_xll.PDENSITY($F$262,Model!$D$124:$D$133,$F$180,$F$181,1)</f>
        <v>0.76338464982308107</v>
      </c>
      <c r="H262" s="6">
        <f t="shared" ca="1" si="51"/>
        <v>600.91259872800117</v>
      </c>
      <c r="I262" s="6">
        <f ca="1">_xll.PDENSITY($H$262,Model!$E$124:$E$133,$H$180,$H$181,1)</f>
        <v>0.81709587810842099</v>
      </c>
      <c r="J262" s="6">
        <f t="shared" ca="1" si="52"/>
        <v>600.91259872800117</v>
      </c>
      <c r="K262" s="6">
        <f ca="1">_xll.PDENSITY($J$262,Model!$F$124:$F$133,$J$180,$J$181,1)</f>
        <v>0.77645931854537165</v>
      </c>
      <c r="L262" s="6"/>
      <c r="M262" s="6"/>
      <c r="N262" s="6">
        <f t="shared" ca="1" si="53"/>
        <v>600.91259872800117</v>
      </c>
      <c r="O262" s="6">
        <f ca="1">_xll.PDENSITY($N$262,Model!$H$124:$H$133,$N$180,$N$181,1)</f>
        <v>0.84939296293567934</v>
      </c>
      <c r="P262" s="6">
        <f t="shared" ca="1" si="54"/>
        <v>600.91259872800117</v>
      </c>
      <c r="Q262" s="6">
        <f ca="1">_xll.PDENSITY($P$262,Model!$I$124:$I$133,$P$180,$P$181,1)</f>
        <v>0.82970406192621815</v>
      </c>
      <c r="R262" s="6">
        <f t="shared" ca="1" si="55"/>
        <v>600.91259872800117</v>
      </c>
      <c r="S262" s="6">
        <f ca="1">_xll.PDENSITY($R$262,Model!$J$124:$J$133,$R$180,$R$181,1)</f>
        <v>0.82672302670563058</v>
      </c>
      <c r="T262" s="6">
        <f t="shared" ca="1" si="56"/>
        <v>600.91259872800117</v>
      </c>
      <c r="U262" s="6">
        <f ca="1">_xll.PDENSITY($T$262,Model!$K$124:$K$133,$T$180,$T$181,1)</f>
        <v>0.83875818490901344</v>
      </c>
      <c r="V262" s="6">
        <f t="shared" ca="1" si="57"/>
        <v>600.91259872800117</v>
      </c>
      <c r="W262" s="6">
        <f ca="1">_xll.PDENSITY($V$262,Model!$L$124:$L$133,$V$180,$V$181,1)</f>
        <v>0.79730287787726239</v>
      </c>
    </row>
    <row r="263" spans="1:23">
      <c r="A263">
        <v>78</v>
      </c>
      <c r="B263" s="6">
        <f t="shared" ca="1" si="48"/>
        <v>607.74908778260385</v>
      </c>
      <c r="C263" s="6">
        <f ca="1">_xll.PDENSITY($B$263,Model!$B$124:$B$133,$B$180,$B$181,1)</f>
        <v>0.72436612204595541</v>
      </c>
      <c r="D263" s="6">
        <f t="shared" ca="1" si="49"/>
        <v>607.74908778260385</v>
      </c>
      <c r="E263" s="6">
        <f ca="1">_xll.PDENSITY($D$263,Model!$C$124:$C$133,$D$180,$D$181,1)</f>
        <v>0.83323828828181712</v>
      </c>
      <c r="F263" s="6">
        <f t="shared" ca="1" si="50"/>
        <v>607.74908778260385</v>
      </c>
      <c r="G263" s="6">
        <f ca="1">_xll.PDENSITY($F$263,Model!$D$124:$D$133,$F$180,$F$181,1)</f>
        <v>0.77406015486420532</v>
      </c>
      <c r="H263" s="6">
        <f t="shared" ca="1" si="51"/>
        <v>607.74908778260385</v>
      </c>
      <c r="I263" s="6">
        <f ca="1">_xll.PDENSITY($H$263,Model!$E$124:$E$133,$H$180,$H$181,1)</f>
        <v>0.83065833222674779</v>
      </c>
      <c r="J263" s="6">
        <f t="shared" ca="1" si="52"/>
        <v>607.74908778260385</v>
      </c>
      <c r="K263" s="6">
        <f ca="1">_xll.PDENSITY($J$263,Model!$F$124:$F$133,$J$180,$J$181,1)</f>
        <v>0.78727731836967774</v>
      </c>
      <c r="L263" s="6"/>
      <c r="M263" s="6"/>
      <c r="N263" s="6">
        <f t="shared" ca="1" si="53"/>
        <v>607.74908778260385</v>
      </c>
      <c r="O263" s="6">
        <f ca="1">_xll.PDENSITY($N$263,Model!$H$124:$H$133,$N$180,$N$181,1)</f>
        <v>0.86445663368834558</v>
      </c>
      <c r="P263" s="6">
        <f t="shared" ca="1" si="54"/>
        <v>607.74908778260385</v>
      </c>
      <c r="Q263" s="6">
        <f ca="1">_xll.PDENSITY($P$263,Model!$I$124:$I$133,$P$180,$P$181,1)</f>
        <v>0.8444710458396445</v>
      </c>
      <c r="R263" s="6">
        <f t="shared" ca="1" si="55"/>
        <v>607.74908778260385</v>
      </c>
      <c r="S263" s="6">
        <f ca="1">_xll.PDENSITY($R$263,Model!$J$124:$J$133,$R$180,$R$181,1)</f>
        <v>0.84042822594811961</v>
      </c>
      <c r="T263" s="6">
        <f t="shared" ca="1" si="56"/>
        <v>607.74908778260385</v>
      </c>
      <c r="U263" s="6">
        <f ca="1">_xll.PDENSITY($T$263,Model!$K$124:$K$133,$T$180,$T$181,1)</f>
        <v>0.85398018253036267</v>
      </c>
      <c r="V263" s="6">
        <f t="shared" ca="1" si="57"/>
        <v>607.74908778260385</v>
      </c>
      <c r="W263" s="6">
        <f ca="1">_xll.PDENSITY($V$263,Model!$L$124:$L$133,$V$180,$V$181,1)</f>
        <v>0.80785381719290184</v>
      </c>
    </row>
    <row r="264" spans="1:23">
      <c r="A264">
        <v>79</v>
      </c>
      <c r="B264" s="6">
        <f t="shared" ca="1" si="48"/>
        <v>614.58557683720653</v>
      </c>
      <c r="C264" s="6">
        <f ca="1">_xll.PDENSITY($B$264,Model!$B$124:$B$133,$B$180,$B$181,1)</f>
        <v>0.73295838266158042</v>
      </c>
      <c r="D264" s="6">
        <f t="shared" ca="1" si="49"/>
        <v>614.58557683720653</v>
      </c>
      <c r="E264" s="6">
        <f ca="1">_xll.PDENSITY($D$264,Model!$C$124:$C$133,$D$180,$D$181,1)</f>
        <v>0.84600543913863313</v>
      </c>
      <c r="F264" s="6">
        <f t="shared" ca="1" si="50"/>
        <v>614.58557683720653</v>
      </c>
      <c r="G264" s="6">
        <f ca="1">_xll.PDENSITY($F$264,Model!$D$124:$D$133,$F$180,$F$181,1)</f>
        <v>0.78411229558399986</v>
      </c>
      <c r="H264" s="6">
        <f t="shared" ca="1" si="51"/>
        <v>614.58557683720653</v>
      </c>
      <c r="I264" s="6">
        <f ca="1">_xll.PDENSITY($H$264,Model!$E$124:$E$133,$H$180,$H$181,1)</f>
        <v>0.84336206352156018</v>
      </c>
      <c r="J264" s="6">
        <f t="shared" ca="1" si="52"/>
        <v>614.58557683720653</v>
      </c>
      <c r="K264" s="6">
        <f ca="1">_xll.PDENSITY($J$264,Model!$F$124:$F$133,$J$180,$J$181,1)</f>
        <v>0.79772686362290535</v>
      </c>
      <c r="L264" s="6"/>
      <c r="M264" s="6"/>
      <c r="N264" s="6">
        <f t="shared" ca="1" si="53"/>
        <v>614.58557683720653</v>
      </c>
      <c r="O264" s="6">
        <f ca="1">_xll.PDENSITY($N$264,Model!$H$124:$H$133,$N$180,$N$181,1)</f>
        <v>0.87628499800086102</v>
      </c>
      <c r="P264" s="6">
        <f t="shared" ca="1" si="54"/>
        <v>614.58557683720653</v>
      </c>
      <c r="Q264" s="6">
        <f ca="1">_xll.PDENSITY($P$264,Model!$I$124:$I$133,$P$180,$P$181,1)</f>
        <v>0.85755090623394747</v>
      </c>
      <c r="R264" s="6">
        <f t="shared" ca="1" si="55"/>
        <v>614.58557683720653</v>
      </c>
      <c r="S264" s="6">
        <f ca="1">_xll.PDENSITY($R$264,Model!$J$124:$J$133,$R$180,$R$181,1)</f>
        <v>0.85264912758471101</v>
      </c>
      <c r="T264" s="6">
        <f t="shared" ca="1" si="56"/>
        <v>614.58557683720653</v>
      </c>
      <c r="U264" s="6">
        <f ca="1">_xll.PDENSITY($T$264,Model!$K$124:$K$133,$T$180,$T$181,1)</f>
        <v>0.86682225977598804</v>
      </c>
      <c r="V264" s="6">
        <f t="shared" ca="1" si="57"/>
        <v>614.58557683720653</v>
      </c>
      <c r="W264" s="6">
        <f ca="1">_xll.PDENSITY($V$264,Model!$L$124:$L$133,$V$180,$V$181,1)</f>
        <v>0.8184047565085415</v>
      </c>
    </row>
    <row r="265" spans="1:23">
      <c r="A265">
        <v>80</v>
      </c>
      <c r="B265" s="6">
        <f t="shared" ca="1" si="48"/>
        <v>621.42206589180921</v>
      </c>
      <c r="C265" s="6">
        <f ca="1">_xll.PDENSITY($B$265,Model!$B$124:$B$133,$B$180,$B$181,1)</f>
        <v>0.74119975059713927</v>
      </c>
      <c r="D265" s="6">
        <f t="shared" ca="1" si="49"/>
        <v>621.42206589180921</v>
      </c>
      <c r="E265" s="6">
        <f ca="1">_xll.PDENSITY($D$265,Model!$C$124:$C$133,$D$180,$D$181,1)</f>
        <v>0.85760176101745578</v>
      </c>
      <c r="F265" s="6">
        <f t="shared" ca="1" si="50"/>
        <v>621.42206589180921</v>
      </c>
      <c r="G265" s="6">
        <f ca="1">_xll.PDENSITY($F$265,Model!$D$124:$D$133,$F$180,$F$181,1)</f>
        <v>0.79359082705299799</v>
      </c>
      <c r="H265" s="6">
        <f t="shared" ca="1" si="51"/>
        <v>621.42206589180921</v>
      </c>
      <c r="I265" s="6">
        <f ca="1">_xll.PDENSITY($H$265,Model!$E$124:$E$133,$H$180,$H$181,1)</f>
        <v>0.85505046465319645</v>
      </c>
      <c r="J265" s="6">
        <f t="shared" ca="1" si="52"/>
        <v>621.42206589180921</v>
      </c>
      <c r="K265" s="6">
        <f ca="1">_xll.PDENSITY($J$265,Model!$F$124:$F$133,$J$180,$J$181,1)</f>
        <v>0.80780540781052568</v>
      </c>
      <c r="L265" s="6"/>
      <c r="M265" s="6"/>
      <c r="N265" s="6">
        <f t="shared" ca="1" si="53"/>
        <v>621.42206589180921</v>
      </c>
      <c r="O265" s="6">
        <f ca="1">_xll.PDENSITY($N$265,Model!$H$124:$H$133,$N$180,$N$181,1)</f>
        <v>0.88506541572514608</v>
      </c>
      <c r="P265" s="6">
        <f t="shared" ca="1" si="54"/>
        <v>621.42206589180921</v>
      </c>
      <c r="Q265" s="6">
        <f ca="1">_xll.PDENSITY($P$265,Model!$I$124:$I$133,$P$180,$P$181,1)</f>
        <v>0.86878484245967336</v>
      </c>
      <c r="R265" s="6">
        <f t="shared" ca="1" si="55"/>
        <v>621.42206589180921</v>
      </c>
      <c r="S265" s="6">
        <f ca="1">_xll.PDENSITY($R$265,Model!$J$124:$J$133,$R$180,$R$181,1)</f>
        <v>0.86338573161540499</v>
      </c>
      <c r="T265" s="6">
        <f t="shared" ca="1" si="56"/>
        <v>621.42206589180921</v>
      </c>
      <c r="U265" s="6">
        <f ca="1">_xll.PDENSITY($T$265,Model!$K$124:$K$133,$T$180,$T$181,1)</f>
        <v>0.87721932313869522</v>
      </c>
      <c r="V265" s="6">
        <f t="shared" ca="1" si="57"/>
        <v>621.42206589180921</v>
      </c>
      <c r="W265" s="6">
        <f ca="1">_xll.PDENSITY($V$265,Model!$L$124:$L$133,$V$180,$V$181,1)</f>
        <v>0.82895569582418083</v>
      </c>
    </row>
    <row r="266" spans="1:23">
      <c r="A266">
        <v>81</v>
      </c>
      <c r="B266" s="6">
        <f t="shared" ca="1" si="48"/>
        <v>628.25855494641189</v>
      </c>
      <c r="C266" s="6">
        <f ca="1">_xll.PDENSITY($B$266,Model!$B$124:$B$133,$B$180,$B$181,1)</f>
        <v>0.74909033417941073</v>
      </c>
      <c r="D266" s="6">
        <f t="shared" ca="1" si="49"/>
        <v>628.25855494641189</v>
      </c>
      <c r="E266" s="6">
        <f ca="1">_xll.PDENSITY($D$266,Model!$C$124:$C$133,$D$180,$D$181,1)</f>
        <v>0.86788583162163524</v>
      </c>
      <c r="F266" s="6">
        <f t="shared" ca="1" si="50"/>
        <v>628.25855494641189</v>
      </c>
      <c r="G266" s="6">
        <f ca="1">_xll.PDENSITY($F$266,Model!$D$124:$D$133,$F$180,$F$181,1)</f>
        <v>0.80254266514861727</v>
      </c>
      <c r="H266" s="6">
        <f t="shared" ca="1" si="51"/>
        <v>628.25855494641189</v>
      </c>
      <c r="I266" s="6">
        <f ca="1">_xll.PDENSITY($H$266,Model!$E$124:$E$133,$H$180,$H$181,1)</f>
        <v>0.86556692828199444</v>
      </c>
      <c r="J266" s="6">
        <f t="shared" ca="1" si="52"/>
        <v>628.25855494641189</v>
      </c>
      <c r="K266" s="6">
        <f ca="1">_xll.PDENSITY($J$266,Model!$F$124:$F$133,$J$180,$J$181,1)</f>
        <v>0.81751242235375587</v>
      </c>
      <c r="L266" s="6"/>
      <c r="M266" s="6"/>
      <c r="N266" s="6">
        <f t="shared" ca="1" si="53"/>
        <v>628.25855494641189</v>
      </c>
      <c r="O266" s="6">
        <f ca="1">_xll.PDENSITY($N$266,Model!$H$124:$H$133,$N$180,$N$181,1)</f>
        <v>0.89117991988643031</v>
      </c>
      <c r="P266" s="6">
        <f t="shared" ca="1" si="54"/>
        <v>628.25855494641189</v>
      </c>
      <c r="Q266" s="6">
        <f ca="1">_xll.PDENSITY($P$266,Model!$I$124:$I$133,$P$180,$P$181,1)</f>
        <v>0.878089406473889</v>
      </c>
      <c r="R266" s="6">
        <f t="shared" ca="1" si="55"/>
        <v>628.25855494641189</v>
      </c>
      <c r="S266" s="6">
        <f ca="1">_xll.PDENSITY($R$266,Model!$J$124:$J$133,$R$180,$R$181,1)</f>
        <v>0.87263803804020179</v>
      </c>
      <c r="T266" s="6">
        <f t="shared" ca="1" si="56"/>
        <v>628.25855494641189</v>
      </c>
      <c r="U266" s="6">
        <f ca="1">_xll.PDENSITY($T$266,Model!$K$124:$K$133,$T$180,$T$181,1)</f>
        <v>0.88524902407019912</v>
      </c>
      <c r="V266" s="6">
        <f t="shared" ca="1" si="57"/>
        <v>628.25855494641189</v>
      </c>
      <c r="W266" s="6">
        <f ca="1">_xll.PDENSITY($V$266,Model!$L$124:$L$133,$V$180,$V$181,1)</f>
        <v>0.83950663513982049</v>
      </c>
    </row>
    <row r="267" spans="1:23">
      <c r="A267">
        <v>82</v>
      </c>
      <c r="B267" s="6">
        <f t="shared" ca="1" si="48"/>
        <v>635.09504400101457</v>
      </c>
      <c r="C267" s="6">
        <f ca="1">_xll.PDENSITY($B$267,Model!$B$124:$B$133,$B$180,$B$181,1)</f>
        <v>0.75663757087846606</v>
      </c>
      <c r="D267" s="6">
        <f t="shared" ca="1" si="49"/>
        <v>635.09504400101457</v>
      </c>
      <c r="E267" s="6">
        <f ca="1">_xll.PDENSITY($D$267,Model!$C$124:$C$133,$D$180,$D$181,1)</f>
        <v>0.87673223214174667</v>
      </c>
      <c r="F267" s="6">
        <f t="shared" ca="1" si="50"/>
        <v>635.09504400101457</v>
      </c>
      <c r="G267" s="6">
        <f ca="1">_xll.PDENSITY($F$267,Model!$D$124:$D$133,$F$180,$F$181,1)</f>
        <v>0.81101211877462931</v>
      </c>
      <c r="H267" s="6">
        <f t="shared" ca="1" si="51"/>
        <v>635.09504400101457</v>
      </c>
      <c r="I267" s="6">
        <f ca="1">_xll.PDENSITY($H$267,Model!$E$124:$E$133,$H$180,$H$181,1)</f>
        <v>0.87475484706829276</v>
      </c>
      <c r="J267" s="6">
        <f t="shared" ca="1" si="52"/>
        <v>635.09504400101457</v>
      </c>
      <c r="K267" s="6">
        <f ca="1">_xll.PDENSITY($J$267,Model!$F$124:$F$133,$J$180,$J$181,1)</f>
        <v>0.82684939077304898</v>
      </c>
      <c r="L267" s="6"/>
      <c r="M267" s="6"/>
      <c r="N267" s="6">
        <f t="shared" ca="1" si="53"/>
        <v>635.09504400101457</v>
      </c>
      <c r="O267" s="6">
        <f ca="1">_xll.PDENSITY($N$267,Model!$H$124:$H$133,$N$180,$N$181,1)</f>
        <v>0.89516257800110144</v>
      </c>
      <c r="P267" s="6">
        <f t="shared" ca="1" si="54"/>
        <v>635.09504400101457</v>
      </c>
      <c r="Q267" s="6">
        <f ca="1">_xll.PDENSITY($P$267,Model!$I$124:$I$133,$P$180,$P$181,1)</f>
        <v>0.88546812543514641</v>
      </c>
      <c r="R267" s="6">
        <f t="shared" ca="1" si="55"/>
        <v>635.09504400101457</v>
      </c>
      <c r="S267" s="6">
        <f ca="1">_xll.PDENSITY($R$267,Model!$J$124:$J$133,$R$180,$R$181,1)</f>
        <v>0.88040604685910095</v>
      </c>
      <c r="T267" s="6">
        <f t="shared" ca="1" si="56"/>
        <v>635.09504400101457</v>
      </c>
      <c r="U267" s="6">
        <f ca="1">_xll.PDENSITY($T$267,Model!$K$124:$K$133,$T$180,$T$181,1)</f>
        <v>0.89111892240623281</v>
      </c>
      <c r="V267" s="6">
        <f t="shared" ca="1" si="57"/>
        <v>635.09504400101457</v>
      </c>
      <c r="W267" s="6">
        <f ca="1">_xll.PDENSITY($V$267,Model!$L$124:$L$133,$V$180,$V$181,1)</f>
        <v>0.85005757445545993</v>
      </c>
    </row>
    <row r="268" spans="1:23">
      <c r="A268">
        <v>83</v>
      </c>
      <c r="B268" s="6">
        <f t="shared" ca="1" si="48"/>
        <v>641.93153305561725</v>
      </c>
      <c r="C268" s="6">
        <f ca="1">_xll.PDENSITY($B$268,Model!$B$124:$B$133,$B$180,$B$181,1)</f>
        <v>0.76385502471912425</v>
      </c>
      <c r="D268" s="6">
        <f t="shared" ca="1" si="49"/>
        <v>641.93153305561725</v>
      </c>
      <c r="E268" s="6">
        <f ca="1">_xll.PDENSITY($D$268,Model!$C$124:$C$133,$D$180,$D$181,1)</f>
        <v>0.88403307679368415</v>
      </c>
      <c r="F268" s="6">
        <f t="shared" ca="1" si="50"/>
        <v>641.93153305561725</v>
      </c>
      <c r="G268" s="6">
        <f ca="1">_xll.PDENSITY($F$268,Model!$D$124:$D$133,$F$180,$F$181,1)</f>
        <v>0.8190411091768951</v>
      </c>
      <c r="H268" s="6">
        <f t="shared" ca="1" si="51"/>
        <v>641.93153305561725</v>
      </c>
      <c r="I268" s="6">
        <f ca="1">_xll.PDENSITY($H$268,Model!$E$124:$E$133,$H$180,$H$181,1)</f>
        <v>0.88245761367242959</v>
      </c>
      <c r="J268" s="6">
        <f t="shared" ca="1" si="52"/>
        <v>641.93153305561725</v>
      </c>
      <c r="K268" s="6">
        <f ca="1">_xll.PDENSITY($J$268,Model!$F$124:$F$133,$J$180,$J$181,1)</f>
        <v>0.83581975875794112</v>
      </c>
      <c r="L268" s="6"/>
      <c r="M268" s="6"/>
      <c r="N268" s="6">
        <f t="shared" ca="1" si="53"/>
        <v>641.93153305561725</v>
      </c>
      <c r="O268" s="6">
        <f ca="1">_xll.PDENSITY($N$268,Model!$H$124:$H$133,$N$180,$N$181,1)</f>
        <v>0.89758535687123009</v>
      </c>
      <c r="P268" s="6">
        <f t="shared" ca="1" si="54"/>
        <v>641.93153305561725</v>
      </c>
      <c r="Q268" s="6">
        <f ca="1">_xll.PDENSITY($P$268,Model!$I$124:$I$133,$P$180,$P$181,1)</f>
        <v>0.89102312429845087</v>
      </c>
      <c r="R268" s="6">
        <f t="shared" ca="1" si="55"/>
        <v>641.93153305561725</v>
      </c>
      <c r="S268" s="6">
        <f ca="1">_xll.PDENSITY($R$268,Model!$J$124:$J$133,$R$180,$R$181,1)</f>
        <v>0.88668975807210271</v>
      </c>
      <c r="T268" s="6">
        <f t="shared" ca="1" si="56"/>
        <v>641.93153305561725</v>
      </c>
      <c r="U268" s="6">
        <f ca="1">_xll.PDENSITY($T$268,Model!$K$124:$K$133,$T$180,$T$181,1)</f>
        <v>0.89513858846526129</v>
      </c>
      <c r="V268" s="6">
        <f t="shared" ca="1" si="57"/>
        <v>641.93153305561725</v>
      </c>
      <c r="W268" s="6">
        <f ca="1">_xll.PDENSITY($V$268,Model!$L$124:$L$133,$V$180,$V$181,1)</f>
        <v>0.86060851377109948</v>
      </c>
    </row>
    <row r="269" spans="1:23">
      <c r="A269">
        <v>84</v>
      </c>
      <c r="B269" s="6">
        <f t="shared" ca="1" si="48"/>
        <v>648.76802211021993</v>
      </c>
      <c r="C269" s="6">
        <f ca="1">_xll.PDENSITY($B$269,Model!$B$124:$B$133,$B$180,$B$181,1)</f>
        <v>0.77076106284339396</v>
      </c>
      <c r="D269" s="6">
        <f t="shared" ca="1" si="49"/>
        <v>648.76802211021993</v>
      </c>
      <c r="E269" s="6">
        <f ca="1">_xll.PDENSITY($D$269,Model!$C$124:$C$133,$D$180,$D$181,1)</f>
        <v>0.8896993285337238</v>
      </c>
      <c r="F269" s="6">
        <f t="shared" ca="1" si="50"/>
        <v>648.76802211021993</v>
      </c>
      <c r="G269" s="6">
        <f ca="1">_xll.PDENSITY($F$269,Model!$D$124:$D$133,$F$180,$F$181,1)</f>
        <v>0.82666937744091185</v>
      </c>
      <c r="H269" s="6">
        <f t="shared" ca="1" si="51"/>
        <v>648.76802211021993</v>
      </c>
      <c r="I269" s="6">
        <f ca="1">_xll.PDENSITY($H$269,Model!$E$124:$E$133,$H$180,$H$181,1)</f>
        <v>0.88851862075474364</v>
      </c>
      <c r="J269" s="6">
        <f t="shared" ca="1" si="52"/>
        <v>648.76802211021993</v>
      </c>
      <c r="K269" s="6">
        <f ca="1">_xll.PDENSITY($J$269,Model!$F$124:$F$133,$J$180,$J$181,1)</f>
        <v>0.84442883998942586</v>
      </c>
      <c r="L269" s="6"/>
      <c r="M269" s="6"/>
      <c r="N269" s="6">
        <f t="shared" ca="1" si="53"/>
        <v>648.76802211021993</v>
      </c>
      <c r="O269" s="6">
        <f ca="1">_xll.PDENSITY($N$269,Model!$H$124:$H$133,$N$180,$N$181,1)</f>
        <v>0.89894467146530199</v>
      </c>
      <c r="P269" s="6">
        <f t="shared" ca="1" si="54"/>
        <v>648.76802211021993</v>
      </c>
      <c r="Q269" s="6">
        <f ca="1">_xll.PDENSITY($P$269,Model!$I$124:$I$133,$P$180,$P$181,1)</f>
        <v>0.89496674841022616</v>
      </c>
      <c r="R269" s="6">
        <f t="shared" ca="1" si="55"/>
        <v>648.76802211021993</v>
      </c>
      <c r="S269" s="6">
        <f ca="1">_xll.PDENSITY($R$269,Model!$J$124:$J$133,$R$180,$R$181,1)</f>
        <v>0.89148917167920705</v>
      </c>
      <c r="T269" s="6">
        <f t="shared" ca="1" si="56"/>
        <v>648.76802211021993</v>
      </c>
      <c r="U269" s="6">
        <f ca="1">_xll.PDENSITY($T$269,Model!$K$124:$K$133,$T$180,$T$181,1)</f>
        <v>0.8976746311586572</v>
      </c>
      <c r="V269" s="6">
        <f t="shared" ca="1" si="57"/>
        <v>648.76802211021993</v>
      </c>
      <c r="W269" s="6">
        <f ca="1">_xll.PDENSITY($V$269,Model!$L$124:$L$133,$V$180,$V$181,1)</f>
        <v>0.87115945308673892</v>
      </c>
    </row>
    <row r="270" spans="1:23">
      <c r="A270">
        <v>85</v>
      </c>
      <c r="B270" s="6">
        <f t="shared" ca="1" si="48"/>
        <v>655.60451116482261</v>
      </c>
      <c r="C270" s="6">
        <f ca="1">_xll.PDENSITY($B$270,Model!$B$124:$B$133,$B$180,$B$181,1)</f>
        <v>0.77737755114143792</v>
      </c>
      <c r="D270" s="6">
        <f t="shared" ca="1" si="49"/>
        <v>655.60451116482261</v>
      </c>
      <c r="E270" s="6">
        <f ca="1">_xll.PDENSITY($D$270,Model!$C$124:$C$133,$D$180,$D$181,1)</f>
        <v>0.89396407090226071</v>
      </c>
      <c r="F270" s="6">
        <f t="shared" ca="1" si="50"/>
        <v>655.60451116482261</v>
      </c>
      <c r="G270" s="6">
        <f ca="1">_xll.PDENSITY($F$270,Model!$D$124:$D$133,$F$180,$F$181,1)</f>
        <v>0.83393468119822312</v>
      </c>
      <c r="H270" s="6">
        <f t="shared" ca="1" si="51"/>
        <v>655.60451116482261</v>
      </c>
      <c r="I270" s="6">
        <f ca="1">_xll.PDENSITY($H$270,Model!$E$124:$E$133,$H$180,$H$181,1)</f>
        <v>0.8931576307498954</v>
      </c>
      <c r="J270" s="6">
        <f t="shared" ca="1" si="52"/>
        <v>655.60451116482261</v>
      </c>
      <c r="K270" s="6">
        <f ca="1">_xll.PDENSITY($J$270,Model!$F$124:$F$133,$J$180,$J$181,1)</f>
        <v>0.85268367942192214</v>
      </c>
      <c r="L270" s="6"/>
      <c r="M270" s="6"/>
      <c r="N270" s="6">
        <f t="shared" ca="1" si="53"/>
        <v>655.60451116482261</v>
      </c>
      <c r="O270" s="6">
        <f ca="1">_xll.PDENSITY($N$270,Model!$H$124:$H$133,$N$180,$N$181,1)</f>
        <v>0.89962205869866574</v>
      </c>
      <c r="P270" s="6">
        <f t="shared" ca="1" si="54"/>
        <v>655.60451116482261</v>
      </c>
      <c r="Q270" s="6">
        <f ca="1">_xll.PDENSITY($P$270,Model!$I$124:$I$133,$P$180,$P$181,1)</f>
        <v>0.89758797525096434</v>
      </c>
      <c r="R270" s="6">
        <f t="shared" ca="1" si="55"/>
        <v>655.60451116482261</v>
      </c>
      <c r="S270" s="6">
        <f ca="1">_xll.PDENSITY($R$270,Model!$J$124:$J$133,$R$180,$R$181,1)</f>
        <v>0.89504947754990949</v>
      </c>
      <c r="T270" s="6">
        <f t="shared" ca="1" si="56"/>
        <v>655.60451116482261</v>
      </c>
      <c r="U270" s="6">
        <f ca="1">_xll.PDENSITY($T$270,Model!$K$124:$K$133,$T$180,$T$181,1)</f>
        <v>0.89909235484733085</v>
      </c>
      <c r="V270" s="6">
        <f t="shared" ca="1" si="57"/>
        <v>655.60451116482261</v>
      </c>
      <c r="W270" s="6">
        <f ca="1">_xll.PDENSITY($V$270,Model!$L$124:$L$133,$V$180,$V$181,1)</f>
        <v>0.87820903645435189</v>
      </c>
    </row>
    <row r="271" spans="1:23">
      <c r="A271">
        <v>86</v>
      </c>
      <c r="B271" s="6">
        <f t="shared" ca="1" si="48"/>
        <v>662.44100021942529</v>
      </c>
      <c r="C271" s="6">
        <f ca="1">_xll.PDENSITY($B$271,Model!$B$124:$B$133,$B$180,$B$181,1)</f>
        <v>0.78372865626096544</v>
      </c>
      <c r="D271" s="6">
        <f t="shared" ca="1" si="49"/>
        <v>662.44100021942529</v>
      </c>
      <c r="E271" s="6">
        <f ca="1">_xll.PDENSITY($D$271,Model!$C$124:$C$133,$D$180,$D$181,1)</f>
        <v>0.89709721044445878</v>
      </c>
      <c r="F271" s="6">
        <f t="shared" ca="1" si="50"/>
        <v>662.44100021942529</v>
      </c>
      <c r="G271" s="6">
        <f ca="1">_xll.PDENSITY($F$271,Model!$D$124:$D$133,$F$180,$F$181,1)</f>
        <v>0.84087298151532974</v>
      </c>
      <c r="H271" s="6">
        <f t="shared" ca="1" si="51"/>
        <v>662.44100021942529</v>
      </c>
      <c r="I271" s="6">
        <f ca="1">_xll.PDENSITY($H$271,Model!$E$124:$E$133,$H$180,$H$181,1)</f>
        <v>0.89665312224818439</v>
      </c>
      <c r="J271" s="6">
        <f t="shared" ca="1" si="52"/>
        <v>662.44100021942529</v>
      </c>
      <c r="K271" s="6">
        <f ca="1">_xll.PDENSITY($J$271,Model!$F$124:$F$133,$J$180,$J$181,1)</f>
        <v>0.86059287752066993</v>
      </c>
      <c r="L271" s="6"/>
      <c r="M271" s="6"/>
      <c r="N271" s="6">
        <f t="shared" ca="1" si="53"/>
        <v>662.44100021942529</v>
      </c>
      <c r="O271" s="6">
        <f ca="1">_xll.PDENSITY($N$271,Model!$H$124:$H$133,$N$180,$N$181,1)</f>
        <v>0.89990102578679121</v>
      </c>
      <c r="P271" s="6">
        <f t="shared" ca="1" si="54"/>
        <v>662.44100021942529</v>
      </c>
      <c r="Q271" s="6">
        <f ca="1">_xll.PDENSITY($P$271,Model!$I$124:$I$133,$P$180,$P$181,1)</f>
        <v>0.89910741123860638</v>
      </c>
      <c r="R271" s="6">
        <f t="shared" ca="1" si="55"/>
        <v>662.44100021942529</v>
      </c>
      <c r="S271" s="6">
        <f ca="1">_xll.PDENSITY($R$271,Model!$J$124:$J$133,$R$180,$R$181,1)</f>
        <v>0.89763186831461717</v>
      </c>
      <c r="T271" s="6">
        <f t="shared" ca="1" si="56"/>
        <v>662.44100021942529</v>
      </c>
      <c r="U271" s="6">
        <f ca="1">_xll.PDENSITY($T$271,Model!$K$124:$K$133,$T$180,$T$181,1)</f>
        <v>0.89974211215091915</v>
      </c>
      <c r="V271" s="6">
        <f t="shared" ca="1" si="57"/>
        <v>662.44100021942529</v>
      </c>
      <c r="W271" s="6">
        <f ca="1">_xll.PDENSITY($V$271,Model!$L$124:$L$133,$V$180,$V$181,1)</f>
        <v>0.88600527919179439</v>
      </c>
    </row>
    <row r="272" spans="1:23">
      <c r="A272">
        <v>87</v>
      </c>
      <c r="B272" s="6">
        <f t="shared" ca="1" si="48"/>
        <v>669.27748927402797</v>
      </c>
      <c r="C272" s="6">
        <f ca="1">_xll.PDENSITY($B$272,Model!$B$124:$B$133,$B$180,$B$181,1)</f>
        <v>0.78983979299074725</v>
      </c>
      <c r="D272" s="6">
        <f t="shared" ca="1" si="49"/>
        <v>669.27748927402797</v>
      </c>
      <c r="E272" s="6">
        <f ca="1">_xll.PDENSITY($D$272,Model!$C$124:$C$133,$D$180,$D$181,1)</f>
        <v>0.89946886029985329</v>
      </c>
      <c r="F272" s="6">
        <f t="shared" ca="1" si="50"/>
        <v>669.27748927402797</v>
      </c>
      <c r="G272" s="6">
        <f ca="1">_xll.PDENSITY($F$272,Model!$D$124:$D$133,$F$180,$F$181,1)</f>
        <v>0.84751862089014085</v>
      </c>
      <c r="H272" s="6">
        <f t="shared" ca="1" si="51"/>
        <v>669.27748927402797</v>
      </c>
      <c r="I272" s="6">
        <f ca="1">_xll.PDENSITY($H$272,Model!$E$124:$E$133,$H$180,$H$181,1)</f>
        <v>0.89938235693015556</v>
      </c>
      <c r="J272" s="6">
        <f t="shared" ca="1" si="52"/>
        <v>669.27748927402797</v>
      </c>
      <c r="K272" s="6">
        <f ca="1">_xll.PDENSITY($J$272,Model!$F$124:$F$133,$J$180,$J$181,1)</f>
        <v>0.86816638059529683</v>
      </c>
      <c r="L272" s="6"/>
      <c r="M272" s="6"/>
      <c r="N272" s="6">
        <f t="shared" ca="1" si="53"/>
        <v>669.27748927402797</v>
      </c>
      <c r="O272" s="6">
        <f ca="1">_xll.PDENSITY($N$272,Model!$H$124:$H$133,$N$180,$N$181,1)</f>
        <v>0.89998864742807783</v>
      </c>
      <c r="P272" s="6">
        <f t="shared" ca="1" si="54"/>
        <v>669.27748927402797</v>
      </c>
      <c r="Q272" s="6">
        <f ca="1">_xll.PDENSITY($P$272,Model!$I$124:$I$133,$P$180,$P$181,1)</f>
        <v>0.89986170089682138</v>
      </c>
      <c r="R272" s="6">
        <f t="shared" ca="1" si="55"/>
        <v>669.27748927402797</v>
      </c>
      <c r="S272" s="6">
        <f ca="1">_xll.PDENSITY($R$272,Model!$J$124:$J$133,$R$180,$R$181,1)</f>
        <v>0.8995677261459335</v>
      </c>
      <c r="T272" s="6">
        <f t="shared" ca="1" si="56"/>
        <v>669.27748927402797</v>
      </c>
      <c r="U272" s="6">
        <f ca="1">_xll.PDENSITY($T$272,Model!$K$124:$K$133,$T$180,$T$181,1)</f>
        <v>0.89996838559949421</v>
      </c>
      <c r="V272" s="6">
        <f t="shared" ca="1" si="57"/>
        <v>669.27748927402797</v>
      </c>
      <c r="W272" s="6">
        <f ca="1">_xll.PDENSITY($V$272,Model!$L$124:$L$133,$V$180,$V$181,1)</f>
        <v>0.89655621850743417</v>
      </c>
    </row>
    <row r="273" spans="1:23">
      <c r="A273">
        <v>88</v>
      </c>
      <c r="B273" s="6">
        <f t="shared" ca="1" si="48"/>
        <v>676.11397832863065</v>
      </c>
      <c r="C273" s="6">
        <f ca="1">_xll.PDENSITY($B$273,Model!$B$124:$B$133,$B$180,$B$181,1)</f>
        <v>0.79573671880784691</v>
      </c>
      <c r="D273" s="6">
        <f t="shared" ca="1" si="49"/>
        <v>676.11397832863065</v>
      </c>
      <c r="E273" s="6">
        <f ca="1">_xll.PDENSITY($D$273,Model!$C$124:$C$133,$D$180,$D$181,1)</f>
        <v>0.90132654540518509</v>
      </c>
      <c r="F273" s="6">
        <f t="shared" ca="1" si="50"/>
        <v>676.11397832863065</v>
      </c>
      <c r="G273" s="6">
        <f ca="1">_xll.PDENSITY($F$273,Model!$D$124:$D$133,$F$180,$F$181,1)</f>
        <v>0.8539044932370029</v>
      </c>
      <c r="H273" s="6">
        <f t="shared" ca="1" si="51"/>
        <v>676.11397832863065</v>
      </c>
      <c r="I273" s="6">
        <f ca="1">_xll.PDENSITY($H$273,Model!$E$124:$E$133,$H$180,$H$181,1)</f>
        <v>0.90153058171159728</v>
      </c>
      <c r="J273" s="6">
        <f t="shared" ca="1" si="52"/>
        <v>676.11397832863065</v>
      </c>
      <c r="K273" s="6">
        <f ca="1">_xll.PDENSITY($J$273,Model!$F$124:$F$133,$J$180,$J$181,1)</f>
        <v>0.87541524378879743</v>
      </c>
      <c r="L273" s="6"/>
      <c r="M273" s="6"/>
      <c r="N273" s="6">
        <f t="shared" ca="1" si="53"/>
        <v>676.11397832863065</v>
      </c>
      <c r="O273" s="6">
        <f ca="1">_xll.PDENSITY($N$273,Model!$H$124:$H$133,$N$180,$N$181,1)</f>
        <v>0.90003892515840356</v>
      </c>
      <c r="P273" s="6">
        <f t="shared" ca="1" si="54"/>
        <v>676.11397832863065</v>
      </c>
      <c r="Q273" s="6">
        <f ca="1">_xll.PDENSITY($P$273,Model!$I$124:$I$133,$P$180,$P$181,1)</f>
        <v>0.90040343278714352</v>
      </c>
      <c r="R273" s="6">
        <f t="shared" ca="1" si="55"/>
        <v>676.11397832863065</v>
      </c>
      <c r="S273" s="6">
        <f ca="1">_xll.PDENSITY($R$273,Model!$J$124:$J$133,$R$180,$R$181,1)</f>
        <v>0.90108124783120047</v>
      </c>
      <c r="T273" s="6">
        <f t="shared" ca="1" si="56"/>
        <v>676.11397832863065</v>
      </c>
      <c r="U273" s="6">
        <f ca="1">_xll.PDENSITY($T$273,Model!$K$124:$K$133,$T$180,$T$181,1)</f>
        <v>0.90010516229031834</v>
      </c>
      <c r="V273" s="6">
        <f t="shared" ca="1" si="57"/>
        <v>676.11397832863065</v>
      </c>
      <c r="W273" s="6">
        <f ca="1">_xll.PDENSITY($V$273,Model!$L$124:$L$133,$V$180,$V$181,1)</f>
        <v>0.90520413755803675</v>
      </c>
    </row>
    <row r="274" spans="1:23">
      <c r="A274">
        <v>89</v>
      </c>
      <c r="B274" s="6">
        <f t="shared" ca="1" si="48"/>
        <v>682.95046738323333</v>
      </c>
      <c r="C274" s="6">
        <f ca="1">_xll.PDENSITY($B$274,Model!$B$124:$B$133,$B$180,$B$181,1)</f>
        <v>0.80144475319460307</v>
      </c>
      <c r="D274" s="6">
        <f t="shared" ca="1" si="49"/>
        <v>682.95046738323333</v>
      </c>
      <c r="E274" s="6">
        <f ca="1">_xll.PDENSITY($D$274,Model!$C$124:$C$133,$D$180,$D$181,1)</f>
        <v>0.90312489848561062</v>
      </c>
      <c r="F274" s="6">
        <f t="shared" ca="1" si="50"/>
        <v>682.95046738323333</v>
      </c>
      <c r="G274" s="6">
        <f ca="1">_xll.PDENSITY($F$274,Model!$D$124:$D$133,$F$180,$F$181,1)</f>
        <v>0.86006220670167277</v>
      </c>
      <c r="H274" s="6">
        <f t="shared" ca="1" si="51"/>
        <v>682.95046738323333</v>
      </c>
      <c r="I274" s="6">
        <f ca="1">_xll.PDENSITY($H$274,Model!$E$124:$E$133,$H$180,$H$181,1)</f>
        <v>0.9035500764911919</v>
      </c>
      <c r="J274" s="6">
        <f t="shared" ca="1" si="52"/>
        <v>682.95046738323333</v>
      </c>
      <c r="K274" s="6">
        <f ca="1">_xll.PDENSITY($J$274,Model!$F$124:$F$133,$J$180,$J$181,1)</f>
        <v>0.8823513744040371</v>
      </c>
      <c r="L274" s="6"/>
      <c r="M274" s="6"/>
      <c r="N274" s="6">
        <f t="shared" ca="1" si="53"/>
        <v>682.95046738323333</v>
      </c>
      <c r="O274" s="6">
        <f ca="1">_xll.PDENSITY($N$274,Model!$H$124:$H$133,$N$180,$N$181,1)</f>
        <v>0.90017473264030445</v>
      </c>
      <c r="P274" s="6">
        <f t="shared" ca="1" si="54"/>
        <v>682.95046738323333</v>
      </c>
      <c r="Q274" s="6">
        <f ca="1">_xll.PDENSITY($P$274,Model!$I$124:$I$133,$P$180,$P$181,1)</f>
        <v>0.90121336973989941</v>
      </c>
      <c r="R274" s="6">
        <f t="shared" ca="1" si="55"/>
        <v>682.95046738323333</v>
      </c>
      <c r="S274" s="6">
        <f ca="1">_xll.PDENSITY($R$274,Model!$J$124:$J$133,$R$180,$R$181,1)</f>
        <v>0.90255978007090876</v>
      </c>
      <c r="T274" s="6">
        <f t="shared" ca="1" si="56"/>
        <v>682.95046738323333</v>
      </c>
      <c r="U274" s="6">
        <f ca="1">_xll.PDENSITY($T$274,Model!$K$124:$K$133,$T$180,$T$181,1)</f>
        <v>0.90043187121557755</v>
      </c>
      <c r="V274" s="6">
        <f t="shared" ca="1" si="57"/>
        <v>682.95046738323333</v>
      </c>
      <c r="W274" s="6">
        <f ca="1">_xll.PDENSITY($V$274,Model!$L$124:$L$133,$V$180,$V$181,1)</f>
        <v>0.91131322250932245</v>
      </c>
    </row>
    <row r="275" spans="1:23">
      <c r="A275">
        <v>90</v>
      </c>
      <c r="B275" s="6">
        <f t="shared" ca="1" si="48"/>
        <v>689.78695643783601</v>
      </c>
      <c r="C275" s="6">
        <f ca="1">_xll.PDENSITY($B$275,Model!$B$124:$B$133,$B$180,$B$181,1)</f>
        <v>0.80698808734001237</v>
      </c>
      <c r="D275" s="6">
        <f t="shared" ca="1" si="49"/>
        <v>689.78695643783601</v>
      </c>
      <c r="E275" s="6">
        <f ca="1">_xll.PDENSITY($D$275,Model!$C$124:$C$133,$D$180,$D$181,1)</f>
        <v>0.90532922093870849</v>
      </c>
      <c r="F275" s="6">
        <f t="shared" ca="1" si="50"/>
        <v>689.78695643783601</v>
      </c>
      <c r="G275" s="6">
        <f ca="1">_xll.PDENSITY($F$275,Model!$D$124:$D$133,$F$180,$F$181,1)</f>
        <v>0.86602224011212314</v>
      </c>
      <c r="H275" s="6">
        <f t="shared" ca="1" si="51"/>
        <v>689.78695643783601</v>
      </c>
      <c r="I275" s="6">
        <f ca="1">_xll.PDENSITY($H$275,Model!$E$124:$E$133,$H$180,$H$181,1)</f>
        <v>0.90594571118078804</v>
      </c>
      <c r="J275" s="6">
        <f t="shared" ca="1" si="52"/>
        <v>689.78695643783601</v>
      </c>
      <c r="K275" s="6">
        <f ca="1">_xll.PDENSITY($J$275,Model!$F$124:$F$133,$J$180,$J$181,1)</f>
        <v>0.88898726402495054</v>
      </c>
      <c r="L275" s="6"/>
      <c r="M275" s="6"/>
      <c r="N275" s="6">
        <f t="shared" ca="1" si="53"/>
        <v>689.78695643783601</v>
      </c>
      <c r="O275" s="6">
        <f ca="1">_xll.PDENSITY($N$275,Model!$H$124:$H$133,$N$180,$N$181,1)</f>
        <v>0.90051596117447086</v>
      </c>
      <c r="P275" s="6">
        <f t="shared" ca="1" si="54"/>
        <v>689.78695643783601</v>
      </c>
      <c r="Q275" s="6">
        <f ca="1">_xll.PDENSITY($P$275,Model!$I$124:$I$133,$P$180,$P$181,1)</f>
        <v>0.90257915007296741</v>
      </c>
      <c r="R275" s="6">
        <f t="shared" ca="1" si="55"/>
        <v>689.78695643783601</v>
      </c>
      <c r="S275" s="6">
        <f ca="1">_xll.PDENSITY($R$275,Model!$J$124:$J$133,$R$180,$R$181,1)</f>
        <v>0.9043986979940275</v>
      </c>
      <c r="T275" s="6">
        <f t="shared" ca="1" si="56"/>
        <v>689.78695643783601</v>
      </c>
      <c r="U275" s="6">
        <f ca="1">_xll.PDENSITY($T$275,Model!$K$124:$K$133,$T$180,$T$181,1)</f>
        <v>0.90116173209212957</v>
      </c>
      <c r="V275" s="6">
        <f t="shared" ca="1" si="57"/>
        <v>689.78695643783601</v>
      </c>
      <c r="W275" s="6">
        <f ca="1">_xll.PDENSITY($V$275,Model!$L$124:$L$133,$V$180,$V$181,1)</f>
        <v>0.91483020228120238</v>
      </c>
    </row>
    <row r="276" spans="1:23">
      <c r="A276">
        <v>91</v>
      </c>
      <c r="B276" s="6">
        <f t="shared" ca="1" si="48"/>
        <v>696.62344549243869</v>
      </c>
      <c r="C276" s="6">
        <f ca="1">_xll.PDENSITY($B$276,Model!$B$124:$B$133,$B$180,$B$181,1)</f>
        <v>0.8123891483488499</v>
      </c>
      <c r="D276" s="6">
        <f t="shared" ca="1" si="49"/>
        <v>696.62344549243869</v>
      </c>
      <c r="E276" s="6">
        <f ca="1">_xll.PDENSITY($D$276,Model!$C$124:$C$133,$D$180,$D$181,1)</f>
        <v>0.90807832338618744</v>
      </c>
      <c r="F276" s="6">
        <f t="shared" ca="1" si="50"/>
        <v>696.62344549243869</v>
      </c>
      <c r="G276" s="6">
        <f ca="1">_xll.PDENSITY($F$276,Model!$D$124:$D$133,$F$180,$F$181,1)</f>
        <v>0.87181409383956721</v>
      </c>
      <c r="H276" s="6">
        <f t="shared" ca="1" si="51"/>
        <v>696.62344549243869</v>
      </c>
      <c r="I276" s="6">
        <f ca="1">_xll.PDENSITY($H$276,Model!$E$124:$E$133,$H$180,$H$181,1)</f>
        <v>0.90886337033592279</v>
      </c>
      <c r="J276" s="6">
        <f t="shared" ca="1" si="52"/>
        <v>696.62344549243869</v>
      </c>
      <c r="K276" s="6">
        <f ca="1">_xll.PDENSITY($J$276,Model!$F$124:$F$133,$J$180,$J$181,1)</f>
        <v>0.89533571828404546</v>
      </c>
      <c r="L276" s="6"/>
      <c r="M276" s="6"/>
      <c r="N276" s="6">
        <f t="shared" ca="1" si="53"/>
        <v>696.62344549243869</v>
      </c>
      <c r="O276" s="6">
        <f ca="1">_xll.PDENSITY($N$276,Model!$H$124:$H$133,$N$180,$N$181,1)</f>
        <v>0.90120866572025304</v>
      </c>
      <c r="P276" s="6">
        <f t="shared" ca="1" si="54"/>
        <v>696.62344549243869</v>
      </c>
      <c r="Q276" s="6">
        <f ca="1">_xll.PDENSITY($P$276,Model!$I$124:$I$133,$P$180,$P$181,1)</f>
        <v>0.90460106335093182</v>
      </c>
      <c r="R276" s="6">
        <f t="shared" ca="1" si="55"/>
        <v>696.62344549243869</v>
      </c>
      <c r="S276" s="6">
        <f ca="1">_xll.PDENSITY($R$276,Model!$J$124:$J$133,$R$180,$R$181,1)</f>
        <v>0.90673238178577886</v>
      </c>
      <c r="T276" s="6">
        <f t="shared" ca="1" si="56"/>
        <v>696.62344549243869</v>
      </c>
      <c r="U276" s="6">
        <f ca="1">_xll.PDENSITY($T$276,Model!$K$124:$K$133,$T$180,$T$181,1)</f>
        <v>0.90247261057545936</v>
      </c>
      <c r="V276" s="6">
        <f t="shared" ca="1" si="57"/>
        <v>696.62344549243869</v>
      </c>
      <c r="W276" s="6">
        <f ca="1">_xll.PDENSITY($V$276,Model!$L$124:$L$133,$V$180,$V$181,1)</f>
        <v>0.9183471820530823</v>
      </c>
    </row>
    <row r="277" spans="1:23">
      <c r="A277">
        <v>92</v>
      </c>
      <c r="B277" s="6">
        <f t="shared" ca="1" si="48"/>
        <v>703.45993454704137</v>
      </c>
      <c r="C277" s="6">
        <f ca="1">_xll.PDENSITY($B$277,Model!$B$124:$B$133,$B$180,$B$181,1)</f>
        <v>0.8176679896338378</v>
      </c>
      <c r="D277" s="6">
        <f t="shared" ca="1" si="49"/>
        <v>703.45993454704137</v>
      </c>
      <c r="E277" s="6">
        <f ca="1">_xll.PDENSITY($D$277,Model!$C$124:$C$133,$D$180,$D$181,1)</f>
        <v>0.91133867930248935</v>
      </c>
      <c r="F277" s="6">
        <f t="shared" ca="1" si="50"/>
        <v>703.45993454704137</v>
      </c>
      <c r="G277" s="6">
        <f ca="1">_xll.PDENSITY($F$277,Model!$D$124:$D$133,$F$180,$F$181,1)</f>
        <v>0.87746643581641448</v>
      </c>
      <c r="H277" s="6">
        <f t="shared" ca="1" si="51"/>
        <v>703.45993454704137</v>
      </c>
      <c r="I277" s="6">
        <f ca="1">_xll.PDENSITY($H$277,Model!$E$124:$E$133,$H$180,$H$181,1)</f>
        <v>0.91225085151004293</v>
      </c>
      <c r="J277" s="6">
        <f t="shared" ca="1" si="52"/>
        <v>703.45993454704137</v>
      </c>
      <c r="K277" s="6">
        <f ca="1">_xll.PDENSITY($J$277,Model!$F$124:$F$133,$J$180,$J$181,1)</f>
        <v>0.90140959312953428</v>
      </c>
      <c r="L277" s="6"/>
      <c r="M277" s="6"/>
      <c r="N277" s="6">
        <f t="shared" ca="1" si="53"/>
        <v>703.45993454704137</v>
      </c>
      <c r="O277" s="6">
        <f ca="1">_xll.PDENSITY($N$277,Model!$H$124:$H$133,$N$180,$N$181,1)</f>
        <v>0.90243758661178486</v>
      </c>
      <c r="P277" s="6">
        <f t="shared" ca="1" si="54"/>
        <v>703.45993454704137</v>
      </c>
      <c r="Q277" s="6">
        <f ca="1">_xll.PDENSITY($P$277,Model!$I$124:$I$133,$P$180,$P$181,1)</f>
        <v>0.90732391093148301</v>
      </c>
      <c r="R277" s="6">
        <f t="shared" ca="1" si="55"/>
        <v>703.45993454704137</v>
      </c>
      <c r="S277" s="6">
        <f ca="1">_xll.PDENSITY($R$277,Model!$J$124:$J$133,$R$180,$R$181,1)</f>
        <v>0.90956083144616251</v>
      </c>
      <c r="T277" s="6">
        <f t="shared" ca="1" si="56"/>
        <v>703.45993454704137</v>
      </c>
      <c r="U277" s="6">
        <f ca="1">_xll.PDENSITY($T$277,Model!$K$124:$K$133,$T$180,$T$181,1)</f>
        <v>0.90451822420137717</v>
      </c>
      <c r="V277" s="6">
        <f t="shared" ca="1" si="57"/>
        <v>703.45993454704137</v>
      </c>
      <c r="W277" s="6">
        <f ca="1">_xll.PDENSITY($V$277,Model!$L$124:$L$133,$V$180,$V$181,1)</f>
        <v>0.921864161824962</v>
      </c>
    </row>
    <row r="278" spans="1:23">
      <c r="A278">
        <v>93</v>
      </c>
      <c r="B278" s="6">
        <f t="shared" ca="1" si="48"/>
        <v>710.29642360164405</v>
      </c>
      <c r="C278" s="6">
        <f ca="1">_xll.PDENSITY($B$278,Model!$B$124:$B$133,$B$180,$B$181,1)</f>
        <v>0.82284169477268987</v>
      </c>
      <c r="D278" s="6">
        <f t="shared" ca="1" si="49"/>
        <v>710.29642360164405</v>
      </c>
      <c r="E278" s="6">
        <f ca="1">_xll.PDENSITY($D$278,Model!$C$124:$C$133,$D$180,$D$181,1)</f>
        <v>0.9150705271988947</v>
      </c>
      <c r="F278" s="6">
        <f t="shared" ca="1" si="50"/>
        <v>710.29642360164405</v>
      </c>
      <c r="G278" s="6">
        <f ca="1">_xll.PDENSITY($F$278,Model!$D$124:$D$133,$F$180,$F$181,1)</f>
        <v>0.88300724343390724</v>
      </c>
      <c r="H278" s="6">
        <f t="shared" ca="1" si="51"/>
        <v>710.29642360164405</v>
      </c>
      <c r="I278" s="6">
        <f ca="1">_xll.PDENSITY($H$278,Model!$E$124:$E$133,$H$180,$H$181,1)</f>
        <v>0.91605595225659431</v>
      </c>
      <c r="J278" s="6">
        <f t="shared" ca="1" si="52"/>
        <v>710.29642360164405</v>
      </c>
      <c r="K278" s="6">
        <f ca="1">_xll.PDENSITY($J$278,Model!$F$124:$F$133,$J$180,$J$181,1)</f>
        <v>0.90722154606297545</v>
      </c>
      <c r="L278" s="6"/>
      <c r="M278" s="6"/>
      <c r="N278" s="6">
        <f t="shared" ca="1" si="53"/>
        <v>710.29642360164405</v>
      </c>
      <c r="O278" s="6">
        <f ca="1">_xll.PDENSITY($N$278,Model!$H$124:$H$133,$N$180,$N$181,1)</f>
        <v>0.90442663020516589</v>
      </c>
      <c r="P278" s="6">
        <f t="shared" ca="1" si="54"/>
        <v>710.29642360164405</v>
      </c>
      <c r="Q278" s="6">
        <f ca="1">_xll.PDENSITY($P$278,Model!$I$124:$I$133,$P$180,$P$181,1)</f>
        <v>0.91075762638741176</v>
      </c>
      <c r="R278" s="6">
        <f t="shared" ca="1" si="55"/>
        <v>710.29642360164405</v>
      </c>
      <c r="S278" s="6">
        <f ca="1">_xll.PDENSITY($R$278,Model!$J$124:$J$133,$R$180,$R$181,1)</f>
        <v>0.91288404697517878</v>
      </c>
      <c r="T278" s="6">
        <f t="shared" ca="1" si="56"/>
        <v>710.29642360164405</v>
      </c>
      <c r="U278" s="6">
        <f ca="1">_xll.PDENSITY($T$278,Model!$K$124:$K$133,$T$180,$T$181,1)</f>
        <v>0.90741277240681983</v>
      </c>
      <c r="V278" s="6">
        <f t="shared" ca="1" si="57"/>
        <v>710.29642360164405</v>
      </c>
      <c r="W278" s="6">
        <f ca="1">_xll.PDENSITY($V$278,Model!$L$124:$L$133,$V$180,$V$181,1)</f>
        <v>0.92538114159684182</v>
      </c>
    </row>
    <row r="279" spans="1:23">
      <c r="A279">
        <v>94</v>
      </c>
      <c r="B279" s="6">
        <f t="shared" ca="1" si="48"/>
        <v>717.13291265624673</v>
      </c>
      <c r="C279" s="6">
        <f ca="1">_xll.PDENSITY($B$279,Model!$B$124:$B$133,$B$180,$B$181,1)</f>
        <v>0.82792380471703098</v>
      </c>
      <c r="D279" s="6">
        <f t="shared" ca="1" si="49"/>
        <v>717.13291265624673</v>
      </c>
      <c r="E279" s="6">
        <f ca="1">_xll.PDENSITY($D$279,Model!$C$124:$C$133,$D$180,$D$181,1)</f>
        <v>0.91922835553253834</v>
      </c>
      <c r="F279" s="6">
        <f t="shared" ca="1" si="50"/>
        <v>717.13291265624673</v>
      </c>
      <c r="G279" s="6">
        <f ca="1">_xll.PDENSITY($F$279,Model!$D$124:$D$133,$F$180,$F$181,1)</f>
        <v>0.88846394202178414</v>
      </c>
      <c r="H279" s="6">
        <f t="shared" ca="1" si="51"/>
        <v>717.13291265624673</v>
      </c>
      <c r="I279" s="6">
        <f ca="1">_xll.PDENSITY($H$279,Model!$E$124:$E$133,$H$180,$H$181,1)</f>
        <v>0.92022647012902303</v>
      </c>
      <c r="J279" s="6">
        <f t="shared" ca="1" si="52"/>
        <v>717.13291265624673</v>
      </c>
      <c r="K279" s="6">
        <f ca="1">_xll.PDENSITY($J$279,Model!$F$124:$F$133,$J$180,$J$181,1)</f>
        <v>0.91278381007981158</v>
      </c>
      <c r="L279" s="6"/>
      <c r="M279" s="6"/>
      <c r="N279" s="6">
        <f t="shared" ca="1" si="53"/>
        <v>717.13291265624673</v>
      </c>
      <c r="O279" s="6">
        <f ca="1">_xll.PDENSITY($N$279,Model!$H$124:$H$133,$N$180,$N$181,1)</f>
        <v>0.90742902170395079</v>
      </c>
      <c r="P279" s="6">
        <f t="shared" ca="1" si="54"/>
        <v>717.13291265624673</v>
      </c>
      <c r="Q279" s="6">
        <f ca="1">_xll.PDENSITY($P$279,Model!$I$124:$I$133,$P$180,$P$181,1)</f>
        <v>0.91488114970493262</v>
      </c>
      <c r="R279" s="6">
        <f t="shared" ca="1" si="55"/>
        <v>717.13291265624673</v>
      </c>
      <c r="S279" s="6">
        <f ca="1">_xll.PDENSITY($R$279,Model!$J$124:$J$133,$R$180,$R$181,1)</f>
        <v>0.91670202837282733</v>
      </c>
      <c r="T279" s="6">
        <f t="shared" ca="1" si="56"/>
        <v>717.13291265624673</v>
      </c>
      <c r="U279" s="6">
        <f ca="1">_xll.PDENSITY($T$279,Model!$K$124:$K$133,$T$180,$T$181,1)</f>
        <v>0.91122012064901381</v>
      </c>
      <c r="V279" s="6">
        <f t="shared" ca="1" si="57"/>
        <v>717.13291265624673</v>
      </c>
      <c r="W279" s="6">
        <f ca="1">_xll.PDENSITY($V$279,Model!$L$124:$L$133,$V$180,$V$181,1)</f>
        <v>0.92889812136872174</v>
      </c>
    </row>
    <row r="280" spans="1:23">
      <c r="A280">
        <v>95</v>
      </c>
      <c r="B280" s="6">
        <f t="shared" ca="1" si="48"/>
        <v>723.96940171084941</v>
      </c>
      <c r="C280" s="6">
        <f ca="1">_xll.PDENSITY($B$280,Model!$B$124:$B$133,$B$180,$B$181,1)</f>
        <v>0.83292380561181201</v>
      </c>
      <c r="D280" s="6">
        <f t="shared" ca="1" si="49"/>
        <v>723.96940171084941</v>
      </c>
      <c r="E280" s="6">
        <f ca="1">_xll.PDENSITY($D$280,Model!$C$124:$C$133,$D$180,$D$181,1)</f>
        <v>0.92376145773989449</v>
      </c>
      <c r="F280" s="6">
        <f t="shared" ca="1" si="50"/>
        <v>723.96940171084941</v>
      </c>
      <c r="G280" s="6">
        <f ca="1">_xll.PDENSITY($F$280,Model!$D$124:$D$133,$F$180,$F$181,1)</f>
        <v>0.89386354059540696</v>
      </c>
      <c r="H280" s="6">
        <f t="shared" ca="1" si="51"/>
        <v>723.96940171084941</v>
      </c>
      <c r="I280" s="6">
        <f ca="1">_xll.PDENSITY($H$280,Model!$E$124:$E$133,$H$180,$H$181,1)</f>
        <v>0.9247102026807752</v>
      </c>
      <c r="J280" s="6">
        <f t="shared" ca="1" si="52"/>
        <v>723.96940171084941</v>
      </c>
      <c r="K280" s="6">
        <f ca="1">_xll.PDENSITY($J$280,Model!$F$124:$F$133,$J$180,$J$181,1)</f>
        <v>0.91810799699613255</v>
      </c>
      <c r="L280" s="6"/>
      <c r="M280" s="6"/>
      <c r="N280" s="6">
        <f t="shared" ca="1" si="53"/>
        <v>723.96940171084941</v>
      </c>
      <c r="O280" s="6">
        <f ca="1">_xll.PDENSITY($N$280,Model!$H$124:$H$133,$N$180,$N$181,1)</f>
        <v>0.91164756424403737</v>
      </c>
      <c r="P280" s="6">
        <f t="shared" ca="1" si="54"/>
        <v>723.96940171084941</v>
      </c>
      <c r="Q280" s="6">
        <f ca="1">_xll.PDENSITY($P$280,Model!$I$124:$I$133,$P$180,$P$181,1)</f>
        <v>0.91964630148200577</v>
      </c>
      <c r="R280" s="6">
        <f t="shared" ca="1" si="55"/>
        <v>723.96940171084941</v>
      </c>
      <c r="S280" s="6">
        <f ca="1">_xll.PDENSITY($R$280,Model!$J$124:$J$133,$R$180,$R$181,1)</f>
        <v>0.92101477563910861</v>
      </c>
      <c r="T280" s="6">
        <f t="shared" ca="1" si="56"/>
        <v>723.96940171084941</v>
      </c>
      <c r="U280" s="6">
        <f ca="1">_xll.PDENSITY($T$280,Model!$K$124:$K$133,$T$180,$T$181,1)</f>
        <v>0.91594835162371413</v>
      </c>
      <c r="V280" s="6">
        <f t="shared" ca="1" si="57"/>
        <v>723.96940171084941</v>
      </c>
      <c r="W280" s="6">
        <f ca="1">_xll.PDENSITY($V$280,Model!$L$124:$L$133,$V$180,$V$181,1)</f>
        <v>0.93241510114060167</v>
      </c>
    </row>
    <row r="281" spans="1:23">
      <c r="A281">
        <v>96</v>
      </c>
      <c r="B281" s="6">
        <f t="shared" ca="1" si="48"/>
        <v>730.80589076545209</v>
      </c>
      <c r="C281" s="6">
        <f ca="1">_xll.PDENSITY($B$281,Model!$B$124:$B$133,$B$180,$B$181,1)</f>
        <v>0.83784674192995501</v>
      </c>
      <c r="D281" s="6">
        <f t="shared" ca="1" si="49"/>
        <v>730.80589076545209</v>
      </c>
      <c r="E281" s="6">
        <f ca="1">_xll.PDENSITY($D$281,Model!$C$124:$C$133,$D$180,$D$181,1)</f>
        <v>0.92861455062584197</v>
      </c>
      <c r="F281" s="6">
        <f t="shared" ca="1" si="50"/>
        <v>730.80589076545209</v>
      </c>
      <c r="G281" s="6">
        <f ca="1">_xll.PDENSITY($F$281,Model!$D$124:$D$133,$F$180,$F$181,1)</f>
        <v>0.89923276554225584</v>
      </c>
      <c r="H281" s="6">
        <f t="shared" ca="1" si="51"/>
        <v>730.80589076545209</v>
      </c>
      <c r="I281" s="6">
        <f ca="1">_xll.PDENSITY($H$281,Model!$E$124:$E$133,$H$180,$H$181,1)</f>
        <v>0.92945494746529711</v>
      </c>
      <c r="J281" s="6">
        <f t="shared" ca="1" si="52"/>
        <v>730.80589076545209</v>
      </c>
      <c r="K281" s="6">
        <f ca="1">_xll.PDENSITY($J$281,Model!$F$124:$F$133,$J$180,$J$181,1)</f>
        <v>0.92320493554497551</v>
      </c>
      <c r="L281" s="6"/>
      <c r="M281" s="6"/>
      <c r="N281" s="6">
        <f t="shared" ca="1" si="53"/>
        <v>730.80589076545209</v>
      </c>
      <c r="O281" s="6">
        <f ca="1">_xll.PDENSITY($N$281,Model!$H$124:$H$133,$N$180,$N$181,1)</f>
        <v>0.91717168594782683</v>
      </c>
      <c r="P281" s="6">
        <f t="shared" ca="1" si="54"/>
        <v>730.80589076545209</v>
      </c>
      <c r="Q281" s="6">
        <f ca="1">_xll.PDENSITY($P$281,Model!$I$124:$I$133,$P$180,$P$181,1)</f>
        <v>0.92498165712665814</v>
      </c>
      <c r="R281" s="6">
        <f t="shared" ca="1" si="55"/>
        <v>730.80589076545209</v>
      </c>
      <c r="S281" s="6">
        <f ca="1">_xll.PDENSITY($R$281,Model!$J$124:$J$133,$R$180,$R$181,1)</f>
        <v>0.92582228877402228</v>
      </c>
      <c r="T281" s="6">
        <f t="shared" ca="1" si="56"/>
        <v>730.80589076545209</v>
      </c>
      <c r="U281" s="6">
        <f ca="1">_xll.PDENSITY($T$281,Model!$K$124:$K$133,$T$180,$T$181,1)</f>
        <v>0.92154901269513123</v>
      </c>
      <c r="V281" s="6">
        <f t="shared" ca="1" si="57"/>
        <v>730.80589076545209</v>
      </c>
      <c r="W281" s="6">
        <f ca="1">_xll.PDENSITY($V$281,Model!$L$124:$L$133,$V$180,$V$181,1)</f>
        <v>0.93593208091248137</v>
      </c>
    </row>
    <row r="282" spans="1:23">
      <c r="A282">
        <v>97</v>
      </c>
      <c r="B282" s="6">
        <f t="shared" ca="1" si="48"/>
        <v>737.64237982005477</v>
      </c>
      <c r="C282" s="6">
        <f ca="1">_xll.PDENSITY($B$282,Model!$B$124:$B$133,$B$180,$B$181,1)</f>
        <v>0.84269303930642181</v>
      </c>
      <c r="D282" s="6">
        <f t="shared" ca="1" si="49"/>
        <v>737.64237982005477</v>
      </c>
      <c r="E282" s="6">
        <f ca="1">_xll.PDENSITY($D$282,Model!$C$124:$C$133,$D$180,$D$181,1)</f>
        <v>0.93372844856678761</v>
      </c>
      <c r="F282" s="6">
        <f t="shared" ca="1" si="50"/>
        <v>737.64237982005477</v>
      </c>
      <c r="G282" s="6">
        <f ca="1">_xll.PDENSITY($F$282,Model!$D$124:$D$133,$F$180,$F$181,1)</f>
        <v>0.90459819290950194</v>
      </c>
      <c r="H282" s="6">
        <f t="shared" ca="1" si="51"/>
        <v>737.64237982005477</v>
      </c>
      <c r="I282" s="6">
        <f ca="1">_xll.PDENSITY($H$282,Model!$E$124:$E$133,$H$180,$H$181,1)</f>
        <v>0.93440850203603443</v>
      </c>
      <c r="J282" s="6">
        <f t="shared" ca="1" si="52"/>
        <v>737.64237982005477</v>
      </c>
      <c r="K282" s="6">
        <f ca="1">_xll.PDENSITY($J$282,Model!$F$124:$F$133,$J$180,$J$181,1)</f>
        <v>0.92808454814462349</v>
      </c>
      <c r="L282" s="6"/>
      <c r="M282" s="6"/>
      <c r="N282" s="6">
        <f t="shared" ca="1" si="53"/>
        <v>737.64237982005477</v>
      </c>
      <c r="O282" s="6">
        <f ca="1">_xll.PDENSITY($N$282,Model!$H$124:$H$133,$N$180,$N$181,1)</f>
        <v>0.92397331417063344</v>
      </c>
      <c r="P282" s="6">
        <f t="shared" ca="1" si="54"/>
        <v>737.64237982005477</v>
      </c>
      <c r="Q282" s="6">
        <f ca="1">_xll.PDENSITY($P$282,Model!$I$124:$I$133,$P$180,$P$181,1)</f>
        <v>0.93079642105530647</v>
      </c>
      <c r="R282" s="6">
        <f t="shared" ca="1" si="55"/>
        <v>737.64237982005477</v>
      </c>
      <c r="S282" s="6">
        <f ca="1">_xll.PDENSITY($R$282,Model!$J$124:$J$133,$R$180,$R$181,1)</f>
        <v>0.93112456777756836</v>
      </c>
      <c r="T282" s="6">
        <f t="shared" ca="1" si="56"/>
        <v>737.64237982005477</v>
      </c>
      <c r="U282" s="6">
        <f ca="1">_xll.PDENSITY($T$282,Model!$K$124:$K$133,$T$180,$T$181,1)</f>
        <v>0.92792038865016657</v>
      </c>
      <c r="V282" s="6">
        <f t="shared" ca="1" si="57"/>
        <v>737.64237982005477</v>
      </c>
      <c r="W282" s="6">
        <f ca="1">_xll.PDENSITY($V$282,Model!$L$124:$L$133,$V$180,$V$181,1)</f>
        <v>0.93944906068436129</v>
      </c>
    </row>
    <row r="283" spans="1:23">
      <c r="A283">
        <v>98</v>
      </c>
      <c r="B283" s="6">
        <f t="shared" ca="1" si="48"/>
        <v>744.47886887465745</v>
      </c>
      <c r="C283" s="6">
        <f ca="1">_xll.PDENSITY($B$283,Model!$B$124:$B$133,$B$180,$B$181,1)</f>
        <v>0.84745862336904965</v>
      </c>
      <c r="D283" s="6">
        <f t="shared" ca="1" si="49"/>
        <v>744.47886887465745</v>
      </c>
      <c r="E283" s="6">
        <f ca="1">_xll.PDENSITY($D$283,Model!$C$124:$C$133,$D$180,$D$181,1)</f>
        <v>0.93904078530563717</v>
      </c>
      <c r="F283" s="6">
        <f t="shared" ca="1" si="50"/>
        <v>744.47886887465745</v>
      </c>
      <c r="G283" s="6">
        <f ca="1">_xll.PDENSITY($F$283,Model!$D$124:$D$133,$F$180,$F$181,1)</f>
        <v>0.90998637994744092</v>
      </c>
      <c r="H283" s="6">
        <f t="shared" ca="1" si="51"/>
        <v>744.47886887465745</v>
      </c>
      <c r="I283" s="6">
        <f ca="1">_xll.PDENSITY($H$283,Model!$E$124:$E$133,$H$180,$H$181,1)</f>
        <v>0.93951866394643346</v>
      </c>
      <c r="J283" s="6">
        <f t="shared" ca="1" si="52"/>
        <v>744.47886887465745</v>
      </c>
      <c r="K283" s="6">
        <f ca="1">_xll.PDENSITY($J$283,Model!$F$124:$F$133,$J$180,$J$181,1)</f>
        <v>0.93275576865598553</v>
      </c>
      <c r="L283" s="6"/>
      <c r="M283" s="6"/>
      <c r="N283" s="6">
        <f t="shared" ca="1" si="53"/>
        <v>744.47886887465745</v>
      </c>
      <c r="O283" s="6">
        <f ca="1">_xll.PDENSITY($N$283,Model!$H$124:$H$133,$N$180,$N$181,1)</f>
        <v>0.93190687550068496</v>
      </c>
      <c r="P283" s="6">
        <f t="shared" ca="1" si="54"/>
        <v>744.47886887465745</v>
      </c>
      <c r="Q283" s="6">
        <f ca="1">_xll.PDENSITY($P$283,Model!$I$124:$I$133,$P$180,$P$181,1)</f>
        <v>0.9369843008910792</v>
      </c>
      <c r="R283" s="6">
        <f t="shared" ca="1" si="55"/>
        <v>744.47886887465745</v>
      </c>
      <c r="S283" s="6">
        <f ca="1">_xll.PDENSITY($R$283,Model!$J$124:$J$133,$R$180,$R$181,1)</f>
        <v>0.93692161264974705</v>
      </c>
      <c r="T283" s="6">
        <f t="shared" ca="1" si="56"/>
        <v>744.47886887465745</v>
      </c>
      <c r="U283" s="6">
        <f ca="1">_xll.PDENSITY($T$283,Model!$K$124:$K$133,$T$180,$T$181,1)</f>
        <v>0.93491412888956771</v>
      </c>
      <c r="V283" s="6">
        <f t="shared" ca="1" si="57"/>
        <v>744.47886887465745</v>
      </c>
      <c r="W283" s="6">
        <f ca="1">_xll.PDENSITY($V$283,Model!$L$124:$L$133,$V$180,$V$181,1)</f>
        <v>0.94296604045624099</v>
      </c>
    </row>
    <row r="284" spans="1:23">
      <c r="A284">
        <v>99</v>
      </c>
      <c r="B284" s="6">
        <f t="shared" ca="1" si="48"/>
        <v>751.31535792926013</v>
      </c>
      <c r="C284" s="6">
        <f ca="1">_xll.PDENSITY($B$284,Model!$B$124:$B$133,$B$180,$B$181,1)</f>
        <v>0.85213539634366353</v>
      </c>
      <c r="D284" s="6">
        <f t="shared" ca="1" si="49"/>
        <v>751.31535792926013</v>
      </c>
      <c r="E284" s="6">
        <f ca="1">_xll.PDENSITY($D$284,Model!$C$124:$C$133,$D$180,$D$181,1)</f>
        <v>0.94448677453600527</v>
      </c>
      <c r="F284" s="6">
        <f t="shared" ca="1" si="50"/>
        <v>751.31535792926013</v>
      </c>
      <c r="G284" s="6">
        <f ca="1">_xll.PDENSITY($F$284,Model!$D$124:$D$133,$F$180,$F$181,1)</f>
        <v>0.91542399655988616</v>
      </c>
      <c r="H284" s="6">
        <f t="shared" ca="1" si="51"/>
        <v>751.31535792926013</v>
      </c>
      <c r="I284" s="6">
        <f ca="1">_xll.PDENSITY($H$284,Model!$E$124:$E$133,$H$180,$H$181,1)</f>
        <v>0.94473323074994031</v>
      </c>
      <c r="J284" s="6">
        <f t="shared" ca="1" si="52"/>
        <v>751.31535792926013</v>
      </c>
      <c r="K284" s="6">
        <f ca="1">_xll.PDENSITY($J$284,Model!$F$124:$F$133,$J$180,$J$181,1)</f>
        <v>0.93722650183445322</v>
      </c>
      <c r="L284" s="6"/>
      <c r="M284" s="6"/>
      <c r="N284" s="6">
        <f t="shared" ca="1" si="53"/>
        <v>751.31535792926013</v>
      </c>
      <c r="O284" s="6">
        <f ca="1">_xll.PDENSITY($N$284,Model!$H$124:$H$133,$N$180,$N$181,1)</f>
        <v>0.94070929575912299</v>
      </c>
      <c r="P284" s="6">
        <f t="shared" ca="1" si="54"/>
        <v>751.31535792926013</v>
      </c>
      <c r="Q284" s="6">
        <f ca="1">_xll.PDENSITY($P$284,Model!$I$124:$I$133,$P$180,$P$181,1)</f>
        <v>0.94342738166213813</v>
      </c>
      <c r="R284" s="6">
        <f t="shared" ca="1" si="55"/>
        <v>751.31535792926013</v>
      </c>
      <c r="S284" s="6">
        <f ca="1">_xll.PDENSITY($R$284,Model!$J$124:$J$133,$R$180,$R$181,1)</f>
        <v>0.94321342339055791</v>
      </c>
      <c r="T284" s="6">
        <f t="shared" ca="1" si="56"/>
        <v>751.31535792926013</v>
      </c>
      <c r="U284" s="6">
        <f ca="1">_xll.PDENSITY($T$284,Model!$K$124:$K$133,$T$180,$T$181,1)</f>
        <v>0.94234455816862162</v>
      </c>
      <c r="V284" s="6">
        <f t="shared" ca="1" si="57"/>
        <v>751.31535792926013</v>
      </c>
      <c r="W284" s="6">
        <f ca="1">_xll.PDENSITY($V$284,Model!$L$124:$L$133,$V$180,$V$181,1)</f>
        <v>0.94648302022812092</v>
      </c>
    </row>
    <row r="285" spans="1:23">
      <c r="A285">
        <v>100</v>
      </c>
      <c r="B285" s="6">
        <f t="shared" ca="1" si="48"/>
        <v>758.15184698386281</v>
      </c>
      <c r="C285" s="6">
        <v>1</v>
      </c>
      <c r="D285" s="6">
        <f t="shared" ca="1" si="49"/>
        <v>758.15184698386281</v>
      </c>
      <c r="E285" s="6">
        <v>1</v>
      </c>
      <c r="F285" s="6">
        <f t="shared" ca="1" si="50"/>
        <v>758.15184698386281</v>
      </c>
      <c r="G285" s="6">
        <v>1</v>
      </c>
      <c r="H285" s="6">
        <f t="shared" ca="1" si="51"/>
        <v>758.15184698386281</v>
      </c>
      <c r="I285" s="6">
        <v>1</v>
      </c>
      <c r="J285" s="6">
        <f t="shared" ca="1" si="52"/>
        <v>758.15184698386281</v>
      </c>
      <c r="K285" s="6">
        <v>1</v>
      </c>
      <c r="L285" s="6"/>
      <c r="M285" s="6"/>
      <c r="N285" s="6">
        <f t="shared" ca="1" si="53"/>
        <v>758.15184698386281</v>
      </c>
      <c r="O285" s="6">
        <v>1</v>
      </c>
      <c r="P285" s="6">
        <f t="shared" ca="1" si="54"/>
        <v>758.15184698386281</v>
      </c>
      <c r="Q285" s="6">
        <v>1</v>
      </c>
      <c r="R285" s="6">
        <f t="shared" ca="1" si="55"/>
        <v>758.15184698386281</v>
      </c>
      <c r="S285" s="6">
        <v>1</v>
      </c>
      <c r="T285" s="6">
        <f t="shared" ca="1" si="56"/>
        <v>758.15184698386281</v>
      </c>
      <c r="U285" s="6">
        <v>1</v>
      </c>
      <c r="V285" s="6">
        <f t="shared" ca="1" si="57"/>
        <v>758.15184698386281</v>
      </c>
      <c r="W285" s="6">
        <v>1</v>
      </c>
    </row>
    <row r="286" spans="1:23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</row>
    <row r="289" spans="1:23">
      <c r="A289" s="5" t="s">
        <v>129</v>
      </c>
    </row>
    <row r="290" spans="1:23">
      <c r="B290" s="5" t="s">
        <v>3</v>
      </c>
      <c r="C290" s="5" t="s">
        <v>3</v>
      </c>
      <c r="D290" s="5" t="s">
        <v>3</v>
      </c>
      <c r="E290" s="5" t="s">
        <v>3</v>
      </c>
      <c r="F290" s="5" t="s">
        <v>3</v>
      </c>
      <c r="G290" s="5" t="s">
        <v>3</v>
      </c>
      <c r="H290" s="5" t="s">
        <v>3</v>
      </c>
      <c r="I290" s="5" t="s">
        <v>3</v>
      </c>
      <c r="J290" s="5" t="s">
        <v>3</v>
      </c>
      <c r="K290" s="5" t="s">
        <v>3</v>
      </c>
      <c r="L290" s="5" t="s">
        <v>3</v>
      </c>
      <c r="M290" s="5" t="s">
        <v>3</v>
      </c>
      <c r="N290" s="5" t="s">
        <v>3</v>
      </c>
      <c r="O290" s="5" t="s">
        <v>3</v>
      </c>
      <c r="P290" s="5" t="s">
        <v>3</v>
      </c>
      <c r="Q290" s="5" t="s">
        <v>3</v>
      </c>
      <c r="R290" s="5" t="s">
        <v>3</v>
      </c>
      <c r="S290" s="5" t="s">
        <v>3</v>
      </c>
      <c r="T290" s="5" t="s">
        <v>3</v>
      </c>
      <c r="U290" s="5" t="s">
        <v>3</v>
      </c>
      <c r="V290" s="5" t="s">
        <v>3</v>
      </c>
      <c r="W290" s="5" t="s">
        <v>3</v>
      </c>
    </row>
    <row r="291" spans="1:23">
      <c r="A291" t="s">
        <v>41</v>
      </c>
      <c r="B291">
        <f ca="1">MIN(Model!$B$137:$B$146)</f>
        <v>354.1465238359458</v>
      </c>
      <c r="D291">
        <f ca="1">MIN(Model!$C$137:$C$146)</f>
        <v>354.1465238359458</v>
      </c>
      <c r="F291">
        <f ca="1">MIN(Model!$D$137:$D$146)</f>
        <v>354.1465238359458</v>
      </c>
      <c r="H291">
        <f ca="1">MIN(Model!$E$137:$E$146)</f>
        <v>354.1465238359458</v>
      </c>
      <c r="J291">
        <f ca="1">MIN(Model!$F$137:$F$146)</f>
        <v>354.1465238359458</v>
      </c>
      <c r="N291">
        <f ca="1">MIN(Model!$H$137:$H$146)</f>
        <v>354.1465238359458</v>
      </c>
      <c r="P291">
        <f ca="1">MIN(Model!$I$137:$I$146)</f>
        <v>354.1465238359458</v>
      </c>
      <c r="R291">
        <f ca="1">MIN(Model!$J$137:$J$146)</f>
        <v>354.1465238359458</v>
      </c>
      <c r="T291">
        <f ca="1">MIN(Model!$K$137:$K$146)</f>
        <v>354.1465238359458</v>
      </c>
      <c r="V291">
        <f ca="1">MIN(Model!$L$137:$L$146)</f>
        <v>354.1465238359458</v>
      </c>
    </row>
    <row r="292" spans="1:23">
      <c r="A292" t="s">
        <v>42</v>
      </c>
      <c r="B292">
        <f ca="1">MAX(Model!$B$137:$B$146)</f>
        <v>623.81795484961594</v>
      </c>
      <c r="D292">
        <f ca="1">MAX(Model!$C$137:$C$146)</f>
        <v>623.81795484961594</v>
      </c>
      <c r="F292">
        <f ca="1">MAX(Model!$D$137:$D$146)</f>
        <v>623.81795484961594</v>
      </c>
      <c r="H292">
        <f ca="1">MAX(Model!$E$137:$E$146)</f>
        <v>623.81795484961594</v>
      </c>
      <c r="J292">
        <f ca="1">MAX(Model!$F$137:$F$146)</f>
        <v>623.81795484961594</v>
      </c>
      <c r="N292">
        <f ca="1">MAX(Model!$H$137:$H$146)</f>
        <v>623.81795484961594</v>
      </c>
      <c r="P292">
        <f ca="1">MAX(Model!$I$137:$I$146)</f>
        <v>623.81795484961594</v>
      </c>
      <c r="R292">
        <f ca="1">MAX(Model!$J$137:$J$146)</f>
        <v>623.81795484961594</v>
      </c>
      <c r="T292">
        <f ca="1">MAX(Model!$K$137:$K$146)</f>
        <v>623.81795484961594</v>
      </c>
      <c r="V292">
        <f ca="1">MAX(Model!$L$137:$L$146)</f>
        <v>623.81795484961594</v>
      </c>
    </row>
    <row r="293" spans="1:23" ht="13.5" thickBot="1">
      <c r="A293" t="s">
        <v>43</v>
      </c>
      <c r="B293">
        <f ca="1">_xll.BANDWIDTH(Model!$B$137:$B$146)</f>
        <v>21.4016044052713</v>
      </c>
      <c r="D293">
        <f ca="1">_xll.BANDWIDTH(Model!$C$137:$C$146)</f>
        <v>21.4016044052713</v>
      </c>
      <c r="F293">
        <f ca="1">_xll.BANDWIDTH(Model!$D$137:$D$146)</f>
        <v>21.4016044052713</v>
      </c>
      <c r="H293">
        <f ca="1">_xll.BANDWIDTH(Model!$E$137:$E$146)</f>
        <v>21.4016044052713</v>
      </c>
      <c r="J293">
        <f ca="1">_xll.BANDWIDTH(Model!$F$137:$F$146)</f>
        <v>21.4016044052713</v>
      </c>
      <c r="N293">
        <f ca="1">_xll.BANDWIDTH(Model!$H$137:$H$146)</f>
        <v>21.4016044052713</v>
      </c>
      <c r="P293">
        <f ca="1">_xll.BANDWIDTH(Model!$I$137:$I$146)</f>
        <v>21.4016044052713</v>
      </c>
      <c r="R293">
        <f ca="1">_xll.BANDWIDTH(Model!$J$137:$J$146)</f>
        <v>21.4016044052713</v>
      </c>
      <c r="T293">
        <f ca="1">_xll.BANDWIDTH(Model!$K$137:$K$146)</f>
        <v>21.4016044052713</v>
      </c>
      <c r="V293">
        <f ca="1">_xll.BANDWIDTH(Model!$L$137:$L$146)</f>
        <v>21.4016044052713</v>
      </c>
    </row>
    <row r="294" spans="1:23" ht="14.25" thickTop="1" thickBot="1">
      <c r="A294" t="s">
        <v>44</v>
      </c>
      <c r="B294" s="16" t="str">
        <f>B181</f>
        <v>Cauchy</v>
      </c>
      <c r="C294" s="16">
        <f t="shared" ref="C294:V294" si="58">C181</f>
        <v>0</v>
      </c>
      <c r="D294" s="16" t="str">
        <f t="shared" si="58"/>
        <v>Cosinus</v>
      </c>
      <c r="E294" s="16">
        <f t="shared" si="58"/>
        <v>0</v>
      </c>
      <c r="F294" s="16" t="str">
        <f t="shared" si="58"/>
        <v>Double Exp</v>
      </c>
      <c r="G294" s="16">
        <f t="shared" si="58"/>
        <v>0</v>
      </c>
      <c r="H294" s="16" t="str">
        <f t="shared" si="58"/>
        <v>Epanechnikov</v>
      </c>
      <c r="I294" s="16">
        <f t="shared" si="58"/>
        <v>0</v>
      </c>
      <c r="J294" s="16" t="str">
        <f t="shared" si="58"/>
        <v>Gaussian</v>
      </c>
      <c r="K294" s="16">
        <f t="shared" si="58"/>
        <v>0</v>
      </c>
      <c r="L294" s="16"/>
      <c r="M294" s="16"/>
      <c r="N294" s="16" t="str">
        <f t="shared" si="58"/>
        <v>Parzen</v>
      </c>
      <c r="O294" s="16">
        <f t="shared" si="58"/>
        <v>0</v>
      </c>
      <c r="P294" s="16" t="str">
        <f t="shared" si="58"/>
        <v>Quartic</v>
      </c>
      <c r="Q294" s="16">
        <f t="shared" si="58"/>
        <v>0</v>
      </c>
      <c r="R294" s="16" t="str">
        <f t="shared" si="58"/>
        <v>Triangle</v>
      </c>
      <c r="S294" s="16">
        <f t="shared" si="58"/>
        <v>0</v>
      </c>
      <c r="T294" s="16" t="str">
        <f t="shared" si="58"/>
        <v>Triweight</v>
      </c>
      <c r="U294" s="16">
        <f t="shared" si="58"/>
        <v>0</v>
      </c>
      <c r="V294" s="16" t="str">
        <f t="shared" si="58"/>
        <v>Uniform</v>
      </c>
    </row>
    <row r="295" spans="1:23" ht="13.5" thickTop="1">
      <c r="A295" t="s">
        <v>45</v>
      </c>
      <c r="B295" s="17">
        <v>0.88888888888888884</v>
      </c>
      <c r="D295" s="17">
        <f>$B$295</f>
        <v>0.88888888888888884</v>
      </c>
      <c r="F295" s="17">
        <f>$B$295</f>
        <v>0.88888888888888884</v>
      </c>
      <c r="H295" s="17">
        <f>$B$295</f>
        <v>0.88888888888888884</v>
      </c>
      <c r="J295" s="17">
        <f>$B$295</f>
        <v>0.88888888888888884</v>
      </c>
      <c r="L295" s="17"/>
      <c r="N295" s="17">
        <f>$B$295</f>
        <v>0.88888888888888884</v>
      </c>
      <c r="P295" s="17">
        <f>$B$295</f>
        <v>0.88888888888888884</v>
      </c>
      <c r="R295" s="17">
        <f>$B$295</f>
        <v>0.88888888888888884</v>
      </c>
      <c r="T295" s="17">
        <f>$B$295</f>
        <v>0.88888888888888884</v>
      </c>
      <c r="V295" s="17">
        <f>$B$295</f>
        <v>0.88888888888888884</v>
      </c>
    </row>
    <row r="296" spans="1:23">
      <c r="A296" t="s">
        <v>46</v>
      </c>
      <c r="B296" s="6">
        <f ca="1">_xll.QUANTILE(Model!$B$137:$B$146,(1-$B$295)/2)</f>
        <v>354.4700070770096</v>
      </c>
      <c r="C296" s="6">
        <f ca="1">_xll.PDENSITY($B$296,Model!$B$137:$B$146,$B$293,$B$294,1)</f>
        <v>0.18558792260154627</v>
      </c>
      <c r="D296" s="6">
        <f ca="1">_xll.QUANTILE(Model!$C$137:$C$146,(1-$D$295)/2)</f>
        <v>354.4700070770096</v>
      </c>
      <c r="E296" s="6">
        <f ca="1">_xll.PDENSITY($D$296,Model!$C$137:$C$146,$D$293,$D$294,1)</f>
        <v>8.1549441944899298E-2</v>
      </c>
      <c r="F296" s="6">
        <f ca="1">_xll.QUANTILE(Model!$D$137:$D$146,(1-$F$295)/2)</f>
        <v>354.4700070770096</v>
      </c>
      <c r="G296" s="6">
        <f ca="1">_xll.PDENSITY($F$296,Model!$D$137:$D$146,$F$293,$F$294,1)</f>
        <v>0.12746644319276906</v>
      </c>
      <c r="H296" s="6">
        <f ca="1">_xll.QUANTILE(Model!$E$137:$E$146,(1-$H$295)/2)</f>
        <v>354.4700070770096</v>
      </c>
      <c r="I296" s="6">
        <f ca="1">_xll.PDENSITY($H$296,Model!$E$137:$E$146,$H$293,$H$294,1)</f>
        <v>8.2286160390360824E-2</v>
      </c>
      <c r="J296" s="6">
        <f ca="1">_xll.QUANTILE(Model!$F$137:$F$146,(1-$J$295)/2)</f>
        <v>354.4700070770096</v>
      </c>
      <c r="K296" s="6">
        <f ca="1">_xll.PDENSITY($J$296,Model!$F$137:$F$146,$J$293,$J$294,1)</f>
        <v>0.10919069431771282</v>
      </c>
      <c r="L296" s="6"/>
      <c r="M296" s="6"/>
      <c r="N296" s="6">
        <f ca="1">_xll.QUANTILE(Model!$H$137:$H$146,(1-$N$295)/2)</f>
        <v>354.4700070770096</v>
      </c>
      <c r="O296" s="6">
        <f ca="1">_xll.PDENSITY($N$296,Model!$H$137:$H$146,$N$293,$N$294,1)</f>
        <v>7.1406191556279308E-2</v>
      </c>
      <c r="P296" s="6">
        <f ca="1">_xll.QUANTILE(Model!$I$137:$I$146,(1-$P$295)/2)</f>
        <v>354.4700070770096</v>
      </c>
      <c r="Q296" s="6">
        <f ca="1">_xll.PDENSITY($P$296,Model!$I$137:$I$146,$P$293,$P$294,1)</f>
        <v>7.8366757542762303E-2</v>
      </c>
      <c r="R296" s="6">
        <f ca="1">_xll.QUANTILE(Model!$J$137:$J$146,(1-$R$295)/2)</f>
        <v>354.4700070770096</v>
      </c>
      <c r="S296" s="6">
        <f ca="1">_xll.PDENSITY($R$296,Model!$J$137:$J$146,$R$293,$R$294,1)</f>
        <v>7.9105979799499321E-2</v>
      </c>
      <c r="T296" s="6">
        <f ca="1">_xll.QUANTILE(Model!$K$137:$K$146,(1-$T$295)/2)</f>
        <v>354.4700070770096</v>
      </c>
      <c r="U296" s="6">
        <f ca="1">_xll.PDENSITY($T$296,Model!$K$137:$K$146,$T$293,$T$294,1)</f>
        <v>7.5331769591265765E-2</v>
      </c>
      <c r="V296" s="6">
        <f ca="1">_xll.QUANTILE(Model!$L$137:$L$146,(1-$V$295)/2)</f>
        <v>354.4700070770096</v>
      </c>
      <c r="W296" s="6">
        <f ca="1">_xll.PDENSITY($V$296,Model!$L$137:$L$146,$V$293,$V$294,1)</f>
        <v>8.7908075116681791E-2</v>
      </c>
    </row>
    <row r="297" spans="1:23">
      <c r="A297" t="s">
        <v>47</v>
      </c>
      <c r="B297" s="6">
        <f ca="1">AVERAGE(Model!$B$137:$B$146)</f>
        <v>421.63325189428576</v>
      </c>
      <c r="C297" s="6">
        <f ca="1">_xll.PDENSITY($B$297,Model!$B$137:$B$146,$B$293,$B$294,1)</f>
        <v>0.60111205106272292</v>
      </c>
      <c r="D297" s="6">
        <f ca="1">AVERAGE(Model!$C$137:$C$146)</f>
        <v>421.63325189428576</v>
      </c>
      <c r="E297" s="6">
        <f ca="1">_xll.PDENSITY($D$297,Model!$C$137:$C$146,$D$293,$D$294,1)</f>
        <v>0.66228121818120078</v>
      </c>
      <c r="F297" s="6">
        <f ca="1">AVERAGE(Model!$D$137:$D$146)</f>
        <v>421.63325189428576</v>
      </c>
      <c r="G297" s="6">
        <f ca="1">_xll.PDENSITY($F$297,Model!$D$137:$D$146,$F$293,$F$294,1)</f>
        <v>0.6288387815469284</v>
      </c>
      <c r="H297" s="6">
        <f ca="1">AVERAGE(Model!$E$137:$E$146)</f>
        <v>421.63325189428576</v>
      </c>
      <c r="I297" s="6">
        <f ca="1">_xll.PDENSITY($H$297,Model!$E$137:$E$146,$H$293,$H$294,1)</f>
        <v>0.66225960385606586</v>
      </c>
      <c r="J297" s="6">
        <f ca="1">AVERAGE(Model!$F$137:$F$146)</f>
        <v>421.63325189428576</v>
      </c>
      <c r="K297" s="6">
        <f ca="1">_xll.PDENSITY($J$297,Model!$F$137:$F$146,$J$293,$J$294,1)</f>
        <v>0.64246047692065755</v>
      </c>
      <c r="L297" s="6"/>
      <c r="M297" s="6"/>
      <c r="N297" s="6">
        <f ca="1">AVERAGE(Model!$H$137:$H$146)</f>
        <v>421.63325189428576</v>
      </c>
      <c r="O297" s="6">
        <f ca="1">_xll.PDENSITY($N$297,Model!$H$137:$H$146,$N$293,$N$294,1)</f>
        <v>0.65881552730794568</v>
      </c>
      <c r="P297" s="6">
        <f ca="1">AVERAGE(Model!$I$137:$I$146)</f>
        <v>421.63325189428576</v>
      </c>
      <c r="Q297" s="6">
        <f ca="1">_xll.PDENSITY($P$297,Model!$I$137:$I$146,$P$293,$P$294,1)</f>
        <v>0.66244238592439508</v>
      </c>
      <c r="R297" s="6">
        <f ca="1">AVERAGE(Model!$J$137:$J$146)</f>
        <v>421.63325189428576</v>
      </c>
      <c r="S297" s="6">
        <f ca="1">_xll.PDENSITY($R$297,Model!$J$137:$J$146,$R$293,$R$294,1)</f>
        <v>0.66041183514584278</v>
      </c>
      <c r="T297" s="6">
        <f ca="1">AVERAGE(Model!$K$137:$K$146)</f>
        <v>421.63325189428576</v>
      </c>
      <c r="U297" s="6">
        <f ca="1">_xll.PDENSITY($T$297,Model!$K$137:$K$146,$T$293,$T$294,1)</f>
        <v>0.66166421853318413</v>
      </c>
      <c r="V297" s="6">
        <f ca="1">AVERAGE(Model!$L$137:$L$146)</f>
        <v>421.63325189428576</v>
      </c>
      <c r="W297" s="6">
        <f ca="1">_xll.PDENSITY($V$297,Model!$L$137:$L$146,$V$293,$V$294,1)</f>
        <v>0.65999291666896542</v>
      </c>
    </row>
    <row r="298" spans="1:23">
      <c r="A298" t="s">
        <v>48</v>
      </c>
      <c r="B298" s="6">
        <f ca="1">_xll.QUANTILE(Model!$B$137:$B$146,1-(1-$B$295)/2)</f>
        <v>613.80411222301063</v>
      </c>
      <c r="C298" s="6">
        <f ca="1">_xll.PDENSITY($B$298,Model!$B$137:$B$146,$B$293,$B$294,1)</f>
        <v>0.90708963620806138</v>
      </c>
      <c r="D298" s="6">
        <f ca="1">_xll.QUANTILE(Model!$C$137:$C$146,1-(1-$D$295)/2)</f>
        <v>613.80411222301063</v>
      </c>
      <c r="E298" s="6">
        <f ca="1">_xll.PDENSITY($D$298,Model!$C$137:$C$146,$D$293,$D$294,1)</f>
        <v>0.9164714602983477</v>
      </c>
      <c r="F298" s="6">
        <f ca="1">_xll.QUANTILE(Model!$D$137:$D$146,1-(1-$F$295)/2)</f>
        <v>613.80411222301063</v>
      </c>
      <c r="G298" s="6">
        <f ca="1">_xll.PDENSITY($F$298,Model!$D$137:$D$146,$F$293,$F$294,1)</f>
        <v>0.93127406160984127</v>
      </c>
      <c r="H298" s="6">
        <f ca="1">_xll.QUANTILE(Model!$E$137:$E$146,1-(1-$H$295)/2)</f>
        <v>613.80411222301063</v>
      </c>
      <c r="I298" s="6">
        <f ca="1">_xll.PDENSITY($H$298,Model!$E$137:$E$146,$H$293,$H$294,1)</f>
        <v>0.91746835108528246</v>
      </c>
      <c r="J298" s="6">
        <f ca="1">_xll.QUANTILE(Model!$F$137:$F$146,1-(1-$J$295)/2)</f>
        <v>613.80411222301063</v>
      </c>
      <c r="K298" s="6">
        <f ca="1">_xll.PDENSITY($J$298,Model!$F$137:$F$146,$J$293,$J$294,1)</f>
        <v>0.93199275292529937</v>
      </c>
      <c r="L298" s="6"/>
      <c r="M298" s="6"/>
      <c r="N298" s="6">
        <f ca="1">_xll.QUANTILE(Model!$H$137:$H$146,1-(1-$N$295)/2)</f>
        <v>613.80411222301063</v>
      </c>
      <c r="O298" s="6">
        <f ca="1">_xll.PDENSITY($N$298,Model!$H$137:$H$146,$N$293,$N$294,1)</f>
        <v>0.90534384559622505</v>
      </c>
      <c r="P298" s="6">
        <f ca="1">_xll.QUANTILE(Model!$I$137:$I$146,1-(1-$P$295)/2)</f>
        <v>613.80411222301063</v>
      </c>
      <c r="Q298" s="6">
        <f ca="1">_xll.PDENSITY($P$298,Model!$I$137:$I$146,$P$293,$P$294,1)</f>
        <v>0.91211613537755343</v>
      </c>
      <c r="R298" s="6">
        <f ca="1">_xll.QUANTILE(Model!$J$137:$J$146,1-(1-$R$295)/2)</f>
        <v>613.80411222301063</v>
      </c>
      <c r="S298" s="6">
        <f ca="1">_xll.PDENSITY($R$298,Model!$J$137:$J$146,$R$293,$R$294,1)</f>
        <v>0.91415644112524852</v>
      </c>
      <c r="T298" s="6">
        <f ca="1">_xll.QUANTILE(Model!$K$137:$K$146,1-(1-$T$295)/2)</f>
        <v>613.80411222301063</v>
      </c>
      <c r="U298" s="6">
        <f ca="1">_xll.PDENSITY($T$298,Model!$K$137:$K$146,$T$293,$T$294,1)</f>
        <v>0.90863243083010337</v>
      </c>
      <c r="V298" s="6">
        <f ca="1">_xll.QUANTILE(Model!$L$137:$L$146,1-(1-$V$295)/2)</f>
        <v>613.80411222301063</v>
      </c>
      <c r="W298" s="6">
        <f ca="1">_xll.PDENSITY($V$298,Model!$L$137:$L$146,$V$293,$V$294,1)</f>
        <v>0.9266049254135853</v>
      </c>
    </row>
    <row r="299" spans="1:23">
      <c r="A299">
        <v>1</v>
      </c>
      <c r="B299" s="6">
        <f ca="1">$B$291</f>
        <v>354.1465238359458</v>
      </c>
      <c r="C299" s="6">
        <v>0</v>
      </c>
      <c r="D299" s="6">
        <f ca="1">$D$291</f>
        <v>354.1465238359458</v>
      </c>
      <c r="E299" s="6">
        <v>0</v>
      </c>
      <c r="F299" s="6">
        <f ca="1">$F$291</f>
        <v>354.1465238359458</v>
      </c>
      <c r="G299" s="6">
        <v>0</v>
      </c>
      <c r="H299" s="6">
        <f ca="1">$H$291</f>
        <v>354.1465238359458</v>
      </c>
      <c r="I299" s="6">
        <v>0</v>
      </c>
      <c r="J299" s="6">
        <f ca="1">$J$291</f>
        <v>354.1465238359458</v>
      </c>
      <c r="K299" s="6">
        <v>0</v>
      </c>
      <c r="L299" s="6"/>
      <c r="M299" s="6"/>
      <c r="N299" s="6">
        <f ca="1">$N$291</f>
        <v>354.1465238359458</v>
      </c>
      <c r="O299" s="6">
        <v>0</v>
      </c>
      <c r="P299" s="6">
        <f ca="1">$P$291</f>
        <v>354.1465238359458</v>
      </c>
      <c r="Q299" s="6">
        <v>0</v>
      </c>
      <c r="R299" s="6">
        <f ca="1">$R$291</f>
        <v>354.1465238359458</v>
      </c>
      <c r="S299" s="6">
        <v>0</v>
      </c>
      <c r="T299" s="6">
        <f ca="1">$T$291</f>
        <v>354.1465238359458</v>
      </c>
      <c r="U299" s="6">
        <v>0</v>
      </c>
      <c r="V299" s="6">
        <f ca="1">$V$291</f>
        <v>354.1465238359458</v>
      </c>
      <c r="W299" s="6">
        <v>0</v>
      </c>
    </row>
    <row r="300" spans="1:23">
      <c r="A300">
        <v>2</v>
      </c>
      <c r="B300" s="6">
        <f t="shared" ref="B300:B331" ca="1" si="59">1/99*($B$292-$B$291)+B299</f>
        <v>356.87047768456875</v>
      </c>
      <c r="C300" s="6">
        <f ca="1">_xll.PDENSITY($B$300,Model!$B$137:$B$146,$B$293,$B$294,1)</f>
        <v>0.1970685671328056</v>
      </c>
      <c r="D300" s="6">
        <f t="shared" ref="D300:D331" ca="1" si="60">1/99*($D$292-$D$291)+D299</f>
        <v>356.87047768456875</v>
      </c>
      <c r="E300" s="6">
        <f ca="1">_xll.PDENSITY($D$300,Model!$C$137:$C$146,$D$293,$D$294,1)</f>
        <v>9.8743217341497463E-2</v>
      </c>
      <c r="F300" s="6">
        <f t="shared" ref="F300:F331" ca="1" si="61">1/99*($F$292-$F$291)+F299</f>
        <v>356.87047768456875</v>
      </c>
      <c r="G300" s="6">
        <f ca="1">_xll.PDENSITY($F$300,Model!$D$137:$D$146,$F$293,$F$294,1)</f>
        <v>0.1417978139675678</v>
      </c>
      <c r="H300" s="6">
        <f t="shared" ref="H300:H331" ca="1" si="62">1/99*($H$292-$H$291)+H299</f>
        <v>356.87047768456875</v>
      </c>
      <c r="I300" s="6">
        <f ca="1">_xll.PDENSITY($H$300,Model!$E$137:$E$146,$H$293,$H$294,1)</f>
        <v>9.8815766788219433E-2</v>
      </c>
      <c r="J300" s="6">
        <f t="shared" ref="J300:J331" ca="1" si="63">1/99*($J$292-$J$291)+J299</f>
        <v>356.87047768456875</v>
      </c>
      <c r="K300" s="6">
        <f ca="1">_xll.PDENSITY($J$300,Model!$F$137:$F$146,$J$293,$J$294,1)</f>
        <v>0.12214221593145654</v>
      </c>
      <c r="L300" s="6"/>
      <c r="M300" s="6"/>
      <c r="N300" s="6">
        <f t="shared" ref="N300:N331" ca="1" si="64">1/99*($N$292-$N$291)+N299</f>
        <v>356.87047768456875</v>
      </c>
      <c r="O300" s="6">
        <f ca="1">_xll.PDENSITY($N$300,Model!$H$137:$H$146,$N$293,$N$294,1)</f>
        <v>9.7889364489299274E-2</v>
      </c>
      <c r="P300" s="6">
        <f t="shared" ref="P300:P331" ca="1" si="65">1/99*($P$292-$P$291)+P299</f>
        <v>356.87047768456875</v>
      </c>
      <c r="Q300" s="6">
        <f ca="1">_xll.PDENSITY($P$300,Model!$I$137:$I$146,$P$293,$P$294,1)</f>
        <v>9.8424977009861109E-2</v>
      </c>
      <c r="R300" s="6">
        <f t="shared" ref="R300:R331" ca="1" si="66">1/99*($R$292-$R$291)+R299</f>
        <v>356.87047768456875</v>
      </c>
      <c r="S300" s="6">
        <f ca="1">_xll.PDENSITY($R$300,Model!$J$137:$J$146,$R$293,$R$294,1)</f>
        <v>9.8557786383862228E-2</v>
      </c>
      <c r="T300" s="6">
        <f t="shared" ref="T300:T331" ca="1" si="67">1/99*($T$292-$T$291)+T299</f>
        <v>356.87047768456875</v>
      </c>
      <c r="U300" s="6">
        <f ca="1">_xll.PDENSITY($T$300,Model!$K$137:$K$146,$T$293,$T$294,1)</f>
        <v>9.8189525101164632E-2</v>
      </c>
      <c r="V300" s="6">
        <f t="shared" ref="V300:V331" ca="1" si="68">1/99*($V$292-$V$291)+V299</f>
        <v>356.87047768456875</v>
      </c>
      <c r="W300" s="6">
        <f ca="1">_xll.PDENSITY($V$300,Model!$L$137:$L$146,$V$293,$V$294,1)</f>
        <v>0.10100569683957787</v>
      </c>
    </row>
    <row r="301" spans="1:23">
      <c r="A301">
        <v>3</v>
      </c>
      <c r="B301" s="6">
        <f t="shared" ca="1" si="59"/>
        <v>359.59443153319171</v>
      </c>
      <c r="C301" s="6">
        <f ca="1">_xll.PDENSITY($B$301,Model!$B$137:$B$146,$B$293,$B$294,1)</f>
        <v>0.21063253589007566</v>
      </c>
      <c r="D301" s="6">
        <f t="shared" ca="1" si="60"/>
        <v>359.59443153319171</v>
      </c>
      <c r="E301" s="6">
        <f ca="1">_xll.PDENSITY($D$301,Model!$C$137:$C$146,$D$293,$D$294,1)</f>
        <v>0.11975710194388203</v>
      </c>
      <c r="F301" s="6">
        <f t="shared" ca="1" si="61"/>
        <v>359.59443153319171</v>
      </c>
      <c r="G301" s="6">
        <f ca="1">_xll.PDENSITY($F$301,Model!$D$137:$D$146,$F$293,$F$294,1)</f>
        <v>0.15870811515292735</v>
      </c>
      <c r="H301" s="6">
        <f t="shared" ca="1" si="62"/>
        <v>359.59443153319171</v>
      </c>
      <c r="I301" s="6">
        <f ca="1">_xll.PDENSITY($H$301,Model!$E$137:$E$146,$H$293,$H$294,1)</f>
        <v>0.11929344182620127</v>
      </c>
      <c r="J301" s="6">
        <f t="shared" ca="1" si="63"/>
        <v>359.59443153319171</v>
      </c>
      <c r="K301" s="6">
        <f ca="1">_xll.PDENSITY($J$301,Model!$F$137:$F$146,$J$293,$J$294,1)</f>
        <v>0.13766378067413082</v>
      </c>
      <c r="L301" s="6"/>
      <c r="M301" s="6"/>
      <c r="N301" s="6">
        <f t="shared" ca="1" si="64"/>
        <v>359.59443153319171</v>
      </c>
      <c r="O301" s="6">
        <f ca="1">_xll.PDENSITY($N$301,Model!$H$137:$H$146,$N$293,$N$294,1)</f>
        <v>0.12809767937676581</v>
      </c>
      <c r="P301" s="6">
        <f t="shared" ca="1" si="65"/>
        <v>359.59443153319171</v>
      </c>
      <c r="Q301" s="6">
        <f ca="1">_xll.PDENSITY($P$301,Model!$I$137:$I$146,$P$293,$P$294,1)</f>
        <v>0.12170579624809499</v>
      </c>
      <c r="R301" s="6">
        <f t="shared" ca="1" si="66"/>
        <v>359.59443153319171</v>
      </c>
      <c r="S301" s="6">
        <f ca="1">_xll.PDENSITY($R$301,Model!$J$137:$J$146,$R$293,$R$294,1)</f>
        <v>0.12183944254808229</v>
      </c>
      <c r="T301" s="6">
        <f t="shared" ca="1" si="67"/>
        <v>359.59443153319171</v>
      </c>
      <c r="U301" s="6">
        <f ca="1">_xll.PDENSITY($T$301,Model!$K$137:$K$146,$T$293,$T$294,1)</f>
        <v>0.12432407811751833</v>
      </c>
      <c r="V301" s="6">
        <f t="shared" ca="1" si="68"/>
        <v>359.59443153319171</v>
      </c>
      <c r="W301" s="6">
        <f ca="1">_xll.PDENSITY($V$301,Model!$L$137:$L$146,$V$293,$V$294,1)</f>
        <v>0.12009739994538826</v>
      </c>
    </row>
    <row r="302" spans="1:23">
      <c r="A302">
        <v>4</v>
      </c>
      <c r="B302" s="6">
        <f t="shared" ca="1" si="59"/>
        <v>362.31838538181466</v>
      </c>
      <c r="C302" s="6">
        <f ca="1">_xll.PDENSITY($B$302,Model!$B$137:$B$146,$B$293,$B$294,1)</f>
        <v>0.22461847167064039</v>
      </c>
      <c r="D302" s="6">
        <f t="shared" ca="1" si="60"/>
        <v>362.31838538181466</v>
      </c>
      <c r="E302" s="6">
        <f ca="1">_xll.PDENSITY($D$302,Model!$C$137:$C$146,$D$293,$D$294,1)</f>
        <v>0.14197580857498243</v>
      </c>
      <c r="F302" s="6">
        <f t="shared" ca="1" si="61"/>
        <v>362.31838538181466</v>
      </c>
      <c r="G302" s="6">
        <f ca="1">_xll.PDENSITY($F$302,Model!$D$137:$D$146,$F$293,$F$294,1)</f>
        <v>0.17596772334012151</v>
      </c>
      <c r="H302" s="6">
        <f t="shared" ca="1" si="62"/>
        <v>362.31838538181466</v>
      </c>
      <c r="I302" s="6">
        <f ca="1">_xll.PDENSITY($H$302,Model!$E$137:$E$146,$H$293,$H$294,1)</f>
        <v>0.14122435582600995</v>
      </c>
      <c r="J302" s="6">
        <f t="shared" ca="1" si="63"/>
        <v>362.31838538181466</v>
      </c>
      <c r="K302" s="6">
        <f ca="1">_xll.PDENSITY($J$302,Model!$F$137:$F$146,$J$293,$J$294,1)</f>
        <v>0.15399812097740018</v>
      </c>
      <c r="L302" s="6"/>
      <c r="M302" s="6"/>
      <c r="N302" s="6">
        <f t="shared" ca="1" si="64"/>
        <v>362.31838538181466</v>
      </c>
      <c r="O302" s="6">
        <f ca="1">_xll.PDENSITY($N$302,Model!$H$137:$H$146,$N$293,$N$294,1)</f>
        <v>0.15511481832020088</v>
      </c>
      <c r="P302" s="6">
        <f t="shared" ca="1" si="65"/>
        <v>362.31838538181466</v>
      </c>
      <c r="Q302" s="6">
        <f ca="1">_xll.PDENSITY($P$302,Model!$I$137:$I$146,$P$293,$P$294,1)</f>
        <v>0.14515254609169198</v>
      </c>
      <c r="R302" s="6">
        <f t="shared" ca="1" si="66"/>
        <v>362.31838538181466</v>
      </c>
      <c r="S302" s="6">
        <f ca="1">_xll.PDENSITY($R$302,Model!$J$137:$J$146,$R$293,$R$294,1)</f>
        <v>0.14553621613125559</v>
      </c>
      <c r="T302" s="6">
        <f t="shared" ca="1" si="67"/>
        <v>362.31838538181466</v>
      </c>
      <c r="U302" s="6">
        <f ca="1">_xll.PDENSITY($T$302,Model!$K$137:$K$146,$T$293,$T$294,1)</f>
        <v>0.14915084188428115</v>
      </c>
      <c r="V302" s="6">
        <f t="shared" ca="1" si="68"/>
        <v>362.31838538181466</v>
      </c>
      <c r="W302" s="6">
        <f ca="1">_xll.PDENSITY($V$302,Model!$L$137:$L$146,$V$293,$V$294,1)</f>
        <v>0.13918910305119864</v>
      </c>
    </row>
    <row r="303" spans="1:23">
      <c r="A303">
        <v>5</v>
      </c>
      <c r="B303" s="6">
        <f t="shared" ca="1" si="59"/>
        <v>365.04233923043762</v>
      </c>
      <c r="C303" s="6">
        <f ca="1">_xll.PDENSITY($B$303,Model!$B$137:$B$146,$B$293,$B$294,1)</f>
        <v>0.23890417773134098</v>
      </c>
      <c r="D303" s="6">
        <f t="shared" ca="1" si="60"/>
        <v>365.04233923043762</v>
      </c>
      <c r="E303" s="6">
        <f ca="1">_xll.PDENSITY($D$303,Model!$C$137:$C$146,$D$293,$D$294,1)</f>
        <v>0.16451418439167331</v>
      </c>
      <c r="F303" s="6">
        <f t="shared" ca="1" si="61"/>
        <v>365.04233923043762</v>
      </c>
      <c r="G303" s="6">
        <f ca="1">_xll.PDENSITY($F$303,Model!$D$137:$D$146,$F$293,$F$294,1)</f>
        <v>0.19285282450524452</v>
      </c>
      <c r="H303" s="6">
        <f t="shared" ca="1" si="62"/>
        <v>365.04233923043762</v>
      </c>
      <c r="I303" s="6">
        <f ca="1">_xll.PDENSITY($H$303,Model!$E$137:$E$146,$H$293,$H$294,1)</f>
        <v>0.1636806695111169</v>
      </c>
      <c r="J303" s="6">
        <f t="shared" ca="1" si="63"/>
        <v>365.04233923043762</v>
      </c>
      <c r="K303" s="6">
        <f ca="1">_xll.PDENSITY($J$303,Model!$F$137:$F$146,$J$293,$J$294,1)</f>
        <v>0.17108121102639914</v>
      </c>
      <c r="L303" s="6"/>
      <c r="M303" s="6"/>
      <c r="N303" s="6">
        <f t="shared" ca="1" si="64"/>
        <v>365.04233923043762</v>
      </c>
      <c r="O303" s="6">
        <f ca="1">_xll.PDENSITY($N$303,Model!$H$137:$H$146,$N$293,$N$294,1)</f>
        <v>0.17687813387816653</v>
      </c>
      <c r="P303" s="6">
        <f t="shared" ca="1" si="65"/>
        <v>365.04233923043762</v>
      </c>
      <c r="Q303" s="6">
        <f ca="1">_xll.PDENSITY($P$303,Model!$I$137:$I$146,$P$293,$P$294,1)</f>
        <v>0.16809409969285999</v>
      </c>
      <c r="R303" s="6">
        <f t="shared" ca="1" si="66"/>
        <v>365.04233923043762</v>
      </c>
      <c r="S303" s="6">
        <f ca="1">_xll.PDENSITY($R$303,Model!$J$137:$J$146,$R$293,$R$294,1)</f>
        <v>0.1676436882136354</v>
      </c>
      <c r="T303" s="6">
        <f t="shared" ca="1" si="67"/>
        <v>365.04233923043762</v>
      </c>
      <c r="U303" s="6">
        <f ca="1">_xll.PDENSITY($T$303,Model!$K$137:$K$146,$T$293,$T$294,1)</f>
        <v>0.17179875689048596</v>
      </c>
      <c r="V303" s="6">
        <f t="shared" ca="1" si="68"/>
        <v>365.04233923043762</v>
      </c>
      <c r="W303" s="6">
        <f ca="1">_xll.PDENSITY($V$303,Model!$L$137:$L$146,$V$293,$V$294,1)</f>
        <v>0.15828080615700899</v>
      </c>
    </row>
    <row r="304" spans="1:23">
      <c r="A304">
        <v>6</v>
      </c>
      <c r="B304" s="6">
        <f t="shared" ca="1" si="59"/>
        <v>367.76629307906057</v>
      </c>
      <c r="C304" s="6">
        <f ca="1">_xll.PDENSITY($B$304,Model!$B$137:$B$146,$B$293,$B$294,1)</f>
        <v>0.25341710652289812</v>
      </c>
      <c r="D304" s="6">
        <f t="shared" ca="1" si="60"/>
        <v>367.76629307906057</v>
      </c>
      <c r="E304" s="6">
        <f ca="1">_xll.PDENSITY($D$304,Model!$C$137:$C$146,$D$293,$D$294,1)</f>
        <v>0.18647434151214387</v>
      </c>
      <c r="F304" s="6">
        <f t="shared" ca="1" si="61"/>
        <v>367.76629307906057</v>
      </c>
      <c r="G304" s="6">
        <f ca="1">_xll.PDENSITY($F$304,Model!$D$137:$D$146,$F$293,$F$294,1)</f>
        <v>0.2096219872231635</v>
      </c>
      <c r="H304" s="6">
        <f t="shared" ca="1" si="62"/>
        <v>367.76629307906057</v>
      </c>
      <c r="I304" s="6">
        <f ca="1">_xll.PDENSITY($H$304,Model!$E$137:$E$146,$H$293,$H$294,1)</f>
        <v>0.18573454360499358</v>
      </c>
      <c r="J304" s="6">
        <f t="shared" ca="1" si="63"/>
        <v>367.76629307906057</v>
      </c>
      <c r="K304" s="6">
        <f ca="1">_xll.PDENSITY($J$304,Model!$F$137:$F$146,$J$293,$J$294,1)</f>
        <v>0.18885599523464405</v>
      </c>
      <c r="L304" s="6"/>
      <c r="M304" s="6"/>
      <c r="N304" s="6">
        <f t="shared" ca="1" si="64"/>
        <v>367.76629307906057</v>
      </c>
      <c r="O304" s="6">
        <f ca="1">_xll.PDENSITY($N$304,Model!$H$137:$H$146,$N$293,$N$294,1)</f>
        <v>0.1939950031378582</v>
      </c>
      <c r="P304" s="6">
        <f t="shared" ca="1" si="65"/>
        <v>367.76629307906057</v>
      </c>
      <c r="Q304" s="6">
        <f ca="1">_xll.PDENSITY($P$304,Model!$I$137:$I$146,$P$293,$P$294,1)</f>
        <v>0.18973166048749254</v>
      </c>
      <c r="R304" s="6">
        <f t="shared" ca="1" si="66"/>
        <v>367.76629307906057</v>
      </c>
      <c r="S304" s="6">
        <f ca="1">_xll.PDENSITY($R$304,Model!$J$137:$J$146,$R$293,$R$294,1)</f>
        <v>0.18813119084054675</v>
      </c>
      <c r="T304" s="6">
        <f t="shared" ca="1" si="67"/>
        <v>367.76629307906057</v>
      </c>
      <c r="U304" s="6">
        <f ca="1">_xll.PDENSITY($T$304,Model!$K$137:$K$146,$T$293,$T$294,1)</f>
        <v>0.19198713277886975</v>
      </c>
      <c r="V304" s="6">
        <f t="shared" ca="1" si="68"/>
        <v>367.76629307906057</v>
      </c>
      <c r="W304" s="6">
        <f ca="1">_xll.PDENSITY($V$304,Model!$L$137:$L$146,$V$293,$V$294,1)</f>
        <v>0.17737250926281939</v>
      </c>
    </row>
    <row r="305" spans="1:23">
      <c r="A305">
        <v>7</v>
      </c>
      <c r="B305" s="6">
        <f t="shared" ca="1" si="59"/>
        <v>370.49024692768353</v>
      </c>
      <c r="C305" s="6">
        <f ca="1">_xll.PDENSITY($B$305,Model!$B$137:$B$146,$B$293,$B$294,1)</f>
        <v>0.26813353142633645</v>
      </c>
      <c r="D305" s="6">
        <f t="shared" ca="1" si="60"/>
        <v>370.49024692768353</v>
      </c>
      <c r="E305" s="6">
        <f ca="1">_xll.PDENSITY($D$305,Model!$C$137:$C$146,$D$293,$D$294,1)</f>
        <v>0.20698142723531668</v>
      </c>
      <c r="F305" s="6">
        <f t="shared" ca="1" si="61"/>
        <v>370.49024692768353</v>
      </c>
      <c r="G305" s="6">
        <f ca="1">_xll.PDENSITY($F$305,Model!$D$137:$D$146,$F$293,$F$294,1)</f>
        <v>0.22654723373369245</v>
      </c>
      <c r="H305" s="6">
        <f t="shared" ca="1" si="62"/>
        <v>370.49024692768353</v>
      </c>
      <c r="I305" s="6">
        <f ca="1">_xll.PDENSITY($H$305,Model!$E$137:$E$146,$H$293,$H$294,1)</f>
        <v>0.20645813883111136</v>
      </c>
      <c r="J305" s="6">
        <f t="shared" ca="1" si="63"/>
        <v>370.49024692768353</v>
      </c>
      <c r="K305" s="6">
        <f ca="1">_xll.PDENSITY($J$305,Model!$F$137:$F$146,$J$293,$J$294,1)</f>
        <v>0.20727554937442849</v>
      </c>
      <c r="L305" s="6"/>
      <c r="M305" s="6"/>
      <c r="N305" s="6">
        <f t="shared" ca="1" si="64"/>
        <v>370.49024692768353</v>
      </c>
      <c r="O305" s="6">
        <f ca="1">_xll.PDENSITY($N$305,Model!$H$137:$H$146,$N$293,$N$294,1)</f>
        <v>0.20885280672273093</v>
      </c>
      <c r="P305" s="6">
        <f t="shared" ca="1" si="65"/>
        <v>370.49024692768353</v>
      </c>
      <c r="Q305" s="6">
        <f ca="1">_xll.PDENSITY($P$305,Model!$I$137:$I$146,$P$293,$P$294,1)</f>
        <v>0.20936422288830281</v>
      </c>
      <c r="R305" s="6">
        <f t="shared" ca="1" si="66"/>
        <v>370.49024692768353</v>
      </c>
      <c r="S305" s="6">
        <f ca="1">_xll.PDENSITY($R$305,Model!$J$137:$J$146,$R$293,$R$294,1)</f>
        <v>0.20699872401198957</v>
      </c>
      <c r="T305" s="6">
        <f t="shared" ca="1" si="67"/>
        <v>370.49024692768353</v>
      </c>
      <c r="U305" s="6">
        <f ca="1">_xll.PDENSITY($T$305,Model!$K$137:$K$146,$T$293,$T$294,1)</f>
        <v>0.20994182969058076</v>
      </c>
      <c r="V305" s="6">
        <f t="shared" ca="1" si="68"/>
        <v>370.49024692768353</v>
      </c>
      <c r="W305" s="6">
        <f ca="1">_xll.PDENSITY($V$305,Model!$L$137:$L$146,$V$293,$V$294,1)</f>
        <v>0.19646421236862976</v>
      </c>
    </row>
    <row r="306" spans="1:23">
      <c r="A306">
        <v>8</v>
      </c>
      <c r="B306" s="6">
        <f t="shared" ca="1" si="59"/>
        <v>373.21420077630648</v>
      </c>
      <c r="C306" s="6">
        <f ca="1">_xll.PDENSITY($B$306,Model!$B$137:$B$146,$B$293,$B$294,1)</f>
        <v>0.28306339423651522</v>
      </c>
      <c r="D306" s="6">
        <f t="shared" ca="1" si="60"/>
        <v>373.21420077630648</v>
      </c>
      <c r="E306" s="6">
        <f ca="1">_xll.PDENSITY($D$306,Model!$C$137:$C$146,$D$293,$D$294,1)</f>
        <v>0.22521847658058061</v>
      </c>
      <c r="F306" s="6">
        <f t="shared" ca="1" si="61"/>
        <v>373.21420077630648</v>
      </c>
      <c r="G306" s="6">
        <f ca="1">_xll.PDENSITY($F$306,Model!$D$137:$D$146,$F$293,$F$294,1)</f>
        <v>0.24390311820167793</v>
      </c>
      <c r="H306" s="6">
        <f t="shared" ca="1" si="62"/>
        <v>373.21420077630648</v>
      </c>
      <c r="I306" s="6">
        <f ca="1">_xll.PDENSITY($H$306,Model!$E$137:$E$146,$H$293,$H$294,1)</f>
        <v>0.22492361591294169</v>
      </c>
      <c r="J306" s="6">
        <f t="shared" ca="1" si="63"/>
        <v>373.21420077630648</v>
      </c>
      <c r="K306" s="6">
        <f ca="1">_xll.PDENSITY($J$306,Model!$F$137:$F$146,$J$293,$J$294,1)</f>
        <v>0.22630498493477519</v>
      </c>
      <c r="L306" s="6"/>
      <c r="M306" s="6"/>
      <c r="N306" s="6">
        <f t="shared" ca="1" si="64"/>
        <v>373.21420077630648</v>
      </c>
      <c r="O306" s="6">
        <f ca="1">_xll.PDENSITY($N$306,Model!$H$137:$H$146,$N$293,$N$294,1)</f>
        <v>0.22387028368076703</v>
      </c>
      <c r="P306" s="6">
        <f t="shared" ca="1" si="65"/>
        <v>373.21420077630648</v>
      </c>
      <c r="Q306" s="6">
        <f ca="1">_xll.PDENSITY($P$306,Model!$I$137:$I$146,$P$293,$P$294,1)</f>
        <v>0.22661403297795751</v>
      </c>
      <c r="R306" s="6">
        <f t="shared" ca="1" si="66"/>
        <v>373.21420077630648</v>
      </c>
      <c r="S306" s="6">
        <f ca="1">_xll.PDENSITY($R$306,Model!$J$137:$J$146,$R$293,$R$294,1)</f>
        <v>0.22424628772796393</v>
      </c>
      <c r="T306" s="6">
        <f t="shared" ca="1" si="67"/>
        <v>373.21420077630648</v>
      </c>
      <c r="U306" s="6">
        <f ca="1">_xll.PDENSITY($T$306,Model!$K$137:$K$146,$T$293,$T$294,1)</f>
        <v>0.22625599317147188</v>
      </c>
      <c r="V306" s="6">
        <f t="shared" ca="1" si="68"/>
        <v>373.21420077630648</v>
      </c>
      <c r="W306" s="6">
        <f ca="1">_xll.PDENSITY($V$306,Model!$L$137:$L$146,$V$293,$V$294,1)</f>
        <v>0.21555591547444014</v>
      </c>
    </row>
    <row r="307" spans="1:23">
      <c r="A307">
        <v>9</v>
      </c>
      <c r="B307" s="6">
        <f t="shared" ca="1" si="59"/>
        <v>375.93815462492944</v>
      </c>
      <c r="C307" s="6">
        <f ca="1">_xll.PDENSITY($B$307,Model!$B$137:$B$146,$B$293,$B$294,1)</f>
        <v>0.2982317364273579</v>
      </c>
      <c r="D307" s="6">
        <f t="shared" ca="1" si="60"/>
        <v>375.93815462492944</v>
      </c>
      <c r="E307" s="6">
        <f ca="1">_xll.PDENSITY($D$307,Model!$C$137:$C$146,$D$293,$D$294,1)</f>
        <v>0.2405357143374908</v>
      </c>
      <c r="F307" s="6">
        <f t="shared" ca="1" si="61"/>
        <v>375.93815462492944</v>
      </c>
      <c r="G307" s="6">
        <f ca="1">_xll.PDENSITY($F$307,Model!$D$137:$D$146,$F$293,$F$294,1)</f>
        <v>0.26197118041812495</v>
      </c>
      <c r="H307" s="6">
        <f t="shared" ca="1" si="62"/>
        <v>375.93815462492944</v>
      </c>
      <c r="I307" s="6">
        <f ca="1">_xll.PDENSITY($H$307,Model!$E$137:$E$146,$H$293,$H$294,1)</f>
        <v>0.2402959361223404</v>
      </c>
      <c r="J307" s="6">
        <f t="shared" ca="1" si="63"/>
        <v>375.93815462492944</v>
      </c>
      <c r="K307" s="6">
        <f ca="1">_xll.PDENSITY($J$307,Model!$F$137:$F$146,$J$293,$J$294,1)</f>
        <v>0.24592181125377457</v>
      </c>
      <c r="L307" s="6"/>
      <c r="M307" s="6"/>
      <c r="N307" s="6">
        <f t="shared" ca="1" si="64"/>
        <v>375.93815462492944</v>
      </c>
      <c r="O307" s="6">
        <f ca="1">_xll.PDENSITY($N$307,Model!$H$137:$H$146,$N$293,$N$294,1)</f>
        <v>0.24029153375672146</v>
      </c>
      <c r="P307" s="6">
        <f t="shared" ca="1" si="65"/>
        <v>375.93815462492944</v>
      </c>
      <c r="Q307" s="6">
        <f ca="1">_xll.PDENSITY($P$307,Model!$I$137:$I$146,$P$293,$P$294,1)</f>
        <v>0.24165464960519473</v>
      </c>
      <c r="R307" s="6">
        <f t="shared" ca="1" si="66"/>
        <v>375.93815462492944</v>
      </c>
      <c r="S307" s="6">
        <f ca="1">_xll.PDENSITY($R$307,Model!$J$137:$J$146,$R$293,$R$294,1)</f>
        <v>0.23993610746776448</v>
      </c>
      <c r="T307" s="6">
        <f t="shared" ca="1" si="67"/>
        <v>375.93815462492944</v>
      </c>
      <c r="U307" s="6">
        <f ca="1">_xll.PDENSITY($T$307,Model!$K$137:$K$146,$T$293,$T$294,1)</f>
        <v>0.24156770907949912</v>
      </c>
      <c r="V307" s="6">
        <f t="shared" ca="1" si="68"/>
        <v>375.93815462492944</v>
      </c>
      <c r="W307" s="6">
        <f ca="1">_xll.PDENSITY($V$307,Model!$L$137:$L$146,$V$293,$V$294,1)</f>
        <v>0.23524669948604546</v>
      </c>
    </row>
    <row r="308" spans="1:23">
      <c r="A308">
        <v>10</v>
      </c>
      <c r="B308" s="6">
        <f t="shared" ca="1" si="59"/>
        <v>378.66210847355239</v>
      </c>
      <c r="C308" s="6">
        <f ca="1">_xll.PDENSITY($B$308,Model!$B$137:$B$146,$B$293,$B$294,1)</f>
        <v>0.31366793618816546</v>
      </c>
      <c r="D308" s="6">
        <f t="shared" ca="1" si="60"/>
        <v>378.66210847355239</v>
      </c>
      <c r="E308" s="6">
        <f ca="1">_xll.PDENSITY($D$308,Model!$C$137:$C$146,$D$293,$D$294,1)</f>
        <v>0.25491808179682124</v>
      </c>
      <c r="F308" s="6">
        <f t="shared" ca="1" si="61"/>
        <v>378.66210847355239</v>
      </c>
      <c r="G308" s="6">
        <f ca="1">_xll.PDENSITY($F$308,Model!$D$137:$D$146,$F$293,$F$294,1)</f>
        <v>0.28088850907762924</v>
      </c>
      <c r="H308" s="6">
        <f t="shared" ca="1" si="62"/>
        <v>378.66210847355239</v>
      </c>
      <c r="I308" s="6">
        <f ca="1">_xll.PDENSITY($H$308,Model!$E$137:$E$146,$H$293,$H$294,1)</f>
        <v>0.25479617030048995</v>
      </c>
      <c r="J308" s="6">
        <f t="shared" ca="1" si="63"/>
        <v>378.66210847355239</v>
      </c>
      <c r="K308" s="6">
        <f ca="1">_xll.PDENSITY($J$308,Model!$F$137:$F$146,$J$293,$J$294,1)</f>
        <v>0.26611474356668835</v>
      </c>
      <c r="L308" s="6"/>
      <c r="M308" s="6"/>
      <c r="N308" s="6">
        <f t="shared" ca="1" si="64"/>
        <v>378.66210847355239</v>
      </c>
      <c r="O308" s="6">
        <f ca="1">_xll.PDENSITY($N$308,Model!$H$137:$H$146,$N$293,$N$294,1)</f>
        <v>0.25742610481128897</v>
      </c>
      <c r="P308" s="6">
        <f t="shared" ca="1" si="65"/>
        <v>378.66210847355239</v>
      </c>
      <c r="Q308" s="6">
        <f ca="1">_xll.PDENSITY($P$308,Model!$I$137:$I$146,$P$293,$P$294,1)</f>
        <v>0.25542748304098828</v>
      </c>
      <c r="R308" s="6">
        <f t="shared" ca="1" si="66"/>
        <v>378.66210847355239</v>
      </c>
      <c r="S308" s="6">
        <f ca="1">_xll.PDENSITY($R$308,Model!$J$137:$J$146,$R$293,$R$294,1)</f>
        <v>0.25586821106669194</v>
      </c>
      <c r="T308" s="6">
        <f t="shared" ca="1" si="67"/>
        <v>378.66210847355239</v>
      </c>
      <c r="U308" s="6">
        <f ca="1">_xll.PDENSITY($T$308,Model!$K$137:$K$146,$T$293,$T$294,1)</f>
        <v>0.25615232216839701</v>
      </c>
      <c r="V308" s="6">
        <f t="shared" ca="1" si="68"/>
        <v>378.66210847355239</v>
      </c>
      <c r="W308" s="6">
        <f ca="1">_xll.PDENSITY($V$308,Model!$L$137:$L$146,$V$293,$V$294,1)</f>
        <v>0.25437642961763129</v>
      </c>
    </row>
    <row r="309" spans="1:23">
      <c r="A309">
        <v>11</v>
      </c>
      <c r="B309" s="6">
        <f t="shared" ca="1" si="59"/>
        <v>381.38606232217535</v>
      </c>
      <c r="C309" s="6">
        <f ca="1">_xll.PDENSITY($B$309,Model!$B$137:$B$146,$B$293,$B$294,1)</f>
        <v>0.32940694800816073</v>
      </c>
      <c r="D309" s="6">
        <f t="shared" ca="1" si="60"/>
        <v>381.38606232217535</v>
      </c>
      <c r="E309" s="6">
        <f ca="1">_xll.PDENSITY($D$309,Model!$C$137:$C$146,$D$293,$D$294,1)</f>
        <v>0.27011233546015501</v>
      </c>
      <c r="F309" s="6">
        <f t="shared" ca="1" si="61"/>
        <v>381.38606232217535</v>
      </c>
      <c r="G309" s="6">
        <f ca="1">_xll.PDENSITY($F$309,Model!$D$137:$D$146,$F$293,$F$294,1)</f>
        <v>0.29975102317585217</v>
      </c>
      <c r="H309" s="6">
        <f t="shared" ca="1" si="62"/>
        <v>381.38606232217535</v>
      </c>
      <c r="I309" s="6">
        <f ca="1">_xll.PDENSITY($H$309,Model!$E$137:$E$146,$H$293,$H$294,1)</f>
        <v>0.27026257765432254</v>
      </c>
      <c r="J309" s="6">
        <f t="shared" ca="1" si="63"/>
        <v>381.38606232217535</v>
      </c>
      <c r="K309" s="6">
        <f ca="1">_xll.PDENSITY($J$309,Model!$F$137:$F$146,$J$293,$J$294,1)</f>
        <v>0.28688100313568665</v>
      </c>
      <c r="L309" s="6"/>
      <c r="M309" s="6"/>
      <c r="N309" s="6">
        <f t="shared" ca="1" si="64"/>
        <v>381.38606232217535</v>
      </c>
      <c r="O309" s="6">
        <f ca="1">_xll.PDENSITY($N$309,Model!$H$137:$H$146,$N$293,$N$294,1)</f>
        <v>0.27346062847731079</v>
      </c>
      <c r="P309" s="6">
        <f t="shared" ca="1" si="65"/>
        <v>381.38606232217535</v>
      </c>
      <c r="Q309" s="6">
        <f ca="1">_xll.PDENSITY($P$309,Model!$I$137:$I$146,$P$293,$P$294,1)</f>
        <v>0.26933119092680774</v>
      </c>
      <c r="R309" s="6">
        <f t="shared" ca="1" si="66"/>
        <v>381.38606232217535</v>
      </c>
      <c r="S309" s="6">
        <f ca="1">_xll.PDENSITY($R$309,Model!$J$137:$J$146,$R$293,$R$294,1)</f>
        <v>0.27151019728151088</v>
      </c>
      <c r="T309" s="6">
        <f t="shared" ca="1" si="67"/>
        <v>381.38606232217535</v>
      </c>
      <c r="U309" s="6">
        <f ca="1">_xll.PDENSITY($T$309,Model!$K$137:$K$146,$T$293,$T$294,1)</f>
        <v>0.27042440670893308</v>
      </c>
      <c r="V309" s="6">
        <f t="shared" ca="1" si="68"/>
        <v>381.38606232217535</v>
      </c>
      <c r="W309" s="6">
        <f ca="1">_xll.PDENSITY($V$309,Model!$L$137:$L$146,$V$293,$V$294,1)</f>
        <v>0.27979643889974359</v>
      </c>
    </row>
    <row r="310" spans="1:23">
      <c r="A310">
        <v>12</v>
      </c>
      <c r="B310" s="6">
        <f t="shared" ca="1" si="59"/>
        <v>384.1100161707983</v>
      </c>
      <c r="C310" s="6">
        <f ca="1">_xll.PDENSITY($B$310,Model!$B$137:$B$146,$B$293,$B$294,1)</f>
        <v>0.34549671616966771</v>
      </c>
      <c r="D310" s="6">
        <f t="shared" ca="1" si="60"/>
        <v>384.1100161707983</v>
      </c>
      <c r="E310" s="6">
        <f ca="1">_xll.PDENSITY($D$310,Model!$C$137:$C$146,$D$293,$D$294,1)</f>
        <v>0.28750428726415833</v>
      </c>
      <c r="F310" s="6">
        <f t="shared" ca="1" si="61"/>
        <v>384.1100161707983</v>
      </c>
      <c r="G310" s="6">
        <f ca="1">_xll.PDENSITY($F$310,Model!$D$137:$D$146,$F$293,$F$294,1)</f>
        <v>0.3186094984777138</v>
      </c>
      <c r="H310" s="6">
        <f t="shared" ca="1" si="62"/>
        <v>384.1100161707983</v>
      </c>
      <c r="I310" s="6">
        <f ca="1">_xll.PDENSITY($H$310,Model!$E$137:$E$146,$H$293,$H$294,1)</f>
        <v>0.28799007649225461</v>
      </c>
      <c r="J310" s="6">
        <f t="shared" ca="1" si="63"/>
        <v>384.1100161707983</v>
      </c>
      <c r="K310" s="6">
        <f ca="1">_xll.PDENSITY($J$310,Model!$F$137:$F$146,$J$293,$J$294,1)</f>
        <v>0.30822274721478909</v>
      </c>
      <c r="L310" s="6"/>
      <c r="M310" s="6"/>
      <c r="N310" s="6">
        <f t="shared" ca="1" si="64"/>
        <v>384.1100161707983</v>
      </c>
      <c r="O310" s="6">
        <f ca="1">_xll.PDENSITY($N$310,Model!$H$137:$H$146,$N$293,$N$294,1)</f>
        <v>0.2874736134085602</v>
      </c>
      <c r="P310" s="6">
        <f t="shared" ca="1" si="65"/>
        <v>384.1100161707983</v>
      </c>
      <c r="Q310" s="6">
        <f ca="1">_xll.PDENSITY($P$310,Model!$I$137:$I$146,$P$293,$P$294,1)</f>
        <v>0.28525251062713036</v>
      </c>
      <c r="R310" s="6">
        <f t="shared" ca="1" si="66"/>
        <v>384.1100161707983</v>
      </c>
      <c r="S310" s="6">
        <f ca="1">_xll.PDENSITY($R$310,Model!$J$137:$J$146,$R$293,$R$294,1)</f>
        <v>0.28797120377057794</v>
      </c>
      <c r="T310" s="6">
        <f t="shared" ca="1" si="67"/>
        <v>384.1100161707983</v>
      </c>
      <c r="U310" s="6">
        <f ca="1">_xll.PDENSITY($T$310,Model!$K$137:$K$146,$T$293,$T$294,1)</f>
        <v>0.28522957890108014</v>
      </c>
      <c r="V310" s="6">
        <f t="shared" ca="1" si="68"/>
        <v>384.1100161707983</v>
      </c>
      <c r="W310" s="6">
        <f ca="1">_xll.PDENSITY($V$310,Model!$L$137:$L$146,$V$293,$V$294,1)</f>
        <v>0.29888814200555391</v>
      </c>
    </row>
    <row r="311" spans="1:23">
      <c r="A311">
        <v>13</v>
      </c>
      <c r="B311" s="6">
        <f t="shared" ca="1" si="59"/>
        <v>386.83397001942126</v>
      </c>
      <c r="C311" s="6">
        <f ca="1">_xll.PDENSITY($B$311,Model!$B$137:$B$146,$B$293,$B$294,1)</f>
        <v>0.36200041039109887</v>
      </c>
      <c r="D311" s="6">
        <f t="shared" ca="1" si="60"/>
        <v>386.83397001942126</v>
      </c>
      <c r="E311" s="6">
        <f ca="1">_xll.PDENSITY($D$311,Model!$C$137:$C$146,$D$293,$D$294,1)</f>
        <v>0.30738595454664247</v>
      </c>
      <c r="F311" s="6">
        <f t="shared" ca="1" si="61"/>
        <v>386.83397001942126</v>
      </c>
      <c r="G311" s="6">
        <f ca="1">_xll.PDENSITY($F$311,Model!$D$137:$D$146,$F$293,$F$294,1)</f>
        <v>0.33776984916494046</v>
      </c>
      <c r="H311" s="6">
        <f t="shared" ca="1" si="62"/>
        <v>386.83397001942126</v>
      </c>
      <c r="I311" s="6">
        <f ca="1">_xll.PDENSITY($H$311,Model!$E$137:$E$146,$H$293,$H$294,1)</f>
        <v>0.30820156479308414</v>
      </c>
      <c r="J311" s="6">
        <f t="shared" ca="1" si="63"/>
        <v>386.83397001942126</v>
      </c>
      <c r="K311" s="6">
        <f ca="1">_xll.PDENSITY($J$311,Model!$F$137:$F$146,$J$293,$J$294,1)</f>
        <v>0.33014254912824381</v>
      </c>
      <c r="L311" s="6"/>
      <c r="M311" s="6"/>
      <c r="N311" s="6">
        <f t="shared" ca="1" si="64"/>
        <v>386.83397001942126</v>
      </c>
      <c r="O311" s="6">
        <f ca="1">_xll.PDENSITY($N$311,Model!$H$137:$H$146,$N$293,$N$294,1)</f>
        <v>0.30040650069927033</v>
      </c>
      <c r="P311" s="6">
        <f t="shared" ca="1" si="65"/>
        <v>386.83397001942126</v>
      </c>
      <c r="Q311" s="6">
        <f ca="1">_xll.PDENSITY($P$311,Model!$I$137:$I$146,$P$293,$P$294,1)</f>
        <v>0.303771710477519</v>
      </c>
      <c r="R311" s="6">
        <f t="shared" ca="1" si="66"/>
        <v>386.83397001942126</v>
      </c>
      <c r="S311" s="6">
        <f ca="1">_xll.PDENSITY($R$311,Model!$J$137:$J$146,$R$293,$R$294,1)</f>
        <v>0.30605217971511345</v>
      </c>
      <c r="T311" s="6">
        <f t="shared" ca="1" si="67"/>
        <v>386.83397001942126</v>
      </c>
      <c r="U311" s="6">
        <f ca="1">_xll.PDENSITY($T$311,Model!$K$137:$K$146,$T$293,$T$294,1)</f>
        <v>0.30158011446553701</v>
      </c>
      <c r="V311" s="6">
        <f t="shared" ca="1" si="68"/>
        <v>386.83397001942126</v>
      </c>
      <c r="W311" s="6">
        <f ca="1">_xll.PDENSITY($V$311,Model!$L$137:$L$146,$V$293,$V$294,1)</f>
        <v>0.3179798451113644</v>
      </c>
    </row>
    <row r="312" spans="1:23">
      <c r="A312">
        <v>14</v>
      </c>
      <c r="B312" s="6">
        <f t="shared" ca="1" si="59"/>
        <v>389.55792386804421</v>
      </c>
      <c r="C312" s="6">
        <f ca="1">_xll.PDENSITY($B$312,Model!$B$137:$B$146,$B$293,$B$294,1)</f>
        <v>0.3789855591001064</v>
      </c>
      <c r="D312" s="6">
        <f t="shared" ca="1" si="60"/>
        <v>389.55792386804421</v>
      </c>
      <c r="E312" s="6">
        <f ca="1">_xll.PDENSITY($D$312,Model!$C$137:$C$146,$D$293,$D$294,1)</f>
        <v>0.32896528785966506</v>
      </c>
      <c r="F312" s="6">
        <f t="shared" ca="1" si="61"/>
        <v>389.55792386804421</v>
      </c>
      <c r="G312" s="6">
        <f ca="1">_xll.PDENSITY($F$312,Model!$D$137:$D$146,$F$293,$F$294,1)</f>
        <v>0.35754288631362641</v>
      </c>
      <c r="H312" s="6">
        <f t="shared" ca="1" si="62"/>
        <v>389.55792386804421</v>
      </c>
      <c r="I312" s="6">
        <f ca="1">_xll.PDENSITY($H$312,Model!$E$137:$E$146,$H$293,$H$294,1)</f>
        <v>0.3299692032802824</v>
      </c>
      <c r="J312" s="6">
        <f t="shared" ca="1" si="63"/>
        <v>389.55792386804421</v>
      </c>
      <c r="K312" s="6">
        <f ca="1">_xll.PDENSITY($J$312,Model!$F$137:$F$146,$J$293,$J$294,1)</f>
        <v>0.35263868438762724</v>
      </c>
      <c r="L312" s="6"/>
      <c r="M312" s="6"/>
      <c r="N312" s="6">
        <f t="shared" ca="1" si="64"/>
        <v>389.55792386804421</v>
      </c>
      <c r="O312" s="6">
        <f ca="1">_xll.PDENSITY($N$312,Model!$H$137:$H$146,$N$293,$N$294,1)</f>
        <v>0.31507545047079999</v>
      </c>
      <c r="P312" s="6">
        <f t="shared" ca="1" si="65"/>
        <v>389.55792386804421</v>
      </c>
      <c r="Q312" s="6">
        <f ca="1">_xll.PDENSITY($P$312,Model!$I$137:$I$146,$P$293,$P$294,1)</f>
        <v>0.32463547619717553</v>
      </c>
      <c r="R312" s="6">
        <f t="shared" ca="1" si="66"/>
        <v>389.55792386804421</v>
      </c>
      <c r="S312" s="6">
        <f ca="1">_xll.PDENSITY($R$312,Model!$J$137:$J$146,$R$293,$R$294,1)</f>
        <v>0.32575312511511745</v>
      </c>
      <c r="T312" s="6">
        <f t="shared" ca="1" si="67"/>
        <v>389.55792386804421</v>
      </c>
      <c r="U312" s="6">
        <f ca="1">_xll.PDENSITY($T$312,Model!$K$137:$K$146,$T$293,$T$294,1)</f>
        <v>0.32040418479786692</v>
      </c>
      <c r="V312" s="6">
        <f t="shared" ca="1" si="68"/>
        <v>389.55792386804421</v>
      </c>
      <c r="W312" s="6">
        <f ca="1">_xll.PDENSITY($V$312,Model!$L$137:$L$146,$V$293,$V$294,1)</f>
        <v>0.33707154821717478</v>
      </c>
    </row>
    <row r="313" spans="1:23">
      <c r="A313">
        <v>15</v>
      </c>
      <c r="B313" s="6">
        <f t="shared" ca="1" si="59"/>
        <v>392.28187771666717</v>
      </c>
      <c r="C313" s="6">
        <f ca="1">_xll.PDENSITY($B$313,Model!$B$137:$B$146,$B$293,$B$294,1)</f>
        <v>0.39650149628890885</v>
      </c>
      <c r="D313" s="6">
        <f t="shared" ca="1" si="60"/>
        <v>392.28187771666717</v>
      </c>
      <c r="E313" s="6">
        <f ca="1">_xll.PDENSITY($D$313,Model!$C$137:$C$146,$D$293,$D$294,1)</f>
        <v>0.35226755810389221</v>
      </c>
      <c r="F313" s="6">
        <f t="shared" ca="1" si="61"/>
        <v>392.28187771666717</v>
      </c>
      <c r="G313" s="6">
        <f ca="1">_xll.PDENSITY($F$313,Model!$D$137:$D$146,$F$293,$F$294,1)</f>
        <v>0.37824935973958473</v>
      </c>
      <c r="H313" s="6">
        <f t="shared" ca="1" si="62"/>
        <v>392.28187771666717</v>
      </c>
      <c r="I313" s="6">
        <f ca="1">_xll.PDENSITY($H$313,Model!$E$137:$E$146,$H$293,$H$294,1)</f>
        <v>0.35340116490777485</v>
      </c>
      <c r="J313" s="6">
        <f t="shared" ca="1" si="63"/>
        <v>392.28187771666717</v>
      </c>
      <c r="K313" s="6">
        <f ca="1">_xll.PDENSITY($J$313,Model!$F$137:$F$146,$J$293,$J$294,1)</f>
        <v>0.37570058606940115</v>
      </c>
      <c r="L313" s="6"/>
      <c r="M313" s="6"/>
      <c r="N313" s="6">
        <f t="shared" ca="1" si="64"/>
        <v>392.28187771666717</v>
      </c>
      <c r="O313" s="6">
        <f ca="1">_xll.PDENSITY($N$313,Model!$H$137:$H$146,$N$293,$N$294,1)</f>
        <v>0.33479923716072985</v>
      </c>
      <c r="P313" s="6">
        <f t="shared" ca="1" si="65"/>
        <v>392.28187771666717</v>
      </c>
      <c r="Q313" s="6">
        <f ca="1">_xll.PDENSITY($P$313,Model!$I$137:$I$146,$P$293,$P$294,1)</f>
        <v>0.34740916058913479</v>
      </c>
      <c r="R313" s="6">
        <f t="shared" ca="1" si="66"/>
        <v>392.28187771666717</v>
      </c>
      <c r="S313" s="6">
        <f ca="1">_xll.PDENSITY($R$313,Model!$J$137:$J$146,$R$293,$R$294,1)</f>
        <v>0.3477934812757032</v>
      </c>
      <c r="T313" s="6">
        <f t="shared" ca="1" si="67"/>
        <v>392.28187771666717</v>
      </c>
      <c r="U313" s="6">
        <f ca="1">_xll.PDENSITY($T$313,Model!$K$137:$K$146,$T$293,$T$294,1)</f>
        <v>0.34223989538807098</v>
      </c>
      <c r="V313" s="6">
        <f t="shared" ca="1" si="68"/>
        <v>392.28187771666717</v>
      </c>
      <c r="W313" s="6">
        <f ca="1">_xll.PDENSITY($V$313,Model!$L$137:$L$146,$V$293,$V$294,1)</f>
        <v>0.36216092297585672</v>
      </c>
    </row>
    <row r="314" spans="1:23">
      <c r="A314">
        <v>16</v>
      </c>
      <c r="B314" s="6">
        <f t="shared" ca="1" si="59"/>
        <v>395.00583156529012</v>
      </c>
      <c r="C314" s="6">
        <f ca="1">_xll.PDENSITY($B$314,Model!$B$137:$B$146,$B$293,$B$294,1)</f>
        <v>0.41455509302597504</v>
      </c>
      <c r="D314" s="6">
        <f t="shared" ca="1" si="60"/>
        <v>395.00583156529012</v>
      </c>
      <c r="E314" s="6">
        <f ca="1">_xll.PDENSITY($D$314,Model!$C$137:$C$146,$D$293,$D$294,1)</f>
        <v>0.37746809263995457</v>
      </c>
      <c r="F314" s="6">
        <f t="shared" ca="1" si="61"/>
        <v>395.00583156529012</v>
      </c>
      <c r="G314" s="6">
        <f ca="1">_xll.PDENSITY($F$314,Model!$D$137:$D$146,$F$293,$F$294,1)</f>
        <v>0.4002251610657141</v>
      </c>
      <c r="H314" s="6">
        <f t="shared" ca="1" si="62"/>
        <v>395.00583156529012</v>
      </c>
      <c r="I314" s="6">
        <f ca="1">_xll.PDENSITY($H$314,Model!$E$137:$E$146,$H$293,$H$294,1)</f>
        <v>0.37866803746249122</v>
      </c>
      <c r="J314" s="6">
        <f t="shared" ca="1" si="63"/>
        <v>395.00583156529012</v>
      </c>
      <c r="K314" s="6">
        <f ca="1">_xll.PDENSITY($J$314,Model!$F$137:$F$146,$J$293,$J$294,1)</f>
        <v>0.39930484756441276</v>
      </c>
      <c r="L314" s="6"/>
      <c r="M314" s="6"/>
      <c r="N314" s="6">
        <f t="shared" ca="1" si="64"/>
        <v>395.00583156529012</v>
      </c>
      <c r="O314" s="6">
        <f ca="1">_xll.PDENSITY($N$314,Model!$H$137:$H$146,$N$293,$N$294,1)</f>
        <v>0.36124889370147728</v>
      </c>
      <c r="P314" s="6">
        <f t="shared" ca="1" si="65"/>
        <v>395.00583156529012</v>
      </c>
      <c r="Q314" s="6">
        <f ca="1">_xll.PDENSITY($P$314,Model!$I$137:$I$146,$P$293,$P$294,1)</f>
        <v>0.37227423752420341</v>
      </c>
      <c r="R314" s="6">
        <f t="shared" ca="1" si="66"/>
        <v>395.00583156529012</v>
      </c>
      <c r="S314" s="6">
        <f ca="1">_xll.PDENSITY($R$314,Model!$J$137:$J$146,$R$293,$R$294,1)</f>
        <v>0.37307109386801518</v>
      </c>
      <c r="T314" s="6">
        <f t="shared" ca="1" si="67"/>
        <v>395.00583156529012</v>
      </c>
      <c r="U314" s="6">
        <f ca="1">_xll.PDENSITY($T$314,Model!$K$137:$K$146,$T$293,$T$294,1)</f>
        <v>0.36746002644560971</v>
      </c>
      <c r="V314" s="6">
        <f t="shared" ca="1" si="68"/>
        <v>395.00583156529012</v>
      </c>
      <c r="W314" s="6">
        <f ca="1">_xll.PDENSITY($V$314,Model!$L$137:$L$146,$V$293,$V$294,1)</f>
        <v>0.38761652711693717</v>
      </c>
    </row>
    <row r="315" spans="1:23">
      <c r="A315">
        <v>17</v>
      </c>
      <c r="B315" s="6">
        <f t="shared" ca="1" si="59"/>
        <v>397.72978541391308</v>
      </c>
      <c r="C315" s="6">
        <f ca="1">_xll.PDENSITY($B$315,Model!$B$137:$B$146,$B$293,$B$294,1)</f>
        <v>0.43309773461226486</v>
      </c>
      <c r="D315" s="6">
        <f t="shared" ca="1" si="60"/>
        <v>397.72978541391308</v>
      </c>
      <c r="E315" s="6">
        <f ca="1">_xll.PDENSITY($D$315,Model!$C$137:$C$146,$D$293,$D$294,1)</f>
        <v>0.40356625736628482</v>
      </c>
      <c r="F315" s="6">
        <f t="shared" ca="1" si="61"/>
        <v>397.72978541391308</v>
      </c>
      <c r="G315" s="6">
        <f ca="1">_xll.PDENSITY($F$315,Model!$D$137:$D$146,$F$293,$F$294,1)</f>
        <v>0.42370947648999191</v>
      </c>
      <c r="H315" s="6">
        <f t="shared" ca="1" si="62"/>
        <v>397.72978541391308</v>
      </c>
      <c r="I315" s="6">
        <f ca="1">_xll.PDENSITY($H$315,Model!$E$137:$E$146,$H$293,$H$294,1)</f>
        <v>0.40453673545190316</v>
      </c>
      <c r="J315" s="6">
        <f t="shared" ca="1" si="63"/>
        <v>397.72978541391308</v>
      </c>
      <c r="K315" s="6">
        <f ca="1">_xll.PDENSITY($J$315,Model!$F$137:$F$146,$J$293,$J$294,1)</f>
        <v>0.42341208995258572</v>
      </c>
      <c r="L315" s="6"/>
      <c r="M315" s="6"/>
      <c r="N315" s="6">
        <f t="shared" ca="1" si="64"/>
        <v>397.72978541391308</v>
      </c>
      <c r="O315" s="6">
        <f ca="1">_xll.PDENSITY($N$315,Model!$H$137:$H$146,$N$293,$N$294,1)</f>
        <v>0.3936111291778942</v>
      </c>
      <c r="P315" s="6">
        <f t="shared" ca="1" si="65"/>
        <v>397.72978541391308</v>
      </c>
      <c r="Q315" s="6">
        <f ca="1">_xll.PDENSITY($P$315,Model!$I$137:$I$146,$P$293,$P$294,1)</f>
        <v>0.39930156971091707</v>
      </c>
      <c r="R315" s="6">
        <f t="shared" ca="1" si="66"/>
        <v>397.72978541391308</v>
      </c>
      <c r="S315" s="6">
        <f ca="1">_xll.PDENSITY($R$315,Model!$J$137:$J$146,$R$293,$R$294,1)</f>
        <v>0.40135409937135291</v>
      </c>
      <c r="T315" s="6">
        <f t="shared" ca="1" si="67"/>
        <v>397.72978541391308</v>
      </c>
      <c r="U315" s="6">
        <f ca="1">_xll.PDENSITY($T$315,Model!$K$137:$K$146,$T$293,$T$294,1)</f>
        <v>0.39623129930856682</v>
      </c>
      <c r="V315" s="6">
        <f t="shared" ca="1" si="68"/>
        <v>397.72978541391308</v>
      </c>
      <c r="W315" s="6">
        <f ca="1">_xll.PDENSITY($V$315,Model!$L$137:$L$146,$V$293,$V$294,1)</f>
        <v>0.41307213125801773</v>
      </c>
    </row>
    <row r="316" spans="1:23">
      <c r="A316">
        <v>18</v>
      </c>
      <c r="B316" s="6">
        <f t="shared" ca="1" si="59"/>
        <v>400.45373926253603</v>
      </c>
      <c r="C316" s="6">
        <f ca="1">_xll.PDENSITY($B$316,Model!$B$137:$B$146,$B$293,$B$294,1)</f>
        <v>0.45203187161348923</v>
      </c>
      <c r="D316" s="6">
        <f t="shared" ca="1" si="60"/>
        <v>400.45373926253603</v>
      </c>
      <c r="E316" s="6">
        <f ca="1">_xll.PDENSITY($D$316,Model!$C$137:$C$146,$D$293,$D$294,1)</f>
        <v>0.42986043521794637</v>
      </c>
      <c r="F316" s="6">
        <f t="shared" ca="1" si="61"/>
        <v>400.45373926253603</v>
      </c>
      <c r="G316" s="6">
        <f ca="1">_xll.PDENSITY($F$316,Model!$D$137:$D$146,$F$293,$F$294,1)</f>
        <v>0.44787138748150868</v>
      </c>
      <c r="H316" s="6">
        <f t="shared" ca="1" si="62"/>
        <v>400.45373926253603</v>
      </c>
      <c r="I316" s="6">
        <f ca="1">_xll.PDENSITY($H$316,Model!$E$137:$E$146,$H$293,$H$294,1)</f>
        <v>0.43019182885593316</v>
      </c>
      <c r="J316" s="6">
        <f t="shared" ca="1" si="63"/>
        <v>400.45373926253603</v>
      </c>
      <c r="K316" s="6">
        <f ca="1">_xll.PDENSITY($J$316,Model!$F$137:$F$146,$J$293,$J$294,1)</f>
        <v>0.44796479462526834</v>
      </c>
      <c r="L316" s="6"/>
      <c r="M316" s="6"/>
      <c r="N316" s="6">
        <f t="shared" ca="1" si="64"/>
        <v>400.45373926253603</v>
      </c>
      <c r="O316" s="6">
        <f ca="1">_xll.PDENSITY($N$316,Model!$H$137:$H$146,$N$293,$N$294,1)</f>
        <v>0.42892784475819806</v>
      </c>
      <c r="P316" s="6">
        <f t="shared" ca="1" si="65"/>
        <v>400.45373926253603</v>
      </c>
      <c r="Q316" s="6">
        <f ca="1">_xll.PDENSITY($P$316,Model!$I$137:$I$146,$P$293,$P$294,1)</f>
        <v>0.42836215780845033</v>
      </c>
      <c r="R316" s="6">
        <f t="shared" ca="1" si="66"/>
        <v>400.45373926253603</v>
      </c>
      <c r="S316" s="6">
        <f ca="1">_xll.PDENSITY($R$316,Model!$J$137:$J$146,$R$293,$R$294,1)</f>
        <v>0.43049711665091311</v>
      </c>
      <c r="T316" s="6">
        <f t="shared" ca="1" si="67"/>
        <v>400.45373926253603</v>
      </c>
      <c r="U316" s="6">
        <f ca="1">_xll.PDENSITY($T$316,Model!$K$137:$K$146,$T$293,$T$294,1)</f>
        <v>0.42784978712494387</v>
      </c>
      <c r="V316" s="6">
        <f t="shared" ca="1" si="68"/>
        <v>400.45373926253603</v>
      </c>
      <c r="W316" s="6">
        <f ca="1">_xll.PDENSITY($V$316,Model!$L$137:$L$146,$V$293,$V$294,1)</f>
        <v>0.43482400857200554</v>
      </c>
    </row>
    <row r="317" spans="1:23">
      <c r="A317">
        <v>19</v>
      </c>
      <c r="B317" s="6">
        <f t="shared" ca="1" si="59"/>
        <v>403.17769311115899</v>
      </c>
      <c r="C317" s="6">
        <f ca="1">_xll.PDENSITY($B$317,Model!$B$137:$B$146,$B$293,$B$294,1)</f>
        <v>0.47123455161302352</v>
      </c>
      <c r="D317" s="6">
        <f t="shared" ca="1" si="60"/>
        <v>403.17769311115899</v>
      </c>
      <c r="E317" s="6">
        <f ca="1">_xll.PDENSITY($D$317,Model!$C$137:$C$146,$D$293,$D$294,1)</f>
        <v>0.4569564414557693</v>
      </c>
      <c r="F317" s="6">
        <f t="shared" ca="1" si="61"/>
        <v>403.17769311115899</v>
      </c>
      <c r="G317" s="6">
        <f ca="1">_xll.PDENSITY($F$317,Model!$D$137:$D$146,$F$293,$F$294,1)</f>
        <v>0.4717746356236967</v>
      </c>
      <c r="H317" s="6">
        <f t="shared" ca="1" si="62"/>
        <v>403.17769311115899</v>
      </c>
      <c r="I317" s="6">
        <f ca="1">_xll.PDENSITY($H$317,Model!$E$137:$E$146,$H$293,$H$294,1)</f>
        <v>0.4565838747352971</v>
      </c>
      <c r="J317" s="6">
        <f t="shared" ca="1" si="63"/>
        <v>403.17769311115899</v>
      </c>
      <c r="K317" s="6">
        <f ca="1">_xll.PDENSITY($J$317,Model!$F$137:$F$146,$J$293,$J$294,1)</f>
        <v>0.47288643248956641</v>
      </c>
      <c r="L317" s="6"/>
      <c r="M317" s="6"/>
      <c r="N317" s="6">
        <f t="shared" ca="1" si="64"/>
        <v>403.17769311115899</v>
      </c>
      <c r="O317" s="6">
        <f ca="1">_xll.PDENSITY($N$317,Model!$H$137:$H$146,$N$293,$N$294,1)</f>
        <v>0.46379163322709749</v>
      </c>
      <c r="P317" s="6">
        <f t="shared" ca="1" si="65"/>
        <v>403.17769311115899</v>
      </c>
      <c r="Q317" s="6">
        <f ca="1">_xll.PDENSITY($P$317,Model!$I$137:$I$146,$P$293,$P$294,1)</f>
        <v>0.45853333354406078</v>
      </c>
      <c r="R317" s="6">
        <f t="shared" ca="1" si="66"/>
        <v>403.17769311115899</v>
      </c>
      <c r="S317" s="6">
        <f ca="1">_xll.PDENSITY($R$317,Model!$J$137:$J$146,$R$293,$R$294,1)</f>
        <v>0.45919250678814949</v>
      </c>
      <c r="T317" s="6">
        <f t="shared" ca="1" si="67"/>
        <v>403.17769311115899</v>
      </c>
      <c r="U317" s="6">
        <f ca="1">_xll.PDENSITY($T$317,Model!$K$137:$K$146,$T$293,$T$294,1)</f>
        <v>0.46048761651107284</v>
      </c>
      <c r="V317" s="6">
        <f t="shared" ca="1" si="68"/>
        <v>403.17769311115899</v>
      </c>
      <c r="W317" s="6">
        <f ca="1">_xll.PDENSITY($V$317,Model!$L$137:$L$146,$V$293,$V$294,1)</f>
        <v>0.45657210633930012</v>
      </c>
    </row>
    <row r="318" spans="1:23">
      <c r="A318">
        <v>20</v>
      </c>
      <c r="B318" s="6">
        <f t="shared" ca="1" si="59"/>
        <v>405.90164695978194</v>
      </c>
      <c r="C318" s="6">
        <f ca="1">_xll.PDENSITY($B$318,Model!$B$137:$B$146,$B$293,$B$294,1)</f>
        <v>0.49058506153940995</v>
      </c>
      <c r="D318" s="6">
        <f t="shared" ca="1" si="60"/>
        <v>405.90164695978194</v>
      </c>
      <c r="E318" s="6">
        <f ca="1">_xll.PDENSITY($D$318,Model!$C$137:$C$146,$D$293,$D$294,1)</f>
        <v>0.48563516427136577</v>
      </c>
      <c r="F318" s="6">
        <f t="shared" ca="1" si="61"/>
        <v>405.90164695978194</v>
      </c>
      <c r="G318" s="6">
        <f ca="1">_xll.PDENSITY($F$318,Model!$D$137:$D$146,$F$293,$F$294,1)</f>
        <v>0.4952200238854389</v>
      </c>
      <c r="H318" s="6">
        <f t="shared" ca="1" si="62"/>
        <v>405.90164695978194</v>
      </c>
      <c r="I318" s="6">
        <f ca="1">_xll.PDENSITY($H$318,Model!$E$137:$E$146,$H$293,$H$294,1)</f>
        <v>0.48491057029387241</v>
      </c>
      <c r="J318" s="6">
        <f t="shared" ca="1" si="63"/>
        <v>405.90164695978194</v>
      </c>
      <c r="K318" s="6">
        <f ca="1">_xll.PDENSITY($J$318,Model!$F$137:$F$146,$J$293,$J$294,1)</f>
        <v>0.49808172719089905</v>
      </c>
      <c r="L318" s="6"/>
      <c r="M318" s="6"/>
      <c r="N318" s="6">
        <f t="shared" ca="1" si="64"/>
        <v>405.90164695978194</v>
      </c>
      <c r="O318" s="6">
        <f ca="1">_xll.PDENSITY($N$318,Model!$H$137:$H$146,$N$293,$N$294,1)</f>
        <v>0.49585221299703142</v>
      </c>
      <c r="P318" s="6">
        <f t="shared" ca="1" si="65"/>
        <v>405.90164695978194</v>
      </c>
      <c r="Q318" s="6">
        <f ca="1">_xll.PDENSITY($P$318,Model!$I$137:$I$146,$P$293,$P$294,1)</f>
        <v>0.48873598208560809</v>
      </c>
      <c r="R318" s="6">
        <f t="shared" ca="1" si="66"/>
        <v>405.90164695978194</v>
      </c>
      <c r="S318" s="6">
        <f ca="1">_xll.PDENSITY($R$318,Model!$J$137:$J$146,$R$293,$R$294,1)</f>
        <v>0.48778065766510537</v>
      </c>
      <c r="T318" s="6">
        <f t="shared" ca="1" si="67"/>
        <v>405.90164695978194</v>
      </c>
      <c r="U318" s="6">
        <f ca="1">_xll.PDENSITY($T$318,Model!$K$137:$K$146,$T$293,$T$294,1)</f>
        <v>0.49211586170824262</v>
      </c>
      <c r="V318" s="6">
        <f t="shared" ca="1" si="68"/>
        <v>405.90164695978194</v>
      </c>
      <c r="W318" s="6">
        <f ca="1">_xll.PDENSITY($V$318,Model!$L$137:$L$146,$V$293,$V$294,1)</f>
        <v>0.48492316217185227</v>
      </c>
    </row>
    <row r="319" spans="1:23">
      <c r="A319">
        <v>21</v>
      </c>
      <c r="B319" s="6">
        <f t="shared" ca="1" si="59"/>
        <v>408.6256008084049</v>
      </c>
      <c r="C319" s="6">
        <f ca="1">_xll.PDENSITY($B$319,Model!$B$137:$B$146,$B$293,$B$294,1)</f>
        <v>0.50998283145588696</v>
      </c>
      <c r="D319" s="6">
        <f t="shared" ca="1" si="60"/>
        <v>408.6256008084049</v>
      </c>
      <c r="E319" s="6">
        <f ca="1">_xll.PDENSITY($D$319,Model!$C$137:$C$146,$D$293,$D$294,1)</f>
        <v>0.51658152677761848</v>
      </c>
      <c r="F319" s="6">
        <f t="shared" ca="1" si="61"/>
        <v>408.6256008084049</v>
      </c>
      <c r="G319" s="6">
        <f ca="1">_xll.PDENSITY($F$319,Model!$D$137:$D$146,$F$293,$F$294,1)</f>
        <v>0.51858787340354717</v>
      </c>
      <c r="H319" s="6">
        <f t="shared" ca="1" si="62"/>
        <v>408.6256008084049</v>
      </c>
      <c r="I319" s="6">
        <f ca="1">_xll.PDENSITY($H$319,Model!$E$137:$E$146,$H$293,$H$294,1)</f>
        <v>0.51603069112630728</v>
      </c>
      <c r="J319" s="6">
        <f t="shared" ca="1" si="63"/>
        <v>408.6256008084049</v>
      </c>
      <c r="K319" s="6">
        <f ca="1">_xll.PDENSITY($J$319,Model!$F$137:$F$146,$J$293,$J$294,1)</f>
        <v>0.52343796945744014</v>
      </c>
      <c r="L319" s="6"/>
      <c r="M319" s="6"/>
      <c r="N319" s="6">
        <f t="shared" ca="1" si="64"/>
        <v>408.6256008084049</v>
      </c>
      <c r="O319" s="6">
        <f ca="1">_xll.PDENSITY($N$319,Model!$H$137:$H$146,$N$293,$N$294,1)</f>
        <v>0.52442023925342318</v>
      </c>
      <c r="P319" s="6">
        <f t="shared" ca="1" si="65"/>
        <v>408.6256008084049</v>
      </c>
      <c r="Q319" s="6">
        <f ca="1">_xll.PDENSITY($P$319,Model!$I$137:$I$146,$P$293,$P$294,1)</f>
        <v>0.51892157435755104</v>
      </c>
      <c r="R319" s="6">
        <f t="shared" ca="1" si="66"/>
        <v>408.6256008084049</v>
      </c>
      <c r="S319" s="6">
        <f ca="1">_xll.PDENSITY($R$319,Model!$J$137:$J$146,$R$293,$R$294,1)</f>
        <v>0.51774817518051985</v>
      </c>
      <c r="T319" s="6">
        <f t="shared" ca="1" si="67"/>
        <v>408.6256008084049</v>
      </c>
      <c r="U319" s="6">
        <f ca="1">_xll.PDENSITY($T$319,Model!$K$137:$K$146,$T$293,$T$294,1)</f>
        <v>0.52172013938231898</v>
      </c>
      <c r="V319" s="6">
        <f t="shared" ca="1" si="68"/>
        <v>408.6256008084049</v>
      </c>
      <c r="W319" s="6">
        <f ca="1">_xll.PDENSITY($V$319,Model!$L$137:$L$146,$V$293,$V$294,1)</f>
        <v>0.51674266734820284</v>
      </c>
    </row>
    <row r="320" spans="1:23">
      <c r="A320">
        <v>22</v>
      </c>
      <c r="B320" s="6">
        <f t="shared" ca="1" si="59"/>
        <v>411.34955465702785</v>
      </c>
      <c r="C320" s="6">
        <f ca="1">_xll.PDENSITY($B$320,Model!$B$137:$B$146,$B$293,$B$294,1)</f>
        <v>0.5293505982417207</v>
      </c>
      <c r="D320" s="6">
        <f t="shared" ca="1" si="60"/>
        <v>411.34955465702785</v>
      </c>
      <c r="E320" s="6">
        <f ca="1">_xll.PDENSITY($D$320,Model!$C$137:$C$146,$D$293,$D$294,1)</f>
        <v>0.54885922044894875</v>
      </c>
      <c r="F320" s="6">
        <f t="shared" ca="1" si="61"/>
        <v>411.34955465702785</v>
      </c>
      <c r="G320" s="6">
        <f ca="1">_xll.PDENSITY($F$320,Model!$D$137:$D$146,$F$293,$F$294,1)</f>
        <v>0.54225130741541538</v>
      </c>
      <c r="H320" s="6">
        <f t="shared" ca="1" si="62"/>
        <v>411.34955465702785</v>
      </c>
      <c r="I320" s="6">
        <f ca="1">_xll.PDENSITY($H$320,Model!$E$137:$E$146,$H$293,$H$294,1)</f>
        <v>0.54876708785073036</v>
      </c>
      <c r="J320" s="6">
        <f t="shared" ca="1" si="63"/>
        <v>411.34955465702785</v>
      </c>
      <c r="K320" s="6">
        <f ca="1">_xll.PDENSITY($J$320,Model!$F$137:$F$146,$J$293,$J$294,1)</f>
        <v>0.5488272871549964</v>
      </c>
      <c r="L320" s="6"/>
      <c r="M320" s="6"/>
      <c r="N320" s="6">
        <f t="shared" ca="1" si="64"/>
        <v>411.34955465702785</v>
      </c>
      <c r="O320" s="6">
        <f ca="1">_xll.PDENSITY($N$320,Model!$H$137:$H$146,$N$293,$N$294,1)</f>
        <v>0.55051066304939311</v>
      </c>
      <c r="P320" s="6">
        <f t="shared" ca="1" si="65"/>
        <v>411.34955465702785</v>
      </c>
      <c r="Q320" s="6">
        <f ca="1">_xll.PDENSITY($P$320,Model!$I$137:$I$146,$P$293,$P$294,1)</f>
        <v>0.54924744461965957</v>
      </c>
      <c r="R320" s="6">
        <f t="shared" ca="1" si="66"/>
        <v>411.34955465702785</v>
      </c>
      <c r="S320" s="6">
        <f ca="1">_xll.PDENSITY($R$320,Model!$J$137:$J$146,$R$293,$R$294,1)</f>
        <v>0.54932378207135546</v>
      </c>
      <c r="T320" s="6">
        <f t="shared" ca="1" si="67"/>
        <v>411.34955465702785</v>
      </c>
      <c r="U320" s="6">
        <f ca="1">_xll.PDENSITY($T$320,Model!$K$137:$K$146,$T$293,$T$294,1)</f>
        <v>0.54975412890664033</v>
      </c>
      <c r="V320" s="6">
        <f t="shared" ca="1" si="68"/>
        <v>411.34955465702785</v>
      </c>
      <c r="W320" s="6">
        <f ca="1">_xll.PDENSITY($V$320,Model!$L$137:$L$146,$V$293,$V$294,1)</f>
        <v>0.54856217252455353</v>
      </c>
    </row>
    <row r="321" spans="1:23">
      <c r="A321">
        <v>23</v>
      </c>
      <c r="B321" s="6">
        <f t="shared" ca="1" si="59"/>
        <v>414.07350850565081</v>
      </c>
      <c r="C321" s="6">
        <f ca="1">_xll.PDENSITY($B$321,Model!$B$137:$B$146,$B$293,$B$294,1)</f>
        <v>0.54862696719704507</v>
      </c>
      <c r="D321" s="6">
        <f t="shared" ca="1" si="60"/>
        <v>414.07350850565081</v>
      </c>
      <c r="E321" s="6">
        <f ca="1">_xll.PDENSITY($D$321,Model!$C$137:$C$146,$D$293,$D$294,1)</f>
        <v>0.58118236070183582</v>
      </c>
      <c r="F321" s="6">
        <f t="shared" ca="1" si="61"/>
        <v>414.07350850565081</v>
      </c>
      <c r="G321" s="6">
        <f ca="1">_xll.PDENSITY($F$321,Model!$D$137:$D$146,$F$293,$F$294,1)</f>
        <v>0.56565592841608425</v>
      </c>
      <c r="H321" s="6">
        <f t="shared" ca="1" si="62"/>
        <v>414.07350850565081</v>
      </c>
      <c r="I321" s="6">
        <f ca="1">_xll.PDENSITY($H$321,Model!$E$137:$E$146,$H$293,$H$294,1)</f>
        <v>0.58157336167292706</v>
      </c>
      <c r="J321" s="6">
        <f t="shared" ca="1" si="63"/>
        <v>414.07350850565081</v>
      </c>
      <c r="K321" s="6">
        <f ca="1">_xll.PDENSITY($J$321,Model!$F$137:$F$146,$J$293,$J$294,1)</f>
        <v>0.5741096065883019</v>
      </c>
      <c r="L321" s="6"/>
      <c r="M321" s="6"/>
      <c r="N321" s="6">
        <f t="shared" ca="1" si="64"/>
        <v>414.07350850565081</v>
      </c>
      <c r="O321" s="6">
        <f ca="1">_xll.PDENSITY($N$321,Model!$H$137:$H$146,$N$293,$N$294,1)</f>
        <v>0.57592034847119655</v>
      </c>
      <c r="P321" s="6">
        <f t="shared" ca="1" si="65"/>
        <v>414.07350850565081</v>
      </c>
      <c r="Q321" s="6">
        <f ca="1">_xll.PDENSITY($P$321,Model!$I$137:$I$146,$P$293,$P$294,1)</f>
        <v>0.57952210641181323</v>
      </c>
      <c r="R321" s="6">
        <f t="shared" ca="1" si="66"/>
        <v>414.07350850565081</v>
      </c>
      <c r="S321" s="6">
        <f ca="1">_xll.PDENSITY($R$321,Model!$J$137:$J$146,$R$293,$R$294,1)</f>
        <v>0.58063381369948652</v>
      </c>
      <c r="T321" s="6">
        <f t="shared" ca="1" si="67"/>
        <v>414.07350850565081</v>
      </c>
      <c r="U321" s="6">
        <f ca="1">_xll.PDENSITY($T$321,Model!$K$137:$K$146,$T$293,$T$294,1)</f>
        <v>0.57752144234942049</v>
      </c>
      <c r="V321" s="6">
        <f t="shared" ca="1" si="68"/>
        <v>414.07350850565081</v>
      </c>
      <c r="W321" s="6">
        <f ca="1">_xll.PDENSITY($V$321,Model!$L$137:$L$146,$V$293,$V$294,1)</f>
        <v>0.5803816777009041</v>
      </c>
    </row>
    <row r="322" spans="1:23">
      <c r="A322">
        <v>24</v>
      </c>
      <c r="B322" s="6">
        <f t="shared" ca="1" si="59"/>
        <v>416.79746235427376</v>
      </c>
      <c r="C322" s="6">
        <f ca="1">_xll.PDENSITY($B$322,Model!$B$137:$B$146,$B$293,$B$294,1)</f>
        <v>0.56775395277674146</v>
      </c>
      <c r="D322" s="6">
        <f t="shared" ca="1" si="60"/>
        <v>416.79746235427376</v>
      </c>
      <c r="E322" s="6">
        <f ca="1">_xll.PDENSITY($D$322,Model!$C$137:$C$146,$D$293,$D$294,1)</f>
        <v>0.61226325244364344</v>
      </c>
      <c r="F322" s="6">
        <f t="shared" ca="1" si="61"/>
        <v>416.79746235427376</v>
      </c>
      <c r="G322" s="6">
        <f ca="1">_xll.PDENSITY($F$322,Model!$D$137:$D$146,$F$293,$F$294,1)</f>
        <v>0.5885034344651161</v>
      </c>
      <c r="H322" s="6">
        <f t="shared" ca="1" si="62"/>
        <v>416.79746235427376</v>
      </c>
      <c r="I322" s="6">
        <f ca="1">_xll.PDENSITY($H$322,Model!$E$137:$E$146,$H$293,$H$294,1)</f>
        <v>0.6129031137986829</v>
      </c>
      <c r="J322" s="6">
        <f t="shared" ca="1" si="63"/>
        <v>416.79746235427376</v>
      </c>
      <c r="K322" s="6">
        <f ca="1">_xll.PDENSITY($J$322,Model!$F$137:$F$146,$J$293,$J$294,1)</f>
        <v>0.59913629774532173</v>
      </c>
      <c r="L322" s="6"/>
      <c r="M322" s="6"/>
      <c r="N322" s="6">
        <f t="shared" ca="1" si="64"/>
        <v>416.79746235427376</v>
      </c>
      <c r="O322" s="6">
        <f ca="1">_xll.PDENSITY($N$322,Model!$H$137:$H$146,$N$293,$N$294,1)</f>
        <v>0.60286052748814845</v>
      </c>
      <c r="P322" s="6">
        <f t="shared" ca="1" si="65"/>
        <v>416.79746235427376</v>
      </c>
      <c r="Q322" s="6">
        <f ca="1">_xll.PDENSITY($P$322,Model!$I$137:$I$146,$P$293,$P$294,1)</f>
        <v>0.60953709345928686</v>
      </c>
      <c r="R322" s="6">
        <f t="shared" ca="1" si="66"/>
        <v>416.79746235427376</v>
      </c>
      <c r="S322" s="6">
        <f ca="1">_xll.PDENSITY($R$322,Model!$J$137:$J$146,$R$293,$R$294,1)</f>
        <v>0.6103238758721492</v>
      </c>
      <c r="T322" s="6">
        <f t="shared" ca="1" si="67"/>
        <v>416.79746235427376</v>
      </c>
      <c r="U322" s="6">
        <f ca="1">_xll.PDENSITY($T$322,Model!$K$137:$K$146,$T$293,$T$294,1)</f>
        <v>0.60639514828241337</v>
      </c>
      <c r="V322" s="6">
        <f t="shared" ca="1" si="68"/>
        <v>416.79746235427376</v>
      </c>
      <c r="W322" s="6">
        <f ca="1">_xll.PDENSITY($V$322,Model!$L$137:$L$146,$V$293,$V$294,1)</f>
        <v>0.61220118287725467</v>
      </c>
    </row>
    <row r="323" spans="1:23">
      <c r="A323">
        <v>25</v>
      </c>
      <c r="B323" s="6">
        <f t="shared" ca="1" si="59"/>
        <v>419.52141620289672</v>
      </c>
      <c r="C323" s="6">
        <f ca="1">_xll.PDENSITY($B$323,Model!$B$137:$B$146,$B$293,$B$294,1)</f>
        <v>0.58666219856536594</v>
      </c>
      <c r="D323" s="6">
        <f t="shared" ca="1" si="60"/>
        <v>419.52141620289672</v>
      </c>
      <c r="E323" s="6">
        <f ca="1">_xll.PDENSITY($D$323,Model!$C$137:$C$146,$D$293,$D$294,1)</f>
        <v>0.64113749169890899</v>
      </c>
      <c r="F323" s="6">
        <f t="shared" ca="1" si="61"/>
        <v>419.52141620289672</v>
      </c>
      <c r="G323" s="6">
        <f ca="1">_xll.PDENSITY($F$323,Model!$D$137:$D$146,$F$293,$F$294,1)</f>
        <v>0.61116444810784409</v>
      </c>
      <c r="H323" s="6">
        <f t="shared" ca="1" si="62"/>
        <v>419.52141620289672</v>
      </c>
      <c r="I323" s="6">
        <f ca="1">_xll.PDENSITY($H$323,Model!$E$137:$E$146,$H$293,$H$294,1)</f>
        <v>0.64155055648704351</v>
      </c>
      <c r="J323" s="6">
        <f t="shared" ca="1" si="63"/>
        <v>419.52141620289672</v>
      </c>
      <c r="K323" s="6">
        <f ca="1">_xll.PDENSITY($J$323,Model!$F$137:$F$146,$J$293,$J$294,1)</f>
        <v>0.62375410355101846</v>
      </c>
      <c r="L323" s="6"/>
      <c r="M323" s="6"/>
      <c r="N323" s="6">
        <f t="shared" ca="1" si="64"/>
        <v>419.52141620289672</v>
      </c>
      <c r="O323" s="6">
        <f ca="1">_xll.PDENSITY($N$323,Model!$H$137:$H$146,$N$293,$N$294,1)</f>
        <v>0.63306344470400178</v>
      </c>
      <c r="P323" s="6">
        <f t="shared" ca="1" si="65"/>
        <v>419.52141620289672</v>
      </c>
      <c r="Q323" s="6">
        <f ca="1">_xll.PDENSITY($P$323,Model!$I$137:$I$146,$P$293,$P$294,1)</f>
        <v>0.63940383624728958</v>
      </c>
      <c r="R323" s="6">
        <f t="shared" ca="1" si="66"/>
        <v>419.52141620289672</v>
      </c>
      <c r="S323" s="6">
        <f ca="1">_xll.PDENSITY($R$323,Model!$J$137:$J$146,$R$293,$R$294,1)</f>
        <v>0.6386161071419687</v>
      </c>
      <c r="T323" s="6">
        <f t="shared" ca="1" si="67"/>
        <v>419.52141620289672</v>
      </c>
      <c r="U323" s="6">
        <f ca="1">_xll.PDENSITY($T$323,Model!$K$137:$K$146,$T$293,$T$294,1)</f>
        <v>0.63704609642167798</v>
      </c>
      <c r="V323" s="6">
        <f t="shared" ca="1" si="68"/>
        <v>419.52141620289672</v>
      </c>
      <c r="W323" s="6">
        <f ca="1">_xll.PDENSITY($V$323,Model!$L$137:$L$146,$V$293,$V$294,1)</f>
        <v>0.6406879823013274</v>
      </c>
    </row>
    <row r="324" spans="1:23">
      <c r="A324">
        <v>26</v>
      </c>
      <c r="B324" s="6">
        <f t="shared" ca="1" si="59"/>
        <v>422.24537005151967</v>
      </c>
      <c r="C324" s="6">
        <f ca="1">_xll.PDENSITY($B$324,Model!$B$137:$B$146,$B$293,$B$294,1)</f>
        <v>0.60525754595031522</v>
      </c>
      <c r="D324" s="6">
        <f t="shared" ca="1" si="60"/>
        <v>422.24537005151967</v>
      </c>
      <c r="E324" s="6">
        <f ca="1">_xll.PDENSITY($D$324,Model!$C$137:$C$146,$D$293,$D$294,1)</f>
        <v>0.6682325529335873</v>
      </c>
      <c r="F324" s="6">
        <f t="shared" ca="1" si="61"/>
        <v>422.24537005151967</v>
      </c>
      <c r="G324" s="6">
        <f ca="1">_xll.PDENSITY($F$324,Model!$D$137:$D$146,$F$293,$F$294,1)</f>
        <v>0.63400656668894417</v>
      </c>
      <c r="H324" s="6">
        <f t="shared" ca="1" si="62"/>
        <v>422.24537005151967</v>
      </c>
      <c r="I324" s="6">
        <f ca="1">_xll.PDENSITY($H$324,Model!$E$137:$E$146,$H$293,$H$294,1)</f>
        <v>0.66805665157556915</v>
      </c>
      <c r="J324" s="6">
        <f t="shared" ca="1" si="63"/>
        <v>422.24537005151967</v>
      </c>
      <c r="K324" s="6">
        <f ca="1">_xll.PDENSITY($J$324,Model!$F$137:$F$146,$J$293,$J$294,1)</f>
        <v>0.64780921178591111</v>
      </c>
      <c r="L324" s="6"/>
      <c r="M324" s="6"/>
      <c r="N324" s="6">
        <f t="shared" ca="1" si="64"/>
        <v>422.24537005151967</v>
      </c>
      <c r="O324" s="6">
        <f ca="1">_xll.PDENSITY($N$324,Model!$H$137:$H$146,$N$293,$N$294,1)</f>
        <v>0.6665715690828814</v>
      </c>
      <c r="P324" s="6">
        <f t="shared" ca="1" si="65"/>
        <v>422.24537005151967</v>
      </c>
      <c r="Q324" s="6">
        <f ca="1">_xll.PDENSITY($P$324,Model!$I$137:$I$146,$P$293,$P$294,1)</f>
        <v>0.66906780451894488</v>
      </c>
      <c r="R324" s="6">
        <f t="shared" ca="1" si="66"/>
        <v>422.24537005151967</v>
      </c>
      <c r="S324" s="6">
        <f ca="1">_xll.PDENSITY($R$324,Model!$J$137:$J$146,$R$293,$R$294,1)</f>
        <v>0.66679446785890684</v>
      </c>
      <c r="T324" s="6">
        <f t="shared" ca="1" si="67"/>
        <v>422.24537005151967</v>
      </c>
      <c r="U324" s="6">
        <f ca="1">_xll.PDENSITY($T$324,Model!$K$137:$K$146,$T$293,$T$294,1)</f>
        <v>0.6688276215432658</v>
      </c>
      <c r="V324" s="6">
        <f t="shared" ca="1" si="68"/>
        <v>422.24537005151967</v>
      </c>
      <c r="W324" s="6">
        <f ca="1">_xll.PDENSITY($V$324,Model!$L$137:$L$146,$V$293,$V$294,1)</f>
        <v>0.66446580879779216</v>
      </c>
    </row>
    <row r="325" spans="1:23">
      <c r="A325">
        <v>27</v>
      </c>
      <c r="B325" s="6">
        <f t="shared" ca="1" si="59"/>
        <v>424.96932390014263</v>
      </c>
      <c r="C325" s="6">
        <f ca="1">_xll.PDENSITY($B$325,Model!$B$137:$B$146,$B$293,$B$294,1)</f>
        <v>0.62341704510972007</v>
      </c>
      <c r="D325" s="6">
        <f t="shared" ca="1" si="60"/>
        <v>424.96932390014263</v>
      </c>
      <c r="E325" s="6">
        <f ca="1">_xll.PDENSITY($D$325,Model!$C$137:$C$146,$D$293,$D$294,1)</f>
        <v>0.69515381120621622</v>
      </c>
      <c r="F325" s="6">
        <f t="shared" ca="1" si="61"/>
        <v>424.96932390014263</v>
      </c>
      <c r="G325" s="6">
        <f ca="1">_xll.PDENSITY($F$325,Model!$D$137:$D$146,$F$293,$F$294,1)</f>
        <v>0.65714566152916021</v>
      </c>
      <c r="H325" s="6">
        <f t="shared" ca="1" si="62"/>
        <v>424.96932390014263</v>
      </c>
      <c r="I325" s="6">
        <f ca="1">_xll.PDENSITY($H$325,Model!$E$137:$E$146,$H$293,$H$294,1)</f>
        <v>0.69450604483495426</v>
      </c>
      <c r="J325" s="6">
        <f t="shared" ca="1" si="63"/>
        <v>424.96932390014263</v>
      </c>
      <c r="K325" s="6">
        <f ca="1">_xll.PDENSITY($J$325,Model!$F$137:$F$146,$J$293,$J$294,1)</f>
        <v>0.67115140074385171</v>
      </c>
      <c r="L325" s="6"/>
      <c r="M325" s="6"/>
      <c r="N325" s="6">
        <f t="shared" ca="1" si="64"/>
        <v>424.96932390014263</v>
      </c>
      <c r="O325" s="6">
        <f ca="1">_xll.PDENSITY($N$325,Model!$H$137:$H$146,$N$293,$N$294,1)</f>
        <v>0.70162474555374932</v>
      </c>
      <c r="P325" s="6">
        <f t="shared" ca="1" si="65"/>
        <v>424.96932390014263</v>
      </c>
      <c r="Q325" s="6">
        <f ca="1">_xll.PDENSITY($P$325,Model!$I$137:$I$146,$P$293,$P$294,1)</f>
        <v>0.69799757768349158</v>
      </c>
      <c r="R325" s="6">
        <f t="shared" ca="1" si="66"/>
        <v>424.96932390014263</v>
      </c>
      <c r="S325" s="6">
        <f ca="1">_xll.PDENSITY($R$325,Model!$J$137:$J$146,$R$293,$R$294,1)</f>
        <v>0.69653387993232774</v>
      </c>
      <c r="T325" s="6">
        <f t="shared" ca="1" si="67"/>
        <v>424.96932390014263</v>
      </c>
      <c r="U325" s="6">
        <f ca="1">_xll.PDENSITY($T$325,Model!$K$137:$K$146,$T$293,$T$294,1)</f>
        <v>0.70008734914917992</v>
      </c>
      <c r="V325" s="6">
        <f t="shared" ca="1" si="68"/>
        <v>424.96932390014263</v>
      </c>
      <c r="W325" s="6">
        <f ca="1">_xll.PDENSITY($V$325,Model!$L$137:$L$146,$V$293,$V$294,1)</f>
        <v>0.68992141293887277</v>
      </c>
    </row>
    <row r="326" spans="1:23">
      <c r="A326">
        <v>28</v>
      </c>
      <c r="B326" s="6">
        <f t="shared" ca="1" si="59"/>
        <v>427.69327774876558</v>
      </c>
      <c r="C326" s="6">
        <f ca="1">_xll.PDENSITY($B$326,Model!$B$137:$B$146,$B$293,$B$294,1)</f>
        <v>0.64100145620344251</v>
      </c>
      <c r="D326" s="6">
        <f t="shared" ca="1" si="60"/>
        <v>427.69327774876558</v>
      </c>
      <c r="E326" s="6">
        <f ca="1">_xll.PDENSITY($D$326,Model!$C$137:$C$146,$D$293,$D$294,1)</f>
        <v>0.72226813282228641</v>
      </c>
      <c r="F326" s="6">
        <f t="shared" ca="1" si="61"/>
        <v>427.69327774876558</v>
      </c>
      <c r="G326" s="6">
        <f ca="1">_xll.PDENSITY($F$326,Model!$D$137:$D$146,$F$293,$F$294,1)</f>
        <v>0.67945606468963082</v>
      </c>
      <c r="H326" s="6">
        <f t="shared" ca="1" si="62"/>
        <v>427.69327774876558</v>
      </c>
      <c r="I326" s="6">
        <f ca="1">_xll.PDENSITY($H$326,Model!$E$137:$E$146,$H$293,$H$294,1)</f>
        <v>0.72144524819013855</v>
      </c>
      <c r="J326" s="6">
        <f t="shared" ca="1" si="63"/>
        <v>427.69327774876558</v>
      </c>
      <c r="K326" s="6">
        <f ca="1">_xll.PDENSITY($J$326,Model!$F$137:$F$146,$J$293,$J$294,1)</f>
        <v>0.69363793059586942</v>
      </c>
      <c r="L326" s="6"/>
      <c r="M326" s="6"/>
      <c r="N326" s="6">
        <f t="shared" ca="1" si="64"/>
        <v>427.69327774876558</v>
      </c>
      <c r="O326" s="6">
        <f ca="1">_xll.PDENSITY($N$326,Model!$H$137:$H$146,$N$293,$N$294,1)</f>
        <v>0.73486984118334375</v>
      </c>
      <c r="P326" s="6">
        <f t="shared" ca="1" si="65"/>
        <v>427.69327774876558</v>
      </c>
      <c r="Q326" s="6">
        <f ca="1">_xll.PDENSITY($P$326,Model!$I$137:$I$146,$P$293,$P$294,1)</f>
        <v>0.72580338783517828</v>
      </c>
      <c r="R326" s="6">
        <f t="shared" ca="1" si="66"/>
        <v>427.69327774876558</v>
      </c>
      <c r="S326" s="6">
        <f ca="1">_xll.PDENSITY($R$326,Model!$J$137:$J$146,$R$293,$R$294,1)</f>
        <v>0.72600643692024336</v>
      </c>
      <c r="T326" s="6">
        <f t="shared" ca="1" si="67"/>
        <v>427.69327774876558</v>
      </c>
      <c r="U326" s="6">
        <f ca="1">_xll.PDENSITY($T$326,Model!$K$137:$K$146,$T$293,$T$294,1)</f>
        <v>0.72944338311495827</v>
      </c>
      <c r="V326" s="6">
        <f t="shared" ca="1" si="68"/>
        <v>427.69327774876558</v>
      </c>
      <c r="W326" s="6">
        <f ca="1">_xll.PDENSITY($V$326,Model!$L$137:$L$146,$V$293,$V$294,1)</f>
        <v>0.71537701707995327</v>
      </c>
    </row>
    <row r="327" spans="1:23">
      <c r="A327">
        <v>29</v>
      </c>
      <c r="B327" s="6">
        <f t="shared" ca="1" si="59"/>
        <v>430.41723159738854</v>
      </c>
      <c r="C327" s="6">
        <f ca="1">_xll.PDENSITY($B$327,Model!$B$137:$B$146,$B$293,$B$294,1)</f>
        <v>0.65788089568743913</v>
      </c>
      <c r="D327" s="6">
        <f t="shared" ca="1" si="60"/>
        <v>430.41723159738854</v>
      </c>
      <c r="E327" s="6">
        <f ca="1">_xll.PDENSITY($D$327,Model!$C$137:$C$146,$D$293,$D$294,1)</f>
        <v>0.74849533254570999</v>
      </c>
      <c r="F327" s="6">
        <f t="shared" ca="1" si="61"/>
        <v>430.41723159738854</v>
      </c>
      <c r="G327" s="6">
        <f ca="1">_xll.PDENSITY($F$327,Model!$D$137:$D$146,$F$293,$F$294,1)</f>
        <v>0.69994187344658343</v>
      </c>
      <c r="H327" s="6">
        <f t="shared" ca="1" si="62"/>
        <v>430.41723159738854</v>
      </c>
      <c r="I327" s="6">
        <f ca="1">_xll.PDENSITY($H$327,Model!$E$137:$E$146,$H$293,$H$294,1)</f>
        <v>0.74763714260575043</v>
      </c>
      <c r="J327" s="6">
        <f t="shared" ca="1" si="63"/>
        <v>430.41723159738854</v>
      </c>
      <c r="K327" s="6">
        <f ca="1">_xll.PDENSITY($J$327,Model!$F$137:$F$146,$J$293,$J$294,1)</f>
        <v>0.71513731089339339</v>
      </c>
      <c r="L327" s="6"/>
      <c r="M327" s="6"/>
      <c r="N327" s="6">
        <f t="shared" ca="1" si="64"/>
        <v>430.41723159738854</v>
      </c>
      <c r="O327" s="6">
        <f ca="1">_xll.PDENSITY($N$327,Model!$H$137:$H$146,$N$293,$N$294,1)</f>
        <v>0.76316515019237519</v>
      </c>
      <c r="P327" s="6">
        <f t="shared" ca="1" si="65"/>
        <v>430.41723159738854</v>
      </c>
      <c r="Q327" s="6">
        <f ca="1">_xll.PDENSITY($P$327,Model!$I$137:$I$146,$P$293,$P$294,1)</f>
        <v>0.75214977835048036</v>
      </c>
      <c r="R327" s="6">
        <f t="shared" ca="1" si="66"/>
        <v>430.41723159738854</v>
      </c>
      <c r="S327" s="6">
        <f ca="1">_xll.PDENSITY($R$327,Model!$J$137:$J$146,$R$293,$R$294,1)</f>
        <v>0.75250063427111491</v>
      </c>
      <c r="T327" s="6">
        <f t="shared" ca="1" si="67"/>
        <v>430.41723159738854</v>
      </c>
      <c r="U327" s="6">
        <f ca="1">_xll.PDENSITY($T$327,Model!$K$137:$K$146,$T$293,$T$294,1)</f>
        <v>0.75636247409362645</v>
      </c>
      <c r="V327" s="6">
        <f t="shared" ca="1" si="68"/>
        <v>430.41723159738854</v>
      </c>
      <c r="W327" s="6">
        <f ca="1">_xll.PDENSITY($V$327,Model!$L$137:$L$146,$V$293,$V$294,1)</f>
        <v>0.74083262122103366</v>
      </c>
    </row>
    <row r="328" spans="1:23">
      <c r="A328">
        <v>30</v>
      </c>
      <c r="B328" s="6">
        <f t="shared" ca="1" si="59"/>
        <v>433.14118544601149</v>
      </c>
      <c r="C328" s="6">
        <f ca="1">_xll.PDENSITY($B$328,Model!$B$137:$B$146,$B$293,$B$294,1)</f>
        <v>0.67395920504526985</v>
      </c>
      <c r="D328" s="6">
        <f t="shared" ca="1" si="60"/>
        <v>433.14118544601149</v>
      </c>
      <c r="E328" s="6">
        <f ca="1">_xll.PDENSITY($D$328,Model!$C$137:$C$146,$D$293,$D$294,1)</f>
        <v>0.77284287811236729</v>
      </c>
      <c r="F328" s="6">
        <f t="shared" ca="1" si="61"/>
        <v>433.14118544601149</v>
      </c>
      <c r="G328" s="6">
        <f ca="1">_xll.PDENSITY($F$328,Model!$D$137:$D$146,$F$293,$F$294,1)</f>
        <v>0.71880458174500506</v>
      </c>
      <c r="H328" s="6">
        <f t="shared" ca="1" si="62"/>
        <v>433.14118544601149</v>
      </c>
      <c r="I328" s="6">
        <f ca="1">_xll.PDENSITY($H$328,Model!$E$137:$E$146,$H$293,$H$294,1)</f>
        <v>0.77190884104316471</v>
      </c>
      <c r="J328" s="6">
        <f t="shared" ca="1" si="63"/>
        <v>433.14118544601149</v>
      </c>
      <c r="K328" s="6">
        <f ca="1">_xll.PDENSITY($J$328,Model!$F$137:$F$146,$J$293,$J$294,1)</f>
        <v>0.73553266867211342</v>
      </c>
      <c r="L328" s="6"/>
      <c r="M328" s="6"/>
      <c r="N328" s="6">
        <f t="shared" ca="1" si="64"/>
        <v>433.14118544601149</v>
      </c>
      <c r="O328" s="6">
        <f ca="1">_xll.PDENSITY($N$328,Model!$H$137:$H$146,$N$293,$N$294,1)</f>
        <v>0.78548999191856106</v>
      </c>
      <c r="P328" s="6">
        <f t="shared" ca="1" si="65"/>
        <v>433.14118544601149</v>
      </c>
      <c r="Q328" s="6">
        <f ca="1">_xll.PDENSITY($P$328,Model!$I$137:$I$146,$P$293,$P$294,1)</f>
        <v>0.77687972959738694</v>
      </c>
      <c r="R328" s="6">
        <f t="shared" ca="1" si="66"/>
        <v>433.14118544601149</v>
      </c>
      <c r="S328" s="6">
        <f ca="1">_xll.PDENSITY($R$328,Model!$J$137:$J$146,$R$293,$R$294,1)</f>
        <v>0.77579730233322552</v>
      </c>
      <c r="T328" s="6">
        <f t="shared" ca="1" si="67"/>
        <v>433.14118544601149</v>
      </c>
      <c r="U328" s="6">
        <f ca="1">_xll.PDENSITY($T$328,Model!$K$137:$K$146,$T$293,$T$294,1)</f>
        <v>0.78070671474202114</v>
      </c>
      <c r="V328" s="6">
        <f t="shared" ca="1" si="68"/>
        <v>433.14118544601149</v>
      </c>
      <c r="W328" s="6">
        <f ca="1">_xll.PDENSITY($V$328,Model!$L$137:$L$146,$V$293,$V$294,1)</f>
        <v>0.76483203818019063</v>
      </c>
    </row>
    <row r="329" spans="1:23">
      <c r="A329">
        <v>31</v>
      </c>
      <c r="B329" s="6">
        <f t="shared" ca="1" si="59"/>
        <v>435.86513929463445</v>
      </c>
      <c r="C329" s="6">
        <f ca="1">_xll.PDENSITY($B$329,Model!$B$137:$B$146,$B$293,$B$294,1)</f>
        <v>0.68918245073310058</v>
      </c>
      <c r="D329" s="6">
        <f t="shared" ca="1" si="60"/>
        <v>435.86513929463445</v>
      </c>
      <c r="E329" s="6">
        <f ca="1">_xll.PDENSITY($D$329,Model!$C$137:$C$146,$D$293,$D$294,1)</f>
        <v>0.79568729159190421</v>
      </c>
      <c r="F329" s="6">
        <f t="shared" ca="1" si="61"/>
        <v>435.86513929463445</v>
      </c>
      <c r="G329" s="6">
        <f ca="1">_xll.PDENSITY($F$329,Model!$D$137:$D$146,$F$293,$F$294,1)</f>
        <v>0.73635017243249501</v>
      </c>
      <c r="H329" s="6">
        <f t="shared" ca="1" si="62"/>
        <v>435.86513929463445</v>
      </c>
      <c r="I329" s="6">
        <f ca="1">_xll.PDENSITY($H$329,Model!$E$137:$E$146,$H$293,$H$294,1)</f>
        <v>0.79476078745896506</v>
      </c>
      <c r="J329" s="6">
        <f t="shared" ca="1" si="63"/>
        <v>435.86513929463445</v>
      </c>
      <c r="K329" s="6">
        <f ca="1">_xll.PDENSITY($J$329,Model!$F$137:$F$146,$J$293,$J$294,1)</f>
        <v>0.75472450849871009</v>
      </c>
      <c r="L329" s="6"/>
      <c r="M329" s="6"/>
      <c r="N329" s="6">
        <f t="shared" ca="1" si="64"/>
        <v>435.86513929463445</v>
      </c>
      <c r="O329" s="6">
        <f ca="1">_xll.PDENSITY($N$329,Model!$H$137:$H$146,$N$293,$N$294,1)</f>
        <v>0.80326625707558874</v>
      </c>
      <c r="P329" s="6">
        <f t="shared" ca="1" si="65"/>
        <v>435.86513929463445</v>
      </c>
      <c r="Q329" s="6">
        <f ca="1">_xll.PDENSITY($P$329,Model!$I$137:$I$146,$P$293,$P$294,1)</f>
        <v>0.79979497202658012</v>
      </c>
      <c r="R329" s="6">
        <f t="shared" ca="1" si="66"/>
        <v>435.86513929463445</v>
      </c>
      <c r="S329" s="6">
        <f ca="1">_xll.PDENSITY($R$329,Model!$J$137:$J$146,$R$293,$R$294,1)</f>
        <v>0.7969922878345409</v>
      </c>
      <c r="T329" s="6">
        <f t="shared" ca="1" si="67"/>
        <v>435.86513929463445</v>
      </c>
      <c r="U329" s="6">
        <f ca="1">_xll.PDENSITY($T$329,Model!$K$137:$K$146,$T$293,$T$294,1)</f>
        <v>0.80226142253980437</v>
      </c>
      <c r="V329" s="6">
        <f t="shared" ca="1" si="68"/>
        <v>435.86513929463445</v>
      </c>
      <c r="W329" s="6">
        <f ca="1">_xll.PDENSITY($V$329,Model!$L$137:$L$146,$V$293,$V$294,1)</f>
        <v>0.78392374128600095</v>
      </c>
    </row>
    <row r="330" spans="1:23">
      <c r="A330">
        <v>32</v>
      </c>
      <c r="B330" s="6">
        <f t="shared" ca="1" si="59"/>
        <v>438.5890931432574</v>
      </c>
      <c r="C330" s="6">
        <f ca="1">_xll.PDENSITY($B$330,Model!$B$137:$B$146,$B$293,$B$294,1)</f>
        <v>0.70352830744370221</v>
      </c>
      <c r="D330" s="6">
        <f t="shared" ca="1" si="60"/>
        <v>438.5890931432574</v>
      </c>
      <c r="E330" s="6">
        <f ca="1">_xll.PDENSITY($D$330,Model!$C$137:$C$146,$D$293,$D$294,1)</f>
        <v>0.81671160650680752</v>
      </c>
      <c r="F330" s="6">
        <f t="shared" ca="1" si="61"/>
        <v>438.5890931432574</v>
      </c>
      <c r="G330" s="6">
        <f ca="1">_xll.PDENSITY($F$330,Model!$D$137:$D$146,$F$293,$F$294,1)</f>
        <v>0.75286326263382919</v>
      </c>
      <c r="H330" s="6">
        <f t="shared" ca="1" si="62"/>
        <v>438.5890931432574</v>
      </c>
      <c r="I330" s="6">
        <f ca="1">_xll.PDENSITY($H$330,Model!$E$137:$E$146,$H$293,$H$294,1)</f>
        <v>0.8159640711338092</v>
      </c>
      <c r="J330" s="6">
        <f t="shared" ca="1" si="63"/>
        <v>438.5890931432574</v>
      </c>
      <c r="K330" s="6">
        <f ca="1">_xll.PDENSITY($J$330,Model!$F$137:$F$146,$J$293,$J$294,1)</f>
        <v>0.77263302128245803</v>
      </c>
      <c r="L330" s="6"/>
      <c r="M330" s="6"/>
      <c r="N330" s="6">
        <f t="shared" ca="1" si="64"/>
        <v>438.5890931432574</v>
      </c>
      <c r="O330" s="6">
        <f ca="1">_xll.PDENSITY($N$330,Model!$H$137:$H$146,$N$293,$N$294,1)</f>
        <v>0.81929005791304355</v>
      </c>
      <c r="P330" s="6">
        <f t="shared" ca="1" si="65"/>
        <v>438.5890931432574</v>
      </c>
      <c r="Q330" s="6">
        <f ca="1">_xll.PDENSITY($P$330,Model!$I$137:$I$146,$P$293,$P$294,1)</f>
        <v>0.82011024667865162</v>
      </c>
      <c r="R330" s="6">
        <f t="shared" ca="1" si="66"/>
        <v>438.5890931432574</v>
      </c>
      <c r="S330" s="6">
        <f ca="1">_xll.PDENSITY($R$330,Model!$J$137:$J$146,$R$293,$R$294,1)</f>
        <v>0.81656730388038778</v>
      </c>
      <c r="T330" s="6">
        <f t="shared" ca="1" si="67"/>
        <v>438.5890931432574</v>
      </c>
      <c r="U330" s="6">
        <f ca="1">_xll.PDENSITY($T$330,Model!$K$137:$K$146,$T$293,$T$294,1)</f>
        <v>0.82100769626257208</v>
      </c>
      <c r="V330" s="6">
        <f t="shared" ca="1" si="68"/>
        <v>438.5890931432574</v>
      </c>
      <c r="W330" s="6">
        <f ca="1">_xll.PDENSITY($V$330,Model!$L$137:$L$146,$V$293,$V$294,1)</f>
        <v>0.80301544439181138</v>
      </c>
    </row>
    <row r="331" spans="1:23">
      <c r="A331">
        <v>33</v>
      </c>
      <c r="B331" s="6">
        <f t="shared" ca="1" si="59"/>
        <v>441.31304699188036</v>
      </c>
      <c r="C331" s="6">
        <f ca="1">_xll.PDENSITY($B$331,Model!$B$137:$B$146,$B$293,$B$294,1)</f>
        <v>0.71698581309248477</v>
      </c>
      <c r="D331" s="6">
        <f t="shared" ca="1" si="60"/>
        <v>441.31304699188036</v>
      </c>
      <c r="E331" s="6">
        <f ca="1">_xll.PDENSITY($D$331,Model!$C$137:$C$146,$D$293,$D$294,1)</f>
        <v>0.83507825240661604</v>
      </c>
      <c r="F331" s="6">
        <f t="shared" ca="1" si="61"/>
        <v>441.31304699188036</v>
      </c>
      <c r="G331" s="6">
        <f ca="1">_xll.PDENSITY($F$331,Model!$D$137:$D$146,$F$293,$F$294,1)</f>
        <v>0.76861172068914918</v>
      </c>
      <c r="H331" s="6">
        <f t="shared" ca="1" si="62"/>
        <v>441.31304699188036</v>
      </c>
      <c r="I331" s="6">
        <f ca="1">_xll.PDENSITY($H$331,Model!$E$137:$E$146,$H$293,$H$294,1)</f>
        <v>0.83459085279116874</v>
      </c>
      <c r="J331" s="6">
        <f t="shared" ca="1" si="63"/>
        <v>441.31304699188036</v>
      </c>
      <c r="K331" s="6">
        <f ca="1">_xll.PDENSITY($J$331,Model!$F$137:$F$146,$J$293,$J$294,1)</f>
        <v>0.78919974847667462</v>
      </c>
      <c r="L331" s="6"/>
      <c r="M331" s="6"/>
      <c r="N331" s="6">
        <f t="shared" ca="1" si="64"/>
        <v>441.31304699188036</v>
      </c>
      <c r="O331" s="6">
        <f ca="1">_xll.PDENSITY($N$331,Model!$H$137:$H$146,$N$293,$N$294,1)</f>
        <v>0.83572944628527535</v>
      </c>
      <c r="P331" s="6">
        <f t="shared" ca="1" si="65"/>
        <v>441.31304699188036</v>
      </c>
      <c r="Q331" s="6">
        <f ca="1">_xll.PDENSITY($P$331,Model!$I$137:$I$146,$P$293,$P$294,1)</f>
        <v>0.83733123754100691</v>
      </c>
      <c r="R331" s="6">
        <f t="shared" ca="1" si="66"/>
        <v>441.31304699188036</v>
      </c>
      <c r="S331" s="6">
        <f ca="1">_xll.PDENSITY($R$331,Model!$J$137:$J$146,$R$293,$R$294,1)</f>
        <v>0.83452235047076628</v>
      </c>
      <c r="T331" s="6">
        <f t="shared" ca="1" si="67"/>
        <v>441.31304699188036</v>
      </c>
      <c r="U331" s="6">
        <f ca="1">_xll.PDENSITY($T$331,Model!$K$137:$K$146,$T$293,$T$294,1)</f>
        <v>0.83742907658574095</v>
      </c>
      <c r="V331" s="6">
        <f t="shared" ca="1" si="68"/>
        <v>441.31304699188036</v>
      </c>
      <c r="W331" s="6">
        <f ca="1">_xll.PDENSITY($V$331,Model!$L$137:$L$146,$V$293,$V$294,1)</f>
        <v>0.82210714749762182</v>
      </c>
    </row>
    <row r="332" spans="1:23">
      <c r="A332">
        <v>34</v>
      </c>
      <c r="B332" s="6">
        <f t="shared" ref="B332:B363" ca="1" si="69">1/99*($B$292-$B$291)+B331</f>
        <v>444.03700084050331</v>
      </c>
      <c r="C332" s="6">
        <f ca="1">_xll.PDENSITY($B$332,Model!$B$137:$B$146,$B$293,$B$294,1)</f>
        <v>0.72953976006915211</v>
      </c>
      <c r="D332" s="6">
        <f t="shared" ref="D332:D363" ca="1" si="70">1/99*($D$292-$D$291)+D331</f>
        <v>444.03700084050331</v>
      </c>
      <c r="E332" s="6">
        <f ca="1">_xll.PDENSITY($D$332,Model!$C$137:$C$146,$D$293,$D$294,1)</f>
        <v>0.85005553553854618</v>
      </c>
      <c r="F332" s="6">
        <f t="shared" ref="F332:F363" ca="1" si="71">1/99*($F$292-$F$291)+F331</f>
        <v>444.03700084050331</v>
      </c>
      <c r="G332" s="6">
        <f ca="1">_xll.PDENSITY($F$332,Model!$D$137:$D$146,$F$293,$F$294,1)</f>
        <v>0.78382707922943939</v>
      </c>
      <c r="H332" s="6">
        <f t="shared" ref="H332:H363" ca="1" si="72">1/99*($H$292-$H$291)+H331</f>
        <v>444.03700084050331</v>
      </c>
      <c r="I332" s="6">
        <f ca="1">_xll.PDENSITY($H$332,Model!$E$137:$E$146,$H$293,$H$294,1)</f>
        <v>0.84971329315451505</v>
      </c>
      <c r="J332" s="6">
        <f t="shared" ref="J332:J363" ca="1" si="73">1/99*($J$292-$J$291)+J331</f>
        <v>444.03700084050331</v>
      </c>
      <c r="K332" s="6">
        <f ca="1">_xll.PDENSITY($J$332,Model!$F$137:$F$146,$J$293,$J$294,1)</f>
        <v>0.8043885516716186</v>
      </c>
      <c r="L332" s="6"/>
      <c r="M332" s="6"/>
      <c r="N332" s="6">
        <f t="shared" ref="N332:N363" ca="1" si="74">1/99*($N$292-$N$291)+N331</f>
        <v>444.03700084050331</v>
      </c>
      <c r="O332" s="6">
        <f ca="1">_xll.PDENSITY($N$332,Model!$H$137:$H$146,$N$293,$N$294,1)</f>
        <v>0.85287020868888264</v>
      </c>
      <c r="P332" s="6">
        <f t="shared" ref="P332:P363" ca="1" si="75">1/99*($P$292-$P$291)+P331</f>
        <v>444.03700084050331</v>
      </c>
      <c r="Q332" s="6">
        <f ca="1">_xll.PDENSITY($P$332,Model!$I$137:$I$146,$P$293,$P$294,1)</f>
        <v>0.85158970678659274</v>
      </c>
      <c r="R332" s="6">
        <f t="shared" ref="R332:R363" ca="1" si="76">1/99*($R$292-$R$291)+R331</f>
        <v>444.03700084050331</v>
      </c>
      <c r="S332" s="6">
        <f ca="1">_xll.PDENSITY($R$332,Model!$J$137:$J$146,$R$293,$R$294,1)</f>
        <v>0.85080956517264039</v>
      </c>
      <c r="T332" s="6">
        <f t="shared" ref="T332:T363" ca="1" si="77">1/99*($T$292-$T$291)+T331</f>
        <v>444.03700084050331</v>
      </c>
      <c r="U332" s="6">
        <f ca="1">_xll.PDENSITY($T$332,Model!$K$137:$K$146,$T$293,$T$294,1)</f>
        <v>0.85227309927768791</v>
      </c>
      <c r="V332" s="6">
        <f t="shared" ref="V332:V363" ca="1" si="78">1/99*($V$292-$V$291)+V331</f>
        <v>444.03700084050331</v>
      </c>
      <c r="W332" s="6">
        <f ca="1">_xll.PDENSITY($V$332,Model!$L$137:$L$146,$V$293,$V$294,1)</f>
        <v>0.84119885060343225</v>
      </c>
    </row>
    <row r="333" spans="1:23">
      <c r="A333">
        <v>35</v>
      </c>
      <c r="B333" s="6">
        <f t="shared" ca="1" si="69"/>
        <v>446.76095468912627</v>
      </c>
      <c r="C333" s="6">
        <f ca="1">_xll.PDENSITY($B$333,Model!$B$137:$B$146,$B$293,$B$294,1)</f>
        <v>0.74116888264095215</v>
      </c>
      <c r="D333" s="6">
        <f t="shared" ca="1" si="70"/>
        <v>446.76095468912627</v>
      </c>
      <c r="E333" s="6">
        <f ca="1">_xll.PDENSITY($D$333,Model!$C$137:$C$146,$D$293,$D$294,1)</f>
        <v>0.86154092662622683</v>
      </c>
      <c r="F333" s="6">
        <f t="shared" ca="1" si="71"/>
        <v>446.76095468912627</v>
      </c>
      <c r="G333" s="6">
        <f ca="1">_xll.PDENSITY($F$333,Model!$D$137:$D$146,$F$293,$F$294,1)</f>
        <v>0.79771390803409048</v>
      </c>
      <c r="H333" s="6">
        <f t="shared" ca="1" si="72"/>
        <v>446.76095468912627</v>
      </c>
      <c r="I333" s="6">
        <f ca="1">_xll.PDENSITY($H$333,Model!$E$137:$E$146,$H$293,$H$294,1)</f>
        <v>0.86102331421390588</v>
      </c>
      <c r="J333" s="6">
        <f t="shared" ca="1" si="73"/>
        <v>446.76095468912627</v>
      </c>
      <c r="K333" s="6">
        <f ca="1">_xll.PDENSITY($J$333,Model!$F$137:$F$146,$J$293,$J$294,1)</f>
        <v>0.81818574086189488</v>
      </c>
      <c r="L333" s="6"/>
      <c r="M333" s="6"/>
      <c r="N333" s="6">
        <f t="shared" ca="1" si="74"/>
        <v>446.76095468912627</v>
      </c>
      <c r="O333" s="6">
        <f ca="1">_xll.PDENSITY($N$333,Model!$H$137:$H$146,$N$293,$N$294,1)</f>
        <v>0.8691014269303825</v>
      </c>
      <c r="P333" s="6">
        <f t="shared" ca="1" si="75"/>
        <v>446.76095468912627</v>
      </c>
      <c r="Q333" s="6">
        <f ca="1">_xll.PDENSITY($P$333,Model!$I$137:$I$146,$P$293,$P$294,1)</f>
        <v>0.86377296759532185</v>
      </c>
      <c r="R333" s="6">
        <f t="shared" ca="1" si="76"/>
        <v>446.76095468912627</v>
      </c>
      <c r="S333" s="6">
        <f ca="1">_xll.PDENSITY($R$333,Model!$J$137:$J$146,$R$293,$R$294,1)</f>
        <v>0.86374899381016124</v>
      </c>
      <c r="T333" s="6">
        <f t="shared" ca="1" si="77"/>
        <v>446.76095468912627</v>
      </c>
      <c r="U333" s="6">
        <f ca="1">_xll.PDENSITY($T$333,Model!$K$137:$K$146,$T$293,$T$294,1)</f>
        <v>0.86595551457582987</v>
      </c>
      <c r="V333" s="6">
        <f t="shared" ca="1" si="78"/>
        <v>446.76095468912627</v>
      </c>
      <c r="W333" s="6">
        <f ca="1">_xll.PDENSITY($V$333,Model!$L$137:$L$146,$V$293,$V$294,1)</f>
        <v>0.85581174248343639</v>
      </c>
    </row>
    <row r="334" spans="1:23">
      <c r="A334">
        <v>36</v>
      </c>
      <c r="B334" s="6">
        <f t="shared" ca="1" si="69"/>
        <v>449.48490853774922</v>
      </c>
      <c r="C334" s="6">
        <f ca="1">_xll.PDENSITY($B$334,Model!$B$137:$B$146,$B$293,$B$294,1)</f>
        <v>0.75185652709379514</v>
      </c>
      <c r="D334" s="6">
        <f t="shared" ca="1" si="70"/>
        <v>449.48490853774922</v>
      </c>
      <c r="E334" s="6">
        <f ca="1">_xll.PDENSITY($D$334,Model!$C$137:$C$146,$D$293,$D$294,1)</f>
        <v>0.87103518053013995</v>
      </c>
      <c r="F334" s="6">
        <f t="shared" ca="1" si="71"/>
        <v>449.48490853774922</v>
      </c>
      <c r="G334" s="6">
        <f ca="1">_xll.PDENSITY($F$334,Model!$D$137:$D$146,$F$293,$F$294,1)</f>
        <v>0.80994149527096582</v>
      </c>
      <c r="H334" s="6">
        <f t="shared" ca="1" si="72"/>
        <v>449.48490853774922</v>
      </c>
      <c r="I334" s="6">
        <f ca="1">_xll.PDENSITY($H$334,Model!$E$137:$E$146,$H$293,$H$294,1)</f>
        <v>0.87020441933424553</v>
      </c>
      <c r="J334" s="6">
        <f t="shared" ca="1" si="73"/>
        <v>449.48490853774922</v>
      </c>
      <c r="K334" s="6">
        <f ca="1">_xll.PDENSITY($J$334,Model!$F$137:$F$146,$J$293,$J$294,1)</f>
        <v>0.83059966205671942</v>
      </c>
      <c r="L334" s="6"/>
      <c r="M334" s="6"/>
      <c r="N334" s="6">
        <f t="shared" ca="1" si="74"/>
        <v>449.48490853774922</v>
      </c>
      <c r="O334" s="6">
        <f ca="1">_xll.PDENSITY($N$334,Model!$H$137:$H$146,$N$293,$N$294,1)</f>
        <v>0.88239265447595483</v>
      </c>
      <c r="P334" s="6">
        <f t="shared" ca="1" si="75"/>
        <v>449.48490853774922</v>
      </c>
      <c r="Q334" s="6">
        <f ca="1">_xll.PDENSITY($P$334,Model!$I$137:$I$146,$P$293,$P$294,1)</f>
        <v>0.8746256712633359</v>
      </c>
      <c r="R334" s="6">
        <f t="shared" ca="1" si="76"/>
        <v>449.48490853774922</v>
      </c>
      <c r="S334" s="6">
        <f ca="1">_xll.PDENSITY($R$334,Model!$J$137:$J$146,$R$293,$R$294,1)</f>
        <v>0.87382257788253104</v>
      </c>
      <c r="T334" s="6">
        <f t="shared" ca="1" si="77"/>
        <v>449.48490853774922</v>
      </c>
      <c r="U334" s="6">
        <f ca="1">_xll.PDENSITY($T$334,Model!$K$137:$K$146,$T$293,$T$294,1)</f>
        <v>0.87802850441134184</v>
      </c>
      <c r="V334" s="6">
        <f t="shared" ca="1" si="78"/>
        <v>449.48490853774922</v>
      </c>
      <c r="W334" s="6">
        <f ca="1">_xll.PDENSITY($V$334,Model!$L$137:$L$146,$V$293,$V$294,1)</f>
        <v>0.86382167629818307</v>
      </c>
    </row>
    <row r="335" spans="1:23">
      <c r="A335">
        <v>37</v>
      </c>
      <c r="B335" s="6">
        <f t="shared" ca="1" si="69"/>
        <v>452.20886238637218</v>
      </c>
      <c r="C335" s="6">
        <f ca="1">_xll.PDENSITY($B$335,Model!$B$137:$B$146,$B$293,$B$294,1)</f>
        <v>0.76160448515043266</v>
      </c>
      <c r="D335" s="6">
        <f t="shared" ca="1" si="70"/>
        <v>452.20886238637218</v>
      </c>
      <c r="E335" s="6">
        <f ca="1">_xll.PDENSITY($D$335,Model!$C$137:$C$146,$D$293,$D$294,1)</f>
        <v>0.87962459365798773</v>
      </c>
      <c r="F335" s="6">
        <f t="shared" ca="1" si="71"/>
        <v>452.20886238637218</v>
      </c>
      <c r="G335" s="6">
        <f ca="1">_xll.PDENSITY($F$335,Model!$D$137:$D$146,$F$293,$F$294,1)</f>
        <v>0.82070819167013054</v>
      </c>
      <c r="H335" s="6">
        <f t="shared" ca="1" si="72"/>
        <v>452.20886238637218</v>
      </c>
      <c r="I335" s="6">
        <f ca="1">_xll.PDENSITY($H$335,Model!$E$137:$E$146,$H$293,$H$294,1)</f>
        <v>0.8786334128945732</v>
      </c>
      <c r="J335" s="6">
        <f t="shared" ca="1" si="73"/>
        <v>452.20886238637218</v>
      </c>
      <c r="K335" s="6">
        <f ca="1">_xll.PDENSITY($J$335,Model!$F$137:$F$146,$J$293,$J$294,1)</f>
        <v>0.84165945878950799</v>
      </c>
      <c r="L335" s="6"/>
      <c r="M335" s="6"/>
      <c r="N335" s="6">
        <f t="shared" ca="1" si="74"/>
        <v>452.20886238637218</v>
      </c>
      <c r="O335" s="6">
        <f ca="1">_xll.PDENSITY($N$335,Model!$H$137:$H$146,$N$293,$N$294,1)</f>
        <v>0.89159473226243802</v>
      </c>
      <c r="P335" s="6">
        <f t="shared" ca="1" si="75"/>
        <v>452.20886238637218</v>
      </c>
      <c r="Q335" s="6">
        <f ca="1">_xll.PDENSITY($P$335,Model!$I$137:$I$146,$P$293,$P$294,1)</f>
        <v>0.88393664929614846</v>
      </c>
      <c r="R335" s="6">
        <f t="shared" ca="1" si="76"/>
        <v>452.20886238637218</v>
      </c>
      <c r="S335" s="6">
        <f ca="1">_xll.PDENSITY($R$335,Model!$J$137:$J$146,$R$293,$R$294,1)</f>
        <v>0.88222200402120998</v>
      </c>
      <c r="T335" s="6">
        <f t="shared" ca="1" si="77"/>
        <v>452.20886238637218</v>
      </c>
      <c r="U335" s="6">
        <f ca="1">_xll.PDENSITY($T$335,Model!$K$137:$K$146,$T$293,$T$294,1)</f>
        <v>0.8876357317583583</v>
      </c>
      <c r="V335" s="6">
        <f t="shared" ca="1" si="78"/>
        <v>452.20886238637218</v>
      </c>
      <c r="W335" s="6">
        <f ca="1">_xll.PDENSITY($V$335,Model!$L$137:$L$146,$V$293,$V$294,1)</f>
        <v>0.87018557733345325</v>
      </c>
    </row>
    <row r="336" spans="1:23">
      <c r="A336">
        <v>38</v>
      </c>
      <c r="B336" s="6">
        <f t="shared" ca="1" si="69"/>
        <v>454.93281623499513</v>
      </c>
      <c r="C336" s="6">
        <f ca="1">_xll.PDENSITY($B$336,Model!$B$137:$B$146,$B$293,$B$294,1)</f>
        <v>0.77044074407563945</v>
      </c>
      <c r="D336" s="6">
        <f t="shared" ca="1" si="70"/>
        <v>454.93281623499513</v>
      </c>
      <c r="E336" s="6">
        <f ca="1">_xll.PDENSITY($D$336,Model!$C$137:$C$146,$D$293,$D$294,1)</f>
        <v>0.88703381687927718</v>
      </c>
      <c r="F336" s="6">
        <f t="shared" ca="1" si="71"/>
        <v>454.93281623499513</v>
      </c>
      <c r="G336" s="6">
        <f ca="1">_xll.PDENSITY($F$336,Model!$D$137:$D$146,$F$293,$F$294,1)</f>
        <v>0.83018865001056807</v>
      </c>
      <c r="H336" s="6">
        <f t="shared" ca="1" si="72"/>
        <v>454.93281623499513</v>
      </c>
      <c r="I336" s="6">
        <f ca="1">_xll.PDENSITY($H$336,Model!$E$137:$E$146,$H$293,$H$294,1)</f>
        <v>0.88608140589326501</v>
      </c>
      <c r="J336" s="6">
        <f t="shared" ca="1" si="73"/>
        <v>454.93281623499513</v>
      </c>
      <c r="K336" s="6">
        <f ca="1">_xll.PDENSITY($J$336,Model!$F$137:$F$146,$J$293,$J$294,1)</f>
        <v>0.85141319513523839</v>
      </c>
      <c r="L336" s="6"/>
      <c r="M336" s="6"/>
      <c r="N336" s="6">
        <f t="shared" ca="1" si="74"/>
        <v>454.93281623499513</v>
      </c>
      <c r="O336" s="6">
        <f ca="1">_xll.PDENSITY($N$336,Model!$H$137:$H$146,$N$293,$N$294,1)</f>
        <v>0.89677419022302907</v>
      </c>
      <c r="P336" s="6">
        <f t="shared" ca="1" si="75"/>
        <v>454.93281623499513</v>
      </c>
      <c r="Q336" s="6">
        <f ca="1">_xll.PDENSITY($P$336,Model!$I$137:$I$146,$P$293,$P$294,1)</f>
        <v>0.8912147068797065</v>
      </c>
      <c r="R336" s="6">
        <f t="shared" ca="1" si="76"/>
        <v>454.93281623499513</v>
      </c>
      <c r="S336" s="6">
        <f ca="1">_xll.PDENSITY($R$336,Model!$J$137:$J$146,$R$293,$R$294,1)</f>
        <v>0.88900146070442043</v>
      </c>
      <c r="T336" s="6">
        <f t="shared" ca="1" si="77"/>
        <v>454.93281623499513</v>
      </c>
      <c r="U336" s="6">
        <f ca="1">_xll.PDENSITY($T$336,Model!$K$137:$K$146,$T$293,$T$294,1)</f>
        <v>0.89428634619686309</v>
      </c>
      <c r="V336" s="6">
        <f t="shared" ca="1" si="78"/>
        <v>454.93281623499513</v>
      </c>
      <c r="W336" s="6">
        <f ca="1">_xll.PDENSITY($V$336,Model!$L$137:$L$146,$V$293,$V$294,1)</f>
        <v>0.87654947836872332</v>
      </c>
    </row>
    <row r="337" spans="1:23">
      <c r="A337">
        <v>39</v>
      </c>
      <c r="B337" s="6">
        <f t="shared" ca="1" si="69"/>
        <v>457.65677008361808</v>
      </c>
      <c r="C337" s="6">
        <f ca="1">_xll.PDENSITY($B$337,Model!$B$137:$B$146,$B$293,$B$294,1)</f>
        <v>0.7784181776995992</v>
      </c>
      <c r="D337" s="6">
        <f t="shared" ca="1" si="70"/>
        <v>457.65677008361808</v>
      </c>
      <c r="E337" s="6">
        <f ca="1">_xll.PDENSITY($D$337,Model!$C$137:$C$146,$D$293,$D$294,1)</f>
        <v>0.89296768022266126</v>
      </c>
      <c r="F337" s="6">
        <f t="shared" ca="1" si="71"/>
        <v>457.65677008361808</v>
      </c>
      <c r="G337" s="6">
        <f ca="1">_xll.PDENSITY($F$337,Model!$D$137:$D$146,$F$293,$F$294,1)</f>
        <v>0.83853665826342527</v>
      </c>
      <c r="H337" s="6">
        <f t="shared" ca="1" si="72"/>
        <v>457.65677008361808</v>
      </c>
      <c r="I337" s="6">
        <f ca="1">_xll.PDENSITY($H$337,Model!$E$137:$E$146,$H$293,$H$294,1)</f>
        <v>0.89223911857147831</v>
      </c>
      <c r="J337" s="6">
        <f t="shared" ca="1" si="73"/>
        <v>457.65677008361808</v>
      </c>
      <c r="K337" s="6">
        <f ca="1">_xll.PDENSITY($J$337,Model!$F$137:$F$146,$J$293,$J$294,1)</f>
        <v>0.85992547934884611</v>
      </c>
      <c r="L337" s="6"/>
      <c r="M337" s="6"/>
      <c r="N337" s="6">
        <f t="shared" ca="1" si="74"/>
        <v>457.65677008361808</v>
      </c>
      <c r="O337" s="6">
        <f ca="1">_xll.PDENSITY($N$337,Model!$H$137:$H$146,$N$293,$N$294,1)</f>
        <v>0.89909081255864221</v>
      </c>
      <c r="P337" s="6">
        <f t="shared" ca="1" si="75"/>
        <v>457.65677008361808</v>
      </c>
      <c r="Q337" s="6">
        <f ca="1">_xll.PDENSITY($P$337,Model!$I$137:$I$146,$P$293,$P$294,1)</f>
        <v>0.8962026774308921</v>
      </c>
      <c r="R337" s="6">
        <f t="shared" ca="1" si="76"/>
        <v>457.65677008361808</v>
      </c>
      <c r="S337" s="6">
        <f ca="1">_xll.PDENSITY($R$337,Model!$J$137:$J$146,$R$293,$R$294,1)</f>
        <v>0.89416094793216239</v>
      </c>
      <c r="T337" s="6">
        <f t="shared" ca="1" si="77"/>
        <v>457.65677008361808</v>
      </c>
      <c r="U337" s="6">
        <f ca="1">_xll.PDENSITY($T$337,Model!$K$137:$K$146,$T$293,$T$294,1)</f>
        <v>0.89807441453634929</v>
      </c>
      <c r="V337" s="6">
        <f t="shared" ca="1" si="78"/>
        <v>457.65677008361808</v>
      </c>
      <c r="W337" s="6">
        <f ca="1">_xll.PDENSITY($V$337,Model!$L$137:$L$146,$V$293,$V$294,1)</f>
        <v>0.8829133794039935</v>
      </c>
    </row>
    <row r="338" spans="1:23">
      <c r="A338">
        <v>40</v>
      </c>
      <c r="B338" s="6">
        <f t="shared" ca="1" si="69"/>
        <v>460.38072393224104</v>
      </c>
      <c r="C338" s="6">
        <f ca="1">_xll.PDENSITY($B$338,Model!$B$137:$B$146,$B$293,$B$294,1)</f>
        <v>0.78560707531011287</v>
      </c>
      <c r="D338" s="6">
        <f t="shared" ca="1" si="70"/>
        <v>460.38072393224104</v>
      </c>
      <c r="E338" s="6">
        <f ca="1">_xll.PDENSITY($D$338,Model!$C$137:$C$146,$D$293,$D$294,1)</f>
        <v>0.89718978936977012</v>
      </c>
      <c r="F338" s="6">
        <f t="shared" ca="1" si="71"/>
        <v>460.38072393224104</v>
      </c>
      <c r="G338" s="6">
        <f ca="1">_xll.PDENSITY($F$338,Model!$D$137:$D$146,$F$293,$F$294,1)</f>
        <v>0.84588763427520575</v>
      </c>
      <c r="H338" s="6">
        <f t="shared" ca="1" si="72"/>
        <v>460.38072393224104</v>
      </c>
      <c r="I338" s="6">
        <f ca="1">_xll.PDENSITY($H$338,Model!$E$137:$E$146,$H$293,$H$294,1)</f>
        <v>0.89679727117037022</v>
      </c>
      <c r="J338" s="6">
        <f t="shared" ca="1" si="73"/>
        <v>460.38072393224104</v>
      </c>
      <c r="K338" s="6">
        <f ca="1">_xll.PDENSITY($J$338,Model!$F$137:$F$146,$J$293,$J$294,1)</f>
        <v>0.86727464423709111</v>
      </c>
      <c r="L338" s="6"/>
      <c r="M338" s="6"/>
      <c r="N338" s="6">
        <f t="shared" ca="1" si="74"/>
        <v>460.38072393224104</v>
      </c>
      <c r="O338" s="6">
        <f ca="1">_xll.PDENSITY($N$338,Model!$H$137:$H$146,$N$293,$N$294,1)</f>
        <v>0.89985899045396067</v>
      </c>
      <c r="P338" s="6">
        <f t="shared" ca="1" si="75"/>
        <v>460.38072393224104</v>
      </c>
      <c r="Q338" s="6">
        <f ca="1">_xll.PDENSITY($P$338,Model!$I$137:$I$146,$P$293,$P$294,1)</f>
        <v>0.89895692657281256</v>
      </c>
      <c r="R338" s="6">
        <f t="shared" ca="1" si="76"/>
        <v>460.38072393224104</v>
      </c>
      <c r="S338" s="6">
        <f ca="1">_xll.PDENSITY($R$338,Model!$J$137:$J$146,$R$293,$R$294,1)</f>
        <v>0.89770046570443607</v>
      </c>
      <c r="T338" s="6">
        <f t="shared" ca="1" si="77"/>
        <v>460.38072393224104</v>
      </c>
      <c r="U338" s="6">
        <f ca="1">_xll.PDENSITY($T$338,Model!$K$137:$K$146,$T$293,$T$294,1)</f>
        <v>0.89964606918601109</v>
      </c>
      <c r="V338" s="6">
        <f t="shared" ca="1" si="78"/>
        <v>460.38072393224104</v>
      </c>
      <c r="W338" s="6">
        <f ca="1">_xll.PDENSITY($V$338,Model!$L$137:$L$146,$V$293,$V$294,1)</f>
        <v>0.88927728043926346</v>
      </c>
    </row>
    <row r="339" spans="1:23">
      <c r="A339">
        <v>41</v>
      </c>
      <c r="B339" s="6">
        <f t="shared" ca="1" si="69"/>
        <v>463.10467778086399</v>
      </c>
      <c r="C339" s="6">
        <f ca="1">_xll.PDENSITY($B$339,Model!$B$137:$B$146,$B$293,$B$294,1)</f>
        <v>0.79208607538190301</v>
      </c>
      <c r="D339" s="6">
        <f t="shared" ca="1" si="70"/>
        <v>463.10467778086399</v>
      </c>
      <c r="E339" s="6">
        <f ca="1">_xll.PDENSITY($D$339,Model!$C$137:$C$146,$D$293,$D$294,1)</f>
        <v>0.89953194317471374</v>
      </c>
      <c r="F339" s="6">
        <f t="shared" ca="1" si="71"/>
        <v>463.10467778086399</v>
      </c>
      <c r="G339" s="6">
        <f ca="1">_xll.PDENSITY($F$339,Model!$D$137:$D$146,$F$293,$F$294,1)</f>
        <v>0.85236082245859601</v>
      </c>
      <c r="H339" s="6">
        <f t="shared" ca="1" si="72"/>
        <v>463.10467778086399</v>
      </c>
      <c r="I339" s="6">
        <f ca="1">_xll.PDENSITY($H$339,Model!$E$137:$E$146,$H$293,$H$294,1)</f>
        <v>0.899446583931098</v>
      </c>
      <c r="J339" s="6">
        <f t="shared" ca="1" si="73"/>
        <v>463.10467778086399</v>
      </c>
      <c r="K339" s="6">
        <f ca="1">_xll.PDENSITY($J$339,Model!$F$137:$F$146,$J$293,$J$294,1)</f>
        <v>0.87354962959693572</v>
      </c>
      <c r="L339" s="6"/>
      <c r="M339" s="6"/>
      <c r="N339" s="6">
        <f t="shared" ca="1" si="74"/>
        <v>463.10467778086399</v>
      </c>
      <c r="O339" s="6">
        <f ca="1">_xll.PDENSITY($N$339,Model!$H$137:$H$146,$N$293,$N$294,1)</f>
        <v>0.89999614961749186</v>
      </c>
      <c r="P339" s="6">
        <f t="shared" ca="1" si="75"/>
        <v>463.10467778086399</v>
      </c>
      <c r="Q339" s="6">
        <f ca="1">_xll.PDENSITY($P$339,Model!$I$137:$I$146,$P$293,$P$294,1)</f>
        <v>0.89992250569917831</v>
      </c>
      <c r="R339" s="6">
        <f t="shared" ca="1" si="76"/>
        <v>463.10467778086399</v>
      </c>
      <c r="S339" s="6">
        <f ca="1">_xll.PDENSITY($R$339,Model!$J$137:$J$146,$R$293,$R$294,1)</f>
        <v>0.89962001402124103</v>
      </c>
      <c r="T339" s="6">
        <f t="shared" ca="1" si="77"/>
        <v>463.10467778086399</v>
      </c>
      <c r="U339" s="6">
        <f ca="1">_xll.PDENSITY($T$339,Model!$K$137:$K$146,$T$293,$T$294,1)</f>
        <v>0.89998864019317681</v>
      </c>
      <c r="V339" s="6">
        <f t="shared" ca="1" si="78"/>
        <v>463.10467778086399</v>
      </c>
      <c r="W339" s="6">
        <f ca="1">_xll.PDENSITY($V$339,Model!$L$137:$L$146,$V$293,$V$294,1)</f>
        <v>0.89564118147453375</v>
      </c>
    </row>
    <row r="340" spans="1:23">
      <c r="A340">
        <v>42</v>
      </c>
      <c r="B340" s="6">
        <f t="shared" ca="1" si="69"/>
        <v>465.82863162948695</v>
      </c>
      <c r="C340" s="6">
        <f ca="1">_xll.PDENSITY($B$340,Model!$B$137:$B$146,$B$293,$B$294,1)</f>
        <v>0.79793461044184144</v>
      </c>
      <c r="D340" s="6">
        <f t="shared" ca="1" si="70"/>
        <v>465.82863162948695</v>
      </c>
      <c r="E340" s="6">
        <f ca="1">_xll.PDENSITY($D$340,Model!$C$137:$C$146,$D$293,$D$294,1)</f>
        <v>0.9</v>
      </c>
      <c r="F340" s="6">
        <f t="shared" ca="1" si="71"/>
        <v>465.82863162948695</v>
      </c>
      <c r="G340" s="6">
        <f ca="1">_xll.PDENSITY($F$340,Model!$D$137:$D$146,$F$293,$F$294,1)</f>
        <v>0.85806122812471397</v>
      </c>
      <c r="H340" s="6">
        <f t="shared" ca="1" si="72"/>
        <v>465.82863162948695</v>
      </c>
      <c r="I340" s="6">
        <f ca="1">_xll.PDENSITY($H$340,Model!$E$137:$E$146,$H$293,$H$294,1)</f>
        <v>0.9</v>
      </c>
      <c r="J340" s="6">
        <f t="shared" ca="1" si="73"/>
        <v>465.82863162948695</v>
      </c>
      <c r="K340" s="6">
        <f ca="1">_xll.PDENSITY($J$340,Model!$F$137:$F$146,$J$293,$J$294,1)</f>
        <v>0.87884672206308212</v>
      </c>
      <c r="L340" s="6"/>
      <c r="M340" s="6"/>
      <c r="N340" s="6">
        <f t="shared" ca="1" si="74"/>
        <v>465.82863162948695</v>
      </c>
      <c r="O340" s="6">
        <f ca="1">_xll.PDENSITY($N$340,Model!$H$137:$H$146,$N$293,$N$294,1)</f>
        <v>0.9</v>
      </c>
      <c r="P340" s="6">
        <f t="shared" ca="1" si="75"/>
        <v>465.82863162948695</v>
      </c>
      <c r="Q340" s="6">
        <f ca="1">_xll.PDENSITY($P$340,Model!$I$137:$I$146,$P$293,$P$294,1)</f>
        <v>0.9</v>
      </c>
      <c r="R340" s="6">
        <f t="shared" ca="1" si="76"/>
        <v>465.82863162948695</v>
      </c>
      <c r="S340" s="6">
        <f ca="1">_xll.PDENSITY($R$340,Model!$J$137:$J$146,$R$293,$R$294,1)</f>
        <v>0.9</v>
      </c>
      <c r="T340" s="6">
        <f t="shared" ca="1" si="77"/>
        <v>465.82863162948695</v>
      </c>
      <c r="U340" s="6">
        <f ca="1">_xll.PDENSITY($T$340,Model!$K$137:$K$146,$T$293,$T$294,1)</f>
        <v>0.9</v>
      </c>
      <c r="V340" s="6">
        <f t="shared" ca="1" si="78"/>
        <v>465.82863162948695</v>
      </c>
      <c r="W340" s="6">
        <f ca="1">_xll.PDENSITY($V$340,Model!$L$137:$L$146,$V$293,$V$294,1)</f>
        <v>0.9</v>
      </c>
    </row>
    <row r="341" spans="1:23">
      <c r="A341">
        <v>43</v>
      </c>
      <c r="B341" s="6">
        <f t="shared" ca="1" si="69"/>
        <v>468.5525854781099</v>
      </c>
      <c r="C341" s="6">
        <f ca="1">_xll.PDENSITY($B$341,Model!$B$137:$B$146,$B$293,$B$294,1)</f>
        <v>0.80322792459255188</v>
      </c>
      <c r="D341" s="6">
        <f t="shared" ca="1" si="70"/>
        <v>468.5525854781099</v>
      </c>
      <c r="E341" s="6">
        <f ca="1">_xll.PDENSITY($D$341,Model!$C$137:$C$146,$D$293,$D$294,1)</f>
        <v>0.9</v>
      </c>
      <c r="F341" s="6">
        <f t="shared" ca="1" si="71"/>
        <v>468.5525854781099</v>
      </c>
      <c r="G341" s="6">
        <f ca="1">_xll.PDENSITY($F$341,Model!$D$137:$D$146,$F$293,$F$294,1)</f>
        <v>0.86308132083469558</v>
      </c>
      <c r="H341" s="6">
        <f t="shared" ca="1" si="72"/>
        <v>468.5525854781099</v>
      </c>
      <c r="I341" s="6">
        <f ca="1">_xll.PDENSITY($H$341,Model!$E$137:$E$146,$H$293,$H$294,1)</f>
        <v>0.9</v>
      </c>
      <c r="J341" s="6">
        <f t="shared" ca="1" si="73"/>
        <v>468.5525854781099</v>
      </c>
      <c r="K341" s="6">
        <f ca="1">_xll.PDENSITY($J$341,Model!$F$137:$F$146,$J$293,$J$294,1)</f>
        <v>0.88326630864900613</v>
      </c>
      <c r="L341" s="6"/>
      <c r="M341" s="6"/>
      <c r="N341" s="6">
        <f t="shared" ca="1" si="74"/>
        <v>468.5525854781099</v>
      </c>
      <c r="O341" s="6">
        <f ca="1">_xll.PDENSITY($N$341,Model!$H$137:$H$146,$N$293,$N$294,1)</f>
        <v>0.9</v>
      </c>
      <c r="P341" s="6">
        <f t="shared" ca="1" si="75"/>
        <v>468.5525854781099</v>
      </c>
      <c r="Q341" s="6">
        <f ca="1">_xll.PDENSITY($P$341,Model!$I$137:$I$146,$P$293,$P$294,1)</f>
        <v>0.9</v>
      </c>
      <c r="R341" s="6">
        <f t="shared" ca="1" si="76"/>
        <v>468.5525854781099</v>
      </c>
      <c r="S341" s="6">
        <f ca="1">_xll.PDENSITY($R$341,Model!$J$137:$J$146,$R$293,$R$294,1)</f>
        <v>0.9</v>
      </c>
      <c r="T341" s="6">
        <f t="shared" ca="1" si="77"/>
        <v>468.5525854781099</v>
      </c>
      <c r="U341" s="6">
        <f ca="1">_xll.PDENSITY($T$341,Model!$K$137:$K$146,$T$293,$T$294,1)</f>
        <v>0.9</v>
      </c>
      <c r="V341" s="6">
        <f t="shared" ca="1" si="78"/>
        <v>468.5525854781099</v>
      </c>
      <c r="W341" s="6">
        <f ca="1">_xll.PDENSITY($V$341,Model!$L$137:$L$146,$V$293,$V$294,1)</f>
        <v>0.9</v>
      </c>
    </row>
    <row r="342" spans="1:23">
      <c r="A342">
        <v>44</v>
      </c>
      <c r="B342" s="6">
        <f t="shared" ca="1" si="69"/>
        <v>471.27653932673286</v>
      </c>
      <c r="C342" s="6">
        <f ca="1">_xll.PDENSITY($B$342,Model!$B$137:$B$146,$B$293,$B$294,1)</f>
        <v>0.80803443958962762</v>
      </c>
      <c r="D342" s="6">
        <f t="shared" ca="1" si="70"/>
        <v>471.27653932673286</v>
      </c>
      <c r="E342" s="6">
        <f ca="1">_xll.PDENSITY($D$342,Model!$C$137:$C$146,$D$293,$D$294,1)</f>
        <v>0.9</v>
      </c>
      <c r="F342" s="6">
        <f t="shared" ca="1" si="71"/>
        <v>471.27653932673286</v>
      </c>
      <c r="G342" s="6">
        <f ca="1">_xll.PDENSITY($F$342,Model!$D$137:$D$146,$F$293,$F$294,1)</f>
        <v>0.86750253440166636</v>
      </c>
      <c r="H342" s="6">
        <f t="shared" ca="1" si="72"/>
        <v>471.27653932673286</v>
      </c>
      <c r="I342" s="6">
        <f ca="1">_xll.PDENSITY($H$342,Model!$E$137:$E$146,$H$293,$H$294,1)</f>
        <v>0.9</v>
      </c>
      <c r="J342" s="6">
        <f t="shared" ca="1" si="73"/>
        <v>471.27653932673286</v>
      </c>
      <c r="K342" s="6">
        <f ca="1">_xll.PDENSITY($J$342,Model!$F$137:$F$146,$J$293,$J$294,1)</f>
        <v>0.8869097915217351</v>
      </c>
      <c r="L342" s="6"/>
      <c r="M342" s="6"/>
      <c r="N342" s="6">
        <f t="shared" ca="1" si="74"/>
        <v>471.27653932673286</v>
      </c>
      <c r="O342" s="6">
        <f ca="1">_xll.PDENSITY($N$342,Model!$H$137:$H$146,$N$293,$N$294,1)</f>
        <v>0.9</v>
      </c>
      <c r="P342" s="6">
        <f t="shared" ca="1" si="75"/>
        <v>471.27653932673286</v>
      </c>
      <c r="Q342" s="6">
        <f ca="1">_xll.PDENSITY($P$342,Model!$I$137:$I$146,$P$293,$P$294,1)</f>
        <v>0.9</v>
      </c>
      <c r="R342" s="6">
        <f t="shared" ca="1" si="76"/>
        <v>471.27653932673286</v>
      </c>
      <c r="S342" s="6">
        <f ca="1">_xll.PDENSITY($R$342,Model!$J$137:$J$146,$R$293,$R$294,1)</f>
        <v>0.9</v>
      </c>
      <c r="T342" s="6">
        <f t="shared" ca="1" si="77"/>
        <v>471.27653932673286</v>
      </c>
      <c r="U342" s="6">
        <f ca="1">_xll.PDENSITY($T$342,Model!$K$137:$K$146,$T$293,$T$294,1)</f>
        <v>0.9</v>
      </c>
      <c r="V342" s="6">
        <f t="shared" ca="1" si="78"/>
        <v>471.27653932673286</v>
      </c>
      <c r="W342" s="6">
        <f ca="1">_xll.PDENSITY($V$342,Model!$L$137:$L$146,$V$293,$V$294,1)</f>
        <v>0.9</v>
      </c>
    </row>
    <row r="343" spans="1:23">
      <c r="A343">
        <v>45</v>
      </c>
      <c r="B343" s="6">
        <f t="shared" ca="1" si="69"/>
        <v>474.00049317535581</v>
      </c>
      <c r="C343" s="6">
        <f ca="1">_xll.PDENSITY($B$343,Model!$B$137:$B$146,$B$293,$B$294,1)</f>
        <v>0.812414793537792</v>
      </c>
      <c r="D343" s="6">
        <f t="shared" ca="1" si="70"/>
        <v>474.00049317535581</v>
      </c>
      <c r="E343" s="6">
        <f ca="1">_xll.PDENSITY($D$343,Model!$C$137:$C$146,$D$293,$D$294,1)</f>
        <v>0.9</v>
      </c>
      <c r="F343" s="6">
        <f t="shared" ca="1" si="71"/>
        <v>474.00049317535581</v>
      </c>
      <c r="G343" s="6">
        <f ca="1">_xll.PDENSITY($F$343,Model!$D$137:$D$146,$F$293,$F$294,1)</f>
        <v>0.87139658787549279</v>
      </c>
      <c r="H343" s="6">
        <f t="shared" ca="1" si="72"/>
        <v>474.00049317535581</v>
      </c>
      <c r="I343" s="6">
        <f ca="1">_xll.PDENSITY($H$343,Model!$E$137:$E$146,$H$293,$H$294,1)</f>
        <v>0.9</v>
      </c>
      <c r="J343" s="6">
        <f t="shared" ca="1" si="73"/>
        <v>474.00049317535581</v>
      </c>
      <c r="K343" s="6">
        <f ca="1">_xll.PDENSITY($J$343,Model!$F$137:$F$146,$J$293,$J$294,1)</f>
        <v>0.88987679347391657</v>
      </c>
      <c r="L343" s="6"/>
      <c r="M343" s="6"/>
      <c r="N343" s="6">
        <f t="shared" ca="1" si="74"/>
        <v>474.00049317535581</v>
      </c>
      <c r="O343" s="6">
        <f ca="1">_xll.PDENSITY($N$343,Model!$H$137:$H$146,$N$293,$N$294,1)</f>
        <v>0.9</v>
      </c>
      <c r="P343" s="6">
        <f t="shared" ca="1" si="75"/>
        <v>474.00049317535581</v>
      </c>
      <c r="Q343" s="6">
        <f ca="1">_xll.PDENSITY($P$343,Model!$I$137:$I$146,$P$293,$P$294,1)</f>
        <v>0.9</v>
      </c>
      <c r="R343" s="6">
        <f t="shared" ca="1" si="76"/>
        <v>474.00049317535581</v>
      </c>
      <c r="S343" s="6">
        <f ca="1">_xll.PDENSITY($R$343,Model!$J$137:$J$146,$R$293,$R$294,1)</f>
        <v>0.9</v>
      </c>
      <c r="T343" s="6">
        <f t="shared" ca="1" si="77"/>
        <v>474.00049317535581</v>
      </c>
      <c r="U343" s="6">
        <f ca="1">_xll.PDENSITY($T$343,Model!$K$137:$K$146,$T$293,$T$294,1)</f>
        <v>0.9</v>
      </c>
      <c r="V343" s="6">
        <f t="shared" ca="1" si="78"/>
        <v>474.00049317535581</v>
      </c>
      <c r="W343" s="6">
        <f ca="1">_xll.PDENSITY($V$343,Model!$L$137:$L$146,$V$293,$V$294,1)</f>
        <v>0.9</v>
      </c>
    </row>
    <row r="344" spans="1:23">
      <c r="A344">
        <v>46</v>
      </c>
      <c r="B344" s="6">
        <f t="shared" ca="1" si="69"/>
        <v>476.72444702397877</v>
      </c>
      <c r="C344" s="6">
        <f ca="1">_xll.PDENSITY($B$344,Model!$B$137:$B$146,$B$293,$B$294,1)</f>
        <v>0.81642189230804196</v>
      </c>
      <c r="D344" s="6">
        <f t="shared" ca="1" si="70"/>
        <v>476.72444702397877</v>
      </c>
      <c r="E344" s="6">
        <f ca="1">_xll.PDENSITY($D$344,Model!$C$137:$C$146,$D$293,$D$294,1)</f>
        <v>0.9</v>
      </c>
      <c r="F344" s="6">
        <f t="shared" ca="1" si="71"/>
        <v>476.72444702397877</v>
      </c>
      <c r="G344" s="6">
        <f ca="1">_xll.PDENSITY($F$344,Model!$D$137:$D$146,$F$293,$F$294,1)</f>
        <v>0.87482664893876749</v>
      </c>
      <c r="H344" s="6">
        <f t="shared" ca="1" si="72"/>
        <v>476.72444702397877</v>
      </c>
      <c r="I344" s="6">
        <f ca="1">_xll.PDENSITY($H$344,Model!$E$137:$E$146,$H$293,$H$294,1)</f>
        <v>0.9</v>
      </c>
      <c r="J344" s="6">
        <f t="shared" ca="1" si="73"/>
        <v>476.72444702397877</v>
      </c>
      <c r="K344" s="6">
        <f ca="1">_xll.PDENSITY($J$344,Model!$F$137:$F$146,$J$293,$J$294,1)</f>
        <v>0.89226275750016859</v>
      </c>
      <c r="L344" s="6"/>
      <c r="M344" s="6"/>
      <c r="N344" s="6">
        <f t="shared" ca="1" si="74"/>
        <v>476.72444702397877</v>
      </c>
      <c r="O344" s="6">
        <f ca="1">_xll.PDENSITY($N$344,Model!$H$137:$H$146,$N$293,$N$294,1)</f>
        <v>0.9</v>
      </c>
      <c r="P344" s="6">
        <f t="shared" ca="1" si="75"/>
        <v>476.72444702397877</v>
      </c>
      <c r="Q344" s="6">
        <f ca="1">_xll.PDENSITY($P$344,Model!$I$137:$I$146,$P$293,$P$294,1)</f>
        <v>0.9</v>
      </c>
      <c r="R344" s="6">
        <f t="shared" ca="1" si="76"/>
        <v>476.72444702397877</v>
      </c>
      <c r="S344" s="6">
        <f ca="1">_xll.PDENSITY($R$344,Model!$J$137:$J$146,$R$293,$R$294,1)</f>
        <v>0.9</v>
      </c>
      <c r="T344" s="6">
        <f t="shared" ca="1" si="77"/>
        <v>476.72444702397877</v>
      </c>
      <c r="U344" s="6">
        <f ca="1">_xll.PDENSITY($T$344,Model!$K$137:$K$146,$T$293,$T$294,1)</f>
        <v>0.9</v>
      </c>
      <c r="V344" s="6">
        <f t="shared" ca="1" si="78"/>
        <v>476.72444702397877</v>
      </c>
      <c r="W344" s="6">
        <f ca="1">_xll.PDENSITY($V$344,Model!$L$137:$L$146,$V$293,$V$294,1)</f>
        <v>0.9</v>
      </c>
    </row>
    <row r="345" spans="1:23">
      <c r="A345">
        <v>47</v>
      </c>
      <c r="B345" s="6">
        <f t="shared" ca="1" si="69"/>
        <v>479.44840087260172</v>
      </c>
      <c r="C345" s="6">
        <f ca="1">_xll.PDENSITY($B$345,Model!$B$137:$B$146,$B$293,$B$294,1)</f>
        <v>0.82010148787364423</v>
      </c>
      <c r="D345" s="6">
        <f t="shared" ca="1" si="70"/>
        <v>479.44840087260172</v>
      </c>
      <c r="E345" s="6">
        <f ca="1">_xll.PDENSITY($D$345,Model!$C$137:$C$146,$D$293,$D$294,1)</f>
        <v>0.9</v>
      </c>
      <c r="F345" s="6">
        <f t="shared" ca="1" si="71"/>
        <v>479.44840087260172</v>
      </c>
      <c r="G345" s="6">
        <f ca="1">_xll.PDENSITY($F$345,Model!$D$137:$D$146,$F$293,$F$294,1)</f>
        <v>0.87784835858614318</v>
      </c>
      <c r="H345" s="6">
        <f t="shared" ca="1" si="72"/>
        <v>479.44840087260172</v>
      </c>
      <c r="I345" s="6">
        <f ca="1">_xll.PDENSITY($H$345,Model!$E$137:$E$146,$H$293,$H$294,1)</f>
        <v>0.9</v>
      </c>
      <c r="J345" s="6">
        <f t="shared" ca="1" si="73"/>
        <v>479.44840087260172</v>
      </c>
      <c r="K345" s="6">
        <f ca="1">_xll.PDENSITY($J$345,Model!$F$137:$F$146,$J$293,$J$294,1)</f>
        <v>0.89415701208722853</v>
      </c>
      <c r="L345" s="6"/>
      <c r="M345" s="6"/>
      <c r="N345" s="6">
        <f t="shared" ca="1" si="74"/>
        <v>479.44840087260172</v>
      </c>
      <c r="O345" s="6">
        <f ca="1">_xll.PDENSITY($N$345,Model!$H$137:$H$146,$N$293,$N$294,1)</f>
        <v>0.9</v>
      </c>
      <c r="P345" s="6">
        <f t="shared" ca="1" si="75"/>
        <v>479.44840087260172</v>
      </c>
      <c r="Q345" s="6">
        <f ca="1">_xll.PDENSITY($P$345,Model!$I$137:$I$146,$P$293,$P$294,1)</f>
        <v>0.9</v>
      </c>
      <c r="R345" s="6">
        <f t="shared" ca="1" si="76"/>
        <v>479.44840087260172</v>
      </c>
      <c r="S345" s="6">
        <f ca="1">_xll.PDENSITY($R$345,Model!$J$137:$J$146,$R$293,$R$294,1)</f>
        <v>0.9</v>
      </c>
      <c r="T345" s="6">
        <f t="shared" ca="1" si="77"/>
        <v>479.44840087260172</v>
      </c>
      <c r="U345" s="6">
        <f ca="1">_xll.PDENSITY($T$345,Model!$K$137:$K$146,$T$293,$T$294,1)</f>
        <v>0.9</v>
      </c>
      <c r="V345" s="6">
        <f t="shared" ca="1" si="78"/>
        <v>479.44840087260172</v>
      </c>
      <c r="W345" s="6">
        <f ca="1">_xll.PDENSITY($V$345,Model!$L$137:$L$146,$V$293,$V$294,1)</f>
        <v>0.9</v>
      </c>
    </row>
    <row r="346" spans="1:23">
      <c r="A346">
        <v>48</v>
      </c>
      <c r="B346" s="6">
        <f t="shared" ca="1" si="69"/>
        <v>482.17235472122468</v>
      </c>
      <c r="C346" s="6">
        <f ca="1">_xll.PDENSITY($B$346,Model!$B$137:$B$146,$B$293,$B$294,1)</f>
        <v>0.82349297573964153</v>
      </c>
      <c r="D346" s="6">
        <f t="shared" ca="1" si="70"/>
        <v>482.17235472122468</v>
      </c>
      <c r="E346" s="6">
        <f ca="1">_xll.PDENSITY($D$346,Model!$C$137:$C$146,$D$293,$D$294,1)</f>
        <v>0.9</v>
      </c>
      <c r="F346" s="6">
        <f t="shared" ca="1" si="71"/>
        <v>482.17235472122468</v>
      </c>
      <c r="G346" s="6">
        <f ca="1">_xll.PDENSITY($F$346,Model!$D$137:$D$146,$F$293,$F$294,1)</f>
        <v>0.88051073370893285</v>
      </c>
      <c r="H346" s="6">
        <f t="shared" ca="1" si="72"/>
        <v>482.17235472122468</v>
      </c>
      <c r="I346" s="6">
        <f ca="1">_xll.PDENSITY($H$346,Model!$E$137:$E$146,$H$293,$H$294,1)</f>
        <v>0.9</v>
      </c>
      <c r="J346" s="6">
        <f t="shared" ca="1" si="73"/>
        <v>482.17235472122468</v>
      </c>
      <c r="K346" s="6">
        <f ca="1">_xll.PDENSITY($J$346,Model!$F$137:$F$146,$J$293,$J$294,1)</f>
        <v>0.89564133915999766</v>
      </c>
      <c r="L346" s="6"/>
      <c r="M346" s="6"/>
      <c r="N346" s="6">
        <f t="shared" ca="1" si="74"/>
        <v>482.17235472122468</v>
      </c>
      <c r="O346" s="6">
        <f ca="1">_xll.PDENSITY($N$346,Model!$H$137:$H$146,$N$293,$N$294,1)</f>
        <v>0.9</v>
      </c>
      <c r="P346" s="6">
        <f t="shared" ca="1" si="75"/>
        <v>482.17235472122468</v>
      </c>
      <c r="Q346" s="6">
        <f ca="1">_xll.PDENSITY($P$346,Model!$I$137:$I$146,$P$293,$P$294,1)</f>
        <v>0.9</v>
      </c>
      <c r="R346" s="6">
        <f t="shared" ca="1" si="76"/>
        <v>482.17235472122468</v>
      </c>
      <c r="S346" s="6">
        <f ca="1">_xll.PDENSITY($R$346,Model!$J$137:$J$146,$R$293,$R$294,1)</f>
        <v>0.9</v>
      </c>
      <c r="T346" s="6">
        <f t="shared" ca="1" si="77"/>
        <v>482.17235472122468</v>
      </c>
      <c r="U346" s="6">
        <f ca="1">_xll.PDENSITY($T$346,Model!$K$137:$K$146,$T$293,$T$294,1)</f>
        <v>0.9</v>
      </c>
      <c r="V346" s="6">
        <f t="shared" ca="1" si="78"/>
        <v>482.17235472122468</v>
      </c>
      <c r="W346" s="6">
        <f ca="1">_xll.PDENSITY($V$346,Model!$L$137:$L$146,$V$293,$V$294,1)</f>
        <v>0.9</v>
      </c>
    </row>
    <row r="347" spans="1:23">
      <c r="A347">
        <v>49</v>
      </c>
      <c r="B347" s="6">
        <f t="shared" ca="1" si="69"/>
        <v>484.89630856984763</v>
      </c>
      <c r="C347" s="6">
        <f ca="1">_xll.PDENSITY($B$347,Model!$B$137:$B$146,$B$293,$B$294,1)</f>
        <v>0.8266302365589977</v>
      </c>
      <c r="D347" s="6">
        <f t="shared" ca="1" si="70"/>
        <v>484.89630856984763</v>
      </c>
      <c r="E347" s="6">
        <f ca="1">_xll.PDENSITY($D$347,Model!$C$137:$C$146,$D$293,$D$294,1)</f>
        <v>0.9</v>
      </c>
      <c r="F347" s="6">
        <f t="shared" ca="1" si="71"/>
        <v>484.89630856984763</v>
      </c>
      <c r="G347" s="6">
        <f ca="1">_xll.PDENSITY($F$347,Model!$D$137:$D$146,$F$293,$F$294,1)</f>
        <v>0.88285696222631338</v>
      </c>
      <c r="H347" s="6">
        <f t="shared" ca="1" si="72"/>
        <v>484.89630856984763</v>
      </c>
      <c r="I347" s="6">
        <f ca="1">_xll.PDENSITY($H$347,Model!$E$137:$E$146,$H$293,$H$294,1)</f>
        <v>0.9</v>
      </c>
      <c r="J347" s="6">
        <f t="shared" ca="1" si="73"/>
        <v>484.89630856984763</v>
      </c>
      <c r="K347" s="6">
        <f ca="1">_xll.PDENSITY($J$347,Model!$F$137:$F$146,$J$293,$J$294,1)</f>
        <v>0.89678904722936126</v>
      </c>
      <c r="L347" s="6"/>
      <c r="M347" s="6"/>
      <c r="N347" s="6">
        <f t="shared" ca="1" si="74"/>
        <v>484.89630856984763</v>
      </c>
      <c r="O347" s="6">
        <f ca="1">_xll.PDENSITY($N$347,Model!$H$137:$H$146,$N$293,$N$294,1)</f>
        <v>0.9</v>
      </c>
      <c r="P347" s="6">
        <f t="shared" ca="1" si="75"/>
        <v>484.89630856984763</v>
      </c>
      <c r="Q347" s="6">
        <f ca="1">_xll.PDENSITY($P$347,Model!$I$137:$I$146,$P$293,$P$294,1)</f>
        <v>0.9</v>
      </c>
      <c r="R347" s="6">
        <f t="shared" ca="1" si="76"/>
        <v>484.89630856984763</v>
      </c>
      <c r="S347" s="6">
        <f ca="1">_xll.PDENSITY($R$347,Model!$J$137:$J$146,$R$293,$R$294,1)</f>
        <v>0.9</v>
      </c>
      <c r="T347" s="6">
        <f t="shared" ca="1" si="77"/>
        <v>484.89630856984763</v>
      </c>
      <c r="U347" s="6">
        <f ca="1">_xll.PDENSITY($T$347,Model!$K$137:$K$146,$T$293,$T$294,1)</f>
        <v>0.9</v>
      </c>
      <c r="V347" s="6">
        <f t="shared" ca="1" si="78"/>
        <v>484.89630856984763</v>
      </c>
      <c r="W347" s="6">
        <f ca="1">_xll.PDENSITY($V$347,Model!$L$137:$L$146,$V$293,$V$294,1)</f>
        <v>0.9</v>
      </c>
    </row>
    <row r="348" spans="1:23">
      <c r="A348">
        <v>50</v>
      </c>
      <c r="B348" s="6">
        <f t="shared" ca="1" si="69"/>
        <v>487.62026241847059</v>
      </c>
      <c r="C348" s="6">
        <f ca="1">_xll.PDENSITY($B$348,Model!$B$137:$B$146,$B$293,$B$294,1)</f>
        <v>0.82954243282928031</v>
      </c>
      <c r="D348" s="6">
        <f t="shared" ca="1" si="70"/>
        <v>487.62026241847059</v>
      </c>
      <c r="E348" s="6">
        <f ca="1">_xll.PDENSITY($D$348,Model!$C$137:$C$146,$D$293,$D$294,1)</f>
        <v>0.9</v>
      </c>
      <c r="F348" s="6">
        <f t="shared" ca="1" si="71"/>
        <v>487.62026241847059</v>
      </c>
      <c r="G348" s="6">
        <f ca="1">_xll.PDENSITY($F$348,Model!$D$137:$D$146,$F$293,$F$294,1)</f>
        <v>0.88492510366141919</v>
      </c>
      <c r="H348" s="6">
        <f t="shared" ca="1" si="72"/>
        <v>487.62026241847059</v>
      </c>
      <c r="I348" s="6">
        <f ca="1">_xll.PDENSITY($H$348,Model!$E$137:$E$146,$H$293,$H$294,1)</f>
        <v>0.9</v>
      </c>
      <c r="J348" s="6">
        <f t="shared" ca="1" si="73"/>
        <v>487.62026241847059</v>
      </c>
      <c r="K348" s="6">
        <f ca="1">_xll.PDENSITY($J$348,Model!$F$137:$F$146,$J$293,$J$294,1)</f>
        <v>0.89766452116433015</v>
      </c>
      <c r="L348" s="6"/>
      <c r="M348" s="6"/>
      <c r="N348" s="6">
        <f t="shared" ca="1" si="74"/>
        <v>487.62026241847059</v>
      </c>
      <c r="O348" s="6">
        <f ca="1">_xll.PDENSITY($N$348,Model!$H$137:$H$146,$N$293,$N$294,1)</f>
        <v>0.9</v>
      </c>
      <c r="P348" s="6">
        <f t="shared" ca="1" si="75"/>
        <v>487.62026241847059</v>
      </c>
      <c r="Q348" s="6">
        <f ca="1">_xll.PDENSITY($P$348,Model!$I$137:$I$146,$P$293,$P$294,1)</f>
        <v>0.9</v>
      </c>
      <c r="R348" s="6">
        <f t="shared" ca="1" si="76"/>
        <v>487.62026241847059</v>
      </c>
      <c r="S348" s="6">
        <f ca="1">_xll.PDENSITY($R$348,Model!$J$137:$J$146,$R$293,$R$294,1)</f>
        <v>0.9</v>
      </c>
      <c r="T348" s="6">
        <f t="shared" ca="1" si="77"/>
        <v>487.62026241847059</v>
      </c>
      <c r="U348" s="6">
        <f ca="1">_xll.PDENSITY($T$348,Model!$K$137:$K$146,$T$293,$T$294,1)</f>
        <v>0.9</v>
      </c>
      <c r="V348" s="6">
        <f t="shared" ca="1" si="78"/>
        <v>487.62026241847059</v>
      </c>
      <c r="W348" s="6">
        <f ca="1">_xll.PDENSITY($V$348,Model!$L$137:$L$146,$V$293,$V$294,1)</f>
        <v>0.9</v>
      </c>
    </row>
    <row r="349" spans="1:23">
      <c r="A349">
        <v>51</v>
      </c>
      <c r="B349" s="6">
        <f t="shared" ca="1" si="69"/>
        <v>490.34421626709354</v>
      </c>
      <c r="C349" s="6">
        <f ca="1">_xll.PDENSITY($B$349,Model!$B$137:$B$146,$B$293,$B$294,1)</f>
        <v>0.83225472207340978</v>
      </c>
      <c r="D349" s="6">
        <f t="shared" ca="1" si="70"/>
        <v>490.34421626709354</v>
      </c>
      <c r="E349" s="6">
        <f ca="1">_xll.PDENSITY($D$349,Model!$C$137:$C$146,$D$293,$D$294,1)</f>
        <v>0.9</v>
      </c>
      <c r="F349" s="6">
        <f t="shared" ca="1" si="71"/>
        <v>490.34421626709354</v>
      </c>
      <c r="G349" s="6">
        <f ca="1">_xll.PDENSITY($F$349,Model!$D$137:$D$146,$F$293,$F$294,1)</f>
        <v>0.88674870652677296</v>
      </c>
      <c r="H349" s="6">
        <f t="shared" ca="1" si="72"/>
        <v>490.34421626709354</v>
      </c>
      <c r="I349" s="6">
        <f ca="1">_xll.PDENSITY($H$349,Model!$E$137:$E$146,$H$293,$H$294,1)</f>
        <v>0.9</v>
      </c>
      <c r="J349" s="6">
        <f t="shared" ca="1" si="73"/>
        <v>490.34421626709354</v>
      </c>
      <c r="K349" s="6">
        <f ca="1">_xll.PDENSITY($J$349,Model!$F$137:$F$146,$J$293,$J$294,1)</f>
        <v>0.89832319463802146</v>
      </c>
      <c r="L349" s="6"/>
      <c r="M349" s="6"/>
      <c r="N349" s="6">
        <f t="shared" ca="1" si="74"/>
        <v>490.34421626709354</v>
      </c>
      <c r="O349" s="6">
        <f ca="1">_xll.PDENSITY($N$349,Model!$H$137:$H$146,$N$293,$N$294,1)</f>
        <v>0.9</v>
      </c>
      <c r="P349" s="6">
        <f t="shared" ca="1" si="75"/>
        <v>490.34421626709354</v>
      </c>
      <c r="Q349" s="6">
        <f ca="1">_xll.PDENSITY($P$349,Model!$I$137:$I$146,$P$293,$P$294,1)</f>
        <v>0.9</v>
      </c>
      <c r="R349" s="6">
        <f t="shared" ca="1" si="76"/>
        <v>490.34421626709354</v>
      </c>
      <c r="S349" s="6">
        <f ca="1">_xll.PDENSITY($R$349,Model!$J$137:$J$146,$R$293,$R$294,1)</f>
        <v>0.9</v>
      </c>
      <c r="T349" s="6">
        <f t="shared" ca="1" si="77"/>
        <v>490.34421626709354</v>
      </c>
      <c r="U349" s="6">
        <f ca="1">_xll.PDENSITY($T$349,Model!$K$137:$K$146,$T$293,$T$294,1)</f>
        <v>0.9</v>
      </c>
      <c r="V349" s="6">
        <f t="shared" ca="1" si="78"/>
        <v>490.34421626709354</v>
      </c>
      <c r="W349" s="6">
        <f ca="1">_xll.PDENSITY($V$349,Model!$L$137:$L$146,$V$293,$V$294,1)</f>
        <v>0.9</v>
      </c>
    </row>
    <row r="350" spans="1:23">
      <c r="A350">
        <v>52</v>
      </c>
      <c r="B350" s="6">
        <f t="shared" ca="1" si="69"/>
        <v>493.0681701157165</v>
      </c>
      <c r="C350" s="6">
        <f ca="1">_xll.PDENSITY($B$350,Model!$B$137:$B$146,$B$293,$B$294,1)</f>
        <v>0.83478887548881109</v>
      </c>
      <c r="D350" s="6">
        <f t="shared" ca="1" si="70"/>
        <v>493.0681701157165</v>
      </c>
      <c r="E350" s="6">
        <f ca="1">_xll.PDENSITY($D$350,Model!$C$137:$C$146,$D$293,$D$294,1)</f>
        <v>0.9</v>
      </c>
      <c r="F350" s="6">
        <f t="shared" ca="1" si="71"/>
        <v>493.0681701157165</v>
      </c>
      <c r="G350" s="6">
        <f ca="1">_xll.PDENSITY($F$350,Model!$D$137:$D$146,$F$293,$F$294,1)</f>
        <v>0.88835735253401427</v>
      </c>
      <c r="H350" s="6">
        <f t="shared" ca="1" si="72"/>
        <v>493.0681701157165</v>
      </c>
      <c r="I350" s="6">
        <f ca="1">_xll.PDENSITY($H$350,Model!$E$137:$E$146,$H$293,$H$294,1)</f>
        <v>0.9</v>
      </c>
      <c r="J350" s="6">
        <f t="shared" ca="1" si="73"/>
        <v>493.0681701157165</v>
      </c>
      <c r="K350" s="6">
        <f ca="1">_xll.PDENSITY($J$350,Model!$F$137:$F$146,$J$293,$J$294,1)</f>
        <v>0.89881187333631496</v>
      </c>
      <c r="L350" s="6"/>
      <c r="M350" s="6"/>
      <c r="N350" s="6">
        <f t="shared" ca="1" si="74"/>
        <v>493.0681701157165</v>
      </c>
      <c r="O350" s="6">
        <f ca="1">_xll.PDENSITY($N$350,Model!$H$137:$H$146,$N$293,$N$294,1)</f>
        <v>0.9</v>
      </c>
      <c r="P350" s="6">
        <f t="shared" ca="1" si="75"/>
        <v>493.0681701157165</v>
      </c>
      <c r="Q350" s="6">
        <f ca="1">_xll.PDENSITY($P$350,Model!$I$137:$I$146,$P$293,$P$294,1)</f>
        <v>0.9</v>
      </c>
      <c r="R350" s="6">
        <f t="shared" ca="1" si="76"/>
        <v>493.0681701157165</v>
      </c>
      <c r="S350" s="6">
        <f ca="1">_xll.PDENSITY($R$350,Model!$J$137:$J$146,$R$293,$R$294,1)</f>
        <v>0.9</v>
      </c>
      <c r="T350" s="6">
        <f t="shared" ca="1" si="77"/>
        <v>493.0681701157165</v>
      </c>
      <c r="U350" s="6">
        <f ca="1">_xll.PDENSITY($T$350,Model!$K$137:$K$146,$T$293,$T$294,1)</f>
        <v>0.9</v>
      </c>
      <c r="V350" s="6">
        <f t="shared" ca="1" si="78"/>
        <v>493.0681701157165</v>
      </c>
      <c r="W350" s="6">
        <f ca="1">_xll.PDENSITY($V$350,Model!$L$137:$L$146,$V$293,$V$294,1)</f>
        <v>0.9</v>
      </c>
    </row>
    <row r="351" spans="1:23">
      <c r="A351">
        <v>53</v>
      </c>
      <c r="B351" s="6">
        <f t="shared" ca="1" si="69"/>
        <v>495.79212396433945</v>
      </c>
      <c r="C351" s="6">
        <f ca="1">_xll.PDENSITY($B$351,Model!$B$137:$B$146,$B$293,$B$294,1)</f>
        <v>0.83716380491507858</v>
      </c>
      <c r="D351" s="6">
        <f t="shared" ca="1" si="70"/>
        <v>495.79212396433945</v>
      </c>
      <c r="E351" s="6">
        <f ca="1">_xll.PDENSITY($D$351,Model!$C$137:$C$146,$D$293,$D$294,1)</f>
        <v>0.9</v>
      </c>
      <c r="F351" s="6">
        <f t="shared" ca="1" si="71"/>
        <v>495.79212396433945</v>
      </c>
      <c r="G351" s="6">
        <f ca="1">_xll.PDENSITY($F$351,Model!$D$137:$D$146,$F$293,$F$294,1)</f>
        <v>0.88977713645587131</v>
      </c>
      <c r="H351" s="6">
        <f t="shared" ca="1" si="72"/>
        <v>495.79212396433945</v>
      </c>
      <c r="I351" s="6">
        <f ca="1">_xll.PDENSITY($H$351,Model!$E$137:$E$146,$H$293,$H$294,1)</f>
        <v>0.9</v>
      </c>
      <c r="J351" s="6">
        <f t="shared" ca="1" si="73"/>
        <v>495.79212396433945</v>
      </c>
      <c r="K351" s="6">
        <f ca="1">_xll.PDENSITY($J$351,Model!$F$137:$F$146,$J$293,$J$294,1)</f>
        <v>0.89916932716587739</v>
      </c>
      <c r="L351" s="6"/>
      <c r="M351" s="6"/>
      <c r="N351" s="6">
        <f t="shared" ca="1" si="74"/>
        <v>495.79212396433945</v>
      </c>
      <c r="O351" s="6">
        <f ca="1">_xll.PDENSITY($N$351,Model!$H$137:$H$146,$N$293,$N$294,1)</f>
        <v>0.9</v>
      </c>
      <c r="P351" s="6">
        <f t="shared" ca="1" si="75"/>
        <v>495.79212396433945</v>
      </c>
      <c r="Q351" s="6">
        <f ca="1">_xll.PDENSITY($P$351,Model!$I$137:$I$146,$P$293,$P$294,1)</f>
        <v>0.9</v>
      </c>
      <c r="R351" s="6">
        <f t="shared" ca="1" si="76"/>
        <v>495.79212396433945</v>
      </c>
      <c r="S351" s="6">
        <f ca="1">_xll.PDENSITY($R$351,Model!$J$137:$J$146,$R$293,$R$294,1)</f>
        <v>0.9</v>
      </c>
      <c r="T351" s="6">
        <f t="shared" ca="1" si="77"/>
        <v>495.79212396433945</v>
      </c>
      <c r="U351" s="6">
        <f ca="1">_xll.PDENSITY($T$351,Model!$K$137:$K$146,$T$293,$T$294,1)</f>
        <v>0.9</v>
      </c>
      <c r="V351" s="6">
        <f t="shared" ca="1" si="78"/>
        <v>495.79212396433945</v>
      </c>
      <c r="W351" s="6">
        <f ca="1">_xll.PDENSITY($V$351,Model!$L$137:$L$146,$V$293,$V$294,1)</f>
        <v>0.9</v>
      </c>
    </row>
    <row r="352" spans="1:23">
      <c r="A352">
        <v>54</v>
      </c>
      <c r="B352" s="6">
        <f t="shared" ca="1" si="69"/>
        <v>498.51607781296241</v>
      </c>
      <c r="C352" s="6">
        <f ca="1">_xll.PDENSITY($B$352,Model!$B$137:$B$146,$B$293,$B$294,1)</f>
        <v>0.83939600710753215</v>
      </c>
      <c r="D352" s="6">
        <f t="shared" ca="1" si="70"/>
        <v>498.51607781296241</v>
      </c>
      <c r="E352" s="6">
        <f ca="1">_xll.PDENSITY($D$352,Model!$C$137:$C$146,$D$293,$D$294,1)</f>
        <v>0.9</v>
      </c>
      <c r="F352" s="6">
        <f t="shared" ca="1" si="71"/>
        <v>498.51607781296241</v>
      </c>
      <c r="G352" s="6">
        <f ca="1">_xll.PDENSITY($F$352,Model!$D$137:$D$146,$F$293,$F$294,1)</f>
        <v>0.89103108942448583</v>
      </c>
      <c r="H352" s="6">
        <f t="shared" ca="1" si="72"/>
        <v>498.51607781296241</v>
      </c>
      <c r="I352" s="6">
        <f ca="1">_xll.PDENSITY($H$352,Model!$E$137:$E$146,$H$293,$H$294,1)</f>
        <v>0.9</v>
      </c>
      <c r="J352" s="6">
        <f t="shared" ca="1" si="73"/>
        <v>498.51607781296241</v>
      </c>
      <c r="K352" s="6">
        <f ca="1">_xll.PDENSITY($J$352,Model!$F$137:$F$146,$J$293,$J$294,1)</f>
        <v>0.89942706769237846</v>
      </c>
      <c r="L352" s="6"/>
      <c r="M352" s="6"/>
      <c r="N352" s="6">
        <f t="shared" ca="1" si="74"/>
        <v>498.51607781296241</v>
      </c>
      <c r="O352" s="6">
        <f ca="1">_xll.PDENSITY($N$352,Model!$H$137:$H$146,$N$293,$N$294,1)</f>
        <v>0.9</v>
      </c>
      <c r="P352" s="6">
        <f t="shared" ca="1" si="75"/>
        <v>498.51607781296241</v>
      </c>
      <c r="Q352" s="6">
        <f ca="1">_xll.PDENSITY($P$352,Model!$I$137:$I$146,$P$293,$P$294,1)</f>
        <v>0.9</v>
      </c>
      <c r="R352" s="6">
        <f t="shared" ca="1" si="76"/>
        <v>498.51607781296241</v>
      </c>
      <c r="S352" s="6">
        <f ca="1">_xll.PDENSITY($R$352,Model!$J$137:$J$146,$R$293,$R$294,1)</f>
        <v>0.9</v>
      </c>
      <c r="T352" s="6">
        <f t="shared" ca="1" si="77"/>
        <v>498.51607781296241</v>
      </c>
      <c r="U352" s="6">
        <f ca="1">_xll.PDENSITY($T$352,Model!$K$137:$K$146,$T$293,$T$294,1)</f>
        <v>0.9</v>
      </c>
      <c r="V352" s="6">
        <f t="shared" ca="1" si="78"/>
        <v>498.51607781296241</v>
      </c>
      <c r="W352" s="6">
        <f ca="1">_xll.PDENSITY($V$352,Model!$L$137:$L$146,$V$293,$V$294,1)</f>
        <v>0.9</v>
      </c>
    </row>
    <row r="353" spans="1:23">
      <c r="A353">
        <v>55</v>
      </c>
      <c r="B353" s="6">
        <f t="shared" ca="1" si="69"/>
        <v>501.24003166158536</v>
      </c>
      <c r="C353" s="6">
        <f ca="1">_xll.PDENSITY($B$353,Model!$B$137:$B$146,$B$293,$B$294,1)</f>
        <v>0.84149993631845865</v>
      </c>
      <c r="D353" s="6">
        <f t="shared" ca="1" si="70"/>
        <v>501.24003166158536</v>
      </c>
      <c r="E353" s="6">
        <f ca="1">_xll.PDENSITY($D$353,Model!$C$137:$C$146,$D$293,$D$294,1)</f>
        <v>0.9</v>
      </c>
      <c r="F353" s="6">
        <f t="shared" ca="1" si="71"/>
        <v>501.24003166158536</v>
      </c>
      <c r="G353" s="6">
        <f ca="1">_xll.PDENSITY($F$353,Model!$D$137:$D$146,$F$293,$F$294,1)</f>
        <v>0.89213955253266541</v>
      </c>
      <c r="H353" s="6">
        <f t="shared" ca="1" si="72"/>
        <v>501.24003166158536</v>
      </c>
      <c r="I353" s="6">
        <f ca="1">_xll.PDENSITY($H$353,Model!$E$137:$E$146,$H$293,$H$294,1)</f>
        <v>0.9</v>
      </c>
      <c r="J353" s="6">
        <f t="shared" ca="1" si="73"/>
        <v>501.24003166158536</v>
      </c>
      <c r="K353" s="6">
        <f ca="1">_xll.PDENSITY($J$353,Model!$F$137:$F$146,$J$293,$J$294,1)</f>
        <v>0.8996102318085788</v>
      </c>
      <c r="L353" s="6"/>
      <c r="M353" s="6"/>
      <c r="N353" s="6">
        <f t="shared" ca="1" si="74"/>
        <v>501.24003166158536</v>
      </c>
      <c r="O353" s="6">
        <f ca="1">_xll.PDENSITY($N$353,Model!$H$137:$H$146,$N$293,$N$294,1)</f>
        <v>0.9</v>
      </c>
      <c r="P353" s="6">
        <f t="shared" ca="1" si="75"/>
        <v>501.24003166158536</v>
      </c>
      <c r="Q353" s="6">
        <f ca="1">_xll.PDENSITY($P$353,Model!$I$137:$I$146,$P$293,$P$294,1)</f>
        <v>0.9</v>
      </c>
      <c r="R353" s="6">
        <f t="shared" ca="1" si="76"/>
        <v>501.24003166158536</v>
      </c>
      <c r="S353" s="6">
        <f ca="1">_xll.PDENSITY($R$353,Model!$J$137:$J$146,$R$293,$R$294,1)</f>
        <v>0.9</v>
      </c>
      <c r="T353" s="6">
        <f t="shared" ca="1" si="77"/>
        <v>501.24003166158536</v>
      </c>
      <c r="U353" s="6">
        <f ca="1">_xll.PDENSITY($T$353,Model!$K$137:$K$146,$T$293,$T$294,1)</f>
        <v>0.9</v>
      </c>
      <c r="V353" s="6">
        <f t="shared" ca="1" si="78"/>
        <v>501.24003166158536</v>
      </c>
      <c r="W353" s="6">
        <f ca="1">_xll.PDENSITY($V$353,Model!$L$137:$L$146,$V$293,$V$294,1)</f>
        <v>0.9</v>
      </c>
    </row>
    <row r="354" spans="1:23">
      <c r="A354">
        <v>56</v>
      </c>
      <c r="B354" s="6">
        <f t="shared" ca="1" si="69"/>
        <v>503.96398551020832</v>
      </c>
      <c r="C354" s="6">
        <f ca="1">_xll.PDENSITY($B$354,Model!$B$137:$B$146,$B$293,$B$294,1)</f>
        <v>0.84348831614417397</v>
      </c>
      <c r="D354" s="6">
        <f t="shared" ca="1" si="70"/>
        <v>503.96398551020832</v>
      </c>
      <c r="E354" s="6">
        <f ca="1">_xll.PDENSITY($D$354,Model!$C$137:$C$146,$D$293,$D$294,1)</f>
        <v>0.9</v>
      </c>
      <c r="F354" s="6">
        <f t="shared" ca="1" si="71"/>
        <v>503.96398551020832</v>
      </c>
      <c r="G354" s="6">
        <f ca="1">_xll.PDENSITY($F$354,Model!$D$137:$D$146,$F$293,$F$294,1)</f>
        <v>0.89312050679845556</v>
      </c>
      <c r="H354" s="6">
        <f t="shared" ca="1" si="72"/>
        <v>503.96398551020832</v>
      </c>
      <c r="I354" s="6">
        <f ca="1">_xll.PDENSITY($H$354,Model!$E$137:$E$146,$H$293,$H$294,1)</f>
        <v>0.9</v>
      </c>
      <c r="J354" s="6">
        <f t="shared" ca="1" si="73"/>
        <v>503.96398551020832</v>
      </c>
      <c r="K354" s="6">
        <f ca="1">_xll.PDENSITY($J$354,Model!$F$137:$F$146,$J$293,$J$294,1)</f>
        <v>0.89973850254448151</v>
      </c>
      <c r="L354" s="6"/>
      <c r="M354" s="6"/>
      <c r="N354" s="6">
        <f t="shared" ca="1" si="74"/>
        <v>503.96398551020832</v>
      </c>
      <c r="O354" s="6">
        <f ca="1">_xll.PDENSITY($N$354,Model!$H$137:$H$146,$N$293,$N$294,1)</f>
        <v>0.9</v>
      </c>
      <c r="P354" s="6">
        <f t="shared" ca="1" si="75"/>
        <v>503.96398551020832</v>
      </c>
      <c r="Q354" s="6">
        <f ca="1">_xll.PDENSITY($P$354,Model!$I$137:$I$146,$P$293,$P$294,1)</f>
        <v>0.9</v>
      </c>
      <c r="R354" s="6">
        <f t="shared" ca="1" si="76"/>
        <v>503.96398551020832</v>
      </c>
      <c r="S354" s="6">
        <f ca="1">_xll.PDENSITY($R$354,Model!$J$137:$J$146,$R$293,$R$294,1)</f>
        <v>0.9</v>
      </c>
      <c r="T354" s="6">
        <f t="shared" ca="1" si="77"/>
        <v>503.96398551020832</v>
      </c>
      <c r="U354" s="6">
        <f ca="1">_xll.PDENSITY($T$354,Model!$K$137:$K$146,$T$293,$T$294,1)</f>
        <v>0.9</v>
      </c>
      <c r="V354" s="6">
        <f t="shared" ca="1" si="78"/>
        <v>503.96398551020832</v>
      </c>
      <c r="W354" s="6">
        <f ca="1">_xll.PDENSITY($V$354,Model!$L$137:$L$146,$V$293,$V$294,1)</f>
        <v>0.9</v>
      </c>
    </row>
    <row r="355" spans="1:23">
      <c r="A355">
        <v>57</v>
      </c>
      <c r="B355" s="6">
        <f t="shared" ca="1" si="69"/>
        <v>506.68793935883127</v>
      </c>
      <c r="C355" s="6">
        <f ca="1">_xll.PDENSITY($B$355,Model!$B$137:$B$146,$B$293,$B$294,1)</f>
        <v>0.84537240062900376</v>
      </c>
      <c r="D355" s="6">
        <f t="shared" ca="1" si="70"/>
        <v>506.68793935883127</v>
      </c>
      <c r="E355" s="6">
        <f ca="1">_xll.PDENSITY($D$355,Model!$C$137:$C$146,$D$293,$D$294,1)</f>
        <v>0.9</v>
      </c>
      <c r="F355" s="6">
        <f t="shared" ca="1" si="71"/>
        <v>506.68793935883127</v>
      </c>
      <c r="G355" s="6">
        <f ca="1">_xll.PDENSITY($F$355,Model!$D$137:$D$146,$F$293,$F$294,1)</f>
        <v>0.8939898648455824</v>
      </c>
      <c r="H355" s="6">
        <f t="shared" ca="1" si="72"/>
        <v>506.68793935883127</v>
      </c>
      <c r="I355" s="6">
        <f ca="1">_xll.PDENSITY($H$355,Model!$E$137:$E$146,$H$293,$H$294,1)</f>
        <v>0.9</v>
      </c>
      <c r="J355" s="6">
        <f t="shared" ca="1" si="73"/>
        <v>506.68793935883127</v>
      </c>
      <c r="K355" s="6">
        <f ca="1">_xll.PDENSITY($J$355,Model!$F$137:$F$146,$J$293,$J$294,1)</f>
        <v>0.89982701109202134</v>
      </c>
      <c r="L355" s="6"/>
      <c r="M355" s="6"/>
      <c r="N355" s="6">
        <f t="shared" ca="1" si="74"/>
        <v>506.68793935883127</v>
      </c>
      <c r="O355" s="6">
        <f ca="1">_xll.PDENSITY($N$355,Model!$H$137:$H$146,$N$293,$N$294,1)</f>
        <v>0.9</v>
      </c>
      <c r="P355" s="6">
        <f t="shared" ca="1" si="75"/>
        <v>506.68793935883127</v>
      </c>
      <c r="Q355" s="6">
        <f ca="1">_xll.PDENSITY($P$355,Model!$I$137:$I$146,$P$293,$P$294,1)</f>
        <v>0.9</v>
      </c>
      <c r="R355" s="6">
        <f t="shared" ca="1" si="76"/>
        <v>506.68793935883127</v>
      </c>
      <c r="S355" s="6">
        <f ca="1">_xll.PDENSITY($R$355,Model!$J$137:$J$146,$R$293,$R$294,1)</f>
        <v>0.9</v>
      </c>
      <c r="T355" s="6">
        <f t="shared" ca="1" si="77"/>
        <v>506.68793935883127</v>
      </c>
      <c r="U355" s="6">
        <f ca="1">_xll.PDENSITY($T$355,Model!$K$137:$K$146,$T$293,$T$294,1)</f>
        <v>0.9</v>
      </c>
      <c r="V355" s="6">
        <f t="shared" ca="1" si="78"/>
        <v>506.68793935883127</v>
      </c>
      <c r="W355" s="6">
        <f ca="1">_xll.PDENSITY($V$355,Model!$L$137:$L$146,$V$293,$V$294,1)</f>
        <v>0.9</v>
      </c>
    </row>
    <row r="356" spans="1:23">
      <c r="A356">
        <v>58</v>
      </c>
      <c r="B356" s="6">
        <f t="shared" ca="1" si="69"/>
        <v>509.41189320745423</v>
      </c>
      <c r="C356" s="6">
        <f ca="1">_xll.PDENSITY($B$356,Model!$B$137:$B$146,$B$293,$B$294,1)</f>
        <v>0.84716219332480236</v>
      </c>
      <c r="D356" s="6">
        <f t="shared" ca="1" si="70"/>
        <v>509.41189320745423</v>
      </c>
      <c r="E356" s="6">
        <f ca="1">_xll.PDENSITY($D$356,Model!$C$137:$C$146,$D$293,$D$294,1)</f>
        <v>0.9</v>
      </c>
      <c r="F356" s="6">
        <f t="shared" ca="1" si="71"/>
        <v>509.41189320745423</v>
      </c>
      <c r="G356" s="6">
        <f ca="1">_xll.PDENSITY($F$356,Model!$D$137:$D$146,$F$293,$F$294,1)</f>
        <v>0.89476172903128115</v>
      </c>
      <c r="H356" s="6">
        <f t="shared" ca="1" si="72"/>
        <v>509.41189320745423</v>
      </c>
      <c r="I356" s="6">
        <f ca="1">_xll.PDENSITY($H$356,Model!$E$137:$E$146,$H$293,$H$294,1)</f>
        <v>0.9</v>
      </c>
      <c r="J356" s="6">
        <f t="shared" ca="1" si="73"/>
        <v>509.41189320745423</v>
      </c>
      <c r="K356" s="6">
        <f ca="1">_xll.PDENSITY($J$356,Model!$F$137:$F$146,$J$293,$J$294,1)</f>
        <v>0.8998871786484971</v>
      </c>
      <c r="L356" s="6"/>
      <c r="M356" s="6"/>
      <c r="N356" s="6">
        <f t="shared" ca="1" si="74"/>
        <v>509.41189320745423</v>
      </c>
      <c r="O356" s="6">
        <f ca="1">_xll.PDENSITY($N$356,Model!$H$137:$H$146,$N$293,$N$294,1)</f>
        <v>0.9</v>
      </c>
      <c r="P356" s="6">
        <f t="shared" ca="1" si="75"/>
        <v>509.41189320745423</v>
      </c>
      <c r="Q356" s="6">
        <f ca="1">_xll.PDENSITY($P$356,Model!$I$137:$I$146,$P$293,$P$294,1)</f>
        <v>0.9</v>
      </c>
      <c r="R356" s="6">
        <f t="shared" ca="1" si="76"/>
        <v>509.41189320745423</v>
      </c>
      <c r="S356" s="6">
        <f ca="1">_xll.PDENSITY($R$356,Model!$J$137:$J$146,$R$293,$R$294,1)</f>
        <v>0.9</v>
      </c>
      <c r="T356" s="6">
        <f t="shared" ca="1" si="77"/>
        <v>509.41189320745423</v>
      </c>
      <c r="U356" s="6">
        <f ca="1">_xll.PDENSITY($T$356,Model!$K$137:$K$146,$T$293,$T$294,1)</f>
        <v>0.9</v>
      </c>
      <c r="V356" s="6">
        <f t="shared" ca="1" si="78"/>
        <v>509.41189320745423</v>
      </c>
      <c r="W356" s="6">
        <f ca="1">_xll.PDENSITY($V$356,Model!$L$137:$L$146,$V$293,$V$294,1)</f>
        <v>0.9</v>
      </c>
    </row>
    <row r="357" spans="1:23">
      <c r="A357">
        <v>59</v>
      </c>
      <c r="B357" s="6">
        <f t="shared" ca="1" si="69"/>
        <v>512.13584705607718</v>
      </c>
      <c r="C357" s="6">
        <f ca="1">_xll.PDENSITY($B$357,Model!$B$137:$B$146,$B$293,$B$294,1)</f>
        <v>0.84886663168466292</v>
      </c>
      <c r="D357" s="6">
        <f t="shared" ca="1" si="70"/>
        <v>512.13584705607718</v>
      </c>
      <c r="E357" s="6">
        <f ca="1">_xll.PDENSITY($D$357,Model!$C$137:$C$146,$D$293,$D$294,1)</f>
        <v>0.9</v>
      </c>
      <c r="F357" s="6">
        <f t="shared" ca="1" si="71"/>
        <v>512.13584705607718</v>
      </c>
      <c r="G357" s="6">
        <f ca="1">_xll.PDENSITY($F$357,Model!$D$137:$D$146,$F$293,$F$294,1)</f>
        <v>0.89544862020874838</v>
      </c>
      <c r="H357" s="6">
        <f t="shared" ca="1" si="72"/>
        <v>512.13584705607718</v>
      </c>
      <c r="I357" s="6">
        <f ca="1">_xll.PDENSITY($H$357,Model!$E$137:$E$146,$H$293,$H$294,1)</f>
        <v>0.9</v>
      </c>
      <c r="J357" s="6">
        <f t="shared" ca="1" si="73"/>
        <v>512.13584705607718</v>
      </c>
      <c r="K357" s="6">
        <f ca="1">_xll.PDENSITY($J$357,Model!$F$137:$F$146,$J$293,$J$294,1)</f>
        <v>0.8999274709589512</v>
      </c>
      <c r="L357" s="6"/>
      <c r="M357" s="6"/>
      <c r="N357" s="6">
        <f t="shared" ca="1" si="74"/>
        <v>512.13584705607718</v>
      </c>
      <c r="O357" s="6">
        <f ca="1">_xll.PDENSITY($N$357,Model!$H$137:$H$146,$N$293,$N$294,1)</f>
        <v>0.9</v>
      </c>
      <c r="P357" s="6">
        <f t="shared" ca="1" si="75"/>
        <v>512.13584705607718</v>
      </c>
      <c r="Q357" s="6">
        <f ca="1">_xll.PDENSITY($P$357,Model!$I$137:$I$146,$P$293,$P$294,1)</f>
        <v>0.9</v>
      </c>
      <c r="R357" s="6">
        <f t="shared" ca="1" si="76"/>
        <v>512.13584705607718</v>
      </c>
      <c r="S357" s="6">
        <f ca="1">_xll.PDENSITY($R$357,Model!$J$137:$J$146,$R$293,$R$294,1)</f>
        <v>0.9</v>
      </c>
      <c r="T357" s="6">
        <f t="shared" ca="1" si="77"/>
        <v>512.13584705607718</v>
      </c>
      <c r="U357" s="6">
        <f ca="1">_xll.PDENSITY($T$357,Model!$K$137:$K$146,$T$293,$T$294,1)</f>
        <v>0.9</v>
      </c>
      <c r="V357" s="6">
        <f t="shared" ca="1" si="78"/>
        <v>512.13584705607718</v>
      </c>
      <c r="W357" s="6">
        <f ca="1">_xll.PDENSITY($V$357,Model!$L$137:$L$146,$V$293,$V$294,1)</f>
        <v>0.9</v>
      </c>
    </row>
    <row r="358" spans="1:23">
      <c r="A358">
        <v>60</v>
      </c>
      <c r="B358" s="6">
        <f t="shared" ca="1" si="69"/>
        <v>514.85980090470014</v>
      </c>
      <c r="C358" s="6">
        <f ca="1">_xll.PDENSITY($B$358,Model!$B$137:$B$146,$B$293,$B$294,1)</f>
        <v>0.85049374295764613</v>
      </c>
      <c r="D358" s="6">
        <f t="shared" ca="1" si="70"/>
        <v>514.85980090470014</v>
      </c>
      <c r="E358" s="6">
        <f ca="1">_xll.PDENSITY($D$358,Model!$C$137:$C$146,$D$293,$D$294,1)</f>
        <v>0.9</v>
      </c>
      <c r="F358" s="6">
        <f t="shared" ca="1" si="71"/>
        <v>514.85980090470014</v>
      </c>
      <c r="G358" s="6">
        <f ca="1">_xll.PDENSITY($F$358,Model!$D$137:$D$146,$F$293,$F$294,1)</f>
        <v>0.89606168083510906</v>
      </c>
      <c r="H358" s="6">
        <f t="shared" ca="1" si="72"/>
        <v>514.85980090470014</v>
      </c>
      <c r="I358" s="6">
        <f ca="1">_xll.PDENSITY($H$358,Model!$E$137:$E$146,$H$293,$H$294,1)</f>
        <v>0.9</v>
      </c>
      <c r="J358" s="6">
        <f t="shared" ca="1" si="73"/>
        <v>514.85980090470014</v>
      </c>
      <c r="K358" s="6">
        <f ca="1">_xll.PDENSITY($J$358,Model!$F$137:$F$146,$J$293,$J$294,1)</f>
        <v>0.89995405122819017</v>
      </c>
      <c r="L358" s="6"/>
      <c r="M358" s="6"/>
      <c r="N358" s="6">
        <f t="shared" ca="1" si="74"/>
        <v>514.85980090470014</v>
      </c>
      <c r="O358" s="6">
        <f ca="1">_xll.PDENSITY($N$358,Model!$H$137:$H$146,$N$293,$N$294,1)</f>
        <v>0.9</v>
      </c>
      <c r="P358" s="6">
        <f t="shared" ca="1" si="75"/>
        <v>514.85980090470014</v>
      </c>
      <c r="Q358" s="6">
        <f ca="1">_xll.PDENSITY($P$358,Model!$I$137:$I$146,$P$293,$P$294,1)</f>
        <v>0.9</v>
      </c>
      <c r="R358" s="6">
        <f t="shared" ca="1" si="76"/>
        <v>514.85980090470014</v>
      </c>
      <c r="S358" s="6">
        <f ca="1">_xll.PDENSITY($R$358,Model!$J$137:$J$146,$R$293,$R$294,1)</f>
        <v>0.9</v>
      </c>
      <c r="T358" s="6">
        <f t="shared" ca="1" si="77"/>
        <v>514.85980090470014</v>
      </c>
      <c r="U358" s="6">
        <f ca="1">_xll.PDENSITY($T$358,Model!$K$137:$K$146,$T$293,$T$294,1)</f>
        <v>0.9</v>
      </c>
      <c r="V358" s="6">
        <f t="shared" ca="1" si="78"/>
        <v>514.85980090470014</v>
      </c>
      <c r="W358" s="6">
        <f ca="1">_xll.PDENSITY($V$358,Model!$L$137:$L$146,$V$293,$V$294,1)</f>
        <v>0.9</v>
      </c>
    </row>
    <row r="359" spans="1:23">
      <c r="A359">
        <v>61</v>
      </c>
      <c r="B359" s="6">
        <f t="shared" ca="1" si="69"/>
        <v>517.58375475332309</v>
      </c>
      <c r="C359" s="6">
        <f ca="1">_xll.PDENSITY($B$359,Model!$B$137:$B$146,$B$293,$B$294,1)</f>
        <v>0.85205077669821294</v>
      </c>
      <c r="D359" s="6">
        <f t="shared" ca="1" si="70"/>
        <v>517.58375475332309</v>
      </c>
      <c r="E359" s="6">
        <f ca="1">_xll.PDENSITY($D$359,Model!$C$137:$C$146,$D$293,$D$294,1)</f>
        <v>0.9</v>
      </c>
      <c r="F359" s="6">
        <f t="shared" ca="1" si="71"/>
        <v>517.58375475332309</v>
      </c>
      <c r="G359" s="6">
        <f ca="1">_xll.PDENSITY($F$359,Model!$D$137:$D$146,$F$293,$F$294,1)</f>
        <v>0.89661085571962595</v>
      </c>
      <c r="H359" s="6">
        <f t="shared" ca="1" si="72"/>
        <v>517.58375475332309</v>
      </c>
      <c r="I359" s="6">
        <f ca="1">_xll.PDENSITY($H$359,Model!$E$137:$E$146,$H$293,$H$294,1)</f>
        <v>0.9</v>
      </c>
      <c r="J359" s="6">
        <f t="shared" ca="1" si="73"/>
        <v>517.58375475332309</v>
      </c>
      <c r="K359" s="6">
        <f ca="1">_xll.PDENSITY($J$359,Model!$F$137:$F$146,$J$293,$J$294,1)</f>
        <v>0.89997132760698617</v>
      </c>
      <c r="L359" s="6"/>
      <c r="M359" s="6"/>
      <c r="N359" s="6">
        <f t="shared" ca="1" si="74"/>
        <v>517.58375475332309</v>
      </c>
      <c r="O359" s="6">
        <f ca="1">_xll.PDENSITY($N$359,Model!$H$137:$H$146,$N$293,$N$294,1)</f>
        <v>0.9</v>
      </c>
      <c r="P359" s="6">
        <f t="shared" ca="1" si="75"/>
        <v>517.58375475332309</v>
      </c>
      <c r="Q359" s="6">
        <f ca="1">_xll.PDENSITY($P$359,Model!$I$137:$I$146,$P$293,$P$294,1)</f>
        <v>0.9</v>
      </c>
      <c r="R359" s="6">
        <f t="shared" ca="1" si="76"/>
        <v>517.58375475332309</v>
      </c>
      <c r="S359" s="6">
        <f ca="1">_xll.PDENSITY($R$359,Model!$J$137:$J$146,$R$293,$R$294,1)</f>
        <v>0.9</v>
      </c>
      <c r="T359" s="6">
        <f t="shared" ca="1" si="77"/>
        <v>517.58375475332309</v>
      </c>
      <c r="U359" s="6">
        <f ca="1">_xll.PDENSITY($T$359,Model!$K$137:$K$146,$T$293,$T$294,1)</f>
        <v>0.9</v>
      </c>
      <c r="V359" s="6">
        <f t="shared" ca="1" si="78"/>
        <v>517.58375475332309</v>
      </c>
      <c r="W359" s="6">
        <f ca="1">_xll.PDENSITY($V$359,Model!$L$137:$L$146,$V$293,$V$294,1)</f>
        <v>0.9</v>
      </c>
    </row>
    <row r="360" spans="1:23">
      <c r="A360">
        <v>62</v>
      </c>
      <c r="B360" s="6">
        <f t="shared" ca="1" si="69"/>
        <v>520.30770860194605</v>
      </c>
      <c r="C360" s="6">
        <f ca="1">_xll.PDENSITY($B$360,Model!$B$137:$B$146,$B$293,$B$294,1)</f>
        <v>0.85354431811784581</v>
      </c>
      <c r="D360" s="6">
        <f t="shared" ca="1" si="70"/>
        <v>520.30770860194605</v>
      </c>
      <c r="E360" s="6">
        <f ca="1">_xll.PDENSITY($D$360,Model!$C$137:$C$146,$D$293,$D$294,1)</f>
        <v>0.9</v>
      </c>
      <c r="F360" s="6">
        <f t="shared" ca="1" si="71"/>
        <v>520.30770860194605</v>
      </c>
      <c r="G360" s="6">
        <f ca="1">_xll.PDENSITY($F$360,Model!$D$137:$D$146,$F$293,$F$294,1)</f>
        <v>0.89710505334417401</v>
      </c>
      <c r="H360" s="6">
        <f t="shared" ca="1" si="72"/>
        <v>520.30770860194605</v>
      </c>
      <c r="I360" s="6">
        <f ca="1">_xll.PDENSITY($H$360,Model!$E$137:$E$146,$H$293,$H$294,1)</f>
        <v>0.9</v>
      </c>
      <c r="J360" s="6">
        <f t="shared" ca="1" si="73"/>
        <v>520.30770860194605</v>
      </c>
      <c r="K360" s="6">
        <f ca="1">_xll.PDENSITY($J$360,Model!$F$137:$F$146,$J$293,$J$294,1)</f>
        <v>0.89998239940527358</v>
      </c>
      <c r="L360" s="6"/>
      <c r="M360" s="6"/>
      <c r="N360" s="6">
        <f t="shared" ca="1" si="74"/>
        <v>520.30770860194605</v>
      </c>
      <c r="O360" s="6">
        <f ca="1">_xll.PDENSITY($N$360,Model!$H$137:$H$146,$N$293,$N$294,1)</f>
        <v>0.9</v>
      </c>
      <c r="P360" s="6">
        <f t="shared" ca="1" si="75"/>
        <v>520.30770860194605</v>
      </c>
      <c r="Q360" s="6">
        <f ca="1">_xll.PDENSITY($P$360,Model!$I$137:$I$146,$P$293,$P$294,1)</f>
        <v>0.9</v>
      </c>
      <c r="R360" s="6">
        <f t="shared" ca="1" si="76"/>
        <v>520.30770860194605</v>
      </c>
      <c r="S360" s="6">
        <f ca="1">_xll.PDENSITY($R$360,Model!$J$137:$J$146,$R$293,$R$294,1)</f>
        <v>0.9</v>
      </c>
      <c r="T360" s="6">
        <f t="shared" ca="1" si="77"/>
        <v>520.30770860194605</v>
      </c>
      <c r="U360" s="6">
        <f ca="1">_xll.PDENSITY($T$360,Model!$K$137:$K$146,$T$293,$T$294,1)</f>
        <v>0.9</v>
      </c>
      <c r="V360" s="6">
        <f t="shared" ca="1" si="78"/>
        <v>520.30770860194605</v>
      </c>
      <c r="W360" s="6">
        <f ca="1">_xll.PDENSITY($V$360,Model!$L$137:$L$146,$V$293,$V$294,1)</f>
        <v>0.9</v>
      </c>
    </row>
    <row r="361" spans="1:23">
      <c r="A361">
        <v>63</v>
      </c>
      <c r="B361" s="6">
        <f t="shared" ca="1" si="69"/>
        <v>523.031662450569</v>
      </c>
      <c r="C361" s="6">
        <f ca="1">_xll.PDENSITY($B$361,Model!$B$137:$B$146,$B$293,$B$294,1)</f>
        <v>0.85498038577596724</v>
      </c>
      <c r="D361" s="6">
        <f t="shared" ca="1" si="70"/>
        <v>523.031662450569</v>
      </c>
      <c r="E361" s="6">
        <f ca="1">_xll.PDENSITY($D$361,Model!$C$137:$C$146,$D$293,$D$294,1)</f>
        <v>0.9</v>
      </c>
      <c r="F361" s="6">
        <f t="shared" ca="1" si="71"/>
        <v>523.031662450569</v>
      </c>
      <c r="G361" s="6">
        <f ca="1">_xll.PDENSITY($F$361,Model!$D$137:$D$146,$F$293,$F$294,1)</f>
        <v>0.897552290372853</v>
      </c>
      <c r="H361" s="6">
        <f t="shared" ca="1" si="72"/>
        <v>523.031662450569</v>
      </c>
      <c r="I361" s="6">
        <f ca="1">_xll.PDENSITY($H$361,Model!$E$137:$E$146,$H$293,$H$294,1)</f>
        <v>0.9</v>
      </c>
      <c r="J361" s="6">
        <f t="shared" ca="1" si="73"/>
        <v>523.031662450569</v>
      </c>
      <c r="K361" s="6">
        <f ca="1">_xll.PDENSITY($J$361,Model!$F$137:$F$146,$J$293,$J$294,1)</f>
        <v>0.8999894115891236</v>
      </c>
      <c r="L361" s="6"/>
      <c r="M361" s="6"/>
      <c r="N361" s="6">
        <f t="shared" ca="1" si="74"/>
        <v>523.031662450569</v>
      </c>
      <c r="O361" s="6">
        <f ca="1">_xll.PDENSITY($N$361,Model!$H$137:$H$146,$N$293,$N$294,1)</f>
        <v>0.9</v>
      </c>
      <c r="P361" s="6">
        <f t="shared" ca="1" si="75"/>
        <v>523.031662450569</v>
      </c>
      <c r="Q361" s="6">
        <f ca="1">_xll.PDENSITY($P$361,Model!$I$137:$I$146,$P$293,$P$294,1)</f>
        <v>0.9</v>
      </c>
      <c r="R361" s="6">
        <f t="shared" ca="1" si="76"/>
        <v>523.031662450569</v>
      </c>
      <c r="S361" s="6">
        <f ca="1">_xll.PDENSITY($R$361,Model!$J$137:$J$146,$R$293,$R$294,1)</f>
        <v>0.9</v>
      </c>
      <c r="T361" s="6">
        <f t="shared" ca="1" si="77"/>
        <v>523.031662450569</v>
      </c>
      <c r="U361" s="6">
        <f ca="1">_xll.PDENSITY($T$361,Model!$K$137:$K$146,$T$293,$T$294,1)</f>
        <v>0.9</v>
      </c>
      <c r="V361" s="6">
        <f t="shared" ca="1" si="78"/>
        <v>523.031662450569</v>
      </c>
      <c r="W361" s="6">
        <f ca="1">_xll.PDENSITY($V$361,Model!$L$137:$L$146,$V$293,$V$294,1)</f>
        <v>0.9</v>
      </c>
    </row>
    <row r="362" spans="1:23">
      <c r="A362">
        <v>64</v>
      </c>
      <c r="B362" s="6">
        <f t="shared" ca="1" si="69"/>
        <v>525.75561629919196</v>
      </c>
      <c r="C362" s="6">
        <f ca="1">_xll.PDENSITY($B$362,Model!$B$137:$B$146,$B$293,$B$294,1)</f>
        <v>0.8563645165142495</v>
      </c>
      <c r="D362" s="6">
        <f t="shared" ca="1" si="70"/>
        <v>525.75561629919196</v>
      </c>
      <c r="E362" s="6">
        <f ca="1">_xll.PDENSITY($D$362,Model!$C$137:$C$146,$D$293,$D$294,1)</f>
        <v>0.9</v>
      </c>
      <c r="F362" s="6">
        <f t="shared" ca="1" si="71"/>
        <v>525.75561629919196</v>
      </c>
      <c r="G362" s="6">
        <f ca="1">_xll.PDENSITY($F$362,Model!$D$137:$D$146,$F$293,$F$294,1)</f>
        <v>0.89795982169490907</v>
      </c>
      <c r="H362" s="6">
        <f t="shared" ca="1" si="72"/>
        <v>525.75561629919196</v>
      </c>
      <c r="I362" s="6">
        <f ca="1">_xll.PDENSITY($H$362,Model!$E$137:$E$146,$H$293,$H$294,1)</f>
        <v>0.9</v>
      </c>
      <c r="J362" s="6">
        <f t="shared" ca="1" si="73"/>
        <v>525.75561629919196</v>
      </c>
      <c r="K362" s="6">
        <f ca="1">_xll.PDENSITY($J$362,Model!$F$137:$F$146,$J$293,$J$294,1)</f>
        <v>0.89999383028656044</v>
      </c>
      <c r="L362" s="6"/>
      <c r="M362" s="6"/>
      <c r="N362" s="6">
        <f t="shared" ca="1" si="74"/>
        <v>525.75561629919196</v>
      </c>
      <c r="O362" s="6">
        <f ca="1">_xll.PDENSITY($N$362,Model!$H$137:$H$146,$N$293,$N$294,1)</f>
        <v>0.9</v>
      </c>
      <c r="P362" s="6">
        <f t="shared" ca="1" si="75"/>
        <v>525.75561629919196</v>
      </c>
      <c r="Q362" s="6">
        <f ca="1">_xll.PDENSITY($P$362,Model!$I$137:$I$146,$P$293,$P$294,1)</f>
        <v>0.9</v>
      </c>
      <c r="R362" s="6">
        <f t="shared" ca="1" si="76"/>
        <v>525.75561629919196</v>
      </c>
      <c r="S362" s="6">
        <f ca="1">_xll.PDENSITY($R$362,Model!$J$137:$J$146,$R$293,$R$294,1)</f>
        <v>0.9</v>
      </c>
      <c r="T362" s="6">
        <f t="shared" ca="1" si="77"/>
        <v>525.75561629919196</v>
      </c>
      <c r="U362" s="6">
        <f ca="1">_xll.PDENSITY($T$362,Model!$K$137:$K$146,$T$293,$T$294,1)</f>
        <v>0.9</v>
      </c>
      <c r="V362" s="6">
        <f t="shared" ca="1" si="78"/>
        <v>525.75561629919196</v>
      </c>
      <c r="W362" s="6">
        <f ca="1">_xll.PDENSITY($V$362,Model!$L$137:$L$146,$V$293,$V$294,1)</f>
        <v>0.9</v>
      </c>
    </row>
    <row r="363" spans="1:23">
      <c r="A363">
        <v>65</v>
      </c>
      <c r="B363" s="6">
        <f t="shared" ca="1" si="69"/>
        <v>528.47957014781491</v>
      </c>
      <c r="C363" s="6">
        <f ca="1">_xll.PDENSITY($B$363,Model!$B$137:$B$146,$B$293,$B$294,1)</f>
        <v>0.85770184006295624</v>
      </c>
      <c r="D363" s="6">
        <f t="shared" ca="1" si="70"/>
        <v>528.47957014781491</v>
      </c>
      <c r="E363" s="6">
        <f ca="1">_xll.PDENSITY($D$363,Model!$C$137:$C$146,$D$293,$D$294,1)</f>
        <v>0.9</v>
      </c>
      <c r="F363" s="6">
        <f t="shared" ca="1" si="71"/>
        <v>528.47957014781491</v>
      </c>
      <c r="G363" s="6">
        <f ca="1">_xll.PDENSITY($F$363,Model!$D$137:$D$146,$F$293,$F$294,1)</f>
        <v>0.89833425811046896</v>
      </c>
      <c r="H363" s="6">
        <f t="shared" ca="1" si="72"/>
        <v>528.47957014781491</v>
      </c>
      <c r="I363" s="6">
        <f ca="1">_xll.PDENSITY($H$363,Model!$E$137:$E$146,$H$293,$H$294,1)</f>
        <v>0.9</v>
      </c>
      <c r="J363" s="6">
        <f t="shared" ca="1" si="73"/>
        <v>528.47957014781491</v>
      </c>
      <c r="K363" s="6">
        <f ca="1">_xll.PDENSITY($J$363,Model!$F$137:$F$146,$J$293,$J$294,1)</f>
        <v>0.89999665342588053</v>
      </c>
      <c r="L363" s="6"/>
      <c r="M363" s="6"/>
      <c r="N363" s="6">
        <f t="shared" ca="1" si="74"/>
        <v>528.47957014781491</v>
      </c>
      <c r="O363" s="6">
        <f ca="1">_xll.PDENSITY($N$363,Model!$H$137:$H$146,$N$293,$N$294,1)</f>
        <v>0.9</v>
      </c>
      <c r="P363" s="6">
        <f t="shared" ca="1" si="75"/>
        <v>528.47957014781491</v>
      </c>
      <c r="Q363" s="6">
        <f ca="1">_xll.PDENSITY($P$363,Model!$I$137:$I$146,$P$293,$P$294,1)</f>
        <v>0.9</v>
      </c>
      <c r="R363" s="6">
        <f t="shared" ca="1" si="76"/>
        <v>528.47957014781491</v>
      </c>
      <c r="S363" s="6">
        <f ca="1">_xll.PDENSITY($R$363,Model!$J$137:$J$146,$R$293,$R$294,1)</f>
        <v>0.9</v>
      </c>
      <c r="T363" s="6">
        <f t="shared" ca="1" si="77"/>
        <v>528.47957014781491</v>
      </c>
      <c r="U363" s="6">
        <f ca="1">_xll.PDENSITY($T$363,Model!$K$137:$K$146,$T$293,$T$294,1)</f>
        <v>0.9</v>
      </c>
      <c r="V363" s="6">
        <f t="shared" ca="1" si="78"/>
        <v>528.47957014781491</v>
      </c>
      <c r="W363" s="6">
        <f ca="1">_xll.PDENSITY($V$363,Model!$L$137:$L$146,$V$293,$V$294,1)</f>
        <v>0.9</v>
      </c>
    </row>
    <row r="364" spans="1:23">
      <c r="A364">
        <v>66</v>
      </c>
      <c r="B364" s="6">
        <f t="shared" ref="B364:B398" ca="1" si="79">1/99*($B$292-$B$291)+B363</f>
        <v>531.20352399643787</v>
      </c>
      <c r="C364" s="6">
        <f ca="1">_xll.PDENSITY($B$364,Model!$B$137:$B$146,$B$293,$B$294,1)</f>
        <v>0.85899714537176752</v>
      </c>
      <c r="D364" s="6">
        <f t="shared" ref="D364:D398" ca="1" si="80">1/99*($D$292-$D$291)+D363</f>
        <v>531.20352399643787</v>
      </c>
      <c r="E364" s="6">
        <f ca="1">_xll.PDENSITY($D$364,Model!$C$137:$C$146,$D$293,$D$294,1)</f>
        <v>0.9</v>
      </c>
      <c r="F364" s="6">
        <f t="shared" ref="F364:F398" ca="1" si="81">1/99*($F$292-$F$291)+F363</f>
        <v>531.20352399643787</v>
      </c>
      <c r="G364" s="6">
        <f ca="1">_xll.PDENSITY($F$364,Model!$D$137:$D$146,$F$293,$F$294,1)</f>
        <v>0.89868167356813333</v>
      </c>
      <c r="H364" s="6">
        <f t="shared" ref="H364:H398" ca="1" si="82">1/99*($H$292-$H$291)+H363</f>
        <v>531.20352399643787</v>
      </c>
      <c r="I364" s="6">
        <f ca="1">_xll.PDENSITY($H$364,Model!$E$137:$E$146,$H$293,$H$294,1)</f>
        <v>0.9</v>
      </c>
      <c r="J364" s="6">
        <f t="shared" ref="J364:J398" ca="1" si="83">1/99*($J$292-$J$291)+J363</f>
        <v>531.20352399643787</v>
      </c>
      <c r="K364" s="6">
        <f ca="1">_xll.PDENSITY($J$364,Model!$F$137:$F$146,$J$293,$J$294,1)</f>
        <v>0.8999985707831808</v>
      </c>
      <c r="L364" s="6"/>
      <c r="M364" s="6"/>
      <c r="N364" s="6">
        <f t="shared" ref="N364:N398" ca="1" si="84">1/99*($N$292-$N$291)+N363</f>
        <v>531.20352399643787</v>
      </c>
      <c r="O364" s="6">
        <f ca="1">_xll.PDENSITY($N$364,Model!$H$137:$H$146,$N$293,$N$294,1)</f>
        <v>0.9</v>
      </c>
      <c r="P364" s="6">
        <f t="shared" ref="P364:P398" ca="1" si="85">1/99*($P$292-$P$291)+P363</f>
        <v>531.20352399643787</v>
      </c>
      <c r="Q364" s="6">
        <f ca="1">_xll.PDENSITY($P$364,Model!$I$137:$I$146,$P$293,$P$294,1)</f>
        <v>0.9</v>
      </c>
      <c r="R364" s="6">
        <f t="shared" ref="R364:R398" ca="1" si="86">1/99*($R$292-$R$291)+R363</f>
        <v>531.20352399643787</v>
      </c>
      <c r="S364" s="6">
        <f ca="1">_xll.PDENSITY($R$364,Model!$J$137:$J$146,$R$293,$R$294,1)</f>
        <v>0.9</v>
      </c>
      <c r="T364" s="6">
        <f t="shared" ref="T364:T398" ca="1" si="87">1/99*($T$292-$T$291)+T363</f>
        <v>531.20352399643787</v>
      </c>
      <c r="U364" s="6">
        <f ca="1">_xll.PDENSITY($T$364,Model!$K$137:$K$146,$T$293,$T$294,1)</f>
        <v>0.9</v>
      </c>
      <c r="V364" s="6">
        <f t="shared" ref="V364:V398" ca="1" si="88">1/99*($V$292-$V$291)+V363</f>
        <v>531.20352399643787</v>
      </c>
      <c r="W364" s="6">
        <f ca="1">_xll.PDENSITY($V$364,Model!$L$137:$L$146,$V$293,$V$294,1)</f>
        <v>0.9</v>
      </c>
    </row>
    <row r="365" spans="1:23">
      <c r="A365">
        <v>67</v>
      </c>
      <c r="B365" s="6">
        <f t="shared" ca="1" si="79"/>
        <v>533.92747784506082</v>
      </c>
      <c r="C365" s="6">
        <f ca="1">_xll.PDENSITY($B$365,Model!$B$137:$B$146,$B$293,$B$294,1)</f>
        <v>0.86025494042496553</v>
      </c>
      <c r="D365" s="6">
        <f t="shared" ca="1" si="80"/>
        <v>533.92747784506082</v>
      </c>
      <c r="E365" s="6">
        <f ca="1">_xll.PDENSITY($D$365,Model!$C$137:$C$146,$D$293,$D$294,1)</f>
        <v>0.9</v>
      </c>
      <c r="F365" s="6">
        <f t="shared" ca="1" si="81"/>
        <v>533.92747784506082</v>
      </c>
      <c r="G365" s="6">
        <f ca="1">_xll.PDENSITY($F$365,Model!$D$137:$D$146,$F$293,$F$294,1)</f>
        <v>0.89900770369399352</v>
      </c>
      <c r="H365" s="6">
        <f t="shared" ca="1" si="82"/>
        <v>533.92747784506082</v>
      </c>
      <c r="I365" s="6">
        <f ca="1">_xll.PDENSITY($H$365,Model!$E$137:$E$146,$H$293,$H$294,1)</f>
        <v>0.9</v>
      </c>
      <c r="J365" s="6">
        <f t="shared" ca="1" si="83"/>
        <v>533.92747784506082</v>
      </c>
      <c r="K365" s="6">
        <f ca="1">_xll.PDENSITY($J$365,Model!$F$137:$F$146,$J$293,$J$294,1)</f>
        <v>0.90000008712713075</v>
      </c>
      <c r="L365" s="6"/>
      <c r="M365" s="6"/>
      <c r="N365" s="6">
        <f t="shared" ca="1" si="84"/>
        <v>533.92747784506082</v>
      </c>
      <c r="O365" s="6">
        <f ca="1">_xll.PDENSITY($N$365,Model!$H$137:$H$146,$N$293,$N$294,1)</f>
        <v>0.9</v>
      </c>
      <c r="P365" s="6">
        <f t="shared" ca="1" si="85"/>
        <v>533.92747784506082</v>
      </c>
      <c r="Q365" s="6">
        <f ca="1">_xll.PDENSITY($P$365,Model!$I$137:$I$146,$P$293,$P$294,1)</f>
        <v>0.9</v>
      </c>
      <c r="R365" s="6">
        <f t="shared" ca="1" si="86"/>
        <v>533.92747784506082</v>
      </c>
      <c r="S365" s="6">
        <f ca="1">_xll.PDENSITY($R$365,Model!$J$137:$J$146,$R$293,$R$294,1)</f>
        <v>0.9</v>
      </c>
      <c r="T365" s="6">
        <f t="shared" ca="1" si="87"/>
        <v>533.92747784506082</v>
      </c>
      <c r="U365" s="6">
        <f ca="1">_xll.PDENSITY($T$365,Model!$K$137:$K$146,$T$293,$T$294,1)</f>
        <v>0.9</v>
      </c>
      <c r="V365" s="6">
        <f t="shared" ca="1" si="88"/>
        <v>533.92747784506082</v>
      </c>
      <c r="W365" s="6">
        <f ca="1">_xll.PDENSITY($V$365,Model!$L$137:$L$146,$V$293,$V$294,1)</f>
        <v>0.9</v>
      </c>
    </row>
    <row r="366" spans="1:23">
      <c r="A366">
        <v>68</v>
      </c>
      <c r="B366" s="6">
        <f t="shared" ca="1" si="79"/>
        <v>536.65143169368378</v>
      </c>
      <c r="C366" s="6">
        <f ca="1">_xll.PDENSITY($B$366,Model!$B$137:$B$146,$B$293,$B$294,1)</f>
        <v>0.86147950707919596</v>
      </c>
      <c r="D366" s="6">
        <f t="shared" ca="1" si="80"/>
        <v>536.65143169368378</v>
      </c>
      <c r="E366" s="6">
        <f ca="1">_xll.PDENSITY($D$366,Model!$C$137:$C$146,$D$293,$D$294,1)</f>
        <v>0.9</v>
      </c>
      <c r="F366" s="6">
        <f t="shared" ca="1" si="81"/>
        <v>536.65143169368378</v>
      </c>
      <c r="G366" s="6">
        <f ca="1">_xll.PDENSITY($F$366,Model!$D$137:$D$146,$F$293,$F$294,1)</f>
        <v>0.89931763721036506</v>
      </c>
      <c r="H366" s="6">
        <f t="shared" ca="1" si="82"/>
        <v>536.65143169368378</v>
      </c>
      <c r="I366" s="6">
        <f ca="1">_xll.PDENSITY($H$366,Model!$E$137:$E$146,$H$293,$H$294,1)</f>
        <v>0.9</v>
      </c>
      <c r="J366" s="6">
        <f t="shared" ca="1" si="83"/>
        <v>536.65143169368378</v>
      </c>
      <c r="K366" s="6">
        <f ca="1">_xll.PDENSITY($J$366,Model!$F$137:$F$146,$J$293,$J$294,1)</f>
        <v>0.90000162124770855</v>
      </c>
      <c r="L366" s="6"/>
      <c r="M366" s="6"/>
      <c r="N366" s="6">
        <f t="shared" ca="1" si="84"/>
        <v>536.65143169368378</v>
      </c>
      <c r="O366" s="6">
        <f ca="1">_xll.PDENSITY($N$366,Model!$H$137:$H$146,$N$293,$N$294,1)</f>
        <v>0.9</v>
      </c>
      <c r="P366" s="6">
        <f t="shared" ca="1" si="85"/>
        <v>536.65143169368378</v>
      </c>
      <c r="Q366" s="6">
        <f ca="1">_xll.PDENSITY($P$366,Model!$I$137:$I$146,$P$293,$P$294,1)</f>
        <v>0.9</v>
      </c>
      <c r="R366" s="6">
        <f t="shared" ca="1" si="86"/>
        <v>536.65143169368378</v>
      </c>
      <c r="S366" s="6">
        <f ca="1">_xll.PDENSITY($R$366,Model!$J$137:$J$146,$R$293,$R$294,1)</f>
        <v>0.9</v>
      </c>
      <c r="T366" s="6">
        <f t="shared" ca="1" si="87"/>
        <v>536.65143169368378</v>
      </c>
      <c r="U366" s="6">
        <f ca="1">_xll.PDENSITY($T$366,Model!$K$137:$K$146,$T$293,$T$294,1)</f>
        <v>0.9</v>
      </c>
      <c r="V366" s="6">
        <f t="shared" ca="1" si="88"/>
        <v>536.65143169368378</v>
      </c>
      <c r="W366" s="6">
        <f ca="1">_xll.PDENSITY($V$366,Model!$L$137:$L$146,$V$293,$V$294,1)</f>
        <v>0.9</v>
      </c>
    </row>
    <row r="367" spans="1:23">
      <c r="A367">
        <v>69</v>
      </c>
      <c r="B367" s="6">
        <f t="shared" ca="1" si="79"/>
        <v>539.37538554230673</v>
      </c>
      <c r="C367" s="6">
        <f ca="1">_xll.PDENSITY($B$367,Model!$B$137:$B$146,$B$293,$B$294,1)</f>
        <v>0.86267495230154156</v>
      </c>
      <c r="D367" s="6">
        <f t="shared" ca="1" si="80"/>
        <v>539.37538554230673</v>
      </c>
      <c r="E367" s="6">
        <f ca="1">_xll.PDENSITY($D$367,Model!$C$137:$C$146,$D$293,$D$294,1)</f>
        <v>0.9</v>
      </c>
      <c r="F367" s="6">
        <f t="shared" ca="1" si="81"/>
        <v>539.37538554230673</v>
      </c>
      <c r="G367" s="6">
        <f ca="1">_xll.PDENSITY($F$367,Model!$D$137:$D$146,$F$293,$F$294,1)</f>
        <v>0.89961650172719732</v>
      </c>
      <c r="H367" s="6">
        <f t="shared" ca="1" si="82"/>
        <v>539.37538554230673</v>
      </c>
      <c r="I367" s="6">
        <f ca="1">_xll.PDENSITY($H$367,Model!$E$137:$E$146,$H$293,$H$294,1)</f>
        <v>0.9</v>
      </c>
      <c r="J367" s="6">
        <f t="shared" ca="1" si="83"/>
        <v>539.37538554230673</v>
      </c>
      <c r="K367" s="6">
        <f ca="1">_xll.PDENSITY($J$367,Model!$F$137:$F$146,$J$293,$J$294,1)</f>
        <v>0.90000359276321762</v>
      </c>
      <c r="L367" s="6"/>
      <c r="M367" s="6"/>
      <c r="N367" s="6">
        <f t="shared" ca="1" si="84"/>
        <v>539.37538554230673</v>
      </c>
      <c r="O367" s="6">
        <f ca="1">_xll.PDENSITY($N$367,Model!$H$137:$H$146,$N$293,$N$294,1)</f>
        <v>0.9</v>
      </c>
      <c r="P367" s="6">
        <f t="shared" ca="1" si="85"/>
        <v>539.37538554230673</v>
      </c>
      <c r="Q367" s="6">
        <f ca="1">_xll.PDENSITY($P$367,Model!$I$137:$I$146,$P$293,$P$294,1)</f>
        <v>0.9</v>
      </c>
      <c r="R367" s="6">
        <f t="shared" ca="1" si="86"/>
        <v>539.37538554230673</v>
      </c>
      <c r="S367" s="6">
        <f ca="1">_xll.PDENSITY($R$367,Model!$J$137:$J$146,$R$293,$R$294,1)</f>
        <v>0.9</v>
      </c>
      <c r="T367" s="6">
        <f t="shared" ca="1" si="87"/>
        <v>539.37538554230673</v>
      </c>
      <c r="U367" s="6">
        <f ca="1">_xll.PDENSITY($T$367,Model!$K$137:$K$146,$T$293,$T$294,1)</f>
        <v>0.9</v>
      </c>
      <c r="V367" s="6">
        <f t="shared" ca="1" si="88"/>
        <v>539.37538554230673</v>
      </c>
      <c r="W367" s="6">
        <f ca="1">_xll.PDENSITY($V$367,Model!$L$137:$L$146,$V$293,$V$294,1)</f>
        <v>0.9</v>
      </c>
    </row>
    <row r="368" spans="1:23">
      <c r="A368">
        <v>70</v>
      </c>
      <c r="B368" s="6">
        <f t="shared" ca="1" si="79"/>
        <v>542.09933939092969</v>
      </c>
      <c r="C368" s="6">
        <f ca="1">_xll.PDENSITY($B$368,Model!$B$137:$B$146,$B$293,$B$294,1)</f>
        <v>0.86384525707931326</v>
      </c>
      <c r="D368" s="6">
        <f t="shared" ca="1" si="80"/>
        <v>542.09933939092969</v>
      </c>
      <c r="E368" s="6">
        <f ca="1">_xll.PDENSITY($D$368,Model!$C$137:$C$146,$D$293,$D$294,1)</f>
        <v>0.9</v>
      </c>
      <c r="F368" s="6">
        <f t="shared" ca="1" si="81"/>
        <v>542.09933939092969</v>
      </c>
      <c r="G368" s="6">
        <f ca="1">_xll.PDENSITY($F$368,Model!$D$137:$D$146,$F$293,$F$294,1)</f>
        <v>0.89990914529782684</v>
      </c>
      <c r="H368" s="6">
        <f t="shared" ca="1" si="82"/>
        <v>542.09933939092969</v>
      </c>
      <c r="I368" s="6">
        <f ca="1">_xll.PDENSITY($H$368,Model!$E$137:$E$146,$H$293,$H$294,1)</f>
        <v>0.9</v>
      </c>
      <c r="J368" s="6">
        <f t="shared" ca="1" si="83"/>
        <v>542.09933939092969</v>
      </c>
      <c r="K368" s="6">
        <f ca="1">_xll.PDENSITY($J$368,Model!$F$137:$F$146,$J$293,$J$294,1)</f>
        <v>0.90000650791361303</v>
      </c>
      <c r="L368" s="6"/>
      <c r="M368" s="6"/>
      <c r="N368" s="6">
        <f t="shared" ca="1" si="84"/>
        <v>542.09933939092969</v>
      </c>
      <c r="O368" s="6">
        <f ca="1">_xll.PDENSITY($N$368,Model!$H$137:$H$146,$N$293,$N$294,1)</f>
        <v>0.9</v>
      </c>
      <c r="P368" s="6">
        <f t="shared" ca="1" si="85"/>
        <v>542.09933939092969</v>
      </c>
      <c r="Q368" s="6">
        <f ca="1">_xll.PDENSITY($P$368,Model!$I$137:$I$146,$P$293,$P$294,1)</f>
        <v>0.9</v>
      </c>
      <c r="R368" s="6">
        <f t="shared" ca="1" si="86"/>
        <v>542.09933939092969</v>
      </c>
      <c r="S368" s="6">
        <f ca="1">_xll.PDENSITY($R$368,Model!$J$137:$J$146,$R$293,$R$294,1)</f>
        <v>0.9</v>
      </c>
      <c r="T368" s="6">
        <f t="shared" ca="1" si="87"/>
        <v>542.09933939092969</v>
      </c>
      <c r="U368" s="6">
        <f ca="1">_xll.PDENSITY($T$368,Model!$K$137:$K$146,$T$293,$T$294,1)</f>
        <v>0.9</v>
      </c>
      <c r="V368" s="6">
        <f t="shared" ca="1" si="88"/>
        <v>542.09933939092969</v>
      </c>
      <c r="W368" s="6">
        <f ca="1">_xll.PDENSITY($V$368,Model!$L$137:$L$146,$V$293,$V$294,1)</f>
        <v>0.9</v>
      </c>
    </row>
    <row r="369" spans="1:23">
      <c r="A369">
        <v>71</v>
      </c>
      <c r="B369" s="6">
        <f t="shared" ca="1" si="79"/>
        <v>544.82329323955264</v>
      </c>
      <c r="C369" s="6">
        <f ca="1">_xll.PDENSITY($B$369,Model!$B$137:$B$146,$B$293,$B$294,1)</f>
        <v>0.86499432421629208</v>
      </c>
      <c r="D369" s="6">
        <f t="shared" ca="1" si="80"/>
        <v>544.82329323955264</v>
      </c>
      <c r="E369" s="6">
        <f ca="1">_xll.PDENSITY($D$369,Model!$C$137:$C$146,$D$293,$D$294,1)</f>
        <v>0.9</v>
      </c>
      <c r="F369" s="6">
        <f t="shared" ca="1" si="81"/>
        <v>544.82329323955264</v>
      </c>
      <c r="G369" s="6">
        <f ca="1">_xll.PDENSITY($F$369,Model!$D$137:$D$146,$F$293,$F$294,1)</f>
        <v>0.90020031506204179</v>
      </c>
      <c r="H369" s="6">
        <f t="shared" ca="1" si="82"/>
        <v>544.82329323955264</v>
      </c>
      <c r="I369" s="6">
        <f ca="1">_xll.PDENSITY($H$369,Model!$E$137:$E$146,$H$293,$H$294,1)</f>
        <v>0.9</v>
      </c>
      <c r="J369" s="6">
        <f t="shared" ca="1" si="83"/>
        <v>544.82329323955264</v>
      </c>
      <c r="K369" s="6">
        <f ca="1">_xll.PDENSITY($J$369,Model!$F$137:$F$146,$J$293,$J$294,1)</f>
        <v>0.90001105513419299</v>
      </c>
      <c r="L369" s="6"/>
      <c r="M369" s="6"/>
      <c r="N369" s="6">
        <f t="shared" ca="1" si="84"/>
        <v>544.82329323955264</v>
      </c>
      <c r="O369" s="6">
        <f ca="1">_xll.PDENSITY($N$369,Model!$H$137:$H$146,$N$293,$N$294,1)</f>
        <v>0.9</v>
      </c>
      <c r="P369" s="6">
        <f t="shared" ca="1" si="85"/>
        <v>544.82329323955264</v>
      </c>
      <c r="Q369" s="6">
        <f ca="1">_xll.PDENSITY($P$369,Model!$I$137:$I$146,$P$293,$P$294,1)</f>
        <v>0.9</v>
      </c>
      <c r="R369" s="6">
        <f t="shared" ca="1" si="86"/>
        <v>544.82329323955264</v>
      </c>
      <c r="S369" s="6">
        <f ca="1">_xll.PDENSITY($R$369,Model!$J$137:$J$146,$R$293,$R$294,1)</f>
        <v>0.9</v>
      </c>
      <c r="T369" s="6">
        <f t="shared" ca="1" si="87"/>
        <v>544.82329323955264</v>
      </c>
      <c r="U369" s="6">
        <f ca="1">_xll.PDENSITY($T$369,Model!$K$137:$K$146,$T$293,$T$294,1)</f>
        <v>0.9</v>
      </c>
      <c r="V369" s="6">
        <f t="shared" ca="1" si="88"/>
        <v>544.82329323955264</v>
      </c>
      <c r="W369" s="6">
        <f ca="1">_xll.PDENSITY($V$369,Model!$L$137:$L$146,$V$293,$V$294,1)</f>
        <v>0.9</v>
      </c>
    </row>
    <row r="370" spans="1:23">
      <c r="A370">
        <v>72</v>
      </c>
      <c r="B370" s="6">
        <f t="shared" ca="1" si="79"/>
        <v>547.5472470881756</v>
      </c>
      <c r="C370" s="6">
        <f ca="1">_xll.PDENSITY($B$370,Model!$B$137:$B$146,$B$293,$B$294,1)</f>
        <v>0.86612602622104795</v>
      </c>
      <c r="D370" s="6">
        <f t="shared" ca="1" si="80"/>
        <v>547.5472470881756</v>
      </c>
      <c r="E370" s="6">
        <f ca="1">_xll.PDENSITY($D$370,Model!$C$137:$C$146,$D$293,$D$294,1)</f>
        <v>0.9</v>
      </c>
      <c r="F370" s="6">
        <f t="shared" ca="1" si="81"/>
        <v>547.5472470881756</v>
      </c>
      <c r="G370" s="6">
        <f ca="1">_xll.PDENSITY($F$370,Model!$D$137:$D$146,$F$293,$F$294,1)</f>
        <v>0.90049473425216764</v>
      </c>
      <c r="H370" s="6">
        <f t="shared" ca="1" si="82"/>
        <v>547.5472470881756</v>
      </c>
      <c r="I370" s="6">
        <f ca="1">_xll.PDENSITY($H$370,Model!$E$137:$E$146,$H$293,$H$294,1)</f>
        <v>0.9</v>
      </c>
      <c r="J370" s="6">
        <f t="shared" ca="1" si="83"/>
        <v>547.5472470881756</v>
      </c>
      <c r="K370" s="6">
        <f ca="1">_xll.PDENSITY($J$370,Model!$F$137:$F$146,$J$293,$J$294,1)</f>
        <v>0.90001822099567197</v>
      </c>
      <c r="L370" s="6"/>
      <c r="M370" s="6"/>
      <c r="N370" s="6">
        <f t="shared" ca="1" si="84"/>
        <v>547.5472470881756</v>
      </c>
      <c r="O370" s="6">
        <f ca="1">_xll.PDENSITY($N$370,Model!$H$137:$H$146,$N$293,$N$294,1)</f>
        <v>0.9</v>
      </c>
      <c r="P370" s="6">
        <f t="shared" ca="1" si="85"/>
        <v>547.5472470881756</v>
      </c>
      <c r="Q370" s="6">
        <f ca="1">_xll.PDENSITY($P$370,Model!$I$137:$I$146,$P$293,$P$294,1)</f>
        <v>0.9</v>
      </c>
      <c r="R370" s="6">
        <f t="shared" ca="1" si="86"/>
        <v>547.5472470881756</v>
      </c>
      <c r="S370" s="6">
        <f ca="1">_xll.PDENSITY($R$370,Model!$J$137:$J$146,$R$293,$R$294,1)</f>
        <v>0.9</v>
      </c>
      <c r="T370" s="6">
        <f t="shared" ca="1" si="87"/>
        <v>547.5472470881756</v>
      </c>
      <c r="U370" s="6">
        <f ca="1">_xll.PDENSITY($T$370,Model!$K$137:$K$146,$T$293,$T$294,1)</f>
        <v>0.9</v>
      </c>
      <c r="V370" s="6">
        <f t="shared" ca="1" si="88"/>
        <v>547.5472470881756</v>
      </c>
      <c r="W370" s="6">
        <f ca="1">_xll.PDENSITY($V$370,Model!$L$137:$L$146,$V$293,$V$294,1)</f>
        <v>0.9</v>
      </c>
    </row>
    <row r="371" spans="1:23">
      <c r="A371">
        <v>73</v>
      </c>
      <c r="B371" s="6">
        <f t="shared" ca="1" si="79"/>
        <v>550.27120093679855</v>
      </c>
      <c r="C371" s="6">
        <f ca="1">_xll.PDENSITY($B$371,Model!$B$137:$B$146,$B$293,$B$294,1)</f>
        <v>0.86724425453152421</v>
      </c>
      <c r="D371" s="6">
        <f t="shared" ca="1" si="80"/>
        <v>550.27120093679855</v>
      </c>
      <c r="E371" s="6">
        <f ca="1">_xll.PDENSITY($D$371,Model!$C$137:$C$146,$D$293,$D$294,1)</f>
        <v>0.9</v>
      </c>
      <c r="F371" s="6">
        <f t="shared" ca="1" si="81"/>
        <v>550.27120093679855</v>
      </c>
      <c r="G371" s="6">
        <f ca="1">_xll.PDENSITY($F$371,Model!$D$137:$D$146,$F$293,$F$294,1)</f>
        <v>0.90079717881133858</v>
      </c>
      <c r="H371" s="6">
        <f t="shared" ca="1" si="82"/>
        <v>550.27120093679855</v>
      </c>
      <c r="I371" s="6">
        <f ca="1">_xll.PDENSITY($H$371,Model!$E$137:$E$146,$H$293,$H$294,1)</f>
        <v>0.9</v>
      </c>
      <c r="J371" s="6">
        <f t="shared" ca="1" si="83"/>
        <v>550.27120093679855</v>
      </c>
      <c r="K371" s="6">
        <f ca="1">_xll.PDENSITY($J$371,Model!$F$137:$F$146,$J$293,$J$294,1)</f>
        <v>0.90002943689769099</v>
      </c>
      <c r="L371" s="6"/>
      <c r="M371" s="6"/>
      <c r="N371" s="6">
        <f t="shared" ca="1" si="84"/>
        <v>550.27120093679855</v>
      </c>
      <c r="O371" s="6">
        <f ca="1">_xll.PDENSITY($N$371,Model!$H$137:$H$146,$N$293,$N$294,1)</f>
        <v>0.9</v>
      </c>
      <c r="P371" s="6">
        <f t="shared" ca="1" si="85"/>
        <v>550.27120093679855</v>
      </c>
      <c r="Q371" s="6">
        <f ca="1">_xll.PDENSITY($P$371,Model!$I$137:$I$146,$P$293,$P$294,1)</f>
        <v>0.9</v>
      </c>
      <c r="R371" s="6">
        <f t="shared" ca="1" si="86"/>
        <v>550.27120093679855</v>
      </c>
      <c r="S371" s="6">
        <f ca="1">_xll.PDENSITY($R$371,Model!$J$137:$J$146,$R$293,$R$294,1)</f>
        <v>0.9</v>
      </c>
      <c r="T371" s="6">
        <f t="shared" ca="1" si="87"/>
        <v>550.27120093679855</v>
      </c>
      <c r="U371" s="6">
        <f ca="1">_xll.PDENSITY($T$371,Model!$K$137:$K$146,$T$293,$T$294,1)</f>
        <v>0.9</v>
      </c>
      <c r="V371" s="6">
        <f t="shared" ca="1" si="88"/>
        <v>550.27120093679855</v>
      </c>
      <c r="W371" s="6">
        <f ca="1">_xll.PDENSITY($V$371,Model!$L$137:$L$146,$V$293,$V$294,1)</f>
        <v>0.9</v>
      </c>
    </row>
    <row r="372" spans="1:23">
      <c r="A372">
        <v>74</v>
      </c>
      <c r="B372" s="6">
        <f t="shared" ca="1" si="79"/>
        <v>552.99515478542151</v>
      </c>
      <c r="C372" s="6">
        <f ca="1">_xll.PDENSITY($B$372,Model!$B$137:$B$146,$B$293,$B$294,1)</f>
        <v>0.86835297140867507</v>
      </c>
      <c r="D372" s="6">
        <f t="shared" ca="1" si="80"/>
        <v>552.99515478542151</v>
      </c>
      <c r="E372" s="6">
        <f ca="1">_xll.PDENSITY($D$372,Model!$C$137:$C$146,$D$293,$D$294,1)</f>
        <v>0.9</v>
      </c>
      <c r="F372" s="6">
        <f t="shared" ca="1" si="81"/>
        <v>552.99515478542151</v>
      </c>
      <c r="G372" s="6">
        <f ca="1">_xll.PDENSITY($F$372,Model!$D$137:$D$146,$F$293,$F$294,1)</f>
        <v>0.90111255486681885</v>
      </c>
      <c r="H372" s="6">
        <f t="shared" ca="1" si="82"/>
        <v>552.99515478542151</v>
      </c>
      <c r="I372" s="6">
        <f ca="1">_xll.PDENSITY($H$372,Model!$E$137:$E$146,$H$293,$H$294,1)</f>
        <v>0.9</v>
      </c>
      <c r="J372" s="6">
        <f t="shared" ca="1" si="83"/>
        <v>552.99515478542151</v>
      </c>
      <c r="K372" s="6">
        <f ca="1">_xll.PDENSITY($J$372,Model!$F$137:$F$146,$J$293,$J$294,1)</f>
        <v>0.90004676639277292</v>
      </c>
      <c r="L372" s="6"/>
      <c r="M372" s="6"/>
      <c r="N372" s="6">
        <f t="shared" ca="1" si="84"/>
        <v>552.99515478542151</v>
      </c>
      <c r="O372" s="6">
        <f ca="1">_xll.PDENSITY($N$372,Model!$H$137:$H$146,$N$293,$N$294,1)</f>
        <v>0.9</v>
      </c>
      <c r="P372" s="6">
        <f t="shared" ca="1" si="85"/>
        <v>552.99515478542151</v>
      </c>
      <c r="Q372" s="6">
        <f ca="1">_xll.PDENSITY($P$372,Model!$I$137:$I$146,$P$293,$P$294,1)</f>
        <v>0.9</v>
      </c>
      <c r="R372" s="6">
        <f t="shared" ca="1" si="86"/>
        <v>552.99515478542151</v>
      </c>
      <c r="S372" s="6">
        <f ca="1">_xll.PDENSITY($R$372,Model!$J$137:$J$146,$R$293,$R$294,1)</f>
        <v>0.9</v>
      </c>
      <c r="T372" s="6">
        <f t="shared" ca="1" si="87"/>
        <v>552.99515478542151</v>
      </c>
      <c r="U372" s="6">
        <f ca="1">_xll.PDENSITY($T$372,Model!$K$137:$K$146,$T$293,$T$294,1)</f>
        <v>0.9</v>
      </c>
      <c r="V372" s="6">
        <f t="shared" ca="1" si="88"/>
        <v>552.99515478542151</v>
      </c>
      <c r="W372" s="6">
        <f ca="1">_xll.PDENSITY($V$372,Model!$L$137:$L$146,$V$293,$V$294,1)</f>
        <v>0.9</v>
      </c>
    </row>
    <row r="373" spans="1:23">
      <c r="A373">
        <v>75</v>
      </c>
      <c r="B373" s="6">
        <f t="shared" ca="1" si="79"/>
        <v>555.71910863404446</v>
      </c>
      <c r="C373" s="6">
        <f ca="1">_xll.PDENSITY($B$373,Model!$B$137:$B$146,$B$293,$B$294,1)</f>
        <v>0.86945626597502079</v>
      </c>
      <c r="D373" s="6">
        <f t="shared" ca="1" si="80"/>
        <v>555.71910863404446</v>
      </c>
      <c r="E373" s="6">
        <f ca="1">_xll.PDENSITY($D$373,Model!$C$137:$C$146,$D$293,$D$294,1)</f>
        <v>0.9</v>
      </c>
      <c r="F373" s="6">
        <f t="shared" ca="1" si="81"/>
        <v>555.71910863404446</v>
      </c>
      <c r="G373" s="6">
        <f ca="1">_xll.PDENSITY($F$373,Model!$D$137:$D$146,$F$293,$F$294,1)</f>
        <v>0.90144597831511608</v>
      </c>
      <c r="H373" s="6">
        <f t="shared" ca="1" si="82"/>
        <v>555.71910863404446</v>
      </c>
      <c r="I373" s="6">
        <f ca="1">_xll.PDENSITY($H$373,Model!$E$137:$E$146,$H$293,$H$294,1)</f>
        <v>0.9</v>
      </c>
      <c r="J373" s="6">
        <f t="shared" ca="1" si="83"/>
        <v>555.71910863404446</v>
      </c>
      <c r="K373" s="6">
        <f ca="1">_xll.PDENSITY($J$373,Model!$F$137:$F$146,$J$293,$J$294,1)</f>
        <v>0.90007314177065267</v>
      </c>
      <c r="L373" s="6"/>
      <c r="M373" s="6"/>
      <c r="N373" s="6">
        <f t="shared" ca="1" si="84"/>
        <v>555.71910863404446</v>
      </c>
      <c r="O373" s="6">
        <f ca="1">_xll.PDENSITY($N$373,Model!$H$137:$H$146,$N$293,$N$294,1)</f>
        <v>0.9</v>
      </c>
      <c r="P373" s="6">
        <f t="shared" ca="1" si="85"/>
        <v>555.71910863404446</v>
      </c>
      <c r="Q373" s="6">
        <f ca="1">_xll.PDENSITY($P$373,Model!$I$137:$I$146,$P$293,$P$294,1)</f>
        <v>0.9</v>
      </c>
      <c r="R373" s="6">
        <f t="shared" ca="1" si="86"/>
        <v>555.71910863404446</v>
      </c>
      <c r="S373" s="6">
        <f ca="1">_xll.PDENSITY($R$373,Model!$J$137:$J$146,$R$293,$R$294,1)</f>
        <v>0.9</v>
      </c>
      <c r="T373" s="6">
        <f t="shared" ca="1" si="87"/>
        <v>555.71910863404446</v>
      </c>
      <c r="U373" s="6">
        <f ca="1">_xll.PDENSITY($T$373,Model!$K$137:$K$146,$T$293,$T$294,1)</f>
        <v>0.9</v>
      </c>
      <c r="V373" s="6">
        <f t="shared" ca="1" si="88"/>
        <v>555.71910863404446</v>
      </c>
      <c r="W373" s="6">
        <f ca="1">_xll.PDENSITY($V$373,Model!$L$137:$L$146,$V$293,$V$294,1)</f>
        <v>0.9</v>
      </c>
    </row>
    <row r="374" spans="1:23">
      <c r="A374">
        <v>76</v>
      </c>
      <c r="B374" s="6">
        <f t="shared" ca="1" si="79"/>
        <v>558.44306248266741</v>
      </c>
      <c r="C374" s="6">
        <f ca="1">_xll.PDENSITY($B$374,Model!$B$137:$B$146,$B$293,$B$294,1)</f>
        <v>0.87055841607806461</v>
      </c>
      <c r="D374" s="6">
        <f t="shared" ca="1" si="80"/>
        <v>558.44306248266741</v>
      </c>
      <c r="E374" s="6">
        <f ca="1">_xll.PDENSITY($D$374,Model!$C$137:$C$146,$D$293,$D$294,1)</f>
        <v>0.9</v>
      </c>
      <c r="F374" s="6">
        <f t="shared" ca="1" si="81"/>
        <v>558.44306248266741</v>
      </c>
      <c r="G374" s="6">
        <f ca="1">_xll.PDENSITY($F$374,Model!$D$137:$D$146,$F$293,$F$294,1)</f>
        <v>0.90180285780988512</v>
      </c>
      <c r="H374" s="6">
        <f t="shared" ca="1" si="82"/>
        <v>558.44306248266741</v>
      </c>
      <c r="I374" s="6">
        <f ca="1">_xll.PDENSITY($H$374,Model!$E$137:$E$146,$H$293,$H$294,1)</f>
        <v>0.9</v>
      </c>
      <c r="J374" s="6">
        <f t="shared" ca="1" si="83"/>
        <v>558.44306248266741</v>
      </c>
      <c r="K374" s="6">
        <f ca="1">_xll.PDENSITY($J$374,Model!$F$137:$F$146,$J$293,$J$294,1)</f>
        <v>0.90011265605240243</v>
      </c>
      <c r="L374" s="6"/>
      <c r="M374" s="6"/>
      <c r="N374" s="6">
        <f t="shared" ca="1" si="84"/>
        <v>558.44306248266741</v>
      </c>
      <c r="O374" s="6">
        <f ca="1">_xll.PDENSITY($N$374,Model!$H$137:$H$146,$N$293,$N$294,1)</f>
        <v>0.9</v>
      </c>
      <c r="P374" s="6">
        <f t="shared" ca="1" si="85"/>
        <v>558.44306248266741</v>
      </c>
      <c r="Q374" s="6">
        <f ca="1">_xll.PDENSITY($P$374,Model!$I$137:$I$146,$P$293,$P$294,1)</f>
        <v>0.9</v>
      </c>
      <c r="R374" s="6">
        <f t="shared" ca="1" si="86"/>
        <v>558.44306248266741</v>
      </c>
      <c r="S374" s="6">
        <f ca="1">_xll.PDENSITY($R$374,Model!$J$137:$J$146,$R$293,$R$294,1)</f>
        <v>0.9</v>
      </c>
      <c r="T374" s="6">
        <f t="shared" ca="1" si="87"/>
        <v>558.44306248266741</v>
      </c>
      <c r="U374" s="6">
        <f ca="1">_xll.PDENSITY($T$374,Model!$K$137:$K$146,$T$293,$T$294,1)</f>
        <v>0.9</v>
      </c>
      <c r="V374" s="6">
        <f t="shared" ca="1" si="88"/>
        <v>558.44306248266741</v>
      </c>
      <c r="W374" s="6">
        <f ca="1">_xll.PDENSITY($V$374,Model!$L$137:$L$146,$V$293,$V$294,1)</f>
        <v>0.9</v>
      </c>
    </row>
    <row r="375" spans="1:23">
      <c r="A375">
        <v>77</v>
      </c>
      <c r="B375" s="6">
        <f t="shared" ca="1" si="79"/>
        <v>561.16701633129037</v>
      </c>
      <c r="C375" s="6">
        <f ca="1">_xll.PDENSITY($B$375,Model!$B$137:$B$146,$B$293,$B$294,1)</f>
        <v>0.87166395793179041</v>
      </c>
      <c r="D375" s="6">
        <f t="shared" ca="1" si="80"/>
        <v>561.16701633129037</v>
      </c>
      <c r="E375" s="6">
        <f ca="1">_xll.PDENSITY($D$375,Model!$C$137:$C$146,$D$293,$D$294,1)</f>
        <v>0.9</v>
      </c>
      <c r="F375" s="6">
        <f t="shared" ca="1" si="81"/>
        <v>561.16701633129037</v>
      </c>
      <c r="G375" s="6">
        <f ca="1">_xll.PDENSITY($F$375,Model!$D$137:$D$146,$F$293,$F$294,1)</f>
        <v>0.90218898249880941</v>
      </c>
      <c r="H375" s="6">
        <f t="shared" ca="1" si="82"/>
        <v>561.16701633129037</v>
      </c>
      <c r="I375" s="6">
        <f ca="1">_xll.PDENSITY($H$375,Model!$E$137:$E$146,$H$293,$H$294,1)</f>
        <v>0.9</v>
      </c>
      <c r="J375" s="6">
        <f t="shared" ca="1" si="83"/>
        <v>561.16701633129037</v>
      </c>
      <c r="K375" s="6">
        <f ca="1">_xll.PDENSITY($J$375,Model!$F$137:$F$146,$J$293,$J$294,1)</f>
        <v>0.90017091232319812</v>
      </c>
      <c r="L375" s="6"/>
      <c r="M375" s="6"/>
      <c r="N375" s="6">
        <f t="shared" ca="1" si="84"/>
        <v>561.16701633129037</v>
      </c>
      <c r="O375" s="6">
        <f ca="1">_xll.PDENSITY($N$375,Model!$H$137:$H$146,$N$293,$N$294,1)</f>
        <v>0.9</v>
      </c>
      <c r="P375" s="6">
        <f t="shared" ca="1" si="85"/>
        <v>561.16701633129037</v>
      </c>
      <c r="Q375" s="6">
        <f ca="1">_xll.PDENSITY($P$375,Model!$I$137:$I$146,$P$293,$P$294,1)</f>
        <v>0.9</v>
      </c>
      <c r="R375" s="6">
        <f t="shared" ca="1" si="86"/>
        <v>561.16701633129037</v>
      </c>
      <c r="S375" s="6">
        <f ca="1">_xll.PDENSITY($R$375,Model!$J$137:$J$146,$R$293,$R$294,1)</f>
        <v>0.9</v>
      </c>
      <c r="T375" s="6">
        <f t="shared" ca="1" si="87"/>
        <v>561.16701633129037</v>
      </c>
      <c r="U375" s="6">
        <f ca="1">_xll.PDENSITY($T$375,Model!$K$137:$K$146,$T$293,$T$294,1)</f>
        <v>0.9</v>
      </c>
      <c r="V375" s="6">
        <f t="shared" ca="1" si="88"/>
        <v>561.16701633129037</v>
      </c>
      <c r="W375" s="6">
        <f ca="1">_xll.PDENSITY($V$375,Model!$L$137:$L$146,$V$293,$V$294,1)</f>
        <v>0.9</v>
      </c>
    </row>
    <row r="376" spans="1:23">
      <c r="A376">
        <v>78</v>
      </c>
      <c r="B376" s="6">
        <f t="shared" ca="1" si="79"/>
        <v>563.89097017991332</v>
      </c>
      <c r="C376" s="6">
        <f ca="1">_xll.PDENSITY($B$376,Model!$B$137:$B$146,$B$293,$B$294,1)</f>
        <v>0.87277776584101407</v>
      </c>
      <c r="D376" s="6">
        <f t="shared" ca="1" si="80"/>
        <v>563.89097017991332</v>
      </c>
      <c r="E376" s="6">
        <f ca="1">_xll.PDENSITY($D$376,Model!$C$137:$C$146,$D$293,$D$294,1)</f>
        <v>0.9</v>
      </c>
      <c r="F376" s="6">
        <f t="shared" ca="1" si="81"/>
        <v>563.89097017991332</v>
      </c>
      <c r="G376" s="6">
        <f ca="1">_xll.PDENSITY($F$376,Model!$D$137:$D$146,$F$293,$F$294,1)</f>
        <v>0.90261061593269964</v>
      </c>
      <c r="H376" s="6">
        <f t="shared" ca="1" si="82"/>
        <v>563.89097017991332</v>
      </c>
      <c r="I376" s="6">
        <f ca="1">_xll.PDENSITY($H$376,Model!$E$137:$E$146,$H$293,$H$294,1)</f>
        <v>0.9</v>
      </c>
      <c r="J376" s="6">
        <f t="shared" ca="1" si="83"/>
        <v>563.89097017991332</v>
      </c>
      <c r="K376" s="6">
        <f ca="1">_xll.PDENSITY($J$376,Model!$F$137:$F$146,$J$293,$J$294,1)</f>
        <v>0.90025542594573482</v>
      </c>
      <c r="L376" s="6"/>
      <c r="M376" s="6"/>
      <c r="N376" s="6">
        <f t="shared" ca="1" si="84"/>
        <v>563.89097017991332</v>
      </c>
      <c r="O376" s="6">
        <f ca="1">_xll.PDENSITY($N$376,Model!$H$137:$H$146,$N$293,$N$294,1)</f>
        <v>0.9</v>
      </c>
      <c r="P376" s="6">
        <f t="shared" ca="1" si="85"/>
        <v>563.89097017991332</v>
      </c>
      <c r="Q376" s="6">
        <f ca="1">_xll.PDENSITY($P$376,Model!$I$137:$I$146,$P$293,$P$294,1)</f>
        <v>0.9</v>
      </c>
      <c r="R376" s="6">
        <f t="shared" ca="1" si="86"/>
        <v>563.89097017991332</v>
      </c>
      <c r="S376" s="6">
        <f ca="1">_xll.PDENSITY($R$376,Model!$J$137:$J$146,$R$293,$R$294,1)</f>
        <v>0.9</v>
      </c>
      <c r="T376" s="6">
        <f t="shared" ca="1" si="87"/>
        <v>563.89097017991332</v>
      </c>
      <c r="U376" s="6">
        <f ca="1">_xll.PDENSITY($T$376,Model!$K$137:$K$146,$T$293,$T$294,1)</f>
        <v>0.9</v>
      </c>
      <c r="V376" s="6">
        <f t="shared" ca="1" si="88"/>
        <v>563.89097017991332</v>
      </c>
      <c r="W376" s="6">
        <f ca="1">_xll.PDENSITY($V$376,Model!$L$137:$L$146,$V$293,$V$294,1)</f>
        <v>0.9</v>
      </c>
    </row>
    <row r="377" spans="1:23">
      <c r="A377">
        <v>79</v>
      </c>
      <c r="B377" s="6">
        <f t="shared" ca="1" si="79"/>
        <v>566.61492402853628</v>
      </c>
      <c r="C377" s="6">
        <f ca="1">_xll.PDENSITY($B$377,Model!$B$137:$B$146,$B$293,$B$294,1)</f>
        <v>0.87390514475136583</v>
      </c>
      <c r="D377" s="6">
        <f t="shared" ca="1" si="80"/>
        <v>566.61492402853628</v>
      </c>
      <c r="E377" s="6">
        <f ca="1">_xll.PDENSITY($D$377,Model!$C$137:$C$146,$D$293,$D$294,1)</f>
        <v>0.9</v>
      </c>
      <c r="F377" s="6">
        <f t="shared" ca="1" si="81"/>
        <v>566.61492402853628</v>
      </c>
      <c r="G377" s="6">
        <f ca="1">_xll.PDENSITY($F$377,Model!$D$137:$D$146,$F$293,$F$294,1)</f>
        <v>0.90307459767015463</v>
      </c>
      <c r="H377" s="6">
        <f t="shared" ca="1" si="82"/>
        <v>566.61492402853628</v>
      </c>
      <c r="I377" s="6">
        <f ca="1">_xll.PDENSITY($H$377,Model!$E$137:$E$146,$H$293,$H$294,1)</f>
        <v>0.9</v>
      </c>
      <c r="J377" s="6">
        <f t="shared" ca="1" si="83"/>
        <v>566.61492402853628</v>
      </c>
      <c r="K377" s="6">
        <f ca="1">_xll.PDENSITY($J$377,Model!$F$137:$F$146,$J$293,$J$294,1)</f>
        <v>0.90037606641692958</v>
      </c>
      <c r="L377" s="6"/>
      <c r="M377" s="6"/>
      <c r="N377" s="6">
        <f t="shared" ca="1" si="84"/>
        <v>566.61492402853628</v>
      </c>
      <c r="O377" s="6">
        <f ca="1">_xll.PDENSITY($N$377,Model!$H$137:$H$146,$N$293,$N$294,1)</f>
        <v>0.9</v>
      </c>
      <c r="P377" s="6">
        <f t="shared" ca="1" si="85"/>
        <v>566.61492402853628</v>
      </c>
      <c r="Q377" s="6">
        <f ca="1">_xll.PDENSITY($P$377,Model!$I$137:$I$146,$P$293,$P$294,1)</f>
        <v>0.9</v>
      </c>
      <c r="R377" s="6">
        <f t="shared" ca="1" si="86"/>
        <v>566.61492402853628</v>
      </c>
      <c r="S377" s="6">
        <f ca="1">_xll.PDENSITY($R$377,Model!$J$137:$J$146,$R$293,$R$294,1)</f>
        <v>0.9</v>
      </c>
      <c r="T377" s="6">
        <f t="shared" ca="1" si="87"/>
        <v>566.61492402853628</v>
      </c>
      <c r="U377" s="6">
        <f ca="1">_xll.PDENSITY($T$377,Model!$K$137:$K$146,$T$293,$T$294,1)</f>
        <v>0.9</v>
      </c>
      <c r="V377" s="6">
        <f t="shared" ca="1" si="88"/>
        <v>566.61492402853628</v>
      </c>
      <c r="W377" s="6">
        <f ca="1">_xll.PDENSITY($V$377,Model!$L$137:$L$146,$V$293,$V$294,1)</f>
        <v>0.9</v>
      </c>
    </row>
    <row r="378" spans="1:23">
      <c r="A378">
        <v>80</v>
      </c>
      <c r="B378" s="6">
        <f t="shared" ca="1" si="79"/>
        <v>569.33887787715923</v>
      </c>
      <c r="C378" s="6">
        <f ca="1">_xll.PDENSITY($B$378,Model!$B$137:$B$146,$B$293,$B$294,1)</f>
        <v>0.8750519388956205</v>
      </c>
      <c r="D378" s="6">
        <f t="shared" ca="1" si="80"/>
        <v>569.33887787715923</v>
      </c>
      <c r="E378" s="6">
        <f ca="1">_xll.PDENSITY($D$378,Model!$C$137:$C$146,$D$293,$D$294,1)</f>
        <v>0.9</v>
      </c>
      <c r="F378" s="6">
        <f t="shared" ca="1" si="81"/>
        <v>569.33887787715923</v>
      </c>
      <c r="G378" s="6">
        <f ca="1">_xll.PDENSITY($F$378,Model!$D$137:$D$146,$F$293,$F$294,1)</f>
        <v>0.90358845422597922</v>
      </c>
      <c r="H378" s="6">
        <f t="shared" ca="1" si="82"/>
        <v>569.33887787715923</v>
      </c>
      <c r="I378" s="6">
        <f ca="1">_xll.PDENSITY($H$378,Model!$E$137:$E$146,$H$293,$H$294,1)</f>
        <v>0.9</v>
      </c>
      <c r="J378" s="6">
        <f t="shared" ca="1" si="83"/>
        <v>569.33887787715923</v>
      </c>
      <c r="K378" s="6">
        <f ca="1">_xll.PDENSITY($J$378,Model!$F$137:$F$146,$J$293,$J$294,1)</f>
        <v>0.90054551457081222</v>
      </c>
      <c r="L378" s="6"/>
      <c r="M378" s="6"/>
      <c r="N378" s="6">
        <f t="shared" ca="1" si="84"/>
        <v>569.33887787715923</v>
      </c>
      <c r="O378" s="6">
        <f ca="1">_xll.PDENSITY($N$378,Model!$H$137:$H$146,$N$293,$N$294,1)</f>
        <v>0.9</v>
      </c>
      <c r="P378" s="6">
        <f t="shared" ca="1" si="85"/>
        <v>569.33887787715923</v>
      </c>
      <c r="Q378" s="6">
        <f ca="1">_xll.PDENSITY($P$378,Model!$I$137:$I$146,$P$293,$P$294,1)</f>
        <v>0.9</v>
      </c>
      <c r="R378" s="6">
        <f t="shared" ca="1" si="86"/>
        <v>569.33887787715923</v>
      </c>
      <c r="S378" s="6">
        <f ca="1">_xll.PDENSITY($R$378,Model!$J$137:$J$146,$R$293,$R$294,1)</f>
        <v>0.9</v>
      </c>
      <c r="T378" s="6">
        <f t="shared" ca="1" si="87"/>
        <v>569.33887787715923</v>
      </c>
      <c r="U378" s="6">
        <f ca="1">_xll.PDENSITY($T$378,Model!$K$137:$K$146,$T$293,$T$294,1)</f>
        <v>0.9</v>
      </c>
      <c r="V378" s="6">
        <f t="shared" ca="1" si="88"/>
        <v>569.33887787715923</v>
      </c>
      <c r="W378" s="6">
        <f ca="1">_xll.PDENSITY($V$378,Model!$L$137:$L$146,$V$293,$V$294,1)</f>
        <v>0.9</v>
      </c>
    </row>
    <row r="379" spans="1:23">
      <c r="A379">
        <v>81</v>
      </c>
      <c r="B379" s="6">
        <f t="shared" ca="1" si="79"/>
        <v>572.06283172578219</v>
      </c>
      <c r="C379" s="6">
        <f ca="1">_xll.PDENSITY($B$379,Model!$B$137:$B$146,$B$293,$B$294,1)</f>
        <v>0.8762246604164774</v>
      </c>
      <c r="D379" s="6">
        <f t="shared" ca="1" si="80"/>
        <v>572.06283172578219</v>
      </c>
      <c r="E379" s="6">
        <f ca="1">_xll.PDENSITY($D$379,Model!$C$137:$C$146,$D$293,$D$294,1)</f>
        <v>0.9</v>
      </c>
      <c r="F379" s="6">
        <f t="shared" ca="1" si="81"/>
        <v>572.06283172578219</v>
      </c>
      <c r="G379" s="6">
        <f ca="1">_xll.PDENSITY($F$379,Model!$D$137:$D$146,$F$293,$F$294,1)</f>
        <v>0.90416052116311119</v>
      </c>
      <c r="H379" s="6">
        <f t="shared" ca="1" si="82"/>
        <v>572.06283172578219</v>
      </c>
      <c r="I379" s="6">
        <f ca="1">_xll.PDENSITY($H$379,Model!$E$137:$E$146,$H$293,$H$294,1)</f>
        <v>0.9</v>
      </c>
      <c r="J379" s="6">
        <f t="shared" ca="1" si="83"/>
        <v>572.06283172578219</v>
      </c>
      <c r="K379" s="6">
        <f ca="1">_xll.PDENSITY($J$379,Model!$F$137:$F$146,$J$293,$J$294,1)</f>
        <v>0.90077969807754399</v>
      </c>
      <c r="L379" s="6"/>
      <c r="M379" s="6"/>
      <c r="N379" s="6">
        <f t="shared" ca="1" si="84"/>
        <v>572.06283172578219</v>
      </c>
      <c r="O379" s="6">
        <f ca="1">_xll.PDENSITY($N$379,Model!$H$137:$H$146,$N$293,$N$294,1)</f>
        <v>0.9</v>
      </c>
      <c r="P379" s="6">
        <f t="shared" ca="1" si="85"/>
        <v>572.06283172578219</v>
      </c>
      <c r="Q379" s="6">
        <f ca="1">_xll.PDENSITY($P$379,Model!$I$137:$I$146,$P$293,$P$294,1)</f>
        <v>0.9</v>
      </c>
      <c r="R379" s="6">
        <f t="shared" ca="1" si="86"/>
        <v>572.06283172578219</v>
      </c>
      <c r="S379" s="6">
        <f ca="1">_xll.PDENSITY($R$379,Model!$J$137:$J$146,$R$293,$R$294,1)</f>
        <v>0.9</v>
      </c>
      <c r="T379" s="6">
        <f t="shared" ca="1" si="87"/>
        <v>572.06283172578219</v>
      </c>
      <c r="U379" s="6">
        <f ca="1">_xll.PDENSITY($T$379,Model!$K$137:$K$146,$T$293,$T$294,1)</f>
        <v>0.9</v>
      </c>
      <c r="V379" s="6">
        <f t="shared" ca="1" si="88"/>
        <v>572.06283172578219</v>
      </c>
      <c r="W379" s="6">
        <f ca="1">_xll.PDENSITY($V$379,Model!$L$137:$L$146,$V$293,$V$294,1)</f>
        <v>0.9</v>
      </c>
    </row>
    <row r="380" spans="1:23">
      <c r="A380">
        <v>82</v>
      </c>
      <c r="B380" s="6">
        <f t="shared" ca="1" si="79"/>
        <v>574.78678557440514</v>
      </c>
      <c r="C380" s="6">
        <f ca="1">_xll.PDENSITY($B$380,Model!$B$137:$B$146,$B$293,$B$294,1)</f>
        <v>0.87743064250229674</v>
      </c>
      <c r="D380" s="6">
        <f t="shared" ca="1" si="80"/>
        <v>574.78678557440514</v>
      </c>
      <c r="E380" s="6">
        <f ca="1">_xll.PDENSITY($D$380,Model!$C$137:$C$146,$D$293,$D$294,1)</f>
        <v>0.9</v>
      </c>
      <c r="F380" s="6">
        <f t="shared" ca="1" si="81"/>
        <v>574.78678557440514</v>
      </c>
      <c r="G380" s="6">
        <f ca="1">_xll.PDENSITY($F$380,Model!$D$137:$D$146,$F$293,$F$294,1)</f>
        <v>0.90480007830858666</v>
      </c>
      <c r="H380" s="6">
        <f t="shared" ca="1" si="82"/>
        <v>574.78678557440514</v>
      </c>
      <c r="I380" s="6">
        <f ca="1">_xll.PDENSITY($H$380,Model!$E$137:$E$146,$H$293,$H$294,1)</f>
        <v>0.9</v>
      </c>
      <c r="J380" s="6">
        <f t="shared" ca="1" si="83"/>
        <v>574.78678557440514</v>
      </c>
      <c r="K380" s="6">
        <f ca="1">_xll.PDENSITY($J$380,Model!$F$137:$F$146,$J$293,$J$294,1)</f>
        <v>0.90109815490668999</v>
      </c>
      <c r="L380" s="6"/>
      <c r="M380" s="6"/>
      <c r="N380" s="6">
        <f t="shared" ca="1" si="84"/>
        <v>574.78678557440514</v>
      </c>
      <c r="O380" s="6">
        <f ca="1">_xll.PDENSITY($N$380,Model!$H$137:$H$146,$N$293,$N$294,1)</f>
        <v>0.9</v>
      </c>
      <c r="P380" s="6">
        <f t="shared" ca="1" si="85"/>
        <v>574.78678557440514</v>
      </c>
      <c r="Q380" s="6">
        <f ca="1">_xll.PDENSITY($P$380,Model!$I$137:$I$146,$P$293,$P$294,1)</f>
        <v>0.9</v>
      </c>
      <c r="R380" s="6">
        <f t="shared" ca="1" si="86"/>
        <v>574.78678557440514</v>
      </c>
      <c r="S380" s="6">
        <f ca="1">_xll.PDENSITY($R$380,Model!$J$137:$J$146,$R$293,$R$294,1)</f>
        <v>0.9</v>
      </c>
      <c r="T380" s="6">
        <f t="shared" ca="1" si="87"/>
        <v>574.78678557440514</v>
      </c>
      <c r="U380" s="6">
        <f ca="1">_xll.PDENSITY($T$380,Model!$K$137:$K$146,$T$293,$T$294,1)</f>
        <v>0.9</v>
      </c>
      <c r="V380" s="6">
        <f t="shared" ca="1" si="88"/>
        <v>574.78678557440514</v>
      </c>
      <c r="W380" s="6">
        <f ca="1">_xll.PDENSITY($V$380,Model!$L$137:$L$146,$V$293,$V$294,1)</f>
        <v>0.9</v>
      </c>
    </row>
    <row r="381" spans="1:23">
      <c r="A381">
        <v>83</v>
      </c>
      <c r="B381" s="6">
        <f t="shared" ca="1" si="79"/>
        <v>577.5107394230281</v>
      </c>
      <c r="C381" s="6">
        <f ca="1">_xll.PDENSITY($B$381,Model!$B$137:$B$146,$B$293,$B$294,1)</f>
        <v>0.8786782221894297</v>
      </c>
      <c r="D381" s="6">
        <f t="shared" ca="1" si="80"/>
        <v>577.5107394230281</v>
      </c>
      <c r="E381" s="6">
        <f ca="1">_xll.PDENSITY($D$381,Model!$C$137:$C$146,$D$293,$D$294,1)</f>
        <v>0.9</v>
      </c>
      <c r="F381" s="6">
        <f t="shared" ca="1" si="81"/>
        <v>577.5107394230281</v>
      </c>
      <c r="G381" s="6">
        <f ca="1">_xll.PDENSITY($F$381,Model!$D$137:$D$146,$F$293,$F$294,1)</f>
        <v>0.90551750028695532</v>
      </c>
      <c r="H381" s="6">
        <f t="shared" ca="1" si="82"/>
        <v>577.5107394230281</v>
      </c>
      <c r="I381" s="6">
        <f ca="1">_xll.PDENSITY($H$381,Model!$E$137:$E$146,$H$293,$H$294,1)</f>
        <v>0.9</v>
      </c>
      <c r="J381" s="6">
        <f t="shared" ca="1" si="83"/>
        <v>577.5107394230281</v>
      </c>
      <c r="K381" s="6">
        <f ca="1">_xll.PDENSITY($J$381,Model!$F$137:$F$146,$J$293,$J$294,1)</f>
        <v>0.90152426238321381</v>
      </c>
      <c r="L381" s="6"/>
      <c r="M381" s="6"/>
      <c r="N381" s="6">
        <f t="shared" ca="1" si="84"/>
        <v>577.5107394230281</v>
      </c>
      <c r="O381" s="6">
        <f ca="1">_xll.PDENSITY($N$381,Model!$H$137:$H$146,$N$293,$N$294,1)</f>
        <v>0.9</v>
      </c>
      <c r="P381" s="6">
        <f t="shared" ca="1" si="85"/>
        <v>577.5107394230281</v>
      </c>
      <c r="Q381" s="6">
        <f ca="1">_xll.PDENSITY($P$381,Model!$I$137:$I$146,$P$293,$P$294,1)</f>
        <v>0.9</v>
      </c>
      <c r="R381" s="6">
        <f t="shared" ca="1" si="86"/>
        <v>577.5107394230281</v>
      </c>
      <c r="S381" s="6">
        <f ca="1">_xll.PDENSITY($R$381,Model!$J$137:$J$146,$R$293,$R$294,1)</f>
        <v>0.9</v>
      </c>
      <c r="T381" s="6">
        <f t="shared" ca="1" si="87"/>
        <v>577.5107394230281</v>
      </c>
      <c r="U381" s="6">
        <f ca="1">_xll.PDENSITY($T$381,Model!$K$137:$K$146,$T$293,$T$294,1)</f>
        <v>0.9</v>
      </c>
      <c r="V381" s="6">
        <f t="shared" ca="1" si="88"/>
        <v>577.5107394230281</v>
      </c>
      <c r="W381" s="6">
        <f ca="1">_xll.PDENSITY($V$381,Model!$L$137:$L$146,$V$293,$V$294,1)</f>
        <v>0.9</v>
      </c>
    </row>
    <row r="382" spans="1:23">
      <c r="A382">
        <v>84</v>
      </c>
      <c r="B382" s="6">
        <f t="shared" ca="1" si="79"/>
        <v>580.23469327165105</v>
      </c>
      <c r="C382" s="6">
        <f ca="1">_xll.PDENSITY($B$382,Model!$B$137:$B$146,$B$293,$B$294,1)</f>
        <v>0.8799769583774848</v>
      </c>
      <c r="D382" s="6">
        <f t="shared" ca="1" si="80"/>
        <v>580.23469327165105</v>
      </c>
      <c r="E382" s="6">
        <f ca="1">_xll.PDENSITY($D$382,Model!$C$137:$C$146,$D$293,$D$294,1)</f>
        <v>0.9</v>
      </c>
      <c r="F382" s="6">
        <f t="shared" ca="1" si="81"/>
        <v>580.23469327165105</v>
      </c>
      <c r="G382" s="6">
        <f ca="1">_xll.PDENSITY($F$382,Model!$D$137:$D$146,$F$293,$F$294,1)</f>
        <v>0.90632442481303477</v>
      </c>
      <c r="H382" s="6">
        <f t="shared" ca="1" si="82"/>
        <v>580.23469327165105</v>
      </c>
      <c r="I382" s="6">
        <f ca="1">_xll.PDENSITY($H$382,Model!$E$137:$E$146,$H$293,$H$294,1)</f>
        <v>0.9</v>
      </c>
      <c r="J382" s="6">
        <f t="shared" ca="1" si="83"/>
        <v>580.23469327165105</v>
      </c>
      <c r="K382" s="6">
        <f ca="1">_xll.PDENSITY($J$382,Model!$F$137:$F$146,$J$293,$J$294,1)</f>
        <v>0.90208526096186503</v>
      </c>
      <c r="L382" s="6"/>
      <c r="M382" s="6"/>
      <c r="N382" s="6">
        <f t="shared" ca="1" si="84"/>
        <v>580.23469327165105</v>
      </c>
      <c r="O382" s="6">
        <f ca="1">_xll.PDENSITY($N$382,Model!$H$137:$H$146,$N$293,$N$294,1)</f>
        <v>0.9</v>
      </c>
      <c r="P382" s="6">
        <f t="shared" ca="1" si="85"/>
        <v>580.23469327165105</v>
      </c>
      <c r="Q382" s="6">
        <f ca="1">_xll.PDENSITY($P$382,Model!$I$137:$I$146,$P$293,$P$294,1)</f>
        <v>0.9</v>
      </c>
      <c r="R382" s="6">
        <f t="shared" ca="1" si="86"/>
        <v>580.23469327165105</v>
      </c>
      <c r="S382" s="6">
        <f ca="1">_xll.PDENSITY($R$382,Model!$J$137:$J$146,$R$293,$R$294,1)</f>
        <v>0.9</v>
      </c>
      <c r="T382" s="6">
        <f t="shared" ca="1" si="87"/>
        <v>580.23469327165105</v>
      </c>
      <c r="U382" s="6">
        <f ca="1">_xll.PDENSITY($T$382,Model!$K$137:$K$146,$T$293,$T$294,1)</f>
        <v>0.9</v>
      </c>
      <c r="V382" s="6">
        <f t="shared" ca="1" si="88"/>
        <v>580.23469327165105</v>
      </c>
      <c r="W382" s="6">
        <f ca="1">_xll.PDENSITY($V$382,Model!$L$137:$L$146,$V$293,$V$294,1)</f>
        <v>0.9</v>
      </c>
    </row>
    <row r="383" spans="1:23">
      <c r="A383">
        <v>85</v>
      </c>
      <c r="B383" s="6">
        <f t="shared" ca="1" si="79"/>
        <v>582.95864712027401</v>
      </c>
      <c r="C383" s="6">
        <f ca="1">_xll.PDENSITY($B$383,Model!$B$137:$B$146,$B$293,$B$294,1)</f>
        <v>0.88133789040361898</v>
      </c>
      <c r="D383" s="6">
        <f t="shared" ca="1" si="80"/>
        <v>582.95864712027401</v>
      </c>
      <c r="E383" s="6">
        <f ca="1">_xll.PDENSITY($D$383,Model!$C$137:$C$146,$D$293,$D$294,1)</f>
        <v>0.9</v>
      </c>
      <c r="F383" s="6">
        <f t="shared" ca="1" si="81"/>
        <v>582.95864712027401</v>
      </c>
      <c r="G383" s="6">
        <f ca="1">_xll.PDENSITY($F$383,Model!$D$137:$D$146,$F$293,$F$294,1)</f>
        <v>0.90723394147398184</v>
      </c>
      <c r="H383" s="6">
        <f t="shared" ca="1" si="82"/>
        <v>582.95864712027401</v>
      </c>
      <c r="I383" s="6">
        <f ca="1">_xll.PDENSITY($H$383,Model!$E$137:$E$146,$H$293,$H$294,1)</f>
        <v>0.9</v>
      </c>
      <c r="J383" s="6">
        <f t="shared" ca="1" si="83"/>
        <v>582.95864712027401</v>
      </c>
      <c r="K383" s="6">
        <f ca="1">_xll.PDENSITY($J$383,Model!$F$137:$F$146,$J$293,$J$294,1)</f>
        <v>0.90281199947430435</v>
      </c>
      <c r="L383" s="6"/>
      <c r="M383" s="6"/>
      <c r="N383" s="6">
        <f t="shared" ca="1" si="84"/>
        <v>582.95864712027401</v>
      </c>
      <c r="O383" s="6">
        <f ca="1">_xll.PDENSITY($N$383,Model!$H$137:$H$146,$N$293,$N$294,1)</f>
        <v>0.9</v>
      </c>
      <c r="P383" s="6">
        <f t="shared" ca="1" si="85"/>
        <v>582.95864712027401</v>
      </c>
      <c r="Q383" s="6">
        <f ca="1">_xll.PDENSITY($P$383,Model!$I$137:$I$146,$P$293,$P$294,1)</f>
        <v>0.9</v>
      </c>
      <c r="R383" s="6">
        <f t="shared" ca="1" si="86"/>
        <v>582.95864712027401</v>
      </c>
      <c r="S383" s="6">
        <f ca="1">_xll.PDENSITY($R$383,Model!$J$137:$J$146,$R$293,$R$294,1)</f>
        <v>0.9</v>
      </c>
      <c r="T383" s="6">
        <f t="shared" ca="1" si="87"/>
        <v>582.95864712027401</v>
      </c>
      <c r="U383" s="6">
        <f ca="1">_xll.PDENSITY($T$383,Model!$K$137:$K$146,$T$293,$T$294,1)</f>
        <v>0.9</v>
      </c>
      <c r="V383" s="6">
        <f t="shared" ca="1" si="88"/>
        <v>582.95864712027401</v>
      </c>
      <c r="W383" s="6">
        <f ca="1">_xll.PDENSITY($V$383,Model!$L$137:$L$146,$V$293,$V$294,1)</f>
        <v>0.9</v>
      </c>
    </row>
    <row r="384" spans="1:23">
      <c r="A384">
        <v>86</v>
      </c>
      <c r="B384" s="6">
        <f t="shared" ca="1" si="79"/>
        <v>585.68260096889696</v>
      </c>
      <c r="C384" s="6">
        <f ca="1">_xll.PDENSITY($B$384,Model!$B$137:$B$146,$B$293,$B$294,1)</f>
        <v>0.8827738410294016</v>
      </c>
      <c r="D384" s="6">
        <f t="shared" ca="1" si="80"/>
        <v>585.68260096889696</v>
      </c>
      <c r="E384" s="6">
        <f ca="1">_xll.PDENSITY($D$384,Model!$C$137:$C$146,$D$293,$D$294,1)</f>
        <v>0.9</v>
      </c>
      <c r="F384" s="6">
        <f t="shared" ca="1" si="81"/>
        <v>585.68260096889696</v>
      </c>
      <c r="G384" s="6">
        <f ca="1">_xll.PDENSITY($F$384,Model!$D$137:$D$146,$F$293,$F$294,1)</f>
        <v>0.90826080406301946</v>
      </c>
      <c r="H384" s="6">
        <f t="shared" ca="1" si="82"/>
        <v>585.68260096889696</v>
      </c>
      <c r="I384" s="6">
        <f ca="1">_xll.PDENSITY($H$384,Model!$E$137:$E$146,$H$293,$H$294,1)</f>
        <v>0.9</v>
      </c>
      <c r="J384" s="6">
        <f t="shared" ca="1" si="83"/>
        <v>585.68260096889696</v>
      </c>
      <c r="K384" s="6">
        <f ca="1">_xll.PDENSITY($J$384,Model!$F$137:$F$146,$J$293,$J$294,1)</f>
        <v>0.90373833488720656</v>
      </c>
      <c r="L384" s="6"/>
      <c r="M384" s="6"/>
      <c r="N384" s="6">
        <f t="shared" ca="1" si="84"/>
        <v>585.68260096889696</v>
      </c>
      <c r="O384" s="6">
        <f ca="1">_xll.PDENSITY($N$384,Model!$H$137:$H$146,$N$293,$N$294,1)</f>
        <v>0.9</v>
      </c>
      <c r="P384" s="6">
        <f t="shared" ca="1" si="85"/>
        <v>585.68260096889696</v>
      </c>
      <c r="Q384" s="6">
        <f ca="1">_xll.PDENSITY($P$384,Model!$I$137:$I$146,$P$293,$P$294,1)</f>
        <v>0.9</v>
      </c>
      <c r="R384" s="6">
        <f t="shared" ca="1" si="86"/>
        <v>585.68260096889696</v>
      </c>
      <c r="S384" s="6">
        <f ca="1">_xll.PDENSITY($R$384,Model!$J$137:$J$146,$R$293,$R$294,1)</f>
        <v>0.9</v>
      </c>
      <c r="T384" s="6">
        <f t="shared" ca="1" si="87"/>
        <v>585.68260096889696</v>
      </c>
      <c r="U384" s="6">
        <f ca="1">_xll.PDENSITY($T$384,Model!$K$137:$K$146,$T$293,$T$294,1)</f>
        <v>0.9</v>
      </c>
      <c r="V384" s="6">
        <f t="shared" ca="1" si="88"/>
        <v>585.68260096889696</v>
      </c>
      <c r="W384" s="6">
        <f ca="1">_xll.PDENSITY($V$384,Model!$L$137:$L$146,$V$293,$V$294,1)</f>
        <v>0.9</v>
      </c>
    </row>
    <row r="385" spans="1:23">
      <c r="A385">
        <v>87</v>
      </c>
      <c r="B385" s="6">
        <f t="shared" ca="1" si="79"/>
        <v>588.40655481751992</v>
      </c>
      <c r="C385" s="6">
        <f ca="1">_xll.PDENSITY($B$385,Model!$B$137:$B$146,$B$293,$B$294,1)</f>
        <v>0.88429976362699703</v>
      </c>
      <c r="D385" s="6">
        <f t="shared" ca="1" si="80"/>
        <v>588.40655481751992</v>
      </c>
      <c r="E385" s="6">
        <f ca="1">_xll.PDENSITY($D$385,Model!$C$137:$C$146,$D$293,$D$294,1)</f>
        <v>0.9</v>
      </c>
      <c r="F385" s="6">
        <f t="shared" ca="1" si="81"/>
        <v>588.40655481751992</v>
      </c>
      <c r="G385" s="6">
        <f ca="1">_xll.PDENSITY($F$385,Model!$D$137:$D$146,$F$293,$F$294,1)</f>
        <v>0.90942166990920759</v>
      </c>
      <c r="H385" s="6">
        <f t="shared" ca="1" si="82"/>
        <v>588.40655481751992</v>
      </c>
      <c r="I385" s="6">
        <f ca="1">_xll.PDENSITY($H$385,Model!$E$137:$E$146,$H$293,$H$294,1)</f>
        <v>0.9</v>
      </c>
      <c r="J385" s="6">
        <f t="shared" ca="1" si="83"/>
        <v>588.40655481751992</v>
      </c>
      <c r="K385" s="6">
        <f ca="1">_xll.PDENSITY($J$385,Model!$F$137:$F$146,$J$293,$J$294,1)</f>
        <v>0.90490013651046264</v>
      </c>
      <c r="L385" s="6"/>
      <c r="M385" s="6"/>
      <c r="N385" s="6">
        <f t="shared" ca="1" si="84"/>
        <v>588.40655481751992</v>
      </c>
      <c r="O385" s="6">
        <f ca="1">_xll.PDENSITY($N$385,Model!$H$137:$H$146,$N$293,$N$294,1)</f>
        <v>0.9</v>
      </c>
      <c r="P385" s="6">
        <f t="shared" ca="1" si="85"/>
        <v>588.40655481751992</v>
      </c>
      <c r="Q385" s="6">
        <f ca="1">_xll.PDENSITY($P$385,Model!$I$137:$I$146,$P$293,$P$294,1)</f>
        <v>0.9</v>
      </c>
      <c r="R385" s="6">
        <f t="shared" ca="1" si="86"/>
        <v>588.40655481751992</v>
      </c>
      <c r="S385" s="6">
        <f ca="1">_xll.PDENSITY($R$385,Model!$J$137:$J$146,$R$293,$R$294,1)</f>
        <v>0.9</v>
      </c>
      <c r="T385" s="6">
        <f t="shared" ca="1" si="87"/>
        <v>588.40655481751992</v>
      </c>
      <c r="U385" s="6">
        <f ca="1">_xll.PDENSITY($T$385,Model!$K$137:$K$146,$T$293,$T$294,1)</f>
        <v>0.9</v>
      </c>
      <c r="V385" s="6">
        <f t="shared" ca="1" si="88"/>
        <v>588.40655481751992</v>
      </c>
      <c r="W385" s="6">
        <f ca="1">_xll.PDENSITY($V$385,Model!$L$137:$L$146,$V$293,$V$294,1)</f>
        <v>0.9</v>
      </c>
    </row>
    <row r="386" spans="1:23">
      <c r="A386">
        <v>88</v>
      </c>
      <c r="B386" s="6">
        <f t="shared" ca="1" si="79"/>
        <v>591.13050866614287</v>
      </c>
      <c r="C386" s="6">
        <f ca="1">_xll.PDENSITY($B$386,Model!$B$137:$B$146,$B$293,$B$294,1)</f>
        <v>0.88593312443526728</v>
      </c>
      <c r="D386" s="6">
        <f t="shared" ca="1" si="80"/>
        <v>591.13050866614287</v>
      </c>
      <c r="E386" s="6">
        <f ca="1">_xll.PDENSITY($D$386,Model!$C$137:$C$146,$D$293,$D$294,1)</f>
        <v>0.9</v>
      </c>
      <c r="F386" s="6">
        <f t="shared" ca="1" si="81"/>
        <v>591.13050866614287</v>
      </c>
      <c r="G386" s="6">
        <f ca="1">_xll.PDENSITY($F$386,Model!$D$137:$D$146,$F$293,$F$294,1)</f>
        <v>0.91073537008556493</v>
      </c>
      <c r="H386" s="6">
        <f t="shared" ca="1" si="82"/>
        <v>591.13050866614287</v>
      </c>
      <c r="I386" s="6">
        <f ca="1">_xll.PDENSITY($H$386,Model!$E$137:$E$146,$H$293,$H$294,1)</f>
        <v>0.9</v>
      </c>
      <c r="J386" s="6">
        <f t="shared" ca="1" si="83"/>
        <v>591.13050866614287</v>
      </c>
      <c r="K386" s="6">
        <f ca="1">_xll.PDENSITY($J$386,Model!$F$137:$F$146,$J$293,$J$294,1)</f>
        <v>0.90633387296653078</v>
      </c>
      <c r="L386" s="6"/>
      <c r="M386" s="6"/>
      <c r="N386" s="6">
        <f t="shared" ca="1" si="84"/>
        <v>591.13050866614287</v>
      </c>
      <c r="O386" s="6">
        <f ca="1">_xll.PDENSITY($N$386,Model!$H$137:$H$146,$N$293,$N$294,1)</f>
        <v>0.9</v>
      </c>
      <c r="P386" s="6">
        <f t="shared" ca="1" si="85"/>
        <v>591.13050866614287</v>
      </c>
      <c r="Q386" s="6">
        <f ca="1">_xll.PDENSITY($P$386,Model!$I$137:$I$146,$P$293,$P$294,1)</f>
        <v>0.9</v>
      </c>
      <c r="R386" s="6">
        <f t="shared" ca="1" si="86"/>
        <v>591.13050866614287</v>
      </c>
      <c r="S386" s="6">
        <f ca="1">_xll.PDENSITY($R$386,Model!$J$137:$J$146,$R$293,$R$294,1)</f>
        <v>0.9</v>
      </c>
      <c r="T386" s="6">
        <f t="shared" ca="1" si="87"/>
        <v>591.13050866614287</v>
      </c>
      <c r="U386" s="6">
        <f ca="1">_xll.PDENSITY($T$386,Model!$K$137:$K$146,$T$293,$T$294,1)</f>
        <v>0.9</v>
      </c>
      <c r="V386" s="6">
        <f t="shared" ca="1" si="88"/>
        <v>591.13050866614287</v>
      </c>
      <c r="W386" s="6">
        <f ca="1">_xll.PDENSITY($V$386,Model!$L$137:$L$146,$V$293,$V$294,1)</f>
        <v>0.9</v>
      </c>
    </row>
    <row r="387" spans="1:23">
      <c r="A387">
        <v>89</v>
      </c>
      <c r="B387" s="6">
        <f t="shared" ca="1" si="79"/>
        <v>593.85446251476583</v>
      </c>
      <c r="C387" s="6">
        <f ca="1">_xll.PDENSITY($B$387,Model!$B$137:$B$146,$B$293,$B$294,1)</f>
        <v>0.88769429310066639</v>
      </c>
      <c r="D387" s="6">
        <f t="shared" ca="1" si="80"/>
        <v>593.85446251476583</v>
      </c>
      <c r="E387" s="6">
        <f ca="1">_xll.PDENSITY($D$387,Model!$C$137:$C$146,$D$293,$D$294,1)</f>
        <v>0.9</v>
      </c>
      <c r="F387" s="6">
        <f t="shared" ca="1" si="81"/>
        <v>593.85446251476583</v>
      </c>
      <c r="G387" s="6">
        <f ca="1">_xll.PDENSITY($F$387,Model!$D$137:$D$146,$F$293,$F$294,1)</f>
        <v>0.91222321487874203</v>
      </c>
      <c r="H387" s="6">
        <f t="shared" ca="1" si="82"/>
        <v>593.85446251476583</v>
      </c>
      <c r="I387" s="6">
        <f ca="1">_xll.PDENSITY($H$387,Model!$E$137:$E$146,$H$293,$H$294,1)</f>
        <v>0.9</v>
      </c>
      <c r="J387" s="6">
        <f t="shared" ca="1" si="83"/>
        <v>593.85446251476583</v>
      </c>
      <c r="K387" s="6">
        <f ca="1">_xll.PDENSITY($J$387,Model!$F$137:$F$146,$J$293,$J$294,1)</f>
        <v>0.90807479932135937</v>
      </c>
      <c r="L387" s="6"/>
      <c r="M387" s="6"/>
      <c r="N387" s="6">
        <f t="shared" ca="1" si="84"/>
        <v>593.85446251476583</v>
      </c>
      <c r="O387" s="6">
        <f ca="1">_xll.PDENSITY($N$387,Model!$H$137:$H$146,$N$293,$N$294,1)</f>
        <v>0.9</v>
      </c>
      <c r="P387" s="6">
        <f t="shared" ca="1" si="85"/>
        <v>593.85446251476583</v>
      </c>
      <c r="Q387" s="6">
        <f ca="1">_xll.PDENSITY($P$387,Model!$I$137:$I$146,$P$293,$P$294,1)</f>
        <v>0.9</v>
      </c>
      <c r="R387" s="6">
        <f t="shared" ca="1" si="86"/>
        <v>593.85446251476583</v>
      </c>
      <c r="S387" s="6">
        <f ca="1">_xll.PDENSITY($R$387,Model!$J$137:$J$146,$R$293,$R$294,1)</f>
        <v>0.9</v>
      </c>
      <c r="T387" s="6">
        <f t="shared" ca="1" si="87"/>
        <v>593.85446251476583</v>
      </c>
      <c r="U387" s="6">
        <f ca="1">_xll.PDENSITY($T$387,Model!$K$137:$K$146,$T$293,$T$294,1)</f>
        <v>0.9</v>
      </c>
      <c r="V387" s="6">
        <f t="shared" ca="1" si="88"/>
        <v>593.85446251476583</v>
      </c>
      <c r="W387" s="6">
        <f ca="1">_xll.PDENSITY($V$387,Model!$L$137:$L$146,$V$293,$V$294,1)</f>
        <v>0.9</v>
      </c>
    </row>
    <row r="388" spans="1:23">
      <c r="A388">
        <v>90</v>
      </c>
      <c r="B388" s="6">
        <f t="shared" ca="1" si="79"/>
        <v>596.57841636338878</v>
      </c>
      <c r="C388" s="6">
        <f ca="1">_xll.PDENSITY($B$388,Model!$B$137:$B$146,$B$293,$B$294,1)</f>
        <v>0.8896068820062023</v>
      </c>
      <c r="D388" s="6">
        <f t="shared" ca="1" si="80"/>
        <v>596.57841636338878</v>
      </c>
      <c r="E388" s="6">
        <f ca="1">_xll.PDENSITY($D$388,Model!$C$137:$C$146,$D$293,$D$294,1)</f>
        <v>0.9</v>
      </c>
      <c r="F388" s="6">
        <f t="shared" ca="1" si="81"/>
        <v>596.57841636338878</v>
      </c>
      <c r="G388" s="6">
        <f ca="1">_xll.PDENSITY($F$388,Model!$D$137:$D$146,$F$293,$F$294,1)</f>
        <v>0.91390933947544739</v>
      </c>
      <c r="H388" s="6">
        <f t="shared" ca="1" si="82"/>
        <v>596.57841636338878</v>
      </c>
      <c r="I388" s="6">
        <f ca="1">_xll.PDENSITY($H$388,Model!$E$137:$E$146,$H$293,$H$294,1)</f>
        <v>0.9</v>
      </c>
      <c r="J388" s="6">
        <f t="shared" ca="1" si="83"/>
        <v>596.57841636338878</v>
      </c>
      <c r="K388" s="6">
        <f ca="1">_xll.PDENSITY($J$388,Model!$F$137:$F$146,$J$293,$J$294,1)</f>
        <v>0.91015480889204414</v>
      </c>
      <c r="L388" s="6"/>
      <c r="M388" s="6"/>
      <c r="N388" s="6">
        <f t="shared" ca="1" si="84"/>
        <v>596.57841636338878</v>
      </c>
      <c r="O388" s="6">
        <f ca="1">_xll.PDENSITY($N$388,Model!$H$137:$H$146,$N$293,$N$294,1)</f>
        <v>0.9</v>
      </c>
      <c r="P388" s="6">
        <f t="shared" ca="1" si="85"/>
        <v>596.57841636338878</v>
      </c>
      <c r="Q388" s="6">
        <f ca="1">_xll.PDENSITY($P$388,Model!$I$137:$I$146,$P$293,$P$294,1)</f>
        <v>0.9</v>
      </c>
      <c r="R388" s="6">
        <f t="shared" ca="1" si="86"/>
        <v>596.57841636338878</v>
      </c>
      <c r="S388" s="6">
        <f ca="1">_xll.PDENSITY($R$388,Model!$J$137:$J$146,$R$293,$R$294,1)</f>
        <v>0.9</v>
      </c>
      <c r="T388" s="6">
        <f t="shared" ca="1" si="87"/>
        <v>596.57841636338878</v>
      </c>
      <c r="U388" s="6">
        <f ca="1">_xll.PDENSITY($T$388,Model!$K$137:$K$146,$T$293,$T$294,1)</f>
        <v>0.9</v>
      </c>
      <c r="V388" s="6">
        <f t="shared" ca="1" si="88"/>
        <v>596.57841636338878</v>
      </c>
      <c r="W388" s="6">
        <f ca="1">_xll.PDENSITY($V$388,Model!$L$137:$L$146,$V$293,$V$294,1)</f>
        <v>0.9</v>
      </c>
    </row>
    <row r="389" spans="1:23">
      <c r="A389">
        <v>91</v>
      </c>
      <c r="B389" s="6">
        <f t="shared" ca="1" si="79"/>
        <v>599.30237021201174</v>
      </c>
      <c r="C389" s="6">
        <f ca="1">_xll.PDENSITY($B$389,Model!$B$137:$B$146,$B$293,$B$294,1)</f>
        <v>0.89169791770128271</v>
      </c>
      <c r="D389" s="6">
        <f t="shared" ca="1" si="80"/>
        <v>599.30237021201174</v>
      </c>
      <c r="E389" s="6">
        <f ca="1">_xll.PDENSITY($D$389,Model!$C$137:$C$146,$D$293,$D$294,1)</f>
        <v>0.9</v>
      </c>
      <c r="F389" s="6">
        <f t="shared" ca="1" si="81"/>
        <v>599.30237021201174</v>
      </c>
      <c r="G389" s="6">
        <f ca="1">_xll.PDENSITY($F$389,Model!$D$137:$D$146,$F$293,$F$294,1)</f>
        <v>0.91582109547320056</v>
      </c>
      <c r="H389" s="6">
        <f t="shared" ca="1" si="82"/>
        <v>599.30237021201174</v>
      </c>
      <c r="I389" s="6">
        <f ca="1">_xll.PDENSITY($H$389,Model!$E$137:$E$146,$H$293,$H$294,1)</f>
        <v>0.9</v>
      </c>
      <c r="J389" s="6">
        <f t="shared" ca="1" si="83"/>
        <v>599.30237021201174</v>
      </c>
      <c r="K389" s="6">
        <f ca="1">_xll.PDENSITY($J$389,Model!$F$137:$F$146,$J$293,$J$294,1)</f>
        <v>0.91260006471371324</v>
      </c>
      <c r="L389" s="6"/>
      <c r="M389" s="6"/>
      <c r="N389" s="6">
        <f t="shared" ca="1" si="84"/>
        <v>599.30237021201174</v>
      </c>
      <c r="O389" s="6">
        <f ca="1">_xll.PDENSITY($N$389,Model!$H$137:$H$146,$N$293,$N$294,1)</f>
        <v>0.9</v>
      </c>
      <c r="P389" s="6">
        <f t="shared" ca="1" si="85"/>
        <v>599.30237021201174</v>
      </c>
      <c r="Q389" s="6">
        <f ca="1">_xll.PDENSITY($P$389,Model!$I$137:$I$146,$P$293,$P$294,1)</f>
        <v>0.9</v>
      </c>
      <c r="R389" s="6">
        <f t="shared" ca="1" si="86"/>
        <v>599.30237021201174</v>
      </c>
      <c r="S389" s="6">
        <f ca="1">_xll.PDENSITY($R$389,Model!$J$137:$J$146,$R$293,$R$294,1)</f>
        <v>0.9</v>
      </c>
      <c r="T389" s="6">
        <f t="shared" ca="1" si="87"/>
        <v>599.30237021201174</v>
      </c>
      <c r="U389" s="6">
        <f ca="1">_xll.PDENSITY($T$389,Model!$K$137:$K$146,$T$293,$T$294,1)</f>
        <v>0.9</v>
      </c>
      <c r="V389" s="6">
        <f t="shared" ca="1" si="88"/>
        <v>599.30237021201174</v>
      </c>
      <c r="W389" s="6">
        <f ca="1">_xll.PDENSITY($V$389,Model!$L$137:$L$146,$V$293,$V$294,1)</f>
        <v>0.9</v>
      </c>
    </row>
    <row r="390" spans="1:23">
      <c r="A390">
        <v>92</v>
      </c>
      <c r="B390" s="6">
        <f t="shared" ca="1" si="79"/>
        <v>602.02632406063469</v>
      </c>
      <c r="C390" s="6">
        <f ca="1">_xll.PDENSITY($B$390,Model!$B$137:$B$146,$B$293,$B$294,1)</f>
        <v>0.89399763417079325</v>
      </c>
      <c r="D390" s="6">
        <f t="shared" ca="1" si="80"/>
        <v>602.02632406063469</v>
      </c>
      <c r="E390" s="6">
        <f ca="1">_xll.PDENSITY($D$390,Model!$C$137:$C$146,$D$293,$D$294,1)</f>
        <v>0.9</v>
      </c>
      <c r="F390" s="6">
        <f t="shared" ca="1" si="81"/>
        <v>602.02632406063469</v>
      </c>
      <c r="G390" s="6">
        <f ca="1">_xll.PDENSITY($F$390,Model!$D$137:$D$146,$F$293,$F$294,1)</f>
        <v>0.91798949456633794</v>
      </c>
      <c r="H390" s="6">
        <f t="shared" ca="1" si="82"/>
        <v>602.02632406063469</v>
      </c>
      <c r="I390" s="6">
        <f ca="1">_xll.PDENSITY($H$390,Model!$E$137:$E$146,$H$293,$H$294,1)</f>
        <v>0.9</v>
      </c>
      <c r="J390" s="6">
        <f t="shared" ca="1" si="83"/>
        <v>602.02632406063469</v>
      </c>
      <c r="K390" s="6">
        <f ca="1">_xll.PDENSITY($J$390,Model!$F$137:$F$146,$J$293,$J$294,1)</f>
        <v>0.91542857314882864</v>
      </c>
      <c r="L390" s="6"/>
      <c r="M390" s="6"/>
      <c r="N390" s="6">
        <f t="shared" ca="1" si="84"/>
        <v>602.02632406063469</v>
      </c>
      <c r="O390" s="6">
        <f ca="1">_xll.PDENSITY($N$390,Model!$H$137:$H$146,$N$293,$N$294,1)</f>
        <v>0.9</v>
      </c>
      <c r="P390" s="6">
        <f t="shared" ca="1" si="85"/>
        <v>602.02632406063469</v>
      </c>
      <c r="Q390" s="6">
        <f ca="1">_xll.PDENSITY($P$390,Model!$I$137:$I$146,$P$293,$P$294,1)</f>
        <v>0.9</v>
      </c>
      <c r="R390" s="6">
        <f t="shared" ca="1" si="86"/>
        <v>602.02632406063469</v>
      </c>
      <c r="S390" s="6">
        <f ca="1">_xll.PDENSITY($R$390,Model!$J$137:$J$146,$R$293,$R$294,1)</f>
        <v>0.9</v>
      </c>
      <c r="T390" s="6">
        <f t="shared" ca="1" si="87"/>
        <v>602.02632406063469</v>
      </c>
      <c r="U390" s="6">
        <f ca="1">_xll.PDENSITY($T$390,Model!$K$137:$K$146,$T$293,$T$294,1)</f>
        <v>0.9</v>
      </c>
      <c r="V390" s="6">
        <f t="shared" ca="1" si="88"/>
        <v>602.02632406063469</v>
      </c>
      <c r="W390" s="6">
        <f ca="1">_xll.PDENSITY($V$390,Model!$L$137:$L$146,$V$293,$V$294,1)</f>
        <v>0.9</v>
      </c>
    </row>
    <row r="391" spans="1:23">
      <c r="A391">
        <v>93</v>
      </c>
      <c r="B391" s="6">
        <f t="shared" ca="1" si="79"/>
        <v>604.75027790925765</v>
      </c>
      <c r="C391" s="6">
        <f ca="1">_xll.PDENSITY($B$391,Model!$B$137:$B$146,$B$293,$B$294,1)</f>
        <v>0.89653853845829856</v>
      </c>
      <c r="D391" s="6">
        <f t="shared" ca="1" si="80"/>
        <v>604.75027790925765</v>
      </c>
      <c r="E391" s="6">
        <f ca="1">_xll.PDENSITY($D$391,Model!$C$137:$C$146,$D$293,$D$294,1)</f>
        <v>0.90073181203455266</v>
      </c>
      <c r="F391" s="6">
        <f t="shared" ca="1" si="81"/>
        <v>604.75027790925765</v>
      </c>
      <c r="G391" s="6">
        <f ca="1">_xll.PDENSITY($F$391,Model!$D$137:$D$146,$F$293,$F$294,1)</f>
        <v>0.92044971160455558</v>
      </c>
      <c r="H391" s="6">
        <f t="shared" ca="1" si="82"/>
        <v>604.75027790925765</v>
      </c>
      <c r="I391" s="6">
        <f ca="1">_xll.PDENSITY($H$391,Model!$E$137:$E$146,$H$293,$H$294,1)</f>
        <v>0.90085953201018198</v>
      </c>
      <c r="J391" s="6">
        <f t="shared" ca="1" si="83"/>
        <v>604.75027790925765</v>
      </c>
      <c r="K391" s="6">
        <f ca="1">_xll.PDENSITY($J$391,Model!$F$137:$F$146,$J$293,$J$294,1)</f>
        <v>0.91864789942403546</v>
      </c>
      <c r="L391" s="6"/>
      <c r="M391" s="6"/>
      <c r="N391" s="6">
        <f t="shared" ca="1" si="84"/>
        <v>604.75027790925765</v>
      </c>
      <c r="O391" s="6">
        <f ca="1">_xll.PDENSITY($N$391,Model!$H$137:$H$146,$N$293,$N$294,1)</f>
        <v>0.90000942915621951</v>
      </c>
      <c r="P391" s="6">
        <f t="shared" ca="1" si="85"/>
        <v>604.75027790925765</v>
      </c>
      <c r="Q391" s="6">
        <f ca="1">_xll.PDENSITY($P$391,Model!$I$137:$I$146,$P$293,$P$294,1)</f>
        <v>0.90014914814252778</v>
      </c>
      <c r="R391" s="6">
        <f t="shared" ca="1" si="86"/>
        <v>604.75027790925765</v>
      </c>
      <c r="S391" s="6">
        <f ca="1">_xll.PDENSITY($R$391,Model!$J$137:$J$146,$R$293,$R$294,1)</f>
        <v>0.90059463716519728</v>
      </c>
      <c r="T391" s="6">
        <f t="shared" ca="1" si="87"/>
        <v>604.75027790925765</v>
      </c>
      <c r="U391" s="6">
        <f ca="1">_xll.PDENSITY($T$391,Model!$K$137:$K$146,$T$293,$T$294,1)</f>
        <v>0.90002707165444595</v>
      </c>
      <c r="V391" s="6">
        <f t="shared" ca="1" si="88"/>
        <v>604.75027790925765</v>
      </c>
      <c r="W391" s="6">
        <f ca="1">_xll.PDENSITY($V$391,Model!$L$137:$L$146,$V$293,$V$294,1)</f>
        <v>0.90545269275311457</v>
      </c>
    </row>
    <row r="392" spans="1:23">
      <c r="A392">
        <v>94</v>
      </c>
      <c r="B392" s="6">
        <f t="shared" ca="1" si="79"/>
        <v>607.4742317578806</v>
      </c>
      <c r="C392" s="6">
        <f ca="1">_xll.PDENSITY($B$392,Model!$B$137:$B$146,$B$293,$B$294,1)</f>
        <v>0.89935322416116947</v>
      </c>
      <c r="D392" s="6">
        <f t="shared" ca="1" si="80"/>
        <v>607.4742317578806</v>
      </c>
      <c r="E392" s="6">
        <f ca="1">_xll.PDENSITY($D$392,Model!$C$137:$C$146,$D$293,$D$294,1)</f>
        <v>0.90340589358397738</v>
      </c>
      <c r="F392" s="6">
        <f t="shared" ca="1" si="81"/>
        <v>607.4742317578806</v>
      </c>
      <c r="G392" s="6">
        <f ca="1">_xll.PDENSITY($F$392,Model!$D$137:$D$146,$F$293,$F$294,1)</f>
        <v>0.92324165518438917</v>
      </c>
      <c r="H392" s="6">
        <f t="shared" ca="1" si="82"/>
        <v>607.4742317578806</v>
      </c>
      <c r="I392" s="6">
        <f ca="1">_xll.PDENSITY($H$392,Model!$E$137:$E$146,$H$293,$H$294,1)</f>
        <v>0.9038589620009152</v>
      </c>
      <c r="J392" s="6">
        <f t="shared" ca="1" si="83"/>
        <v>607.4742317578806</v>
      </c>
      <c r="K392" s="6">
        <f ca="1">_xll.PDENSITY($J$392,Model!$F$137:$F$146,$J$293,$J$294,1)</f>
        <v>0.92225324490911154</v>
      </c>
      <c r="L392" s="6"/>
      <c r="M392" s="6"/>
      <c r="N392" s="6">
        <f t="shared" ca="1" si="84"/>
        <v>607.4742317578806</v>
      </c>
      <c r="O392" s="6">
        <f ca="1">_xll.PDENSITY($N$392,Model!$H$137:$H$146,$N$293,$N$294,1)</f>
        <v>0.90020796868649167</v>
      </c>
      <c r="P392" s="6">
        <f t="shared" ca="1" si="85"/>
        <v>607.4742317578806</v>
      </c>
      <c r="Q392" s="6">
        <f ca="1">_xll.PDENSITY($P$392,Model!$I$137:$I$146,$P$293,$P$294,1)</f>
        <v>0.90137134067737468</v>
      </c>
      <c r="R392" s="6">
        <f t="shared" ca="1" si="86"/>
        <v>607.4742317578806</v>
      </c>
      <c r="S392" s="6">
        <f ca="1">_xll.PDENSITY($R$392,Model!$J$137:$J$146,$R$293,$R$294,1)</f>
        <v>0.90279263777519392</v>
      </c>
      <c r="T392" s="6">
        <f t="shared" ca="1" si="87"/>
        <v>607.4742317578806</v>
      </c>
      <c r="U392" s="6">
        <f ca="1">_xll.PDENSITY($T$392,Model!$K$137:$K$146,$T$293,$T$294,1)</f>
        <v>0.90050728407602953</v>
      </c>
      <c r="V392" s="6">
        <f t="shared" ca="1" si="88"/>
        <v>607.4742317578806</v>
      </c>
      <c r="W392" s="6">
        <f ca="1">_xll.PDENSITY($V$392,Model!$L$137:$L$146,$V$293,$V$294,1)</f>
        <v>0.91181659378838487</v>
      </c>
    </row>
    <row r="393" spans="1:23">
      <c r="A393">
        <v>95</v>
      </c>
      <c r="B393" s="6">
        <f t="shared" ca="1" si="79"/>
        <v>610.19818560650356</v>
      </c>
      <c r="C393" s="6">
        <f ca="1">_xll.PDENSITY($B$393,Model!$B$137:$B$146,$B$293,$B$294,1)</f>
        <v>0.90247026483390624</v>
      </c>
      <c r="D393" s="6">
        <f t="shared" ca="1" si="80"/>
        <v>610.19818560650356</v>
      </c>
      <c r="E393" s="6">
        <f ca="1">_xll.PDENSITY($D$393,Model!$C$137:$C$146,$D$293,$D$294,1)</f>
        <v>0.90793619955059202</v>
      </c>
      <c r="F393" s="6">
        <f t="shared" ca="1" si="81"/>
        <v>610.19818560650356</v>
      </c>
      <c r="G393" s="6">
        <f ca="1">_xll.PDENSITY($F$393,Model!$D$137:$D$146,$F$293,$F$294,1)</f>
        <v>0.92641061502953048</v>
      </c>
      <c r="H393" s="6">
        <f t="shared" ca="1" si="82"/>
        <v>610.19818560650356</v>
      </c>
      <c r="I393" s="6">
        <f ca="1">_xll.PDENSITY($H$393,Model!$E$137:$E$146,$H$293,$H$294,1)</f>
        <v>0.90871407054470521</v>
      </c>
      <c r="J393" s="6">
        <f t="shared" ca="1" si="83"/>
        <v>610.19818560650356</v>
      </c>
      <c r="K393" s="6">
        <f ca="1">_xll.PDENSITY($J$393,Model!$F$137:$F$146,$J$293,$J$294,1)</f>
        <v>0.92622610305014774</v>
      </c>
      <c r="L393" s="6"/>
      <c r="M393" s="6"/>
      <c r="N393" s="6">
        <f t="shared" ca="1" si="84"/>
        <v>610.19818560650356</v>
      </c>
      <c r="O393" s="6">
        <f ca="1">_xll.PDENSITY($N$393,Model!$H$137:$H$146,$N$293,$N$294,1)</f>
        <v>0.90116533696061274</v>
      </c>
      <c r="P393" s="6">
        <f t="shared" ca="1" si="85"/>
        <v>610.19818560650356</v>
      </c>
      <c r="Q393" s="6">
        <f ca="1">_xll.PDENSITY($P$393,Model!$I$137:$I$146,$P$293,$P$294,1)</f>
        <v>0.90448962449506765</v>
      </c>
      <c r="R393" s="6">
        <f t="shared" ca="1" si="86"/>
        <v>610.19818560650356</v>
      </c>
      <c r="S393" s="6">
        <f ca="1">_xll.PDENSITY($R$393,Model!$J$137:$J$146,$R$293,$R$294,1)</f>
        <v>0.90661060784065894</v>
      </c>
      <c r="T393" s="6">
        <f t="shared" ca="1" si="87"/>
        <v>610.19818560650356</v>
      </c>
      <c r="U393" s="6">
        <f ca="1">_xll.PDENSITY($T$393,Model!$K$137:$K$146,$T$293,$T$294,1)</f>
        <v>0.90239497644676236</v>
      </c>
      <c r="V393" s="6">
        <f t="shared" ca="1" si="88"/>
        <v>610.19818560650356</v>
      </c>
      <c r="W393" s="6">
        <f ca="1">_xll.PDENSITY($V$393,Model!$L$137:$L$146,$V$293,$V$294,1)</f>
        <v>0.91818049482365505</v>
      </c>
    </row>
    <row r="394" spans="1:23">
      <c r="A394">
        <v>96</v>
      </c>
      <c r="B394" s="6">
        <f t="shared" ca="1" si="79"/>
        <v>612.92213945512651</v>
      </c>
      <c r="C394" s="6">
        <f ca="1">_xll.PDENSITY($B$394,Model!$B$137:$B$146,$B$293,$B$294,1)</f>
        <v>0.90590759478115324</v>
      </c>
      <c r="D394" s="6">
        <f t="shared" ca="1" si="80"/>
        <v>612.92213945512651</v>
      </c>
      <c r="E394" s="6">
        <f ca="1">_xll.PDENSITY($D$394,Model!$C$137:$C$146,$D$293,$D$294,1)</f>
        <v>0.91414225078801103</v>
      </c>
      <c r="F394" s="6">
        <f t="shared" ca="1" si="81"/>
        <v>612.92213945512651</v>
      </c>
      <c r="G394" s="6">
        <f ca="1">_xll.PDENSITY($F$394,Model!$D$137:$D$146,$F$293,$F$294,1)</f>
        <v>0.9300079966614978</v>
      </c>
      <c r="H394" s="6">
        <f t="shared" ca="1" si="82"/>
        <v>612.92213945512651</v>
      </c>
      <c r="I394" s="6">
        <f ca="1">_xll.PDENSITY($H$394,Model!$E$137:$E$146,$H$293,$H$294,1)</f>
        <v>0.91511557788270925</v>
      </c>
      <c r="J394" s="6">
        <f t="shared" ca="1" si="83"/>
        <v>612.92213945512651</v>
      </c>
      <c r="K394" s="6">
        <f ca="1">_xll.PDENSITY($J$394,Model!$F$137:$F$146,$J$293,$J$294,1)</f>
        <v>0.93053368200679787</v>
      </c>
      <c r="L394" s="6"/>
      <c r="M394" s="6"/>
      <c r="N394" s="6">
        <f t="shared" ca="1" si="84"/>
        <v>612.92213945512651</v>
      </c>
      <c r="O394" s="6">
        <f ca="1">_xll.PDENSITY($N$394,Model!$H$137:$H$146,$N$293,$N$294,1)</f>
        <v>0.90387113316065426</v>
      </c>
      <c r="P394" s="6">
        <f t="shared" ca="1" si="85"/>
        <v>612.92213945512651</v>
      </c>
      <c r="Q394" s="6">
        <f ca="1">_xll.PDENSITY($P$394,Model!$I$137:$I$146,$P$293,$P$294,1)</f>
        <v>0.90987689205526368</v>
      </c>
      <c r="R394" s="6">
        <f t="shared" ca="1" si="86"/>
        <v>612.92213945512651</v>
      </c>
      <c r="S394" s="6">
        <f ca="1">_xll.PDENSITY($R$394,Model!$J$137:$J$146,$R$293,$R$294,1)</f>
        <v>0.91204854736159235</v>
      </c>
      <c r="T394" s="6">
        <f t="shared" ca="1" si="87"/>
        <v>612.92213945512651</v>
      </c>
      <c r="U394" s="6">
        <f ca="1">_xll.PDENSITY($T$394,Model!$K$137:$K$146,$T$293,$T$294,1)</f>
        <v>0.90664285533602607</v>
      </c>
      <c r="V394" s="6">
        <f t="shared" ca="1" si="88"/>
        <v>612.92213945512651</v>
      </c>
      <c r="W394" s="6">
        <f ca="1">_xll.PDENSITY($V$394,Model!$L$137:$L$146,$V$293,$V$294,1)</f>
        <v>0.92454439585892501</v>
      </c>
    </row>
    <row r="395" spans="1:23">
      <c r="A395">
        <v>97</v>
      </c>
      <c r="B395" s="6">
        <f t="shared" ca="1" si="79"/>
        <v>615.64609330374947</v>
      </c>
      <c r="C395" s="6">
        <f ca="1">_xll.PDENSITY($B$395,Model!$B$137:$B$146,$B$293,$B$294,1)</f>
        <v>0.90966342711313308</v>
      </c>
      <c r="D395" s="6">
        <f t="shared" ca="1" si="80"/>
        <v>615.64609330374947</v>
      </c>
      <c r="E395" s="6">
        <f ca="1">_xll.PDENSITY($D$395,Model!$C$137:$C$146,$D$293,$D$294,1)</f>
        <v>0.92177680950743801</v>
      </c>
      <c r="F395" s="6">
        <f t="shared" ca="1" si="81"/>
        <v>615.64609330374947</v>
      </c>
      <c r="G395" s="6">
        <f ca="1">_xll.PDENSITY($F$395,Model!$D$137:$D$146,$F$293,$F$294,1)</f>
        <v>0.93409215527819023</v>
      </c>
      <c r="H395" s="6">
        <f t="shared" ca="1" si="82"/>
        <v>615.64609330374947</v>
      </c>
      <c r="I395" s="6">
        <f ca="1">_xll.PDENSITY($H$395,Model!$E$137:$E$146,$H$293,$H$294,1)</f>
        <v>0.92275420425608456</v>
      </c>
      <c r="J395" s="6">
        <f t="shared" ca="1" si="83"/>
        <v>615.64609330374947</v>
      </c>
      <c r="K395" s="6">
        <f ca="1">_xll.PDENSITY($J$395,Model!$F$137:$F$146,$J$293,$J$294,1)</f>
        <v>0.93512922774419793</v>
      </c>
      <c r="L395" s="6"/>
      <c r="M395" s="6"/>
      <c r="N395" s="6">
        <f t="shared" ca="1" si="84"/>
        <v>615.64609330374947</v>
      </c>
      <c r="O395" s="6">
        <f ca="1">_xll.PDENSITY($N$395,Model!$H$137:$H$146,$N$293,$N$294,1)</f>
        <v>0.90968285246292846</v>
      </c>
      <c r="P395" s="6">
        <f t="shared" ca="1" si="85"/>
        <v>615.64609330374947</v>
      </c>
      <c r="Q395" s="6">
        <f ca="1">_xll.PDENSITY($P$395,Model!$I$137:$I$146,$P$293,$P$294,1)</f>
        <v>0.91753026799572979</v>
      </c>
      <c r="R395" s="6">
        <f t="shared" ca="1" si="86"/>
        <v>615.64609330374947</v>
      </c>
      <c r="S395" s="6">
        <f ca="1">_xll.PDENSITY($R$395,Model!$J$137:$J$146,$R$293,$R$294,1)</f>
        <v>0.91910645633799426</v>
      </c>
      <c r="T395" s="6">
        <f t="shared" ca="1" si="87"/>
        <v>615.64609330374947</v>
      </c>
      <c r="U395" s="6">
        <f ca="1">_xll.PDENSITY($T$395,Model!$K$137:$K$146,$T$293,$T$294,1)</f>
        <v>0.91381168406719893</v>
      </c>
      <c r="V395" s="6">
        <f t="shared" ca="1" si="88"/>
        <v>615.64609330374947</v>
      </c>
      <c r="W395" s="6">
        <f ca="1">_xll.PDENSITY($V$395,Model!$L$137:$L$146,$V$293,$V$294,1)</f>
        <v>0.9309082968941953</v>
      </c>
    </row>
    <row r="396" spans="1:23">
      <c r="A396">
        <v>98</v>
      </c>
      <c r="B396" s="6">
        <f t="shared" ca="1" si="79"/>
        <v>618.37004715237242</v>
      </c>
      <c r="C396" s="6">
        <f ca="1">_xll.PDENSITY($B$396,Model!$B$137:$B$146,$B$293,$B$294,1)</f>
        <v>0.91370632806567309</v>
      </c>
      <c r="D396" s="6">
        <f t="shared" ca="1" si="80"/>
        <v>618.37004715237242</v>
      </c>
      <c r="E396" s="6">
        <f ca="1">_xll.PDENSITY($D$396,Model!$C$137:$C$146,$D$293,$D$294,1)</f>
        <v>0.93053572878129953</v>
      </c>
      <c r="F396" s="6">
        <f t="shared" ca="1" si="81"/>
        <v>618.37004715237242</v>
      </c>
      <c r="G396" s="6">
        <f ca="1">_xll.PDENSITY($F$396,Model!$D$137:$D$146,$F$293,$F$294,1)</f>
        <v>0.93872934236713568</v>
      </c>
      <c r="H396" s="6">
        <f t="shared" ca="1" si="82"/>
        <v>618.37004715237242</v>
      </c>
      <c r="I396" s="6">
        <f ca="1">_xll.PDENSITY($H$396,Model!$E$137:$E$146,$H$293,$H$294,1)</f>
        <v>0.93132066990598794</v>
      </c>
      <c r="J396" s="6">
        <f t="shared" ca="1" si="83"/>
        <v>618.37004715237242</v>
      </c>
      <c r="K396" s="6">
        <f ca="1">_xll.PDENSITY($J$396,Model!$F$137:$F$146,$J$293,$J$294,1)</f>
        <v>0.93995330605759231</v>
      </c>
      <c r="L396" s="6"/>
      <c r="M396" s="6"/>
      <c r="N396" s="6">
        <f t="shared" ca="1" si="84"/>
        <v>618.37004715237242</v>
      </c>
      <c r="O396" s="6">
        <f ca="1">_xll.PDENSITY($N$396,Model!$H$137:$H$146,$N$293,$N$294,1)</f>
        <v>0.91961806360594012</v>
      </c>
      <c r="P396" s="6">
        <f t="shared" ca="1" si="85"/>
        <v>618.37004715237242</v>
      </c>
      <c r="Q396" s="6">
        <f ca="1">_xll.PDENSITY($P$396,Model!$I$137:$I$146,$P$293,$P$294,1)</f>
        <v>0.92714626269672151</v>
      </c>
      <c r="R396" s="6">
        <f t="shared" ca="1" si="86"/>
        <v>618.37004715237242</v>
      </c>
      <c r="S396" s="6">
        <f ca="1">_xll.PDENSITY($R$396,Model!$J$137:$J$146,$R$293,$R$294,1)</f>
        <v>0.92778433476986477</v>
      </c>
      <c r="T396" s="6">
        <f t="shared" ca="1" si="87"/>
        <v>618.37004715237242</v>
      </c>
      <c r="U396" s="6">
        <f ca="1">_xll.PDENSITY($T$396,Model!$K$137:$K$146,$T$293,$T$294,1)</f>
        <v>0.923893003761456</v>
      </c>
      <c r="V396" s="6">
        <f t="shared" ca="1" si="88"/>
        <v>618.37004715237242</v>
      </c>
      <c r="W396" s="6">
        <f ca="1">_xll.PDENSITY($V$396,Model!$L$137:$L$146,$V$293,$V$294,1)</f>
        <v>0.93727219792946526</v>
      </c>
    </row>
    <row r="397" spans="1:23">
      <c r="A397">
        <v>99</v>
      </c>
      <c r="B397" s="6">
        <f t="shared" ca="1" si="79"/>
        <v>621.09400100099538</v>
      </c>
      <c r="C397" s="6">
        <f ca="1">_xll.PDENSITY($B$397,Model!$B$137:$B$146,$B$293,$B$294,1)</f>
        <v>0.9179683519851084</v>
      </c>
      <c r="D397" s="6">
        <f t="shared" ca="1" si="80"/>
        <v>621.09400100099538</v>
      </c>
      <c r="E397" s="6">
        <f ca="1">_xll.PDENSITY($D$397,Model!$C$137:$C$146,$D$293,$D$294,1)</f>
        <v>0.94007006920341463</v>
      </c>
      <c r="F397" s="6">
        <f t="shared" ca="1" si="81"/>
        <v>621.09400100099538</v>
      </c>
      <c r="G397" s="6">
        <f ca="1">_xll.PDENSITY($F$397,Model!$D$137:$D$146,$F$293,$F$294,1)</f>
        <v>0.94399478040900231</v>
      </c>
      <c r="H397" s="6">
        <f t="shared" ca="1" si="82"/>
        <v>621.09400100099538</v>
      </c>
      <c r="I397" s="6">
        <f ca="1">_xll.PDENSITY($H$397,Model!$E$137:$E$146,$H$293,$H$294,1)</f>
        <v>0.94050569507357695</v>
      </c>
      <c r="J397" s="6">
        <f t="shared" ca="1" si="83"/>
        <v>621.09400100099538</v>
      </c>
      <c r="K397" s="6">
        <f ca="1">_xll.PDENSITY($J$397,Model!$F$137:$F$146,$J$293,$J$294,1)</f>
        <v>0.94493601387405501</v>
      </c>
      <c r="L397" s="6"/>
      <c r="M397" s="6"/>
      <c r="N397" s="6">
        <f t="shared" ca="1" si="84"/>
        <v>621.09400100099538</v>
      </c>
      <c r="O397" s="6">
        <f ca="1">_xll.PDENSITY($N$397,Model!$H$137:$H$146,$N$293,$N$294,1)</f>
        <v>0.93352694190094743</v>
      </c>
      <c r="P397" s="6">
        <f t="shared" ca="1" si="85"/>
        <v>621.09400100099538</v>
      </c>
      <c r="Q397" s="6">
        <f ca="1">_xll.PDENSITY($P$397,Model!$I$137:$I$146,$P$293,$P$294,1)</f>
        <v>0.93819592584536005</v>
      </c>
      <c r="R397" s="6">
        <f t="shared" ca="1" si="86"/>
        <v>621.09400100099538</v>
      </c>
      <c r="S397" s="6">
        <f ca="1">_xll.PDENSITY($R$397,Model!$J$137:$J$146,$R$293,$R$294,1)</f>
        <v>0.93808218265720389</v>
      </c>
      <c r="T397" s="6">
        <f t="shared" ca="1" si="87"/>
        <v>621.09400100099538</v>
      </c>
      <c r="U397" s="6">
        <f ca="1">_xll.PDENSITY($T$397,Model!$K$137:$K$146,$T$293,$T$294,1)</f>
        <v>0.93630229945183674</v>
      </c>
      <c r="V397" s="6">
        <f t="shared" ca="1" si="88"/>
        <v>621.09400100099538</v>
      </c>
      <c r="W397" s="6">
        <f ca="1">_xll.PDENSITY($V$397,Model!$L$137:$L$146,$V$293,$V$294,1)</f>
        <v>0.94363609896473544</v>
      </c>
    </row>
    <row r="398" spans="1:23">
      <c r="A398">
        <v>100</v>
      </c>
      <c r="B398" s="6">
        <f t="shared" ca="1" si="79"/>
        <v>623.81795484961833</v>
      </c>
      <c r="C398" s="6">
        <v>1</v>
      </c>
      <c r="D398" s="6">
        <f t="shared" ca="1" si="80"/>
        <v>623.81795484961833</v>
      </c>
      <c r="E398" s="6">
        <v>1</v>
      </c>
      <c r="F398" s="6">
        <f t="shared" ca="1" si="81"/>
        <v>623.81795484961833</v>
      </c>
      <c r="G398" s="6">
        <v>1</v>
      </c>
      <c r="H398" s="6">
        <f t="shared" ca="1" si="82"/>
        <v>623.81795484961833</v>
      </c>
      <c r="I398" s="6">
        <v>1</v>
      </c>
      <c r="J398" s="6">
        <f t="shared" ca="1" si="83"/>
        <v>623.81795484961833</v>
      </c>
      <c r="K398" s="6">
        <v>1</v>
      </c>
      <c r="L398" s="6"/>
      <c r="M398" s="6"/>
      <c r="N398" s="6">
        <f t="shared" ca="1" si="84"/>
        <v>623.81795484961833</v>
      </c>
      <c r="O398" s="6">
        <v>1</v>
      </c>
      <c r="P398" s="6">
        <f t="shared" ca="1" si="85"/>
        <v>623.81795484961833</v>
      </c>
      <c r="Q398" s="6">
        <v>1</v>
      </c>
      <c r="R398" s="6">
        <f t="shared" ca="1" si="86"/>
        <v>623.81795484961833</v>
      </c>
      <c r="S398" s="6">
        <v>1</v>
      </c>
      <c r="T398" s="6">
        <f t="shared" ca="1" si="87"/>
        <v>623.81795484961833</v>
      </c>
      <c r="U398" s="6">
        <v>1</v>
      </c>
      <c r="V398" s="6">
        <f t="shared" ca="1" si="88"/>
        <v>623.81795484961833</v>
      </c>
      <c r="W398" s="6">
        <v>1</v>
      </c>
    </row>
    <row r="402" spans="1:23">
      <c r="A402" s="5" t="s">
        <v>130</v>
      </c>
    </row>
    <row r="403" spans="1:23">
      <c r="B403" s="5" t="s">
        <v>4</v>
      </c>
      <c r="C403" s="5" t="s">
        <v>4</v>
      </c>
      <c r="D403" s="5" t="s">
        <v>4</v>
      </c>
      <c r="E403" s="5" t="s">
        <v>4</v>
      </c>
      <c r="F403" s="5" t="s">
        <v>4</v>
      </c>
      <c r="G403" s="5" t="s">
        <v>4</v>
      </c>
      <c r="H403" s="5" t="s">
        <v>4</v>
      </c>
      <c r="I403" s="5" t="s">
        <v>4</v>
      </c>
      <c r="J403" s="5" t="s">
        <v>4</v>
      </c>
      <c r="K403" s="5" t="s">
        <v>4</v>
      </c>
      <c r="L403" s="5" t="s">
        <v>4</v>
      </c>
      <c r="M403" s="5" t="s">
        <v>4</v>
      </c>
      <c r="N403" s="5" t="s">
        <v>4</v>
      </c>
      <c r="O403" s="5" t="s">
        <v>4</v>
      </c>
      <c r="P403" s="5" t="s">
        <v>4</v>
      </c>
      <c r="Q403" s="5" t="s">
        <v>4</v>
      </c>
      <c r="R403" s="5" t="s">
        <v>4</v>
      </c>
      <c r="S403" s="5" t="s">
        <v>4</v>
      </c>
      <c r="T403" s="5" t="s">
        <v>4</v>
      </c>
      <c r="U403" s="5" t="s">
        <v>4</v>
      </c>
      <c r="V403" s="5" t="s">
        <v>4</v>
      </c>
      <c r="W403" s="5" t="s">
        <v>4</v>
      </c>
    </row>
    <row r="404" spans="1:23">
      <c r="A404" t="s">
        <v>41</v>
      </c>
      <c r="B404">
        <f ca="1">MIN(Model!$B$150:$B$159)</f>
        <v>19.120416719212031</v>
      </c>
      <c r="D404">
        <f ca="1">MIN(Model!$C$150:$C$159)</f>
        <v>19.120416719212031</v>
      </c>
      <c r="F404">
        <f ca="1">MIN(Model!$D$150:$D$159)</f>
        <v>19.120416719212031</v>
      </c>
      <c r="H404">
        <f ca="1">MIN(Model!$E$150:$E$159)</f>
        <v>19.120416719212031</v>
      </c>
      <c r="J404">
        <f ca="1">MIN(Model!$F$150:$F$159)</f>
        <v>19.120416719212031</v>
      </c>
      <c r="N404">
        <f ca="1">MIN(Model!$H$150:$H$159)</f>
        <v>19.120416719212031</v>
      </c>
      <c r="P404">
        <f ca="1">MIN(Model!$I$150:$I$159)</f>
        <v>19.120416719212031</v>
      </c>
      <c r="R404">
        <f ca="1">MIN(Model!$J$150:$J$159)</f>
        <v>19.120416719212031</v>
      </c>
      <c r="T404">
        <f ca="1">MIN(Model!$K$150:$K$159)</f>
        <v>19.120416719212031</v>
      </c>
      <c r="V404">
        <f ca="1">MIN(Model!$L$150:$L$159)</f>
        <v>19.120416719212031</v>
      </c>
    </row>
    <row r="405" spans="1:23">
      <c r="A405" t="s">
        <v>42</v>
      </c>
      <c r="B405">
        <f ca="1">MAX(Model!$B$150:$B$159)</f>
        <v>54.86051425157234</v>
      </c>
      <c r="D405">
        <f ca="1">MAX(Model!$C$150:$C$159)</f>
        <v>54.86051425157234</v>
      </c>
      <c r="F405">
        <f ca="1">MAX(Model!$D$150:$D$159)</f>
        <v>54.86051425157234</v>
      </c>
      <c r="H405">
        <f ca="1">MAX(Model!$E$150:$E$159)</f>
        <v>54.86051425157234</v>
      </c>
      <c r="J405">
        <f ca="1">MAX(Model!$F$150:$F$159)</f>
        <v>54.86051425157234</v>
      </c>
      <c r="N405">
        <f ca="1">MAX(Model!$H$150:$H$159)</f>
        <v>54.86051425157234</v>
      </c>
      <c r="P405">
        <f ca="1">MAX(Model!$I$150:$I$159)</f>
        <v>54.86051425157234</v>
      </c>
      <c r="R405">
        <f ca="1">MAX(Model!$J$150:$J$159)</f>
        <v>54.86051425157234</v>
      </c>
      <c r="T405">
        <f ca="1">MAX(Model!$K$150:$K$159)</f>
        <v>54.86051425157234</v>
      </c>
      <c r="V405">
        <f ca="1">MAX(Model!$L$150:$L$159)</f>
        <v>54.86051425157234</v>
      </c>
    </row>
    <row r="406" spans="1:23" ht="13.5" thickBot="1">
      <c r="A406" t="s">
        <v>43</v>
      </c>
      <c r="B406">
        <f ca="1">_xll.BANDWIDTH(Model!$B$150:$B$159)</f>
        <v>5.9450624959013938</v>
      </c>
      <c r="D406">
        <f ca="1">_xll.BANDWIDTH(Model!$C$150:$C$159)</f>
        <v>5.9450624959013938</v>
      </c>
      <c r="F406">
        <f ca="1">_xll.BANDWIDTH(Model!$D$150:$D$159)</f>
        <v>5.9450624959013938</v>
      </c>
      <c r="H406">
        <f ca="1">_xll.BANDWIDTH(Model!$E$150:$E$159)</f>
        <v>5.9450624959013938</v>
      </c>
      <c r="J406">
        <f ca="1">_xll.BANDWIDTH(Model!$F$150:$F$159)</f>
        <v>5.9450624959013938</v>
      </c>
      <c r="N406">
        <f ca="1">_xll.BANDWIDTH(Model!$H$150:$H$159)</f>
        <v>5.9450624959013938</v>
      </c>
      <c r="P406">
        <f ca="1">_xll.BANDWIDTH(Model!$I$150:$I$159)</f>
        <v>5.9450624959013938</v>
      </c>
      <c r="R406">
        <f ca="1">_xll.BANDWIDTH(Model!$J$150:$J$159)</f>
        <v>5.9450624959013938</v>
      </c>
      <c r="T406">
        <f ca="1">_xll.BANDWIDTH(Model!$K$150:$K$159)</f>
        <v>5.9450624959013938</v>
      </c>
      <c r="V406">
        <f ca="1">_xll.BANDWIDTH(Model!$L$150:$L$159)</f>
        <v>5.9450624959013938</v>
      </c>
    </row>
    <row r="407" spans="1:23" ht="14.25" thickTop="1" thickBot="1">
      <c r="A407" t="s">
        <v>44</v>
      </c>
      <c r="B407" s="16" t="str">
        <f>B181</f>
        <v>Cauchy</v>
      </c>
      <c r="C407" s="16">
        <f t="shared" ref="C407:V407" si="89">C181</f>
        <v>0</v>
      </c>
      <c r="D407" s="16" t="str">
        <f t="shared" si="89"/>
        <v>Cosinus</v>
      </c>
      <c r="E407" s="16">
        <f t="shared" si="89"/>
        <v>0</v>
      </c>
      <c r="F407" s="16" t="str">
        <f t="shared" si="89"/>
        <v>Double Exp</v>
      </c>
      <c r="G407" s="16">
        <f t="shared" si="89"/>
        <v>0</v>
      </c>
      <c r="H407" s="16" t="str">
        <f t="shared" si="89"/>
        <v>Epanechnikov</v>
      </c>
      <c r="I407" s="16">
        <f t="shared" si="89"/>
        <v>0</v>
      </c>
      <c r="J407" s="16" t="str">
        <f t="shared" si="89"/>
        <v>Gaussian</v>
      </c>
      <c r="K407" s="16">
        <f t="shared" si="89"/>
        <v>0</v>
      </c>
      <c r="L407" s="16"/>
      <c r="M407" s="16"/>
      <c r="N407" s="16" t="str">
        <f t="shared" si="89"/>
        <v>Parzen</v>
      </c>
      <c r="O407" s="16">
        <f t="shared" si="89"/>
        <v>0</v>
      </c>
      <c r="P407" s="16" t="str">
        <f t="shared" si="89"/>
        <v>Quartic</v>
      </c>
      <c r="Q407" s="16">
        <f t="shared" si="89"/>
        <v>0</v>
      </c>
      <c r="R407" s="16" t="str">
        <f t="shared" si="89"/>
        <v>Triangle</v>
      </c>
      <c r="S407" s="16">
        <f t="shared" si="89"/>
        <v>0</v>
      </c>
      <c r="T407" s="16" t="str">
        <f t="shared" si="89"/>
        <v>Triweight</v>
      </c>
      <c r="U407" s="16">
        <f t="shared" si="89"/>
        <v>0</v>
      </c>
      <c r="V407" s="16" t="str">
        <f t="shared" si="89"/>
        <v>Uniform</v>
      </c>
    </row>
    <row r="408" spans="1:23" ht="13.5" thickTop="1">
      <c r="A408" t="s">
        <v>45</v>
      </c>
      <c r="B408" s="17">
        <v>0.88888888888888884</v>
      </c>
      <c r="D408" s="17">
        <f>$B$408</f>
        <v>0.88888888888888884</v>
      </c>
      <c r="F408" s="17">
        <f>$B$408</f>
        <v>0.88888888888888884</v>
      </c>
      <c r="H408" s="17">
        <f>$B$408</f>
        <v>0.88888888888888884</v>
      </c>
      <c r="J408" s="17">
        <f>$B$408</f>
        <v>0.88888888888888884</v>
      </c>
      <c r="L408" s="17"/>
      <c r="N408" s="17">
        <f>$B$408</f>
        <v>0.88888888888888884</v>
      </c>
      <c r="P408" s="17">
        <f>$B$408</f>
        <v>0.88888888888888884</v>
      </c>
      <c r="R408" s="17">
        <f>$B$408</f>
        <v>0.88888888888888884</v>
      </c>
      <c r="T408" s="17">
        <f>$B$408</f>
        <v>0.88888888888888884</v>
      </c>
      <c r="V408" s="17">
        <f>$B$408</f>
        <v>0.88888888888888884</v>
      </c>
    </row>
    <row r="409" spans="1:23">
      <c r="A409" t="s">
        <v>46</v>
      </c>
      <c r="B409" s="6">
        <f ca="1">_xll.QUANTILE(Model!$B$150:$B$159,(1-$B$408)/2)</f>
        <v>19.326395826582885</v>
      </c>
      <c r="C409" s="6">
        <f ca="1">_xll.PDENSITY($B$409,Model!$B$150:$B$159,$B$406,$B$407,1)</f>
        <v>0.20926041301790663</v>
      </c>
      <c r="D409" s="6">
        <f ca="1">_xll.QUANTILE(Model!$C$150:$C$159,(1-$D$408)/2)</f>
        <v>19.326395826582885</v>
      </c>
      <c r="E409" s="6">
        <f ca="1">_xll.PDENSITY($D$409,Model!$C$150:$C$159,$D$406,$D$407,1)</f>
        <v>6.3340499265533839E-2</v>
      </c>
      <c r="F409" s="6">
        <f ca="1">_xll.QUANTILE(Model!$D$150:$D$159,(1-$F$408)/2)</f>
        <v>19.326395826582885</v>
      </c>
      <c r="G409" s="6">
        <f ca="1">_xll.PDENSITY($F$409,Model!$D$150:$D$159,$F$406,$F$407,1)</f>
        <v>0.14806814931920698</v>
      </c>
      <c r="H409" s="6">
        <f ca="1">_xll.QUANTILE(Model!$E$150:$E$159,(1-$H$408)/2)</f>
        <v>19.326395826582885</v>
      </c>
      <c r="I409" s="6">
        <f ca="1">_xll.PDENSITY($H$409,Model!$E$150:$E$159,$H$406,$H$407,1)</f>
        <v>6.4188692963700736E-2</v>
      </c>
      <c r="J409" s="6">
        <f ca="1">_xll.QUANTILE(Model!$F$150:$F$159,(1-$J$408)/2)</f>
        <v>19.326395826582885</v>
      </c>
      <c r="K409" s="6">
        <f ca="1">_xll.PDENSITY($J$409,Model!$F$150:$F$159,$J$406,$J$407,1)</f>
        <v>0.12718464804742452</v>
      </c>
      <c r="L409" s="6"/>
      <c r="M409" s="6"/>
      <c r="N409" s="6">
        <f ca="1">_xll.QUANTILE(Model!$H$150:$H$159,(1-$N$408)/2)</f>
        <v>19.326395826582885</v>
      </c>
      <c r="O409" s="6">
        <f ca="1">_xll.PDENSITY($N$409,Model!$H$150:$H$159,$N$406,$N$407,1)</f>
        <v>5.6516556725914255E-2</v>
      </c>
      <c r="P409" s="6">
        <f ca="1">_xll.QUANTILE(Model!$I$150:$I$159,(1-$P$408)/2)</f>
        <v>19.326395826582885</v>
      </c>
      <c r="Q409" s="6">
        <f ca="1">_xll.PDENSITY($P$409,Model!$I$150:$I$159,$P$406,$P$407,1)</f>
        <v>5.9568881990840948E-2</v>
      </c>
      <c r="R409" s="6">
        <f ca="1">_xll.QUANTILE(Model!$J$150:$J$159,(1-$R$408)/2)</f>
        <v>19.326395826582885</v>
      </c>
      <c r="S409" s="6">
        <f ca="1">_xll.PDENSITY($R$409,Model!$J$150:$J$159,$R$406,$R$407,1)</f>
        <v>6.2303628360136906E-2</v>
      </c>
      <c r="T409" s="6">
        <f ca="1">_xll.QUANTILE(Model!$K$150:$K$159,(1-$T$408)/2)</f>
        <v>19.326395826582885</v>
      </c>
      <c r="U409" s="6">
        <f ca="1">_xll.PDENSITY($T$409,Model!$K$150:$K$159,$T$406,$T$407,1)</f>
        <v>5.7460565962704893E-2</v>
      </c>
      <c r="V409" s="6">
        <f ca="1">_xll.QUANTILE(Model!$L$150:$L$159,(1-$V$408)/2)</f>
        <v>19.326395826582885</v>
      </c>
      <c r="W409" s="6">
        <f ca="1">_xll.PDENSITY($V$409,Model!$L$150:$L$159,$V$406,$V$407,1)</f>
        <v>7.7041065130274242E-2</v>
      </c>
    </row>
    <row r="410" spans="1:23">
      <c r="A410" t="s">
        <v>47</v>
      </c>
      <c r="B410" s="6">
        <f ca="1">AVERAGE(Model!$B$150:$B$159)</f>
        <v>31.47035588827589</v>
      </c>
      <c r="C410" s="6">
        <f ca="1">_xll.PDENSITY($B$410,Model!$B$150:$B$159,$B$406,$B$407,1)</f>
        <v>0.53619806950336668</v>
      </c>
      <c r="D410" s="6">
        <f ca="1">AVERAGE(Model!$C$150:$C$159)</f>
        <v>31.47035588827589</v>
      </c>
      <c r="E410" s="6">
        <f ca="1">_xll.PDENSITY($D$410,Model!$C$150:$C$159,$D$406,$D$407,1)</f>
        <v>0.57825226521626871</v>
      </c>
      <c r="F410" s="6">
        <f ca="1">AVERAGE(Model!$D$150:$D$159)</f>
        <v>31.47035588827589</v>
      </c>
      <c r="G410" s="6">
        <f ca="1">_xll.PDENSITY($F$410,Model!$D$150:$D$159,$F$406,$F$407,1)</f>
        <v>0.54878216921763101</v>
      </c>
      <c r="H410" s="6">
        <f ca="1">AVERAGE(Model!$E$150:$E$159)</f>
        <v>31.47035588827589</v>
      </c>
      <c r="I410" s="6">
        <f ca="1">_xll.PDENSITY($H$410,Model!$E$150:$E$159,$H$406,$H$407,1)</f>
        <v>0.57798683509097959</v>
      </c>
      <c r="J410" s="6">
        <f ca="1">AVERAGE(Model!$F$150:$F$159)</f>
        <v>31.47035588827589</v>
      </c>
      <c r="K410" s="6">
        <f ca="1">_xll.PDENSITY($J$410,Model!$F$150:$F$159,$J$406,$J$407,1)</f>
        <v>0.5562518743827829</v>
      </c>
      <c r="L410" s="6"/>
      <c r="M410" s="6"/>
      <c r="N410" s="6">
        <f ca="1">AVERAGE(Model!$H$150:$H$159)</f>
        <v>31.47035588827589</v>
      </c>
      <c r="O410" s="6">
        <f ca="1">_xll.PDENSITY($N$410,Model!$H$150:$H$159,$N$406,$N$407,1)</f>
        <v>0.58389549452055023</v>
      </c>
      <c r="P410" s="6">
        <f ca="1">AVERAGE(Model!$I$150:$I$159)</f>
        <v>31.47035588827589</v>
      </c>
      <c r="Q410" s="6">
        <f ca="1">_xll.PDENSITY($P$410,Model!$I$150:$I$159,$P$406,$P$407,1)</f>
        <v>0.57937084408464978</v>
      </c>
      <c r="R410" s="6">
        <f ca="1">AVERAGE(Model!$J$150:$J$159)</f>
        <v>31.47035588827589</v>
      </c>
      <c r="S410" s="6">
        <f ca="1">_xll.PDENSITY($R$410,Model!$J$150:$J$159,$R$406,$R$407,1)</f>
        <v>0.57990426377672888</v>
      </c>
      <c r="T410" s="6">
        <f ca="1">AVERAGE(Model!$K$150:$K$159)</f>
        <v>31.47035588827589</v>
      </c>
      <c r="U410" s="6">
        <f ca="1">_xll.PDENSITY($T$410,Model!$K$150:$K$159,$T$406,$T$407,1)</f>
        <v>0.58081585932887569</v>
      </c>
      <c r="V410" s="6">
        <f ca="1">AVERAGE(Model!$L$150:$L$159)</f>
        <v>31.47035588827589</v>
      </c>
      <c r="W410" s="6">
        <f ca="1">_xll.PDENSITY($V$410,Model!$L$150:$L$159,$V$406,$V$407,1)</f>
        <v>0.57249364809315839</v>
      </c>
    </row>
    <row r="411" spans="1:23">
      <c r="A411" t="s">
        <v>48</v>
      </c>
      <c r="B411" s="6">
        <f ca="1">_xll.QUANTILE(Model!$B$150:$B$159,1-(1-$B$408)/2)</f>
        <v>53.94077507132841</v>
      </c>
      <c r="C411" s="6">
        <f ca="1">_xll.PDENSITY($B$411,Model!$B$150:$B$159,$B$406,$B$407,1)</f>
        <v>0.8737769078723876</v>
      </c>
      <c r="D411" s="6">
        <f ca="1">_xll.QUANTILE(Model!$C$150:$C$159,1-(1-$D$408)/2)</f>
        <v>53.94077507132841</v>
      </c>
      <c r="E411" s="6">
        <f ca="1">_xll.PDENSITY($D$411,Model!$C$150:$C$159,$D$406,$D$407,1)</f>
        <v>0.93796862789482593</v>
      </c>
      <c r="F411" s="6">
        <f ca="1">_xll.QUANTILE(Model!$D$150:$D$159,1-(1-$F$408)/2)</f>
        <v>53.94077507132841</v>
      </c>
      <c r="G411" s="6">
        <f ca="1">_xll.PDENSITY($F$411,Model!$D$150:$D$159,$F$406,$F$407,1)</f>
        <v>0.93131066547112851</v>
      </c>
      <c r="H411" s="6">
        <f ca="1">_xll.QUANTILE(Model!$E$150:$E$159,1-(1-$H$408)/2)</f>
        <v>53.94077507132841</v>
      </c>
      <c r="I411" s="6">
        <f ca="1">_xll.PDENSITY($H$411,Model!$E$150:$E$159,$H$406,$H$407,1)</f>
        <v>0.93848958929259108</v>
      </c>
      <c r="J411" s="6">
        <f ca="1">_xll.QUANTILE(Model!$F$150:$F$159,1-(1-$J$408)/2)</f>
        <v>53.94077507132841</v>
      </c>
      <c r="K411" s="6">
        <f ca="1">_xll.PDENSITY($J$411,Model!$F$150:$F$159,$J$406,$J$407,1)</f>
        <v>0.94303927006640564</v>
      </c>
      <c r="L411" s="6"/>
      <c r="M411" s="6"/>
      <c r="N411" s="6">
        <f ca="1">_xll.QUANTILE(Model!$H$150:$H$159,1-(1-$N$408)/2)</f>
        <v>53.94077507132841</v>
      </c>
      <c r="O411" s="6">
        <f ca="1">_xll.PDENSITY($N$411,Model!$H$150:$H$159,$N$406,$N$407,1)</f>
        <v>0.930245313794971</v>
      </c>
      <c r="P411" s="6">
        <f ca="1">_xll.QUANTILE(Model!$I$150:$I$159,1-(1-$P$408)/2)</f>
        <v>53.94077507132841</v>
      </c>
      <c r="Q411" s="6">
        <f ca="1">_xll.PDENSITY($P$411,Model!$I$150:$I$159,$P$406,$P$407,1)</f>
        <v>0.93572603599787529</v>
      </c>
      <c r="R411" s="6">
        <f ca="1">_xll.QUANTILE(Model!$J$150:$J$159,1-(1-$R$408)/2)</f>
        <v>53.94077507132841</v>
      </c>
      <c r="S411" s="6">
        <f ca="1">_xll.PDENSITY($R$411,Model!$J$150:$J$159,$R$406,$R$407,1)</f>
        <v>0.93572606402577807</v>
      </c>
      <c r="T411" s="6">
        <f ca="1">_xll.QUANTILE(Model!$K$150:$K$159,1-(1-$T$408)/2)</f>
        <v>53.94077507132841</v>
      </c>
      <c r="U411" s="6">
        <f ca="1">_xll.PDENSITY($T$411,Model!$K$150:$K$159,$T$406,$T$407,1)</f>
        <v>0.93347819414673106</v>
      </c>
      <c r="V411" s="6">
        <f ca="1">_xll.QUANTILE(Model!$L$150:$L$159,1-(1-$V$408)/2)</f>
        <v>53.94077507132841</v>
      </c>
      <c r="W411" s="6">
        <f ca="1">_xll.PDENSITY($V$411,Model!$L$150:$L$159,$V$406,$V$407,1)</f>
        <v>0.94226468030505972</v>
      </c>
    </row>
    <row r="412" spans="1:23">
      <c r="A412">
        <v>1</v>
      </c>
      <c r="B412" s="6">
        <f ca="1">$B$404</f>
        <v>19.120416719212031</v>
      </c>
      <c r="C412" s="6">
        <v>0</v>
      </c>
      <c r="D412" s="6">
        <f ca="1">$D$404</f>
        <v>19.120416719212031</v>
      </c>
      <c r="E412" s="6">
        <v>0</v>
      </c>
      <c r="F412" s="6">
        <f ca="1">$F$404</f>
        <v>19.120416719212031</v>
      </c>
      <c r="G412" s="6">
        <v>0</v>
      </c>
      <c r="H412" s="6">
        <f ca="1">$H$404</f>
        <v>19.120416719212031</v>
      </c>
      <c r="I412" s="6">
        <v>0</v>
      </c>
      <c r="J412" s="6">
        <f ca="1">$J$404</f>
        <v>19.120416719212031</v>
      </c>
      <c r="K412" s="6">
        <v>0</v>
      </c>
      <c r="L412" s="6"/>
      <c r="M412" s="6"/>
      <c r="N412" s="6">
        <f ca="1">$N$404</f>
        <v>19.120416719212031</v>
      </c>
      <c r="O412" s="6">
        <v>0</v>
      </c>
      <c r="P412" s="6">
        <f ca="1">$P$404</f>
        <v>19.120416719212031</v>
      </c>
      <c r="Q412" s="6">
        <v>0</v>
      </c>
      <c r="R412" s="6">
        <f ca="1">$R$404</f>
        <v>19.120416719212031</v>
      </c>
      <c r="S412" s="6">
        <v>0</v>
      </c>
      <c r="T412" s="6">
        <f ca="1">$T$404</f>
        <v>19.120416719212031</v>
      </c>
      <c r="U412" s="6">
        <v>0</v>
      </c>
      <c r="V412" s="6">
        <f ca="1">$V$404</f>
        <v>19.120416719212031</v>
      </c>
      <c r="W412" s="6">
        <v>0</v>
      </c>
    </row>
    <row r="413" spans="1:23">
      <c r="A413">
        <v>2</v>
      </c>
      <c r="B413" s="6">
        <f t="shared" ref="B413:B444" ca="1" si="90">1/99*($B$405-$B$404)+B412</f>
        <v>19.481427805397487</v>
      </c>
      <c r="C413" s="6">
        <f ca="1">_xll.PDENSITY($B$413,Model!$B$150:$B$159,$B$406,$B$407,1)</f>
        <v>0.21238764646245367</v>
      </c>
      <c r="D413" s="6">
        <f t="shared" ref="D413:D444" ca="1" si="91">1/99*($D$405-$D$404)+D412</f>
        <v>19.481427805397487</v>
      </c>
      <c r="E413" s="6">
        <f ca="1">_xll.PDENSITY($D$413,Model!$C$150:$C$159,$D$406,$D$407,1)</f>
        <v>6.699463051600088E-2</v>
      </c>
      <c r="F413" s="6">
        <f t="shared" ref="F413:F444" ca="1" si="92">1/99*($F$405-$F$404)+F412</f>
        <v>19.481427805397487</v>
      </c>
      <c r="G413" s="6">
        <f ca="1">_xll.PDENSITY($F$413,Model!$D$150:$D$159,$F$406,$F$407,1)</f>
        <v>0.15185735582165966</v>
      </c>
      <c r="H413" s="6">
        <f t="shared" ref="H413:H444" ca="1" si="93">1/99*($H$405-$H$404)+H412</f>
        <v>19.481427805397487</v>
      </c>
      <c r="I413" s="6">
        <f ca="1">_xll.PDENSITY($H$413,Model!$E$150:$E$159,$H$406,$H$407,1)</f>
        <v>6.7847110878232836E-2</v>
      </c>
      <c r="J413" s="6">
        <f t="shared" ref="J413:J444" ca="1" si="94">1/99*($J$405-$J$404)+J412</f>
        <v>19.481427805397487</v>
      </c>
      <c r="K413" s="6">
        <f ca="1">_xll.PDENSITY($J$413,Model!$F$150:$F$159,$J$406,$J$407,1)</f>
        <v>0.1311737442364605</v>
      </c>
      <c r="L413" s="6"/>
      <c r="M413" s="6"/>
      <c r="N413" s="6">
        <f t="shared" ref="N413:N444" ca="1" si="95">1/99*($N$405-$N$404)+N412</f>
        <v>19.481427805397487</v>
      </c>
      <c r="O413" s="6">
        <f ca="1">_xll.PDENSITY($N$413,Model!$H$150:$H$159,$N$406,$N$407,1)</f>
        <v>6.0487010435290034E-2</v>
      </c>
      <c r="P413" s="6">
        <f t="shared" ref="P413:P444" ca="1" si="96">1/99*($P$405-$P$404)+P412</f>
        <v>19.481427805397487</v>
      </c>
      <c r="Q413" s="6">
        <f ca="1">_xll.PDENSITY($P$413,Model!$I$150:$I$159,$P$406,$P$407,1)</f>
        <v>6.3196886404308969E-2</v>
      </c>
      <c r="R413" s="6">
        <f t="shared" ref="R413:R444" ca="1" si="97">1/99*($R$405-$R$404)+R412</f>
        <v>19.481427805397487</v>
      </c>
      <c r="S413" s="6">
        <f ca="1">_xll.PDENSITY($R$413,Model!$J$150:$J$159,$R$406,$R$407,1)</f>
        <v>6.6174995236784676E-2</v>
      </c>
      <c r="T413" s="6">
        <f t="shared" ref="T413:T444" ca="1" si="98">1/99*($T$405-$T$404)+T412</f>
        <v>19.481427805397487</v>
      </c>
      <c r="U413" s="6">
        <f ca="1">_xll.PDENSITY($T$413,Model!$K$150:$K$159,$T$406,$T$407,1)</f>
        <v>6.1169079825824403E-2</v>
      </c>
      <c r="V413" s="6">
        <f t="shared" ref="V413:V444" ca="1" si="99">1/99*($V$405-$V$404)+V412</f>
        <v>19.481427805397487</v>
      </c>
      <c r="W413" s="6">
        <f ca="1">_xll.PDENSITY($V$413,Model!$L$150:$L$159,$V$406,$V$407,1)</f>
        <v>8.0952680329983664E-2</v>
      </c>
    </row>
    <row r="414" spans="1:23">
      <c r="A414">
        <v>3</v>
      </c>
      <c r="B414" s="6">
        <f t="shared" ca="1" si="90"/>
        <v>19.842438891582944</v>
      </c>
      <c r="C414" s="6">
        <f ca="1">_xll.PDENSITY($B$414,Model!$B$150:$B$159,$B$406,$B$407,1)</f>
        <v>0.21987002831616592</v>
      </c>
      <c r="D414" s="6">
        <f t="shared" ca="1" si="91"/>
        <v>19.842438891582944</v>
      </c>
      <c r="E414" s="6">
        <f ca="1">_xll.PDENSITY($D$414,Model!$C$150:$C$159,$D$406,$D$407,1)</f>
        <v>7.6032466587902414E-2</v>
      </c>
      <c r="F414" s="6">
        <f t="shared" ca="1" si="92"/>
        <v>19.842438891582944</v>
      </c>
      <c r="G414" s="6">
        <f ca="1">_xll.PDENSITY($F$414,Model!$D$150:$D$159,$F$406,$F$407,1)</f>
        <v>0.16082213633596004</v>
      </c>
      <c r="H414" s="6">
        <f t="shared" ca="1" si="93"/>
        <v>19.842438891582944</v>
      </c>
      <c r="I414" s="6">
        <f ca="1">_xll.PDENSITY($H$414,Model!$E$150:$E$159,$H$406,$H$407,1)</f>
        <v>7.6898414797831369E-2</v>
      </c>
      <c r="J414" s="6">
        <f t="shared" ca="1" si="94"/>
        <v>19.842438891582944</v>
      </c>
      <c r="K414" s="6">
        <f ca="1">_xll.PDENSITY($J$414,Model!$F$150:$F$159,$J$406,$J$407,1)</f>
        <v>0.14074873615517552</v>
      </c>
      <c r="L414" s="6"/>
      <c r="M414" s="6"/>
      <c r="N414" s="6">
        <f t="shared" ca="1" si="95"/>
        <v>19.842438891582944</v>
      </c>
      <c r="O414" s="6">
        <f ca="1">_xll.PDENSITY($N$414,Model!$H$150:$H$159,$N$406,$N$407,1)</f>
        <v>6.9925995335657645E-2</v>
      </c>
      <c r="P414" s="6">
        <f t="shared" ca="1" si="96"/>
        <v>19.842438891582944</v>
      </c>
      <c r="Q414" s="6">
        <f ca="1">_xll.PDENSITY($P$414,Model!$I$150:$I$159,$P$406,$P$407,1)</f>
        <v>7.2164560513555936E-2</v>
      </c>
      <c r="R414" s="6">
        <f t="shared" ca="1" si="97"/>
        <v>19.842438891582944</v>
      </c>
      <c r="S414" s="6">
        <f ca="1">_xll.PDENSITY($R$414,Model!$J$150:$J$159,$R$406,$R$407,1)</f>
        <v>7.5453500926291744E-2</v>
      </c>
      <c r="T414" s="6">
        <f t="shared" ca="1" si="98"/>
        <v>19.842438891582944</v>
      </c>
      <c r="U414" s="6">
        <f ca="1">_xll.PDENSITY($T$414,Model!$K$150:$K$159,$T$406,$T$407,1)</f>
        <v>7.0235323795480406E-2</v>
      </c>
      <c r="V414" s="6">
        <f t="shared" ca="1" si="99"/>
        <v>19.842438891582944</v>
      </c>
      <c r="W414" s="6">
        <f ca="1">_xll.PDENSITY($V$414,Model!$L$150:$L$159,$V$406,$V$407,1)</f>
        <v>9.0061358828342833E-2</v>
      </c>
    </row>
    <row r="415" spans="1:23">
      <c r="A415">
        <v>4</v>
      </c>
      <c r="B415" s="6">
        <f t="shared" ca="1" si="90"/>
        <v>20.2034499777684</v>
      </c>
      <c r="C415" s="6">
        <f ca="1">_xll.PDENSITY($B$415,Model!$B$150:$B$159,$B$406,$B$407,1)</f>
        <v>0.22763154833837501</v>
      </c>
      <c r="D415" s="6">
        <f t="shared" ca="1" si="91"/>
        <v>20.2034499777684</v>
      </c>
      <c r="E415" s="6">
        <f ca="1">_xll.PDENSITY($D$415,Model!$C$150:$C$159,$D$406,$D$407,1)</f>
        <v>8.5771457533844367E-2</v>
      </c>
      <c r="F415" s="6">
        <f t="shared" ca="1" si="92"/>
        <v>20.2034499777684</v>
      </c>
      <c r="G415" s="6">
        <f ca="1">_xll.PDENSITY($F$415,Model!$D$150:$D$159,$F$406,$F$407,1)</f>
        <v>0.17001126544257592</v>
      </c>
      <c r="H415" s="6">
        <f t="shared" ca="1" si="93"/>
        <v>20.2034499777684</v>
      </c>
      <c r="I415" s="6">
        <f ca="1">_xll.PDENSITY($H$415,Model!$E$150:$E$159,$H$406,$H$407,1)</f>
        <v>8.6647400515377254E-2</v>
      </c>
      <c r="J415" s="6">
        <f t="shared" ca="1" si="94"/>
        <v>20.2034499777684</v>
      </c>
      <c r="K415" s="6">
        <f ca="1">_xll.PDENSITY($J$415,Model!$F$150:$F$159,$J$406,$J$407,1)</f>
        <v>0.15071758293001786</v>
      </c>
      <c r="L415" s="6"/>
      <c r="M415" s="6"/>
      <c r="N415" s="6">
        <f t="shared" ca="1" si="95"/>
        <v>20.2034499777684</v>
      </c>
      <c r="O415" s="6">
        <f ca="1">_xll.PDENSITY($N$415,Model!$H$150:$H$159,$N$406,$N$407,1)</f>
        <v>7.9613635051572956E-2</v>
      </c>
      <c r="P415" s="6">
        <f t="shared" ca="1" si="96"/>
        <v>20.2034499777684</v>
      </c>
      <c r="Q415" s="6">
        <f ca="1">_xll.PDENSITY($P$415,Model!$I$150:$I$159,$P$406,$P$407,1)</f>
        <v>8.1858480095419031E-2</v>
      </c>
      <c r="R415" s="6">
        <f t="shared" ca="1" si="97"/>
        <v>20.2034499777684</v>
      </c>
      <c r="S415" s="6">
        <f ca="1">_xll.PDENSITY($R$415,Model!$J$150:$J$159,$R$406,$R$407,1)</f>
        <v>8.512399803940314E-2</v>
      </c>
      <c r="T415" s="6">
        <f t="shared" ca="1" si="98"/>
        <v>20.2034499777684</v>
      </c>
      <c r="U415" s="6">
        <f ca="1">_xll.PDENSITY($T$415,Model!$K$150:$K$159,$T$406,$T$407,1)</f>
        <v>7.9911885580314729E-2</v>
      </c>
      <c r="V415" s="6">
        <f t="shared" ca="1" si="99"/>
        <v>20.2034499777684</v>
      </c>
      <c r="W415" s="6">
        <f ca="1">_xll.PDENSITY($V$415,Model!$L$150:$L$159,$V$406,$V$407,1)</f>
        <v>0.10024810620973124</v>
      </c>
    </row>
    <row r="416" spans="1:23">
      <c r="A416">
        <v>5</v>
      </c>
      <c r="B416" s="6">
        <f t="shared" ca="1" si="90"/>
        <v>20.564461063953857</v>
      </c>
      <c r="C416" s="6">
        <f ca="1">_xll.PDENSITY($B$416,Model!$B$150:$B$159,$B$406,$B$407,1)</f>
        <v>0.23567057793044982</v>
      </c>
      <c r="D416" s="6">
        <f t="shared" ca="1" si="91"/>
        <v>20.564461063953857</v>
      </c>
      <c r="E416" s="6">
        <f ca="1">_xll.PDENSITY($D$416,Model!$C$150:$C$159,$D$406,$D$407,1)</f>
        <v>9.6591114228107358E-2</v>
      </c>
      <c r="F416" s="6">
        <f t="shared" ca="1" si="92"/>
        <v>20.564461063953857</v>
      </c>
      <c r="G416" s="6">
        <f ca="1">_xll.PDENSITY($F$416,Model!$D$150:$D$159,$F$406,$F$407,1)</f>
        <v>0.17945863817222907</v>
      </c>
      <c r="H416" s="6">
        <f t="shared" ca="1" si="93"/>
        <v>20.564461063953857</v>
      </c>
      <c r="I416" s="6">
        <f ca="1">_xll.PDENSITY($H$416,Model!$E$150:$E$159,$H$406,$H$407,1)</f>
        <v>9.7547056684054501E-2</v>
      </c>
      <c r="J416" s="6">
        <f t="shared" ca="1" si="94"/>
        <v>20.564461063953857</v>
      </c>
      <c r="K416" s="6">
        <f ca="1">_xll.PDENSITY($J$416,Model!$F$150:$F$159,$J$406,$J$407,1)</f>
        <v>0.16107089570875294</v>
      </c>
      <c r="L416" s="6"/>
      <c r="M416" s="6"/>
      <c r="N416" s="6">
        <f t="shared" ca="1" si="95"/>
        <v>20.564461063953857</v>
      </c>
      <c r="O416" s="6">
        <f ca="1">_xll.PDENSITY($N$416,Model!$H$150:$H$159,$N$406,$N$407,1)</f>
        <v>8.9578927787583751E-2</v>
      </c>
      <c r="P416" s="6">
        <f t="shared" ca="1" si="96"/>
        <v>20.564461063953857</v>
      </c>
      <c r="Q416" s="6">
        <f ca="1">_xll.PDENSITY($P$416,Model!$I$150:$I$159,$P$406,$P$407,1)</f>
        <v>9.231992320821214E-2</v>
      </c>
      <c r="R416" s="6">
        <f t="shared" ca="1" si="97"/>
        <v>20.564461063953857</v>
      </c>
      <c r="S416" s="6">
        <f ca="1">_xll.PDENSITY($R$416,Model!$J$150:$J$159,$R$406,$R$407,1)</f>
        <v>9.5566180138611484E-2</v>
      </c>
      <c r="T416" s="6">
        <f t="shared" ca="1" si="98"/>
        <v>20.564461063953857</v>
      </c>
      <c r="U416" s="6">
        <f ca="1">_xll.PDENSITY($T$416,Model!$K$150:$K$159,$T$406,$T$407,1)</f>
        <v>9.0210788186363217E-2</v>
      </c>
      <c r="V416" s="6">
        <f t="shared" ca="1" si="99"/>
        <v>20.564461063953857</v>
      </c>
      <c r="W416" s="6">
        <f ca="1">_xll.PDENSITY($V$416,Model!$L$150:$L$159,$V$406,$V$407,1)</f>
        <v>0.11474757068930275</v>
      </c>
    </row>
    <row r="417" spans="1:23">
      <c r="A417">
        <v>6</v>
      </c>
      <c r="B417" s="6">
        <f t="shared" ca="1" si="90"/>
        <v>20.925472150139313</v>
      </c>
      <c r="C417" s="6">
        <f ca="1">_xll.PDENSITY($B$417,Model!$B$150:$B$159,$B$406,$B$407,1)</f>
        <v>0.24398495470187759</v>
      </c>
      <c r="D417" s="6">
        <f t="shared" ca="1" si="91"/>
        <v>20.925472150139313</v>
      </c>
      <c r="E417" s="6">
        <f ca="1">_xll.PDENSITY($D$417,Model!$C$150:$C$159,$D$406,$D$407,1)</f>
        <v>0.10879403305035676</v>
      </c>
      <c r="F417" s="6">
        <f t="shared" ca="1" si="92"/>
        <v>20.925472150139313</v>
      </c>
      <c r="G417" s="6">
        <f ca="1">_xll.PDENSITY($F$417,Model!$D$150:$D$159,$F$406,$F$407,1)</f>
        <v>0.18919910211332497</v>
      </c>
      <c r="H417" s="6">
        <f t="shared" ca="1" si="93"/>
        <v>20.925472150139313</v>
      </c>
      <c r="I417" s="6">
        <f ca="1">_xll.PDENSITY($H$417,Model!$E$150:$E$159,$H$406,$H$407,1)</f>
        <v>0.10992892633903224</v>
      </c>
      <c r="J417" s="6">
        <f t="shared" ca="1" si="94"/>
        <v>20.925472150139313</v>
      </c>
      <c r="K417" s="6">
        <f ca="1">_xll.PDENSITY($J$417,Model!$F$150:$F$159,$J$406,$J$407,1)</f>
        <v>0.17179721828290639</v>
      </c>
      <c r="L417" s="6"/>
      <c r="M417" s="6"/>
      <c r="N417" s="6">
        <f t="shared" ca="1" si="95"/>
        <v>20.925472150139313</v>
      </c>
      <c r="O417" s="6">
        <f ca="1">_xll.PDENSITY($N$417,Model!$H$150:$H$159,$N$406,$N$407,1)</f>
        <v>9.9900251117728683E-2</v>
      </c>
      <c r="P417" s="6">
        <f t="shared" ca="1" si="96"/>
        <v>20.925472150139313</v>
      </c>
      <c r="Q417" s="6">
        <f ca="1">_xll.PDENSITY($P$417,Model!$I$150:$I$159,$P$406,$P$407,1)</f>
        <v>0.10372618485908316</v>
      </c>
      <c r="R417" s="6">
        <f t="shared" ca="1" si="97"/>
        <v>20.925472150139313</v>
      </c>
      <c r="S417" s="6">
        <f ca="1">_xll.PDENSITY($R$417,Model!$J$150:$J$159,$R$406,$R$407,1)</f>
        <v>0.10710530917735701</v>
      </c>
      <c r="T417" s="6">
        <f t="shared" ca="1" si="98"/>
        <v>20.925472150139313</v>
      </c>
      <c r="U417" s="6">
        <f ca="1">_xll.PDENSITY($T$417,Model!$K$150:$K$159,$T$406,$T$407,1)</f>
        <v>0.10119019341194187</v>
      </c>
      <c r="V417" s="6">
        <f t="shared" ca="1" si="99"/>
        <v>20.925472150139313</v>
      </c>
      <c r="W417" s="6">
        <f ca="1">_xll.PDENSITY($V$417,Model!$L$150:$L$159,$V$406,$V$407,1)</f>
        <v>0.12992870151990132</v>
      </c>
    </row>
    <row r="418" spans="1:23">
      <c r="A418">
        <v>7</v>
      </c>
      <c r="B418" s="6">
        <f t="shared" ca="1" si="90"/>
        <v>21.28648323632477</v>
      </c>
      <c r="C418" s="6">
        <f ca="1">_xll.PDENSITY($B$418,Model!$B$150:$B$159,$B$406,$B$407,1)</f>
        <v>0.25257172465865352</v>
      </c>
      <c r="D418" s="6">
        <f t="shared" ca="1" si="91"/>
        <v>21.28648323632477</v>
      </c>
      <c r="E418" s="6">
        <f ca="1">_xll.PDENSITY($D$418,Model!$C$150:$C$159,$D$406,$D$407,1)</f>
        <v>0.12228073517463915</v>
      </c>
      <c r="F418" s="6">
        <f t="shared" ca="1" si="92"/>
        <v>21.28648323632477</v>
      </c>
      <c r="G418" s="6">
        <f ca="1">_xll.PDENSITY($F$418,Model!$D$150:$D$159,$F$406,$F$407,1)</f>
        <v>0.19926858595080182</v>
      </c>
      <c r="H418" s="6">
        <f t="shared" ca="1" si="93"/>
        <v>21.28648323632477</v>
      </c>
      <c r="I418" s="6">
        <f ca="1">_xll.PDENSITY($H$418,Model!$E$150:$E$159,$H$406,$H$407,1)</f>
        <v>0.1236390731103278</v>
      </c>
      <c r="J418" s="6">
        <f t="shared" ca="1" si="94"/>
        <v>21.28648323632477</v>
      </c>
      <c r="K418" s="6">
        <f ca="1">_xll.PDENSITY($J$418,Model!$F$150:$F$159,$J$406,$J$407,1)</f>
        <v>0.18288308336995746</v>
      </c>
      <c r="L418" s="6"/>
      <c r="M418" s="6"/>
      <c r="N418" s="6">
        <f t="shared" ca="1" si="95"/>
        <v>21.28648323632477</v>
      </c>
      <c r="O418" s="6">
        <f ca="1">_xll.PDENSITY($N$418,Model!$H$150:$H$159,$N$406,$N$407,1)</f>
        <v>0.1107190645604692</v>
      </c>
      <c r="P418" s="6">
        <f t="shared" ca="1" si="96"/>
        <v>21.28648323632477</v>
      </c>
      <c r="Q418" s="6">
        <f ca="1">_xll.PDENSITY($P$418,Model!$I$150:$I$159,$P$406,$P$407,1)</f>
        <v>0.1162325519208162</v>
      </c>
      <c r="R418" s="6">
        <f t="shared" ca="1" si="97"/>
        <v>21.28648323632477</v>
      </c>
      <c r="S418" s="6">
        <f ca="1">_xll.PDENSITY($R$418,Model!$J$150:$J$159,$R$406,$R$407,1)</f>
        <v>0.11975067853592214</v>
      </c>
      <c r="T418" s="6">
        <f t="shared" ca="1" si="98"/>
        <v>21.28648323632477</v>
      </c>
      <c r="U418" s="6">
        <f ca="1">_xll.PDENSITY($T$418,Model!$K$150:$K$159,$T$406,$T$407,1)</f>
        <v>0.11297254745869452</v>
      </c>
      <c r="V418" s="6">
        <f t="shared" ca="1" si="99"/>
        <v>21.28648323632477</v>
      </c>
      <c r="W418" s="6">
        <f ca="1">_xll.PDENSITY($V$418,Model!$L$150:$L$159,$V$406,$V$407,1)</f>
        <v>0.14510983235049993</v>
      </c>
    </row>
    <row r="419" spans="1:23">
      <c r="A419">
        <v>8</v>
      </c>
      <c r="B419" s="6">
        <f t="shared" ca="1" si="90"/>
        <v>21.647494322510227</v>
      </c>
      <c r="C419" s="6">
        <f ca="1">_xll.PDENSITY($B$419,Model!$B$150:$B$159,$B$406,$B$407,1)</f>
        <v>0.26142674942508526</v>
      </c>
      <c r="D419" s="6">
        <f t="shared" ca="1" si="91"/>
        <v>21.647494322510227</v>
      </c>
      <c r="E419" s="6">
        <f ca="1">_xll.PDENSITY($D$419,Model!$C$150:$C$159,$D$406,$D$407,1)</f>
        <v>0.13692860536478085</v>
      </c>
      <c r="F419" s="6">
        <f t="shared" ca="1" si="92"/>
        <v>21.647494322510227</v>
      </c>
      <c r="G419" s="6">
        <f ca="1">_xll.PDENSITY($F$419,Model!$D$150:$D$159,$F$406,$F$407,1)</f>
        <v>0.20970423199271351</v>
      </c>
      <c r="H419" s="6">
        <f t="shared" ca="1" si="93"/>
        <v>21.647494322510227</v>
      </c>
      <c r="I419" s="6">
        <f ca="1">_xll.PDENSITY($H$419,Model!$E$150:$E$159,$H$406,$H$407,1)</f>
        <v>0.13850955720768848</v>
      </c>
      <c r="J419" s="6">
        <f t="shared" ca="1" si="94"/>
        <v>21.647494322510227</v>
      </c>
      <c r="K419" s="6">
        <f ca="1">_xll.PDENSITY($J$419,Model!$F$150:$F$159,$J$406,$J$407,1)</f>
        <v>0.19431309492148208</v>
      </c>
      <c r="L419" s="6"/>
      <c r="M419" s="6"/>
      <c r="N419" s="6">
        <f t="shared" ca="1" si="95"/>
        <v>21.647494322510227</v>
      </c>
      <c r="O419" s="6">
        <f ca="1">_xll.PDENSITY($N$419,Model!$H$150:$H$159,$N$406,$N$407,1)</f>
        <v>0.12224209293889272</v>
      </c>
      <c r="P419" s="6">
        <f t="shared" ca="1" si="96"/>
        <v>21.647494322510227</v>
      </c>
      <c r="Q419" s="6">
        <f ca="1">_xll.PDENSITY($P$419,Model!$I$150:$I$159,$P$406,$P$407,1)</f>
        <v>0.12992116157791903</v>
      </c>
      <c r="R419" s="6">
        <f t="shared" ca="1" si="97"/>
        <v>21.647494322510227</v>
      </c>
      <c r="S419" s="6">
        <f ca="1">_xll.PDENSITY($R$419,Model!$J$150:$J$159,$R$406,$R$407,1)</f>
        <v>0.13350228821430687</v>
      </c>
      <c r="T419" s="6">
        <f t="shared" ca="1" si="98"/>
        <v>21.647494322510227</v>
      </c>
      <c r="U419" s="6">
        <f ca="1">_xll.PDENSITY($T$419,Model!$K$150:$K$159,$T$406,$T$407,1)</f>
        <v>0.1257105271747255</v>
      </c>
      <c r="V419" s="6">
        <f t="shared" ca="1" si="99"/>
        <v>21.647494322510227</v>
      </c>
      <c r="W419" s="6">
        <f ca="1">_xll.PDENSITY($V$419,Model!$L$150:$L$159,$V$406,$V$407,1)</f>
        <v>0.16029096318109856</v>
      </c>
    </row>
    <row r="420" spans="1:23">
      <c r="A420">
        <v>9</v>
      </c>
      <c r="B420" s="6">
        <f t="shared" ca="1" si="90"/>
        <v>22.008505408695683</v>
      </c>
      <c r="C420" s="6">
        <f ca="1">_xll.PDENSITY($B$420,Model!$B$150:$B$159,$B$406,$B$407,1)</f>
        <v>0.27054422668368255</v>
      </c>
      <c r="D420" s="6">
        <f t="shared" ca="1" si="91"/>
        <v>22.008505408695683</v>
      </c>
      <c r="E420" s="6">
        <f ca="1">_xll.PDENSITY($D$420,Model!$C$150:$C$159,$D$406,$D$407,1)</f>
        <v>0.15260447154904402</v>
      </c>
      <c r="F420" s="6">
        <f t="shared" ca="1" si="92"/>
        <v>22.008505408695683</v>
      </c>
      <c r="G420" s="6">
        <f ca="1">_xll.PDENSITY($F$420,Model!$D$150:$D$159,$F$406,$F$407,1)</f>
        <v>0.2205445331733836</v>
      </c>
      <c r="H420" s="6">
        <f t="shared" ca="1" si="93"/>
        <v>22.008505408695683</v>
      </c>
      <c r="I420" s="6">
        <f ca="1">_xll.PDENSITY($H$420,Model!$E$150:$E$159,$H$406,$H$407,1)</f>
        <v>0.15437243884086174</v>
      </c>
      <c r="J420" s="6">
        <f t="shared" ca="1" si="94"/>
        <v>22.008505408695683</v>
      </c>
      <c r="K420" s="6">
        <f ca="1">_xll.PDENSITY($J$420,Model!$F$150:$F$159,$J$406,$J$407,1)</f>
        <v>0.20607003630656454</v>
      </c>
      <c r="L420" s="6"/>
      <c r="M420" s="6"/>
      <c r="N420" s="6">
        <f t="shared" ca="1" si="95"/>
        <v>22.008505408695683</v>
      </c>
      <c r="O420" s="6">
        <f ca="1">_xll.PDENSITY($N$420,Model!$H$150:$H$159,$N$406,$N$407,1)</f>
        <v>0.13474010071835027</v>
      </c>
      <c r="P420" s="6">
        <f t="shared" ca="1" si="96"/>
        <v>22.008505408695683</v>
      </c>
      <c r="Q420" s="6">
        <f ca="1">_xll.PDENSITY($P$420,Model!$I$150:$I$159,$P$406,$P$407,1)</f>
        <v>0.1448099704181649</v>
      </c>
      <c r="R420" s="6">
        <f t="shared" ca="1" si="97"/>
        <v>22.008505408695683</v>
      </c>
      <c r="S420" s="6">
        <f ca="1">_xll.PDENSITY($R$420,Model!$J$150:$J$159,$R$406,$R$407,1)</f>
        <v>0.14836013821251118</v>
      </c>
      <c r="T420" s="6">
        <f t="shared" ca="1" si="98"/>
        <v>22.008505408695683</v>
      </c>
      <c r="U420" s="6">
        <f ca="1">_xll.PDENSITY($T$420,Model!$K$150:$K$159,$T$406,$T$407,1)</f>
        <v>0.13955467255370707</v>
      </c>
      <c r="V420" s="6">
        <f t="shared" ca="1" si="99"/>
        <v>22.008505408695683</v>
      </c>
      <c r="W420" s="6">
        <f ca="1">_xll.PDENSITY($V$420,Model!$L$150:$L$159,$V$406,$V$407,1)</f>
        <v>0.17547209401169717</v>
      </c>
    </row>
    <row r="421" spans="1:23">
      <c r="A421">
        <v>10</v>
      </c>
      <c r="B421" s="6">
        <f t="shared" ca="1" si="90"/>
        <v>22.36951649488114</v>
      </c>
      <c r="C421" s="6">
        <f ca="1">_xll.PDENSITY($B$421,Model!$B$150:$B$159,$B$406,$B$407,1)</f>
        <v>0.27991618443046484</v>
      </c>
      <c r="D421" s="6">
        <f t="shared" ca="1" si="91"/>
        <v>22.36951649488114</v>
      </c>
      <c r="E421" s="6">
        <f ca="1">_xll.PDENSITY($D$421,Model!$C$150:$C$159,$D$406,$D$407,1)</f>
        <v>0.16916581556274335</v>
      </c>
      <c r="F421" s="6">
        <f t="shared" ca="1" si="92"/>
        <v>22.36951649488114</v>
      </c>
      <c r="G421" s="6">
        <f ca="1">_xll.PDENSITY($F$421,Model!$D$150:$D$159,$F$406,$F$407,1)</f>
        <v>0.23182947503848134</v>
      </c>
      <c r="H421" s="6">
        <f t="shared" ca="1" si="93"/>
        <v>22.36951649488114</v>
      </c>
      <c r="I421" s="6">
        <f ca="1">_xll.PDENSITY($H$421,Model!$E$150:$E$159,$H$406,$H$407,1)</f>
        <v>0.17105977821959475</v>
      </c>
      <c r="J421" s="6">
        <f t="shared" ca="1" si="94"/>
        <v>22.36951649488114</v>
      </c>
      <c r="K421" s="6">
        <f ca="1">_xll.PDENSITY($J$421,Model!$F$150:$F$159,$J$406,$J$407,1)</f>
        <v>0.21813500370364031</v>
      </c>
      <c r="L421" s="6"/>
      <c r="M421" s="6"/>
      <c r="N421" s="6">
        <f t="shared" ca="1" si="95"/>
        <v>22.36951649488114</v>
      </c>
      <c r="O421" s="6">
        <f ca="1">_xll.PDENSITY($N$421,Model!$H$150:$H$159,$N$406,$N$407,1)</f>
        <v>0.14851776508526227</v>
      </c>
      <c r="P421" s="6">
        <f t="shared" ca="1" si="96"/>
        <v>22.36951649488114</v>
      </c>
      <c r="Q421" s="6">
        <f ca="1">_xll.PDENSITY($P$421,Model!$I$150:$I$159,$P$406,$P$407,1)</f>
        <v>0.16086204352095695</v>
      </c>
      <c r="R421" s="6">
        <f t="shared" ca="1" si="97"/>
        <v>22.36951649488114</v>
      </c>
      <c r="S421" s="6">
        <f ca="1">_xll.PDENSITY($R$421,Model!$J$150:$J$159,$R$406,$R$407,1)</f>
        <v>0.16432422853053516</v>
      </c>
      <c r="T421" s="6">
        <f t="shared" ca="1" si="98"/>
        <v>22.36951649488114</v>
      </c>
      <c r="U421" s="6">
        <f ca="1">_xll.PDENSITY($T$421,Model!$K$150:$K$159,$T$406,$T$407,1)</f>
        <v>0.15462929478832668</v>
      </c>
      <c r="V421" s="6">
        <f t="shared" ca="1" si="99"/>
        <v>22.36951649488114</v>
      </c>
      <c r="W421" s="6">
        <f ca="1">_xll.PDENSITY($V$421,Model!$L$150:$L$159,$V$406,$V$407,1)</f>
        <v>0.19065322484229574</v>
      </c>
    </row>
    <row r="422" spans="1:23">
      <c r="A422">
        <v>11</v>
      </c>
      <c r="B422" s="6">
        <f t="shared" ca="1" si="90"/>
        <v>22.730527581066596</v>
      </c>
      <c r="C422" s="6">
        <f ca="1">_xll.PDENSITY($B$422,Model!$B$150:$B$159,$B$406,$B$407,1)</f>
        <v>0.28953200988202044</v>
      </c>
      <c r="D422" s="6">
        <f t="shared" ca="1" si="91"/>
        <v>22.730527581066596</v>
      </c>
      <c r="E422" s="6">
        <f ca="1">_xll.PDENSITY($D$422,Model!$C$150:$C$159,$D$406,$D$407,1)</f>
        <v>0.18646206886148026</v>
      </c>
      <c r="F422" s="6">
        <f t="shared" ca="1" si="92"/>
        <v>22.730527581066596</v>
      </c>
      <c r="G422" s="6">
        <f ca="1">_xll.PDENSITY($F$422,Model!$D$150:$D$159,$F$406,$F$407,1)</f>
        <v>0.24360068323574474</v>
      </c>
      <c r="H422" s="6">
        <f t="shared" ca="1" si="93"/>
        <v>22.730527581066596</v>
      </c>
      <c r="I422" s="6">
        <f ca="1">_xll.PDENSITY($H$422,Model!$E$150:$E$159,$H$406,$H$407,1)</f>
        <v>0.18840363555363504</v>
      </c>
      <c r="J422" s="6">
        <f t="shared" ca="1" si="94"/>
        <v>22.730527581066596</v>
      </c>
      <c r="K422" s="6">
        <f ca="1">_xll.PDENSITY($J$422,Model!$F$150:$F$159,$J$406,$J$407,1)</f>
        <v>0.23048756350570371</v>
      </c>
      <c r="L422" s="6"/>
      <c r="M422" s="6"/>
      <c r="N422" s="6">
        <f t="shared" ca="1" si="95"/>
        <v>22.730527581066596</v>
      </c>
      <c r="O422" s="6">
        <f ca="1">_xll.PDENSITY($N$422,Model!$H$150:$H$159,$N$406,$N$407,1)</f>
        <v>0.16383617526757774</v>
      </c>
      <c r="P422" s="6">
        <f t="shared" ca="1" si="96"/>
        <v>22.730527581066596</v>
      </c>
      <c r="Q422" s="6">
        <f ca="1">_xll.PDENSITY($P$422,Model!$I$150:$I$159,$P$406,$P$407,1)</f>
        <v>0.17799484354569217</v>
      </c>
      <c r="R422" s="6">
        <f t="shared" ca="1" si="97"/>
        <v>22.730527581066596</v>
      </c>
      <c r="S422" s="6">
        <f ca="1">_xll.PDENSITY($R$422,Model!$J$150:$J$159,$R$406,$R$407,1)</f>
        <v>0.18139455916837868</v>
      </c>
      <c r="T422" s="6">
        <f t="shared" ca="1" si="98"/>
        <v>22.730527581066596</v>
      </c>
      <c r="U422" s="6">
        <f ca="1">_xll.PDENSITY($T$422,Model!$K$150:$K$159,$T$406,$T$407,1)</f>
        <v>0.17101546869704196</v>
      </c>
      <c r="V422" s="6">
        <f t="shared" ca="1" si="99"/>
        <v>22.730527581066596</v>
      </c>
      <c r="W422" s="6">
        <f ca="1">_xll.PDENSITY($V$422,Model!$L$150:$L$159,$V$406,$V$407,1)</f>
        <v>0.20583435567289438</v>
      </c>
    </row>
    <row r="423" spans="1:23">
      <c r="A423">
        <v>12</v>
      </c>
      <c r="B423" s="6">
        <f t="shared" ca="1" si="90"/>
        <v>23.091538667252053</v>
      </c>
      <c r="C423" s="6">
        <f ca="1">_xll.PDENSITY($B$423,Model!$B$150:$B$159,$B$406,$B$407,1)</f>
        <v>0.29937806490061797</v>
      </c>
      <c r="D423" s="6">
        <f t="shared" ca="1" si="91"/>
        <v>23.091538667252053</v>
      </c>
      <c r="E423" s="6">
        <f ca="1">_xll.PDENSITY($D$423,Model!$C$150:$C$159,$D$406,$D$407,1)</f>
        <v>0.20433598142493103</v>
      </c>
      <c r="F423" s="6">
        <f t="shared" ca="1" si="92"/>
        <v>23.091538667252053</v>
      </c>
      <c r="G423" s="6">
        <f ca="1">_xll.PDENSITY($F$423,Model!$D$150:$D$159,$F$406,$F$407,1)</f>
        <v>0.25580333827834356</v>
      </c>
      <c r="H423" s="6">
        <f t="shared" ca="1" si="93"/>
        <v>23.091538667252053</v>
      </c>
      <c r="I423" s="6">
        <f ca="1">_xll.PDENSITY($H$423,Model!$E$150:$E$159,$H$406,$H$407,1)</f>
        <v>0.20623607105272987</v>
      </c>
      <c r="J423" s="6">
        <f t="shared" ca="1" si="94"/>
        <v>23.091538667252053</v>
      </c>
      <c r="K423" s="6">
        <f ca="1">_xll.PDENSITY($J$423,Model!$F$150:$F$159,$J$406,$J$407,1)</f>
        <v>0.2431059203129052</v>
      </c>
      <c r="L423" s="6"/>
      <c r="M423" s="6"/>
      <c r="N423" s="6">
        <f t="shared" ca="1" si="95"/>
        <v>23.091538667252053</v>
      </c>
      <c r="O423" s="6">
        <f ca="1">_xll.PDENSITY($N$423,Model!$H$150:$H$159,$N$406,$N$407,1)</f>
        <v>0.18085755734751868</v>
      </c>
      <c r="P423" s="6">
        <f t="shared" ca="1" si="96"/>
        <v>23.091538667252053</v>
      </c>
      <c r="Q423" s="6">
        <f ca="1">_xll.PDENSITY($P$423,Model!$I$150:$I$159,$P$406,$P$407,1)</f>
        <v>0.19608951982012485</v>
      </c>
      <c r="R423" s="6">
        <f t="shared" ca="1" si="97"/>
        <v>23.091538667252053</v>
      </c>
      <c r="S423" s="6">
        <f ca="1">_xll.PDENSITY($R$423,Model!$J$150:$J$159,$R$406,$R$407,1)</f>
        <v>0.19937468473305603</v>
      </c>
      <c r="T423" s="6">
        <f t="shared" ca="1" si="98"/>
        <v>23.091538667252053</v>
      </c>
      <c r="U423" s="6">
        <f ca="1">_xll.PDENSITY($T$423,Model!$K$150:$K$159,$T$406,$T$407,1)</f>
        <v>0.18873991066166565</v>
      </c>
      <c r="V423" s="6">
        <f t="shared" ca="1" si="99"/>
        <v>23.091538667252053</v>
      </c>
      <c r="W423" s="6">
        <f ca="1">_xll.PDENSITY($V$423,Model!$L$150:$L$159,$V$406,$V$407,1)</f>
        <v>0.22101548650349295</v>
      </c>
    </row>
    <row r="424" spans="1:23">
      <c r="A424">
        <v>13</v>
      </c>
      <c r="B424" s="6">
        <f t="shared" ca="1" si="90"/>
        <v>23.452549753437509</v>
      </c>
      <c r="C424" s="6">
        <f ca="1">_xll.PDENSITY($B$424,Model!$B$150:$B$159,$B$406,$B$407,1)</f>
        <v>0.30943742695769627</v>
      </c>
      <c r="D424" s="6">
        <f t="shared" ca="1" si="91"/>
        <v>23.452549753437509</v>
      </c>
      <c r="E424" s="6">
        <f ca="1">_xll.PDENSITY($D$424,Model!$C$150:$C$159,$D$406,$D$407,1)</f>
        <v>0.22262505140571184</v>
      </c>
      <c r="F424" s="6">
        <f t="shared" ca="1" si="92"/>
        <v>23.452549753437509</v>
      </c>
      <c r="G424" s="6">
        <f ca="1">_xll.PDENSITY($F$424,Model!$D$150:$D$159,$F$406,$F$407,1)</f>
        <v>0.26822528174632981</v>
      </c>
      <c r="H424" s="6">
        <f t="shared" ca="1" si="93"/>
        <v>23.452549753437509</v>
      </c>
      <c r="I424" s="6">
        <f ca="1">_xll.PDENSITY($H$424,Model!$E$150:$E$159,$H$406,$H$407,1)</f>
        <v>0.22438914492662665</v>
      </c>
      <c r="J424" s="6">
        <f t="shared" ca="1" si="94"/>
        <v>23.452549753437509</v>
      </c>
      <c r="K424" s="6">
        <f ca="1">_xll.PDENSITY($J$424,Model!$F$150:$F$159,$J$406,$J$407,1)</f>
        <v>0.25596710414145329</v>
      </c>
      <c r="L424" s="6"/>
      <c r="M424" s="6"/>
      <c r="N424" s="6">
        <f t="shared" ca="1" si="95"/>
        <v>23.452549753437509</v>
      </c>
      <c r="O424" s="6">
        <f ca="1">_xll.PDENSITY($N$424,Model!$H$150:$H$159,$N$406,$N$407,1)</f>
        <v>0.19967186305735626</v>
      </c>
      <c r="P424" s="6">
        <f t="shared" ca="1" si="96"/>
        <v>23.452549753437509</v>
      </c>
      <c r="Q424" s="6">
        <f ca="1">_xll.PDENSITY($P$424,Model!$I$150:$I$159,$P$406,$P$407,1)</f>
        <v>0.21500019742873139</v>
      </c>
      <c r="R424" s="6">
        <f t="shared" ca="1" si="97"/>
        <v>23.452549753437509</v>
      </c>
      <c r="S424" s="6">
        <f ca="1">_xll.PDENSITY($R$424,Model!$J$150:$J$159,$R$406,$R$407,1)</f>
        <v>0.2177504608209388</v>
      </c>
      <c r="T424" s="6">
        <f t="shared" ca="1" si="98"/>
        <v>23.452549753437509</v>
      </c>
      <c r="U424" s="6">
        <f ca="1">_xll.PDENSITY($T$424,Model!$K$150:$K$159,$T$406,$T$407,1)</f>
        <v>0.2077685432133059</v>
      </c>
      <c r="V424" s="6">
        <f t="shared" ca="1" si="99"/>
        <v>23.452549753437509</v>
      </c>
      <c r="W424" s="6">
        <f ca="1">_xll.PDENSITY($V$424,Model!$L$150:$L$159,$V$406,$V$407,1)</f>
        <v>0.23619661733409156</v>
      </c>
    </row>
    <row r="425" spans="1:23">
      <c r="A425">
        <v>14</v>
      </c>
      <c r="B425" s="6">
        <f t="shared" ca="1" si="90"/>
        <v>23.813560839622966</v>
      </c>
      <c r="C425" s="6">
        <f ca="1">_xll.PDENSITY($B$425,Model!$B$150:$B$159,$B$406,$B$407,1)</f>
        <v>0.31968978319570185</v>
      </c>
      <c r="D425" s="6">
        <f t="shared" ca="1" si="91"/>
        <v>23.813560839622966</v>
      </c>
      <c r="E425" s="6">
        <f ca="1">_xll.PDENSITY($D$425,Model!$C$150:$C$159,$D$406,$D$407,1)</f>
        <v>0.24116300252557288</v>
      </c>
      <c r="F425" s="6">
        <f t="shared" ca="1" si="92"/>
        <v>23.813560839622966</v>
      </c>
      <c r="G425" s="6">
        <f ca="1">_xll.PDENSITY($F$425,Model!$D$150:$D$159,$F$406,$F$407,1)</f>
        <v>0.28089888105612293</v>
      </c>
      <c r="H425" s="6">
        <f t="shared" ca="1" si="93"/>
        <v>23.813560839622966</v>
      </c>
      <c r="I425" s="6">
        <f ca="1">_xll.PDENSITY($H$425,Model!$E$150:$E$159,$H$406,$H$407,1)</f>
        <v>0.24269491738507268</v>
      </c>
      <c r="J425" s="6">
        <f t="shared" ca="1" si="94"/>
        <v>23.813560839622966</v>
      </c>
      <c r="K425" s="6">
        <f ca="1">_xll.PDENSITY($J$425,Model!$F$150:$F$159,$J$406,$J$407,1)</f>
        <v>0.26904722640423318</v>
      </c>
      <c r="L425" s="6"/>
      <c r="M425" s="6"/>
      <c r="N425" s="6">
        <f t="shared" ca="1" si="95"/>
        <v>23.813560839622966</v>
      </c>
      <c r="O425" s="6">
        <f ca="1">_xll.PDENSITY($N$425,Model!$H$150:$H$159,$N$406,$N$407,1)</f>
        <v>0.22030703938475454</v>
      </c>
      <c r="P425" s="6">
        <f t="shared" ca="1" si="96"/>
        <v>23.813560839622966</v>
      </c>
      <c r="Q425" s="6">
        <f ca="1">_xll.PDENSITY($P$425,Model!$I$150:$I$159,$P$406,$P$407,1)</f>
        <v>0.23456326630107344</v>
      </c>
      <c r="R425" s="6">
        <f t="shared" ca="1" si="97"/>
        <v>23.813560839622966</v>
      </c>
      <c r="S425" s="6">
        <f ca="1">_xll.PDENSITY($R$425,Model!$J$150:$J$159,$R$406,$R$407,1)</f>
        <v>0.23649498368209479</v>
      </c>
      <c r="T425" s="6">
        <f t="shared" ca="1" si="98"/>
        <v>23.813560839622966</v>
      </c>
      <c r="U425" s="6">
        <f ca="1">_xll.PDENSITY($T$425,Model!$K$150:$K$159,$T$406,$T$407,1)</f>
        <v>0.22800354740418399</v>
      </c>
      <c r="V425" s="6">
        <f t="shared" ca="1" si="99"/>
        <v>23.813560839622966</v>
      </c>
      <c r="W425" s="6">
        <f ca="1">_xll.PDENSITY($V$425,Model!$L$150:$L$159,$V$406,$V$407,1)</f>
        <v>0.25137774816469022</v>
      </c>
    </row>
    <row r="426" spans="1:23">
      <c r="A426">
        <v>15</v>
      </c>
      <c r="B426" s="6">
        <f t="shared" ca="1" si="90"/>
        <v>24.174571925808422</v>
      </c>
      <c r="C426" s="6">
        <f ca="1">_xll.PDENSITY($B$426,Model!$B$150:$B$159,$B$406,$B$407,1)</f>
        <v>0.33011149787518007</v>
      </c>
      <c r="D426" s="6">
        <f t="shared" ca="1" si="91"/>
        <v>24.174571925808422</v>
      </c>
      <c r="E426" s="6">
        <f ca="1">_xll.PDENSITY($D$426,Model!$C$150:$C$159,$D$406,$D$407,1)</f>
        <v>0.25994726144438657</v>
      </c>
      <c r="F426" s="6">
        <f t="shared" ca="1" si="92"/>
        <v>24.174571925808422</v>
      </c>
      <c r="G426" s="6">
        <f ca="1">_xll.PDENSITY($F$426,Model!$D$150:$D$159,$F$406,$F$407,1)</f>
        <v>0.29387088405868644</v>
      </c>
      <c r="H426" s="6">
        <f t="shared" ca="1" si="93"/>
        <v>24.174571925808422</v>
      </c>
      <c r="I426" s="6">
        <f ca="1">_xll.PDENSITY($H$426,Model!$E$150:$E$159,$H$406,$H$407,1)</f>
        <v>0.26118385854086856</v>
      </c>
      <c r="J426" s="6">
        <f t="shared" ca="1" si="94"/>
        <v>24.174571925808422</v>
      </c>
      <c r="K426" s="6">
        <f ca="1">_xll.PDENSITY($J$426,Model!$F$150:$F$159,$J$406,$J$407,1)</f>
        <v>0.28232168018212522</v>
      </c>
      <c r="L426" s="6"/>
      <c r="M426" s="6"/>
      <c r="N426" s="6">
        <f t="shared" ca="1" si="95"/>
        <v>24.174571925808422</v>
      </c>
      <c r="O426" s="6">
        <f ca="1">_xll.PDENSITY($N$426,Model!$H$150:$H$159,$N$406,$N$407,1)</f>
        <v>0.2426571229882053</v>
      </c>
      <c r="P426" s="6">
        <f t="shared" ca="1" si="96"/>
        <v>24.174571925808422</v>
      </c>
      <c r="Q426" s="6">
        <f ca="1">_xll.PDENSITY($P$426,Model!$I$150:$I$159,$P$406,$P$407,1)</f>
        <v>0.2546234573050204</v>
      </c>
      <c r="R426" s="6">
        <f t="shared" ca="1" si="97"/>
        <v>24.174571925808422</v>
      </c>
      <c r="S426" s="6">
        <f ca="1">_xll.PDENSITY($R$426,Model!$J$150:$J$159,$R$406,$R$407,1)</f>
        <v>0.25574285449991307</v>
      </c>
      <c r="T426" s="6">
        <f t="shared" ca="1" si="98"/>
        <v>24.174571925808422</v>
      </c>
      <c r="U426" s="6">
        <f ca="1">_xll.PDENSITY($T$426,Model!$K$150:$K$159,$T$406,$T$407,1)</f>
        <v>0.24928419279809538</v>
      </c>
      <c r="V426" s="6">
        <f t="shared" ca="1" si="99"/>
        <v>24.174571925808422</v>
      </c>
      <c r="W426" s="6">
        <f ca="1">_xll.PDENSITY($V$426,Model!$L$150:$L$159,$V$406,$V$407,1)</f>
        <v>0.26915311475355336</v>
      </c>
    </row>
    <row r="427" spans="1:23">
      <c r="A427">
        <v>16</v>
      </c>
      <c r="B427" s="6">
        <f t="shared" ca="1" si="90"/>
        <v>24.535583011993879</v>
      </c>
      <c r="C427" s="6">
        <f ca="1">_xll.PDENSITY($B$427,Model!$B$150:$B$159,$B$406,$B$407,1)</f>
        <v>0.34067586951338164</v>
      </c>
      <c r="D427" s="6">
        <f t="shared" ca="1" si="91"/>
        <v>24.535583011993879</v>
      </c>
      <c r="E427" s="6">
        <f ca="1">_xll.PDENSITY($D$427,Model!$C$150:$C$159,$D$406,$D$407,1)</f>
        <v>0.27909084233369669</v>
      </c>
      <c r="F427" s="6">
        <f t="shared" ca="1" si="92"/>
        <v>24.535583011993879</v>
      </c>
      <c r="G427" s="6">
        <f ca="1">_xll.PDENSITY($F$427,Model!$D$150:$D$159,$F$406,$F$407,1)</f>
        <v>0.3071891392971407</v>
      </c>
      <c r="H427" s="6">
        <f t="shared" ca="1" si="93"/>
        <v>24.535583011993879</v>
      </c>
      <c r="I427" s="6">
        <f ca="1">_xll.PDENSITY($H$427,Model!$E$150:$E$159,$H$406,$H$407,1)</f>
        <v>0.28000816244399679</v>
      </c>
      <c r="J427" s="6">
        <f t="shared" ca="1" si="94"/>
        <v>24.535583011993879</v>
      </c>
      <c r="K427" s="6">
        <f ca="1">_xll.PDENSITY($J$427,Model!$F$150:$F$159,$J$406,$J$407,1)</f>
        <v>0.29576537763464483</v>
      </c>
      <c r="L427" s="6"/>
      <c r="M427" s="6"/>
      <c r="N427" s="6">
        <f t="shared" ca="1" si="95"/>
        <v>24.535583011993879</v>
      </c>
      <c r="O427" s="6">
        <f ca="1">_xll.PDENSITY($N$427,Model!$H$150:$H$159,$N$406,$N$407,1)</f>
        <v>0.26647280728626965</v>
      </c>
      <c r="P427" s="6">
        <f t="shared" ca="1" si="96"/>
        <v>24.535583011993879</v>
      </c>
      <c r="Q427" s="6">
        <f ca="1">_xll.PDENSITY($P$427,Model!$I$150:$I$159,$P$406,$P$407,1)</f>
        <v>0.2751229579622696</v>
      </c>
      <c r="R427" s="6">
        <f t="shared" ca="1" si="97"/>
        <v>24.535583011993879</v>
      </c>
      <c r="S427" s="6">
        <f ca="1">_xll.PDENSITY($R$427,Model!$J$150:$J$159,$R$406,$R$407,1)</f>
        <v>0.27572431175386514</v>
      </c>
      <c r="T427" s="6">
        <f t="shared" ca="1" si="98"/>
        <v>24.535583011993879</v>
      </c>
      <c r="U427" s="6">
        <f ca="1">_xll.PDENSITY($T$427,Model!$K$150:$K$159,$T$406,$T$407,1)</f>
        <v>0.27141046725938683</v>
      </c>
      <c r="V427" s="6">
        <f t="shared" ca="1" si="99"/>
        <v>24.535583011993879</v>
      </c>
      <c r="W427" s="6">
        <f ca="1">_xll.PDENSITY($V$427,Model!$L$150:$L$159,$V$406,$V$407,1)</f>
        <v>0.28737047175027175</v>
      </c>
    </row>
    <row r="428" spans="1:23">
      <c r="A428">
        <v>17</v>
      </c>
      <c r="B428" s="6">
        <f t="shared" ca="1" si="90"/>
        <v>24.896594098179335</v>
      </c>
      <c r="C428" s="6">
        <f ca="1">_xll.PDENSITY($B$428,Model!$B$150:$B$159,$B$406,$B$407,1)</f>
        <v>0.35135358933803068</v>
      </c>
      <c r="D428" s="6">
        <f t="shared" ca="1" si="91"/>
        <v>24.896594098179335</v>
      </c>
      <c r="E428" s="6">
        <f ca="1">_xll.PDENSITY($D$428,Model!$C$150:$C$159,$D$406,$D$407,1)</f>
        <v>0.29842452020014903</v>
      </c>
      <c r="F428" s="6">
        <f t="shared" ca="1" si="92"/>
        <v>24.896594098179335</v>
      </c>
      <c r="G428" s="6">
        <f ca="1">_xll.PDENSITY($F$428,Model!$D$150:$D$159,$F$406,$F$407,1)</f>
        <v>0.32085118332773849</v>
      </c>
      <c r="H428" s="6">
        <f t="shared" ca="1" si="93"/>
        <v>24.896594098179335</v>
      </c>
      <c r="I428" s="6">
        <f ca="1">_xll.PDENSITY($H$428,Model!$E$150:$E$159,$H$406,$H$407,1)</f>
        <v>0.29897217928082653</v>
      </c>
      <c r="J428" s="6">
        <f t="shared" ca="1" si="94"/>
        <v>24.896594098179335</v>
      </c>
      <c r="K428" s="6">
        <f ca="1">_xll.PDENSITY($J$428,Model!$F$150:$F$159,$J$406,$J$407,1)</f>
        <v>0.30935298828462576</v>
      </c>
      <c r="L428" s="6"/>
      <c r="M428" s="6"/>
      <c r="N428" s="6">
        <f t="shared" ca="1" si="95"/>
        <v>24.896594098179335</v>
      </c>
      <c r="O428" s="6">
        <f ca="1">_xll.PDENSITY($N$428,Model!$H$150:$H$159,$N$406,$N$407,1)</f>
        <v>0.29137311667997501</v>
      </c>
      <c r="P428" s="6">
        <f t="shared" ca="1" si="96"/>
        <v>24.896594098179335</v>
      </c>
      <c r="Q428" s="6">
        <f ca="1">_xll.PDENSITY($P$428,Model!$I$150:$I$159,$P$406,$P$407,1)</f>
        <v>0.2960290388059294</v>
      </c>
      <c r="R428" s="6">
        <f t="shared" ca="1" si="97"/>
        <v>24.896594098179335</v>
      </c>
      <c r="S428" s="6">
        <f ca="1">_xll.PDENSITY($R$428,Model!$J$150:$J$159,$R$406,$R$407,1)</f>
        <v>0.29634009307820436</v>
      </c>
      <c r="T428" s="6">
        <f t="shared" ca="1" si="98"/>
        <v>24.896594098179335</v>
      </c>
      <c r="U428" s="6">
        <f ca="1">_xll.PDENSITY($T$428,Model!$K$150:$K$159,$T$406,$T$407,1)</f>
        <v>0.29416435856351886</v>
      </c>
      <c r="V428" s="6">
        <f t="shared" ca="1" si="99"/>
        <v>24.896594098179335</v>
      </c>
      <c r="W428" s="6">
        <f ca="1">_xll.PDENSITY($V$428,Model!$L$150:$L$159,$V$406,$V$407,1)</f>
        <v>0.30558782874699003</v>
      </c>
    </row>
    <row r="429" spans="1:23">
      <c r="A429">
        <v>18</v>
      </c>
      <c r="B429" s="6">
        <f t="shared" ca="1" si="90"/>
        <v>25.257605184364792</v>
      </c>
      <c r="C429" s="6">
        <f ca="1">_xll.PDENSITY($B$429,Model!$B$150:$B$159,$B$406,$B$407,1)</f>
        <v>0.3621134024194842</v>
      </c>
      <c r="D429" s="6">
        <f t="shared" ca="1" si="91"/>
        <v>25.257605184364792</v>
      </c>
      <c r="E429" s="6">
        <f ca="1">_xll.PDENSITY($D$429,Model!$C$150:$C$159,$D$406,$D$407,1)</f>
        <v>0.31783693053129103</v>
      </c>
      <c r="F429" s="6">
        <f t="shared" ca="1" si="92"/>
        <v>25.257605184364792</v>
      </c>
      <c r="G429" s="6">
        <f ca="1">_xll.PDENSITY($F$429,Model!$D$150:$D$159,$F$406,$F$407,1)</f>
        <v>0.33463105276501215</v>
      </c>
      <c r="H429" s="6">
        <f t="shared" ca="1" si="93"/>
        <v>25.257605184364792</v>
      </c>
      <c r="I429" s="6">
        <f ca="1">_xll.PDENSITY($H$429,Model!$E$150:$E$159,$H$406,$H$407,1)</f>
        <v>0.31795355371737682</v>
      </c>
      <c r="J429" s="6">
        <f t="shared" ca="1" si="94"/>
        <v>25.257605184364792</v>
      </c>
      <c r="K429" s="6">
        <f ca="1">_xll.PDENSITY($J$429,Model!$F$150:$F$159,$J$406,$J$407,1)</f>
        <v>0.32305916048428446</v>
      </c>
      <c r="L429" s="6"/>
      <c r="M429" s="6"/>
      <c r="N429" s="6">
        <f t="shared" ca="1" si="95"/>
        <v>25.257605184364792</v>
      </c>
      <c r="O429" s="6">
        <f ca="1">_xll.PDENSITY($N$429,Model!$H$150:$H$159,$N$406,$N$407,1)</f>
        <v>0.3168746321276229</v>
      </c>
      <c r="P429" s="6">
        <f t="shared" ca="1" si="96"/>
        <v>25.257605184364792</v>
      </c>
      <c r="Q429" s="6">
        <f ca="1">_xll.PDENSITY($P$429,Model!$I$150:$I$159,$P$406,$P$407,1)</f>
        <v>0.31729700766934149</v>
      </c>
      <c r="R429" s="6">
        <f t="shared" ca="1" si="97"/>
        <v>25.257605184364792</v>
      </c>
      <c r="S429" s="6">
        <f ca="1">_xll.PDENSITY($R$429,Model!$J$150:$J$159,$R$406,$R$407,1)</f>
        <v>0.31708991533569919</v>
      </c>
      <c r="T429" s="6">
        <f t="shared" ca="1" si="98"/>
        <v>25.257605184364792</v>
      </c>
      <c r="U429" s="6">
        <f ca="1">_xll.PDENSITY($T$429,Model!$K$150:$K$159,$T$406,$T$407,1)</f>
        <v>0.31729374197197818</v>
      </c>
      <c r="V429" s="6">
        <f t="shared" ca="1" si="99"/>
        <v>25.257605184364792</v>
      </c>
      <c r="W429" s="6">
        <f ca="1">_xll.PDENSITY($V$429,Model!$L$150:$L$159,$V$406,$V$407,1)</f>
        <v>0.32218934091967311</v>
      </c>
    </row>
    <row r="430" spans="1:23">
      <c r="A430">
        <v>19</v>
      </c>
      <c r="B430" s="6">
        <f t="shared" ca="1" si="90"/>
        <v>25.618616270550248</v>
      </c>
      <c r="C430" s="6">
        <f ca="1">_xll.PDENSITY($B$430,Model!$B$150:$B$159,$B$406,$B$407,1)</f>
        <v>0.37292295403727066</v>
      </c>
      <c r="D430" s="6">
        <f t="shared" ca="1" si="91"/>
        <v>25.618616270550248</v>
      </c>
      <c r="E430" s="6">
        <f ca="1">_xll.PDENSITY($D$430,Model!$C$150:$C$159,$D$406,$D$407,1)</f>
        <v>0.3374919823740205</v>
      </c>
      <c r="F430" s="6">
        <f t="shared" ca="1" si="92"/>
        <v>25.618616270550248</v>
      </c>
      <c r="G430" s="6">
        <f ca="1">_xll.PDENSITY($F$430,Model!$D$150:$D$159,$F$406,$F$407,1)</f>
        <v>0.34853866233780689</v>
      </c>
      <c r="H430" s="6">
        <f t="shared" ca="1" si="93"/>
        <v>25.618616270550248</v>
      </c>
      <c r="I430" s="6">
        <f ca="1">_xll.PDENSITY($H$430,Model!$E$150:$E$159,$H$406,$H$407,1)</f>
        <v>0.33718262950225986</v>
      </c>
      <c r="J430" s="6">
        <f t="shared" ca="1" si="94"/>
        <v>25.618616270550248</v>
      </c>
      <c r="K430" s="6">
        <f ca="1">_xll.PDENSITY($J$430,Model!$F$150:$F$159,$J$406,$J$407,1)</f>
        <v>0.33685880961827341</v>
      </c>
      <c r="L430" s="6"/>
      <c r="M430" s="6"/>
      <c r="N430" s="6">
        <f t="shared" ca="1" si="95"/>
        <v>25.618616270550248</v>
      </c>
      <c r="O430" s="6">
        <f ca="1">_xll.PDENSITY($N$430,Model!$H$150:$H$159,$N$406,$N$407,1)</f>
        <v>0.34247424069758126</v>
      </c>
      <c r="P430" s="6">
        <f t="shared" ca="1" si="96"/>
        <v>25.618616270550248</v>
      </c>
      <c r="Q430" s="6">
        <f ca="1">_xll.PDENSITY($P$430,Model!$I$150:$I$159,$P$406,$P$407,1)</f>
        <v>0.3387950434991186</v>
      </c>
      <c r="R430" s="6">
        <f t="shared" ca="1" si="97"/>
        <v>25.618616270550248</v>
      </c>
      <c r="S430" s="6">
        <f ca="1">_xll.PDENSITY($R$430,Model!$J$150:$J$159,$R$406,$R$407,1)</f>
        <v>0.33816813470332846</v>
      </c>
      <c r="T430" s="6">
        <f t="shared" ca="1" si="98"/>
        <v>25.618616270550248</v>
      </c>
      <c r="U430" s="6">
        <f ca="1">_xll.PDENSITY($T$430,Model!$K$150:$K$159,$T$406,$T$407,1)</f>
        <v>0.34050851757983941</v>
      </c>
      <c r="V430" s="6">
        <f t="shared" ca="1" si="99"/>
        <v>25.618616270550248</v>
      </c>
      <c r="W430" s="6">
        <f ca="1">_xll.PDENSITY($V$430,Model!$L$150:$L$159,$V$406,$V$407,1)</f>
        <v>0.33737047175027174</v>
      </c>
    </row>
    <row r="431" spans="1:23">
      <c r="A431">
        <v>20</v>
      </c>
      <c r="B431" s="6">
        <f t="shared" ca="1" si="90"/>
        <v>25.979627356735705</v>
      </c>
      <c r="C431" s="6">
        <f ca="1">_xll.PDENSITY($B$431,Model!$B$150:$B$159,$B$406,$B$407,1)</f>
        <v>0.38374977748683714</v>
      </c>
      <c r="D431" s="6">
        <f t="shared" ca="1" si="91"/>
        <v>25.979627356735705</v>
      </c>
      <c r="E431" s="6">
        <f ca="1">_xll.PDENSITY($D$431,Model!$C$150:$C$159,$D$406,$D$407,1)</f>
        <v>0.35726075167867222</v>
      </c>
      <c r="F431" s="6">
        <f t="shared" ca="1" si="92"/>
        <v>25.979627356735705</v>
      </c>
      <c r="G431" s="6">
        <f ca="1">_xll.PDENSITY($F$431,Model!$D$150:$D$159,$F$406,$F$407,1)</f>
        <v>0.36262531166856421</v>
      </c>
      <c r="H431" s="6">
        <f t="shared" ca="1" si="93"/>
        <v>25.979627356735705</v>
      </c>
      <c r="I431" s="6">
        <f ca="1">_xll.PDENSITY($H$431,Model!$E$150:$E$159,$H$406,$H$407,1)</f>
        <v>0.35655141822084435</v>
      </c>
      <c r="J431" s="6">
        <f t="shared" ca="1" si="94"/>
        <v>25.979627356735705</v>
      </c>
      <c r="K431" s="6">
        <f ca="1">_xll.PDENSITY($J$431,Model!$F$150:$F$159,$J$406,$J$407,1)</f>
        <v>0.35072732615868063</v>
      </c>
      <c r="L431" s="6"/>
      <c r="M431" s="6"/>
      <c r="N431" s="6">
        <f t="shared" ca="1" si="95"/>
        <v>25.979627356735705</v>
      </c>
      <c r="O431" s="6">
        <f ca="1">_xll.PDENSITY($N$431,Model!$H$150:$H$159,$N$406,$N$407,1)</f>
        <v>0.3676860640551895</v>
      </c>
      <c r="P431" s="6">
        <f t="shared" ca="1" si="96"/>
        <v>25.979627356735705</v>
      </c>
      <c r="Q431" s="6">
        <f ca="1">_xll.PDENSITY($P$431,Model!$I$150:$I$159,$P$406,$P$407,1)</f>
        <v>0.36030282527865298</v>
      </c>
      <c r="R431" s="6">
        <f t="shared" ca="1" si="97"/>
        <v>25.979627356735705</v>
      </c>
      <c r="S431" s="6">
        <f ca="1">_xll.PDENSITY($R$431,Model!$J$150:$J$159,$R$406,$R$407,1)</f>
        <v>0.35961510084423087</v>
      </c>
      <c r="T431" s="6">
        <f t="shared" ca="1" si="98"/>
        <v>25.979627356735705</v>
      </c>
      <c r="U431" s="6">
        <f ca="1">_xll.PDENSITY($T$431,Model!$K$150:$K$159,$T$406,$T$407,1)</f>
        <v>0.36351658648130442</v>
      </c>
      <c r="V431" s="6">
        <f t="shared" ca="1" si="99"/>
        <v>25.979627356735705</v>
      </c>
      <c r="W431" s="6">
        <f ca="1">_xll.PDENSITY($V$431,Model!$L$150:$L$159,$V$406,$V$407,1)</f>
        <v>0.35255160258087026</v>
      </c>
    </row>
    <row r="432" spans="1:23">
      <c r="A432">
        <v>21</v>
      </c>
      <c r="B432" s="6">
        <f t="shared" ca="1" si="90"/>
        <v>26.340638442921161</v>
      </c>
      <c r="C432" s="6">
        <f ca="1">_xll.PDENSITY($B$432,Model!$B$150:$B$159,$B$406,$B$407,1)</f>
        <v>0.39456235106904164</v>
      </c>
      <c r="D432" s="6">
        <f t="shared" ca="1" si="91"/>
        <v>26.340638442921161</v>
      </c>
      <c r="E432" s="6">
        <f ca="1">_xll.PDENSITY($D$432,Model!$C$150:$C$159,$D$406,$D$407,1)</f>
        <v>0.37696350938362555</v>
      </c>
      <c r="F432" s="6">
        <f t="shared" ca="1" si="92"/>
        <v>26.340638442921161</v>
      </c>
      <c r="G432" s="6">
        <f ca="1">_xll.PDENSITY($F$432,Model!$D$150:$D$159,$F$406,$F$407,1)</f>
        <v>0.37678032795419431</v>
      </c>
      <c r="H432" s="6">
        <f t="shared" ca="1" si="93"/>
        <v>26.340638442921161</v>
      </c>
      <c r="I432" s="6">
        <f ca="1">_xll.PDENSITY($H$432,Model!$E$150:$E$159,$H$406,$H$407,1)</f>
        <v>0.37589198008287783</v>
      </c>
      <c r="J432" s="6">
        <f t="shared" ca="1" si="94"/>
        <v>26.340638442921161</v>
      </c>
      <c r="K432" s="6">
        <f ca="1">_xll.PDENSITY($J$432,Model!$F$150:$F$159,$J$406,$J$407,1)</f>
        <v>0.36464077329292693</v>
      </c>
      <c r="L432" s="6"/>
      <c r="M432" s="6"/>
      <c r="N432" s="6">
        <f t="shared" ca="1" si="95"/>
        <v>26.340638442921161</v>
      </c>
      <c r="O432" s="6">
        <f ca="1">_xll.PDENSITY($N$432,Model!$H$150:$H$159,$N$406,$N$407,1)</f>
        <v>0.39203207275225715</v>
      </c>
      <c r="P432" s="6">
        <f t="shared" ca="1" si="96"/>
        <v>26.340638442921161</v>
      </c>
      <c r="Q432" s="6">
        <f ca="1">_xll.PDENSITY($P$432,Model!$I$150:$I$159,$P$406,$P$407,1)</f>
        <v>0.3815894992985765</v>
      </c>
      <c r="R432" s="6">
        <f t="shared" ca="1" si="97"/>
        <v>26.340638442921161</v>
      </c>
      <c r="S432" s="6">
        <f ca="1">_xll.PDENSITY($R$432,Model!$J$150:$J$159,$R$406,$R$407,1)</f>
        <v>0.38110561933918491</v>
      </c>
      <c r="T432" s="6">
        <f t="shared" ca="1" si="98"/>
        <v>26.340638442921161</v>
      </c>
      <c r="U432" s="6">
        <f ca="1">_xll.PDENSITY($T$432,Model!$K$150:$K$159,$T$406,$T$407,1)</f>
        <v>0.38604256894177191</v>
      </c>
      <c r="V432" s="6">
        <f t="shared" ca="1" si="99"/>
        <v>26.340638442921161</v>
      </c>
      <c r="W432" s="6">
        <f ca="1">_xll.PDENSITY($V$432,Model!$L$150:$L$159,$V$406,$V$407,1)</f>
        <v>0.36773273341146889</v>
      </c>
    </row>
    <row r="433" spans="1:23">
      <c r="A433">
        <v>22</v>
      </c>
      <c r="B433" s="6">
        <f t="shared" ca="1" si="90"/>
        <v>26.701649529106618</v>
      </c>
      <c r="C433" s="6">
        <f ca="1">_xll.PDENSITY($B$433,Model!$B$150:$B$159,$B$406,$B$407,1)</f>
        <v>0.40533112988978071</v>
      </c>
      <c r="D433" s="6">
        <f t="shared" ca="1" si="91"/>
        <v>26.701649529106618</v>
      </c>
      <c r="E433" s="6">
        <f ca="1">_xll.PDENSITY($D$433,Model!$C$150:$C$159,$D$406,$D$407,1)</f>
        <v>0.39642112657604478</v>
      </c>
      <c r="F433" s="6">
        <f t="shared" ca="1" si="92"/>
        <v>26.701649529106618</v>
      </c>
      <c r="G433" s="6">
        <f ca="1">_xll.PDENSITY($F$433,Model!$D$150:$D$159,$F$406,$F$407,1)</f>
        <v>0.3905715647079423</v>
      </c>
      <c r="H433" s="6">
        <f t="shared" ca="1" si="93"/>
        <v>26.701649529106618</v>
      </c>
      <c r="I433" s="6">
        <f ca="1">_xll.PDENSITY($H$433,Model!$E$150:$E$159,$H$406,$H$407,1)</f>
        <v>0.39503637529810742</v>
      </c>
      <c r="J433" s="6">
        <f t="shared" ca="1" si="94"/>
        <v>26.701649529106618</v>
      </c>
      <c r="K433" s="6">
        <f ca="1">_xll.PDENSITY($J$433,Model!$F$150:$F$159,$J$406,$J$407,1)</f>
        <v>0.37857606443263531</v>
      </c>
      <c r="L433" s="6"/>
      <c r="M433" s="6"/>
      <c r="N433" s="6">
        <f t="shared" ca="1" si="95"/>
        <v>26.701649529106618</v>
      </c>
      <c r="O433" s="6">
        <f ca="1">_xll.PDENSITY($N$433,Model!$H$150:$H$159,$N$406,$N$407,1)</f>
        <v>0.41505781324375823</v>
      </c>
      <c r="P433" s="6">
        <f t="shared" ca="1" si="96"/>
        <v>26.701649529106618</v>
      </c>
      <c r="Q433" s="6">
        <f ca="1">_xll.PDENSITY($P$433,Model!$I$150:$I$159,$P$406,$P$407,1)</f>
        <v>0.40242577313386219</v>
      </c>
      <c r="R433" s="6">
        <f t="shared" ca="1" si="97"/>
        <v>26.701649529106618</v>
      </c>
      <c r="S433" s="6">
        <f ca="1">_xll.PDENSITY($R$433,Model!$J$150:$J$159,$R$406,$R$407,1)</f>
        <v>0.40167132880726886</v>
      </c>
      <c r="T433" s="6">
        <f t="shared" ca="1" si="98"/>
        <v>26.701649529106618</v>
      </c>
      <c r="U433" s="6">
        <f ca="1">_xll.PDENSITY($T$433,Model!$K$150:$K$159,$T$406,$T$407,1)</f>
        <v>0.40783596190856952</v>
      </c>
      <c r="V433" s="6">
        <f t="shared" ca="1" si="99"/>
        <v>26.701649529106618</v>
      </c>
      <c r="W433" s="6">
        <f ca="1">_xll.PDENSITY($V$433,Model!$L$150:$L$159,$V$406,$V$407,1)</f>
        <v>0.38291386424206758</v>
      </c>
    </row>
    <row r="434" spans="1:23">
      <c r="A434">
        <v>23</v>
      </c>
      <c r="B434" s="6">
        <f t="shared" ca="1" si="90"/>
        <v>27.062660615292074</v>
      </c>
      <c r="C434" s="6">
        <f ca="1">_xll.PDENSITY($B$434,Model!$B$150:$B$159,$B$406,$B$407,1)</f>
        <v>0.41602945095213767</v>
      </c>
      <c r="D434" s="6">
        <f t="shared" ca="1" si="91"/>
        <v>27.062660615292074</v>
      </c>
      <c r="E434" s="6">
        <f ca="1">_xll.PDENSITY($D$434,Model!$C$150:$C$159,$D$406,$D$407,1)</f>
        <v>0.41545670305412852</v>
      </c>
      <c r="F434" s="6">
        <f t="shared" ca="1" si="92"/>
        <v>27.062660615292074</v>
      </c>
      <c r="G434" s="6">
        <f ca="1">_xll.PDENSITY($F$434,Model!$D$150:$D$159,$F$406,$F$407,1)</f>
        <v>0.40395916362691497</v>
      </c>
      <c r="H434" s="6">
        <f t="shared" ca="1" si="93"/>
        <v>27.062660615292074</v>
      </c>
      <c r="I434" s="6">
        <f ca="1">_xll.PDENSITY($H$434,Model!$E$150:$E$159,$H$406,$H$407,1)</f>
        <v>0.41381666407628065</v>
      </c>
      <c r="J434" s="6">
        <f t="shared" ca="1" si="94"/>
        <v>27.062660615292074</v>
      </c>
      <c r="K434" s="6">
        <f ca="1">_xll.PDENSITY($J$434,Model!$F$150:$F$159,$J$406,$J$407,1)</f>
        <v>0.39251121648993059</v>
      </c>
      <c r="L434" s="6"/>
      <c r="M434" s="6"/>
      <c r="N434" s="6">
        <f t="shared" ca="1" si="95"/>
        <v>27.062660615292074</v>
      </c>
      <c r="O434" s="6">
        <f ca="1">_xll.PDENSITY($N$434,Model!$H$150:$H$159,$N$406,$N$407,1)</f>
        <v>0.43645638251915464</v>
      </c>
      <c r="P434" s="6">
        <f t="shared" ca="1" si="96"/>
        <v>27.062660615292074</v>
      </c>
      <c r="Q434" s="6">
        <f ca="1">_xll.PDENSITY($P$434,Model!$I$150:$I$159,$P$406,$P$407,1)</f>
        <v>0.42259320473218764</v>
      </c>
      <c r="R434" s="6">
        <f t="shared" ca="1" si="97"/>
        <v>27.062660615292074</v>
      </c>
      <c r="S434" s="6">
        <f ca="1">_xll.PDENSITY($R$434,Model!$J$150:$J$159,$R$406,$R$407,1)</f>
        <v>0.42113079795553315</v>
      </c>
      <c r="T434" s="6">
        <f t="shared" ca="1" si="98"/>
        <v>27.062660615292074</v>
      </c>
      <c r="U434" s="6">
        <f ca="1">_xll.PDENSITY($T$434,Model!$K$150:$K$159,$T$406,$T$407,1)</f>
        <v>0.42867895736088418</v>
      </c>
      <c r="V434" s="6">
        <f t="shared" ca="1" si="99"/>
        <v>27.062660615292074</v>
      </c>
      <c r="W434" s="6">
        <f ca="1">_xll.PDENSITY($V$434,Model!$L$150:$L$159,$V$406,$V$407,1)</f>
        <v>0.3980949950726661</v>
      </c>
    </row>
    <row r="435" spans="1:23">
      <c r="A435">
        <v>24</v>
      </c>
      <c r="B435" s="6">
        <f t="shared" ca="1" si="90"/>
        <v>27.423671701477531</v>
      </c>
      <c r="C435" s="6">
        <f ca="1">_xll.PDENSITY($B$435,Model!$B$150:$B$159,$B$406,$B$407,1)</f>
        <v>0.42663422319800964</v>
      </c>
      <c r="D435" s="6">
        <f t="shared" ca="1" si="91"/>
        <v>27.423671701477531</v>
      </c>
      <c r="E435" s="6">
        <f ca="1">_xll.PDENSITY($D$435,Model!$C$150:$C$159,$D$406,$D$407,1)</f>
        <v>0.43389717562688646</v>
      </c>
      <c r="F435" s="6">
        <f t="shared" ca="1" si="92"/>
        <v>27.423671701477531</v>
      </c>
      <c r="G435" s="6">
        <f ca="1">_xll.PDENSITY($F$435,Model!$D$150:$D$159,$F$406,$F$407,1)</f>
        <v>0.41699250622174128</v>
      </c>
      <c r="H435" s="6">
        <f t="shared" ca="1" si="93"/>
        <v>27.423671701477531</v>
      </c>
      <c r="I435" s="6">
        <f ca="1">_xll.PDENSITY($H$435,Model!$E$150:$E$159,$H$406,$H$407,1)</f>
        <v>0.43206490662714464</v>
      </c>
      <c r="J435" s="6">
        <f t="shared" ca="1" si="94"/>
        <v>27.423671701477531</v>
      </c>
      <c r="K435" s="6">
        <f ca="1">_xll.PDENSITY($J$435,Model!$F$150:$F$159,$J$406,$J$407,1)</f>
        <v>0.40642546660201911</v>
      </c>
      <c r="L435" s="6"/>
      <c r="M435" s="6"/>
      <c r="N435" s="6">
        <f t="shared" ca="1" si="95"/>
        <v>27.423671701477531</v>
      </c>
      <c r="O435" s="6">
        <f ca="1">_xll.PDENSITY($N$435,Model!$H$150:$H$159,$N$406,$N$407,1)</f>
        <v>0.45609257430684719</v>
      </c>
      <c r="P435" s="6">
        <f t="shared" ca="1" si="96"/>
        <v>27.423671701477531</v>
      </c>
      <c r="Q435" s="6">
        <f ca="1">_xll.PDENSITY($P$435,Model!$I$150:$I$159,$P$406,$P$407,1)</f>
        <v>0.44189349150229978</v>
      </c>
      <c r="R435" s="6">
        <f t="shared" ca="1" si="97"/>
        <v>27.423671701477531</v>
      </c>
      <c r="S435" s="6">
        <f ca="1">_xll.PDENSITY($R$435,Model!$J$150:$J$159,$R$406,$R$407,1)</f>
        <v>0.43948402678397791</v>
      </c>
      <c r="T435" s="6">
        <f t="shared" ca="1" si="98"/>
        <v>27.423671701477531</v>
      </c>
      <c r="U435" s="6">
        <f ca="1">_xll.PDENSITY($T$435,Model!$K$150:$K$159,$T$406,$T$407,1)</f>
        <v>0.44839286029571879</v>
      </c>
      <c r="V435" s="6">
        <f t="shared" ca="1" si="99"/>
        <v>27.423671701477531</v>
      </c>
      <c r="W435" s="6">
        <f ca="1">_xll.PDENSITY($V$435,Model!$L$150:$L$159,$V$406,$V$407,1)</f>
        <v>0.41327612590326473</v>
      </c>
    </row>
    <row r="436" spans="1:23">
      <c r="A436">
        <v>25</v>
      </c>
      <c r="B436" s="6">
        <f t="shared" ca="1" si="90"/>
        <v>27.784682787662987</v>
      </c>
      <c r="C436" s="6">
        <f ca="1">_xll.PDENSITY($B$436,Model!$B$150:$B$159,$B$406,$B$407,1)</f>
        <v>0.43712634707413589</v>
      </c>
      <c r="D436" s="6">
        <f t="shared" ca="1" si="91"/>
        <v>27.784682787662987</v>
      </c>
      <c r="E436" s="6">
        <f ca="1">_xll.PDENSITY($D$436,Model!$C$150:$C$159,$D$406,$D$407,1)</f>
        <v>0.45157489152948233</v>
      </c>
      <c r="F436" s="6">
        <f t="shared" ca="1" si="92"/>
        <v>27.784682787662987</v>
      </c>
      <c r="G436" s="6">
        <f ca="1">_xll.PDENSITY($F$436,Model!$D$150:$D$159,$F$406,$F$407,1)</f>
        <v>0.42971966729282246</v>
      </c>
      <c r="H436" s="6">
        <f t="shared" ca="1" si="93"/>
        <v>27.784682787662987</v>
      </c>
      <c r="I436" s="6">
        <f ca="1">_xll.PDENSITY($H$436,Model!$E$150:$E$159,$H$406,$H$407,1)</f>
        <v>0.44961316316044703</v>
      </c>
      <c r="J436" s="6">
        <f t="shared" ca="1" si="94"/>
        <v>27.784682787662987</v>
      </c>
      <c r="K436" s="6">
        <f ca="1">_xll.PDENSITY($J$436,Model!$F$150:$F$159,$J$406,$J$407,1)</f>
        <v>0.42029939181675208</v>
      </c>
      <c r="L436" s="6"/>
      <c r="M436" s="6"/>
      <c r="N436" s="6">
        <f t="shared" ca="1" si="95"/>
        <v>27.784682787662987</v>
      </c>
      <c r="O436" s="6">
        <f ca="1">_xll.PDENSITY($N$436,Model!$H$150:$H$159,$N$406,$N$407,1)</f>
        <v>0.47395276403007613</v>
      </c>
      <c r="P436" s="6">
        <f t="shared" ca="1" si="96"/>
        <v>27.784682787662987</v>
      </c>
      <c r="Q436" s="6">
        <f ca="1">_xll.PDENSITY($P$436,Model!$I$150:$I$159,$P$406,$P$407,1)</f>
        <v>0.46015775940237802</v>
      </c>
      <c r="R436" s="6">
        <f t="shared" ca="1" si="97"/>
        <v>27.784682787662987</v>
      </c>
      <c r="S436" s="6">
        <f ca="1">_xll.PDENSITY($R$436,Model!$J$150:$J$159,$R$406,$R$407,1)</f>
        <v>0.45673101529260302</v>
      </c>
      <c r="T436" s="6">
        <f t="shared" ca="1" si="98"/>
        <v>27.784682787662987</v>
      </c>
      <c r="U436" s="6">
        <f ca="1">_xll.PDENSITY($T$436,Model!$K$150:$K$159,$T$406,$T$407,1)</f>
        <v>0.46684190748739984</v>
      </c>
      <c r="V436" s="6">
        <f t="shared" ca="1" si="99"/>
        <v>27.784682787662987</v>
      </c>
      <c r="W436" s="6">
        <f ca="1">_xll.PDENSITY($V$436,Model!$L$150:$L$159,$V$406,$V$407,1)</f>
        <v>0.42845725673386337</v>
      </c>
    </row>
    <row r="437" spans="1:23">
      <c r="A437">
        <v>26</v>
      </c>
      <c r="B437" s="6">
        <f t="shared" ca="1" si="90"/>
        <v>28.145693873848444</v>
      </c>
      <c r="C437" s="6">
        <f ca="1">_xll.PDENSITY($B$437,Model!$B$150:$B$159,$B$406,$B$407,1)</f>
        <v>0.44749085378312226</v>
      </c>
      <c r="D437" s="6">
        <f t="shared" ca="1" si="91"/>
        <v>28.145693873848444</v>
      </c>
      <c r="E437" s="6">
        <f ca="1">_xll.PDENSITY($D$437,Model!$C$150:$C$159,$D$406,$D$407,1)</f>
        <v>0.46832913264933163</v>
      </c>
      <c r="F437" s="6">
        <f t="shared" ca="1" si="92"/>
        <v>28.145693873848444</v>
      </c>
      <c r="G437" s="6">
        <f ca="1">_xll.PDENSITY($F$437,Model!$D$150:$D$159,$F$406,$F$407,1)</f>
        <v>0.44218759225908766</v>
      </c>
      <c r="H437" s="6">
        <f t="shared" ca="1" si="93"/>
        <v>28.145693873848444</v>
      </c>
      <c r="I437" s="6">
        <f ca="1">_xll.PDENSITY($H$437,Model!$E$150:$E$159,$H$406,$H$407,1)</f>
        <v>0.466293493885935</v>
      </c>
      <c r="J437" s="6">
        <f t="shared" ca="1" si="94"/>
        <v>28.145693873848444</v>
      </c>
      <c r="K437" s="6">
        <f ca="1">_xll.PDENSITY($J$437,Model!$F$150:$F$159,$J$406,$J$407,1)</f>
        <v>0.43411500871484066</v>
      </c>
      <c r="L437" s="6"/>
      <c r="M437" s="6"/>
      <c r="N437" s="6">
        <f t="shared" ca="1" si="95"/>
        <v>28.145693873848444</v>
      </c>
      <c r="O437" s="6">
        <f ca="1">_xll.PDENSITY($N$437,Model!$H$150:$H$159,$N$406,$N$407,1)</f>
        <v>0.49012209253115557</v>
      </c>
      <c r="P437" s="6">
        <f t="shared" ca="1" si="96"/>
        <v>28.145693873848444</v>
      </c>
      <c r="Q437" s="6">
        <f ca="1">_xll.PDENSITY($P$437,Model!$I$150:$I$159,$P$406,$P$407,1)</f>
        <v>0.47725585202839876</v>
      </c>
      <c r="R437" s="6">
        <f t="shared" ca="1" si="97"/>
        <v>28.145693873848444</v>
      </c>
      <c r="S437" s="6">
        <f ca="1">_xll.PDENSITY($R$437,Model!$J$150:$J$159,$R$406,$R$407,1)</f>
        <v>0.47287176348140864</v>
      </c>
      <c r="T437" s="6">
        <f t="shared" ca="1" si="98"/>
        <v>28.145693873848444</v>
      </c>
      <c r="U437" s="6">
        <f ca="1">_xll.PDENSITY($T$437,Model!$K$150:$K$159,$T$406,$T$407,1)</f>
        <v>0.48393328815815978</v>
      </c>
      <c r="V437" s="6">
        <f t="shared" ca="1" si="99"/>
        <v>28.145693873848444</v>
      </c>
      <c r="W437" s="6">
        <f ca="1">_xll.PDENSITY($V$437,Model!$L$150:$L$159,$V$406,$V$407,1)</f>
        <v>0.44363838756446194</v>
      </c>
    </row>
    <row r="438" spans="1:23">
      <c r="A438">
        <v>27</v>
      </c>
      <c r="B438" s="6">
        <f t="shared" ca="1" si="90"/>
        <v>28.5067049600339</v>
      </c>
      <c r="C438" s="6">
        <f ca="1">_xll.PDENSITY($B$438,Model!$B$150:$B$159,$B$406,$B$407,1)</f>
        <v>0.45771680105735929</v>
      </c>
      <c r="D438" s="6">
        <f t="shared" ca="1" si="91"/>
        <v>28.5067049600339</v>
      </c>
      <c r="E438" s="6">
        <f ca="1">_xll.PDENSITY($D$438,Model!$C$150:$C$159,$D$406,$D$407,1)</f>
        <v>0.48400757670535405</v>
      </c>
      <c r="F438" s="6">
        <f t="shared" ca="1" si="92"/>
        <v>28.5067049600339</v>
      </c>
      <c r="G438" s="6">
        <f ca="1">_xll.PDENSITY($F$438,Model!$D$150:$D$159,$F$406,$F$407,1)</f>
        <v>0.45444227032091333</v>
      </c>
      <c r="H438" s="6">
        <f t="shared" ca="1" si="93"/>
        <v>28.5067049600339</v>
      </c>
      <c r="I438" s="6">
        <f ca="1">_xll.PDENSITY($H$438,Model!$E$150:$E$159,$H$406,$H$407,1)</f>
        <v>0.48193795901335595</v>
      </c>
      <c r="J438" s="6">
        <f t="shared" ca="1" si="94"/>
        <v>28.5067049600339</v>
      </c>
      <c r="K438" s="6">
        <f ca="1">_xll.PDENSITY($J$438,Model!$F$150:$F$159,$J$406,$J$407,1)</f>
        <v>0.4478558408940308</v>
      </c>
      <c r="L438" s="6"/>
      <c r="M438" s="6"/>
      <c r="N438" s="6">
        <f t="shared" ca="1" si="95"/>
        <v>28.5067049600339</v>
      </c>
      <c r="O438" s="6">
        <f ca="1">_xll.PDENSITY($N$438,Model!$H$150:$H$159,$N$406,$N$407,1)</f>
        <v>0.50473451387352775</v>
      </c>
      <c r="P438" s="6">
        <f t="shared" ca="1" si="96"/>
        <v>28.5067049600339</v>
      </c>
      <c r="Q438" s="6">
        <f ca="1">_xll.PDENSITY($P$438,Model!$I$150:$I$159,$P$406,$P$407,1)</f>
        <v>0.49310561970249916</v>
      </c>
      <c r="R438" s="6">
        <f t="shared" ca="1" si="97"/>
        <v>28.5067049600339</v>
      </c>
      <c r="S438" s="6">
        <f ca="1">_xll.PDENSITY($R$438,Model!$J$150:$J$159,$R$406,$R$407,1)</f>
        <v>0.4879062713503946</v>
      </c>
      <c r="T438" s="6">
        <f t="shared" ca="1" si="98"/>
        <v>28.5067049600339</v>
      </c>
      <c r="U438" s="6">
        <f ca="1">_xll.PDENSITY($T$438,Model!$K$150:$K$159,$T$406,$T$407,1)</f>
        <v>0.49961216769731437</v>
      </c>
      <c r="V438" s="6">
        <f t="shared" ca="1" si="99"/>
        <v>28.5067049600339</v>
      </c>
      <c r="W438" s="6">
        <f ca="1">_xll.PDENSITY($V$438,Model!$L$150:$L$159,$V$406,$V$407,1)</f>
        <v>0.45881951839506047</v>
      </c>
    </row>
    <row r="439" spans="1:23">
      <c r="A439">
        <v>28</v>
      </c>
      <c r="B439" s="6">
        <f t="shared" ca="1" si="90"/>
        <v>28.867716046219357</v>
      </c>
      <c r="C439" s="6">
        <f ca="1">_xll.PDENSITY($B$439,Model!$B$150:$B$159,$B$406,$B$407,1)</f>
        <v>0.46779699781341144</v>
      </c>
      <c r="D439" s="6">
        <f t="shared" ca="1" si="91"/>
        <v>28.867716046219357</v>
      </c>
      <c r="E439" s="6">
        <f ca="1">_xll.PDENSITY($D$439,Model!$C$150:$C$159,$D$406,$D$407,1)</f>
        <v>0.4984833043966182</v>
      </c>
      <c r="F439" s="6">
        <f t="shared" ca="1" si="92"/>
        <v>28.867716046219357</v>
      </c>
      <c r="G439" s="6">
        <f ca="1">_xll.PDENSITY($F$439,Model!$D$150:$D$159,$F$406,$F$407,1)</f>
        <v>0.46652890409593317</v>
      </c>
      <c r="H439" s="6">
        <f t="shared" ca="1" si="93"/>
        <v>28.867716046219357</v>
      </c>
      <c r="I439" s="6">
        <f ca="1">_xll.PDENSITY($H$439,Model!$E$150:$E$159,$H$406,$H$407,1)</f>
        <v>0.49639771494937168</v>
      </c>
      <c r="J439" s="6">
        <f t="shared" ca="1" si="94"/>
        <v>28.867716046219357</v>
      </c>
      <c r="K439" s="6">
        <f ca="1">_xll.PDENSITY($J$439,Model!$F$150:$F$159,$J$406,$J$407,1)</f>
        <v>0.4615069536532509</v>
      </c>
      <c r="L439" s="6"/>
      <c r="M439" s="6"/>
      <c r="N439" s="6">
        <f t="shared" ca="1" si="95"/>
        <v>28.867716046219357</v>
      </c>
      <c r="O439" s="6">
        <f ca="1">_xll.PDENSITY($N$439,Model!$H$150:$H$159,$N$406,$N$407,1)</f>
        <v>0.5179466378000166</v>
      </c>
      <c r="P439" s="6">
        <f t="shared" ca="1" si="96"/>
        <v>28.867716046219357</v>
      </c>
      <c r="Q439" s="6">
        <f ca="1">_xll.PDENSITY($P$439,Model!$I$150:$I$159,$P$406,$P$407,1)</f>
        <v>0.50768169868942803</v>
      </c>
      <c r="R439" s="6">
        <f t="shared" ca="1" si="97"/>
        <v>28.867716046219357</v>
      </c>
      <c r="S439" s="6">
        <f ca="1">_xll.PDENSITY($R$439,Model!$J$150:$J$159,$R$406,$R$407,1)</f>
        <v>0.50184720251897064</v>
      </c>
      <c r="T439" s="6">
        <f t="shared" ca="1" si="98"/>
        <v>28.867716046219357</v>
      </c>
      <c r="U439" s="6">
        <f ca="1">_xll.PDENSITY($T$439,Model!$K$150:$K$159,$T$406,$T$407,1)</f>
        <v>0.51385052986845914</v>
      </c>
      <c r="V439" s="6">
        <f t="shared" ca="1" si="99"/>
        <v>28.867716046219357</v>
      </c>
      <c r="W439" s="6">
        <f ca="1">_xll.PDENSITY($V$439,Model!$L$150:$L$159,$V$406,$V$407,1)</f>
        <v>0.47320492253232532</v>
      </c>
    </row>
    <row r="440" spans="1:23">
      <c r="A440">
        <v>29</v>
      </c>
      <c r="B440" s="6">
        <f t="shared" ca="1" si="90"/>
        <v>29.228727132404813</v>
      </c>
      <c r="C440" s="6">
        <f ca="1">_xll.PDENSITY($B$440,Model!$B$150:$B$159,$B$406,$B$407,1)</f>
        <v>0.47772764553263852</v>
      </c>
      <c r="D440" s="6">
        <f t="shared" ca="1" si="91"/>
        <v>29.228727132404813</v>
      </c>
      <c r="E440" s="6">
        <f ca="1">_xll.PDENSITY($D$440,Model!$C$150:$C$159,$D$406,$D$407,1)</f>
        <v>0.51193985626571981</v>
      </c>
      <c r="F440" s="6">
        <f t="shared" ca="1" si="92"/>
        <v>29.228727132404813</v>
      </c>
      <c r="G440" s="6">
        <f ca="1">_xll.PDENSITY($F$440,Model!$D$150:$D$159,$F$406,$F$407,1)</f>
        <v>0.47849207635345781</v>
      </c>
      <c r="H440" s="6">
        <f t="shared" ca="1" si="93"/>
        <v>29.228727132404813</v>
      </c>
      <c r="I440" s="6">
        <f ca="1">_xll.PDENSITY($H$440,Model!$E$150:$E$159,$H$406,$H$407,1)</f>
        <v>0.50989930276844364</v>
      </c>
      <c r="J440" s="6">
        <f t="shared" ca="1" si="94"/>
        <v>29.228727132404813</v>
      </c>
      <c r="K440" s="6">
        <f ca="1">_xll.PDENSITY($J$440,Model!$F$150:$F$159,$J$406,$J$407,1)</f>
        <v>0.47505495599327707</v>
      </c>
      <c r="L440" s="6"/>
      <c r="M440" s="6"/>
      <c r="N440" s="6">
        <f t="shared" ca="1" si="95"/>
        <v>29.228727132404813</v>
      </c>
      <c r="O440" s="6">
        <f ca="1">_xll.PDENSITY($N$440,Model!$H$150:$H$159,$N$406,$N$407,1)</f>
        <v>0.5299384518985697</v>
      </c>
      <c r="P440" s="6">
        <f t="shared" ca="1" si="96"/>
        <v>29.228727132404813</v>
      </c>
      <c r="Q440" s="6">
        <f ca="1">_xll.PDENSITY($P$440,Model!$I$150:$I$159,$P$406,$P$407,1)</f>
        <v>0.5209677979636046</v>
      </c>
      <c r="R440" s="6">
        <f t="shared" ca="1" si="97"/>
        <v>29.228727132404813</v>
      </c>
      <c r="S440" s="6">
        <f ca="1">_xll.PDENSITY($R$440,Model!$J$150:$J$159,$R$406,$R$407,1)</f>
        <v>0.51495024338324913</v>
      </c>
      <c r="T440" s="6">
        <f t="shared" ca="1" si="98"/>
        <v>29.228727132404813</v>
      </c>
      <c r="U440" s="6">
        <f ca="1">_xll.PDENSITY($T$440,Model!$K$150:$K$159,$T$406,$T$407,1)</f>
        <v>0.52663680152087911</v>
      </c>
      <c r="V440" s="6">
        <f t="shared" ca="1" si="99"/>
        <v>29.228727132404813</v>
      </c>
      <c r="W440" s="6">
        <f ca="1">_xll.PDENSITY($V$440,Model!$L$150:$L$159,$V$406,$V$407,1)</f>
        <v>0.48534982719680431</v>
      </c>
    </row>
    <row r="441" spans="1:23">
      <c r="A441">
        <v>30</v>
      </c>
      <c r="B441" s="6">
        <f t="shared" ca="1" si="90"/>
        <v>29.58973821859027</v>
      </c>
      <c r="C441" s="6">
        <f ca="1">_xll.PDENSITY($B$441,Model!$B$150:$B$159,$B$406,$B$407,1)</f>
        <v>0.4875079768794518</v>
      </c>
      <c r="D441" s="6">
        <f t="shared" ca="1" si="91"/>
        <v>29.58973821859027</v>
      </c>
      <c r="E441" s="6">
        <f ca="1">_xll.PDENSITY($D$441,Model!$C$150:$C$159,$D$406,$D$407,1)</f>
        <v>0.52457330694503135</v>
      </c>
      <c r="F441" s="6">
        <f t="shared" ca="1" si="92"/>
        <v>29.58973821859027</v>
      </c>
      <c r="G441" s="6">
        <f ca="1">_xll.PDENSITY($F$441,Model!$D$150:$D$159,$F$406,$F$407,1)</f>
        <v>0.49037591446252249</v>
      </c>
      <c r="H441" s="6">
        <f t="shared" ca="1" si="93"/>
        <v>29.58973821859027</v>
      </c>
      <c r="I441" s="6">
        <f ca="1">_xll.PDENSITY($H$441,Model!$E$150:$E$159,$H$406,$H$407,1)</f>
        <v>0.52268904982683528</v>
      </c>
      <c r="J441" s="6">
        <f t="shared" ca="1" si="94"/>
        <v>29.58973821859027</v>
      </c>
      <c r="K441" s="6">
        <f ca="1">_xll.PDENSITY($J$441,Model!$F$150:$F$159,$J$406,$J$407,1)</f>
        <v>0.48848797084807927</v>
      </c>
      <c r="L441" s="6"/>
      <c r="M441" s="6"/>
      <c r="N441" s="6">
        <f t="shared" ca="1" si="95"/>
        <v>29.58973821859027</v>
      </c>
      <c r="O441" s="6">
        <f ca="1">_xll.PDENSITY($N$441,Model!$H$150:$H$159,$N$406,$N$407,1)</f>
        <v>0.54089765359146269</v>
      </c>
      <c r="P441" s="6">
        <f t="shared" ca="1" si="96"/>
        <v>29.58973821859027</v>
      </c>
      <c r="Q441" s="6">
        <f ca="1">_xll.PDENSITY($P$441,Model!$I$150:$I$159,$P$406,$P$407,1)</f>
        <v>0.53292161630893997</v>
      </c>
      <c r="R441" s="6">
        <f t="shared" ca="1" si="97"/>
        <v>29.58973821859027</v>
      </c>
      <c r="S441" s="6">
        <f ca="1">_xll.PDENSITY($R$441,Model!$J$150:$J$159,$R$406,$R$407,1)</f>
        <v>0.52747363590930885</v>
      </c>
      <c r="T441" s="6">
        <f t="shared" ca="1" si="98"/>
        <v>29.58973821859027</v>
      </c>
      <c r="U441" s="6">
        <f ca="1">_xll.PDENSITY($T$441,Model!$K$150:$K$159,$T$406,$T$407,1)</f>
        <v>0.53800102525088955</v>
      </c>
      <c r="V441" s="6">
        <f t="shared" ca="1" si="99"/>
        <v>29.58973821859027</v>
      </c>
      <c r="W441" s="6">
        <f ca="1">_xll.PDENSITY($V$441,Model!$L$150:$L$159,$V$406,$V$407,1)</f>
        <v>0.50030404857827782</v>
      </c>
    </row>
    <row r="442" spans="1:23">
      <c r="A442">
        <v>31</v>
      </c>
      <c r="B442" s="6">
        <f t="shared" ca="1" si="90"/>
        <v>29.950749304775727</v>
      </c>
      <c r="C442" s="6">
        <f ca="1">_xll.PDENSITY($B$442,Model!$B$150:$B$159,$B$406,$B$407,1)</f>
        <v>0.49713994575352477</v>
      </c>
      <c r="D442" s="6">
        <f t="shared" ca="1" si="91"/>
        <v>29.950749304775727</v>
      </c>
      <c r="E442" s="6">
        <f ca="1">_xll.PDENSITY($D$442,Model!$C$150:$C$159,$D$406,$D$407,1)</f>
        <v>0.53652749910972941</v>
      </c>
      <c r="F442" s="6">
        <f t="shared" ca="1" si="92"/>
        <v>29.950749304775727</v>
      </c>
      <c r="G442" s="6">
        <f ca="1">_xll.PDENSITY($F$442,Model!$D$150:$D$159,$F$406,$F$407,1)</f>
        <v>0.50219669321051097</v>
      </c>
      <c r="H442" s="6">
        <f t="shared" ca="1" si="93"/>
        <v>29.950749304775727</v>
      </c>
      <c r="I442" s="6">
        <f ca="1">_xll.PDENSITY($H$442,Model!$E$150:$E$159,$H$406,$H$407,1)</f>
        <v>0.53492076624379103</v>
      </c>
      <c r="J442" s="6">
        <f t="shared" ca="1" si="94"/>
        <v>29.950749304775727</v>
      </c>
      <c r="K442" s="6">
        <f ca="1">_xll.PDENSITY($J$442,Model!$F$150:$F$159,$J$406,$J$407,1)</f>
        <v>0.50179557208313263</v>
      </c>
      <c r="L442" s="6"/>
      <c r="M442" s="6"/>
      <c r="N442" s="6">
        <f t="shared" ca="1" si="95"/>
        <v>29.950749304775727</v>
      </c>
      <c r="O442" s="6">
        <f ca="1">_xll.PDENSITY($N$442,Model!$H$150:$H$159,$N$406,$N$407,1)</f>
        <v>0.55094201302356449</v>
      </c>
      <c r="P442" s="6">
        <f t="shared" ca="1" si="96"/>
        <v>29.950749304775727</v>
      </c>
      <c r="Q442" s="6">
        <f ca="1">_xll.PDENSITY($P$442,Model!$I$150:$I$159,$P$406,$P$407,1)</f>
        <v>0.54363985184961017</v>
      </c>
      <c r="R442" s="6">
        <f t="shared" ca="1" si="97"/>
        <v>29.950749304775727</v>
      </c>
      <c r="S442" s="6">
        <f ca="1">_xll.PDENSITY($R$442,Model!$J$150:$J$159,$R$406,$R$407,1)</f>
        <v>0.53957213453651809</v>
      </c>
      <c r="T442" s="6">
        <f t="shared" ca="1" si="98"/>
        <v>29.950749304775727</v>
      </c>
      <c r="U442" s="6">
        <f ca="1">_xll.PDENSITY($T$442,Model!$K$150:$K$159,$T$406,$T$407,1)</f>
        <v>0.54805194029931648</v>
      </c>
      <c r="V442" s="6">
        <f t="shared" ca="1" si="99"/>
        <v>29.950749304775727</v>
      </c>
      <c r="W442" s="6">
        <f ca="1">_xll.PDENSITY($V$442,Model!$L$150:$L$159,$V$406,$V$407,1)</f>
        <v>0.51548517940887639</v>
      </c>
    </row>
    <row r="443" spans="1:23">
      <c r="A443">
        <v>32</v>
      </c>
      <c r="B443" s="6">
        <f t="shared" ca="1" si="90"/>
        <v>30.311760390961183</v>
      </c>
      <c r="C443" s="6">
        <f ca="1">_xll.PDENSITY($B$443,Model!$B$150:$B$159,$B$406,$B$407,1)</f>
        <v>0.50662798658490993</v>
      </c>
      <c r="D443" s="6">
        <f t="shared" ca="1" si="91"/>
        <v>30.311760390961183</v>
      </c>
      <c r="E443" s="6">
        <f ca="1">_xll.PDENSITY($D$443,Model!$C$150:$C$159,$D$406,$D$407,1)</f>
        <v>0.54769502084595079</v>
      </c>
      <c r="F443" s="6">
        <f t="shared" ca="1" si="92"/>
        <v>30.311760390961183</v>
      </c>
      <c r="G443" s="6">
        <f ca="1">_xll.PDENSITY($F$443,Model!$D$150:$D$159,$F$406,$F$407,1)</f>
        <v>0.51372609117529788</v>
      </c>
      <c r="H443" s="6">
        <f t="shared" ca="1" si="93"/>
        <v>30.311760390961183</v>
      </c>
      <c r="I443" s="6">
        <f ca="1">_xll.PDENSITY($H$443,Model!$E$150:$E$159,$H$406,$H$407,1)</f>
        <v>0.54642805920261972</v>
      </c>
      <c r="J443" s="6">
        <f t="shared" ca="1" si="94"/>
        <v>30.311760390961183</v>
      </c>
      <c r="K443" s="6">
        <f ca="1">_xll.PDENSITY($J$443,Model!$F$150:$F$159,$J$406,$J$407,1)</f>
        <v>0.5149686686635645</v>
      </c>
      <c r="L443" s="6"/>
      <c r="M443" s="6"/>
      <c r="N443" s="6">
        <f t="shared" ca="1" si="95"/>
        <v>30.311760390961183</v>
      </c>
      <c r="O443" s="6">
        <f ca="1">_xll.PDENSITY($N$443,Model!$H$150:$H$159,$N$406,$N$407,1)</f>
        <v>0.56010165342068963</v>
      </c>
      <c r="P443" s="6">
        <f t="shared" ca="1" si="96"/>
        <v>30.311760390961183</v>
      </c>
      <c r="Q443" s="6">
        <f ca="1">_xll.PDENSITY($P$443,Model!$I$150:$I$159,$P$406,$P$407,1)</f>
        <v>0.55328640501063175</v>
      </c>
      <c r="R443" s="6">
        <f t="shared" ca="1" si="97"/>
        <v>30.311760390961183</v>
      </c>
      <c r="S443" s="6">
        <f ca="1">_xll.PDENSITY($R$443,Model!$J$150:$J$159,$R$406,$R$407,1)</f>
        <v>0.55070312998530657</v>
      </c>
      <c r="T443" s="6">
        <f t="shared" ca="1" si="98"/>
        <v>30.311760390961183</v>
      </c>
      <c r="U443" s="6">
        <f ca="1">_xll.PDENSITY($T$443,Model!$K$150:$K$159,$T$406,$T$407,1)</f>
        <v>0.55698131456555156</v>
      </c>
      <c r="V443" s="6">
        <f t="shared" ca="1" si="99"/>
        <v>30.311760390961183</v>
      </c>
      <c r="W443" s="6">
        <f ca="1">_xll.PDENSITY($V$443,Model!$L$150:$L$159,$V$406,$V$407,1)</f>
        <v>0.53066631023947486</v>
      </c>
    </row>
    <row r="444" spans="1:23">
      <c r="A444">
        <v>33</v>
      </c>
      <c r="B444" s="6">
        <f t="shared" ca="1" si="90"/>
        <v>30.67277147714664</v>
      </c>
      <c r="C444" s="6">
        <f ca="1">_xll.PDENSITY($B$444,Model!$B$150:$B$159,$B$406,$B$407,1)</f>
        <v>0.51597882516591942</v>
      </c>
      <c r="D444" s="6">
        <f t="shared" ca="1" si="91"/>
        <v>30.67277147714664</v>
      </c>
      <c r="E444" s="6">
        <f ca="1">_xll.PDENSITY($D$444,Model!$C$150:$C$159,$D$406,$D$407,1)</f>
        <v>0.55797519202360524</v>
      </c>
      <c r="F444" s="6">
        <f t="shared" ca="1" si="92"/>
        <v>30.67277147714664</v>
      </c>
      <c r="G444" s="6">
        <f ca="1">_xll.PDENSITY($F$444,Model!$D$150:$D$159,$F$406,$F$407,1)</f>
        <v>0.52493725911456512</v>
      </c>
      <c r="H444" s="6">
        <f t="shared" ca="1" si="93"/>
        <v>30.67277147714664</v>
      </c>
      <c r="I444" s="6">
        <f ca="1">_xll.PDENSITY($H$444,Model!$E$150:$E$159,$H$406,$H$407,1)</f>
        <v>0.55704402382386553</v>
      </c>
      <c r="J444" s="6">
        <f t="shared" ca="1" si="94"/>
        <v>30.67277147714664</v>
      </c>
      <c r="K444" s="6">
        <f ca="1">_xll.PDENSITY($J$444,Model!$F$150:$F$159,$J$406,$J$407,1)</f>
        <v>0.52799943681317152</v>
      </c>
      <c r="L444" s="6"/>
      <c r="M444" s="6"/>
      <c r="N444" s="6">
        <f t="shared" ca="1" si="95"/>
        <v>30.67277147714664</v>
      </c>
      <c r="O444" s="6">
        <f ca="1">_xll.PDENSITY($N$444,Model!$H$150:$H$159,$N$406,$N$407,1)</f>
        <v>0.56839468102503521</v>
      </c>
      <c r="P444" s="6">
        <f t="shared" ca="1" si="96"/>
        <v>30.67277147714664</v>
      </c>
      <c r="Q444" s="6">
        <f ca="1">_xll.PDENSITY($P$444,Model!$I$150:$I$159,$P$406,$P$407,1)</f>
        <v>0.56206525084860615</v>
      </c>
      <c r="R444" s="6">
        <f t="shared" ca="1" si="97"/>
        <v>30.67277147714664</v>
      </c>
      <c r="S444" s="6">
        <f ca="1">_xll.PDENSITY($R$444,Model!$J$150:$J$159,$R$406,$R$407,1)</f>
        <v>0.56072857420208821</v>
      </c>
      <c r="T444" s="6">
        <f t="shared" ca="1" si="98"/>
        <v>30.67277147714664</v>
      </c>
      <c r="U444" s="6">
        <f ca="1">_xll.PDENSITY($T$444,Model!$K$150:$K$159,$T$406,$T$407,1)</f>
        <v>0.56502530265967588</v>
      </c>
      <c r="V444" s="6">
        <f t="shared" ca="1" si="99"/>
        <v>30.67277147714664</v>
      </c>
      <c r="W444" s="6">
        <f ca="1">_xll.PDENSITY($V$444,Model!$L$150:$L$159,$V$406,$V$407,1)</f>
        <v>0.54566182213071923</v>
      </c>
    </row>
    <row r="445" spans="1:23">
      <c r="A445">
        <v>34</v>
      </c>
      <c r="B445" s="6">
        <f t="shared" ref="B445:B476" ca="1" si="100">1/99*($B$405-$B$404)+B444</f>
        <v>31.033782563332096</v>
      </c>
      <c r="C445" s="6">
        <f ca="1">_xll.PDENSITY($B$445,Model!$B$150:$B$159,$B$406,$B$407,1)</f>
        <v>0.52520129817907435</v>
      </c>
      <c r="D445" s="6">
        <f t="shared" ref="D445:D476" ca="1" si="101">1/99*($D$405-$D$404)+D444</f>
        <v>31.033782563332096</v>
      </c>
      <c r="E445" s="6">
        <f ca="1">_xll.PDENSITY($D$445,Model!$C$150:$C$159,$D$406,$D$407,1)</f>
        <v>0.56752791184387807</v>
      </c>
      <c r="F445" s="6">
        <f t="shared" ref="F445:F476" ca="1" si="102">1/99*($F$405-$F$404)+F444</f>
        <v>31.033782563332096</v>
      </c>
      <c r="G445" s="6">
        <f ca="1">_xll.PDENSITY($F$445,Model!$D$150:$D$159,$F$406,$F$407,1)</f>
        <v>0.53587155055347446</v>
      </c>
      <c r="H445" s="6">
        <f t="shared" ref="H445:H476" ca="1" si="103">1/99*($H$405-$H$404)+H444</f>
        <v>31.033782563332096</v>
      </c>
      <c r="I445" s="6">
        <f ca="1">_xll.PDENSITY($H$445,Model!$E$150:$E$159,$H$406,$H$407,1)</f>
        <v>0.56691571289604847</v>
      </c>
      <c r="J445" s="6">
        <f t="shared" ref="J445:J476" ca="1" si="104">1/99*($J$405-$J$404)+J444</f>
        <v>31.033782563332096</v>
      </c>
      <c r="K445" s="6">
        <f ca="1">_xll.PDENSITY($J$445,Model!$F$150:$F$159,$J$406,$J$407,1)</f>
        <v>0.54088116623838234</v>
      </c>
      <c r="L445" s="6"/>
      <c r="M445" s="6"/>
      <c r="N445" s="6">
        <f t="shared" ref="N445:N476" ca="1" si="105">1/99*($N$405-$N$404)+N444</f>
        <v>31.033782563332096</v>
      </c>
      <c r="O445" s="6">
        <f ca="1">_xll.PDENSITY($N$445,Model!$H$150:$H$159,$N$406,$N$407,1)</f>
        <v>0.57586133731452738</v>
      </c>
      <c r="P445" s="6">
        <f t="shared" ref="P445:P476" ca="1" si="106">1/99*($P$405-$P$404)+P444</f>
        <v>31.033782563332096</v>
      </c>
      <c r="Q445" s="6">
        <f ca="1">_xll.PDENSITY($P$445,Model!$I$150:$I$159,$P$406,$P$407,1)</f>
        <v>0.57019466772564142</v>
      </c>
      <c r="R445" s="6">
        <f t="shared" ref="R445:R476" ca="1" si="107">1/99*($R$405-$R$404)+R444</f>
        <v>31.033782563332096</v>
      </c>
      <c r="S445" s="6">
        <f ca="1">_xll.PDENSITY($R$445,Model!$J$150:$J$159,$R$406,$R$407,1)</f>
        <v>0.56985400564109789</v>
      </c>
      <c r="T445" s="6">
        <f t="shared" ref="T445:T476" ca="1" si="108">1/99*($T$405-$T$404)+T444</f>
        <v>31.033782563332096</v>
      </c>
      <c r="U445" s="6">
        <f ca="1">_xll.PDENSITY($T$445,Model!$K$150:$K$159,$T$406,$T$407,1)</f>
        <v>0.57242041598753901</v>
      </c>
      <c r="V445" s="6">
        <f t="shared" ref="V445:V476" ca="1" si="109">1/99*($V$405-$V$404)+V444</f>
        <v>31.033782563332096</v>
      </c>
      <c r="W445" s="6">
        <f ca="1">_xll.PDENSITY($V$445,Model!$L$150:$L$159,$V$406,$V$407,1)</f>
        <v>0.55780672679519816</v>
      </c>
    </row>
    <row r="446" spans="1:23">
      <c r="A446">
        <v>35</v>
      </c>
      <c r="B446" s="6">
        <f t="shared" ca="1" si="100"/>
        <v>31.394793649517553</v>
      </c>
      <c r="C446" s="6">
        <f ca="1">_xll.PDENSITY($B$446,Model!$B$150:$B$159,$B$406,$B$407,1)</f>
        <v>0.53430612916158327</v>
      </c>
      <c r="D446" s="6">
        <f t="shared" ca="1" si="101"/>
        <v>31.394793649517553</v>
      </c>
      <c r="E446" s="6">
        <f ca="1">_xll.PDENSITY($D$446,Model!$C$150:$C$159,$D$406,$D$407,1)</f>
        <v>0.57646669722838273</v>
      </c>
      <c r="F446" s="6">
        <f t="shared" ca="1" si="102"/>
        <v>31.394793649517553</v>
      </c>
      <c r="G446" s="6">
        <f ca="1">_xll.PDENSITY($F$446,Model!$D$150:$D$159,$F$406,$F$407,1)</f>
        <v>0.54656929773025476</v>
      </c>
      <c r="H446" s="6">
        <f t="shared" ca="1" si="103"/>
        <v>31.394793649517553</v>
      </c>
      <c r="I446" s="6">
        <f ca="1">_xll.PDENSITY($H$446,Model!$E$150:$E$159,$H$406,$H$407,1)</f>
        <v>0.57614792064885501</v>
      </c>
      <c r="J446" s="6">
        <f t="shared" ca="1" si="104"/>
        <v>31.394793649517553</v>
      </c>
      <c r="K446" s="6">
        <f ca="1">_xll.PDENSITY($J$446,Model!$F$150:$F$159,$J$406,$J$407,1)</f>
        <v>0.55360810069816668</v>
      </c>
      <c r="L446" s="6"/>
      <c r="M446" s="6"/>
      <c r="N446" s="6">
        <f t="shared" ca="1" si="105"/>
        <v>31.394793649517553</v>
      </c>
      <c r="O446" s="6">
        <f ca="1">_xll.PDENSITY($N$446,Model!$H$150:$H$159,$N$406,$N$407,1)</f>
        <v>0.58257538264510322</v>
      </c>
      <c r="P446" s="6">
        <f t="shared" ca="1" si="106"/>
        <v>31.394793649517553</v>
      </c>
      <c r="Q446" s="6">
        <f ca="1">_xll.PDENSITY($P$446,Model!$I$150:$I$159,$P$406,$P$407,1)</f>
        <v>0.57782319580121844</v>
      </c>
      <c r="R446" s="6">
        <f t="shared" ca="1" si="107"/>
        <v>31.394793649517553</v>
      </c>
      <c r="S446" s="6">
        <f ca="1">_xll.PDENSITY($R$446,Model!$J$150:$J$159,$R$406,$R$407,1)</f>
        <v>0.57824194353356118</v>
      </c>
      <c r="T446" s="6">
        <f t="shared" ca="1" si="108"/>
        <v>31.394793649517553</v>
      </c>
      <c r="U446" s="6">
        <f ca="1">_xll.PDENSITY($T$446,Model!$K$150:$K$159,$T$406,$T$407,1)</f>
        <v>0.57939087135340706</v>
      </c>
      <c r="V446" s="6">
        <f t="shared" ca="1" si="109"/>
        <v>31.394793649517553</v>
      </c>
      <c r="W446" s="6">
        <f ca="1">_xll.PDENSITY($V$446,Model!$L$150:$L$159,$V$406,$V$407,1)</f>
        <v>0.56995163145967698</v>
      </c>
    </row>
    <row r="447" spans="1:23">
      <c r="A447">
        <v>36</v>
      </c>
      <c r="B447" s="6">
        <f t="shared" ca="1" si="100"/>
        <v>31.755804735703009</v>
      </c>
      <c r="C447" s="6">
        <f ca="1">_xll.PDENSITY($B$447,Model!$B$150:$B$159,$B$406,$B$407,1)</f>
        <v>0.543305615064134</v>
      </c>
      <c r="D447" s="6">
        <f t="shared" ca="1" si="101"/>
        <v>31.755804735703009</v>
      </c>
      <c r="E447" s="6">
        <f ca="1">_xll.PDENSITY($D$447,Model!$C$150:$C$159,$D$406,$D$407,1)</f>
        <v>0.58472116314356093</v>
      </c>
      <c r="F447" s="6">
        <f t="shared" ca="1" si="102"/>
        <v>31.755804735703009</v>
      </c>
      <c r="G447" s="6">
        <f ca="1">_xll.PDENSITY($F$447,Model!$D$150:$D$159,$F$406,$F$407,1)</f>
        <v>0.5570699603657352</v>
      </c>
      <c r="H447" s="6">
        <f t="shared" ca="1" si="103"/>
        <v>31.755804735703009</v>
      </c>
      <c r="I447" s="6">
        <f ca="1">_xll.PDENSITY($H$447,Model!$E$150:$E$159,$H$406,$H$407,1)</f>
        <v>0.58461946870198245</v>
      </c>
      <c r="J447" s="6">
        <f t="shared" ca="1" si="104"/>
        <v>31.755804735703009</v>
      </c>
      <c r="K447" s="6">
        <f ca="1">_xll.PDENSITY($J$447,Model!$F$150:$F$159,$J$406,$J$407,1)</f>
        <v>0.56617527392237033</v>
      </c>
      <c r="L447" s="6"/>
      <c r="M447" s="6"/>
      <c r="N447" s="6">
        <f t="shared" ca="1" si="105"/>
        <v>31.755804735703009</v>
      </c>
      <c r="O447" s="6">
        <f ca="1">_xll.PDENSITY($N$447,Model!$H$150:$H$159,$N$406,$N$407,1)</f>
        <v>0.58865338685295132</v>
      </c>
      <c r="P447" s="6">
        <f t="shared" ca="1" si="106"/>
        <v>31.755804735703009</v>
      </c>
      <c r="Q447" s="6">
        <f ca="1">_xll.PDENSITY($P$447,Model!$I$150:$I$159,$P$406,$P$407,1)</f>
        <v>0.5851128515018662</v>
      </c>
      <c r="R447" s="6">
        <f t="shared" ca="1" si="107"/>
        <v>31.755804735703009</v>
      </c>
      <c r="S447" s="6">
        <f ca="1">_xll.PDENSITY($R$447,Model!$J$150:$J$159,$R$406,$R$407,1)</f>
        <v>0.58590120923756805</v>
      </c>
      <c r="T447" s="6">
        <f t="shared" ca="1" si="108"/>
        <v>31.755804735703009</v>
      </c>
      <c r="U447" s="6">
        <f ca="1">_xll.PDENSITY($T$447,Model!$K$150:$K$159,$T$406,$T$407,1)</f>
        <v>0.5861404681963901</v>
      </c>
      <c r="V447" s="6">
        <f t="shared" ca="1" si="109"/>
        <v>31.755804735703009</v>
      </c>
      <c r="W447" s="6">
        <f ca="1">_xll.PDENSITY($V$447,Model!$L$150:$L$159,$V$406,$V$407,1)</f>
        <v>0.58276066555769956</v>
      </c>
    </row>
    <row r="448" spans="1:23">
      <c r="A448">
        <v>37</v>
      </c>
      <c r="B448" s="6">
        <f t="shared" ca="1" si="100"/>
        <v>32.116815821888466</v>
      </c>
      <c r="C448" s="6">
        <f ca="1">_xll.PDENSITY($B$448,Model!$B$150:$B$159,$B$406,$B$407,1)</f>
        <v>0.55221319563712257</v>
      </c>
      <c r="D448" s="6">
        <f t="shared" ca="1" si="101"/>
        <v>32.116815821888466</v>
      </c>
      <c r="E448" s="6">
        <f ca="1">_xll.PDENSITY($D$448,Model!$C$150:$C$159,$D$406,$D$407,1)</f>
        <v>0.59256119984771227</v>
      </c>
      <c r="F448" s="6">
        <f t="shared" ca="1" si="102"/>
        <v>32.116815821888466</v>
      </c>
      <c r="G448" s="6">
        <f ca="1">_xll.PDENSITY($F$448,Model!$D$150:$D$159,$F$406,$F$407,1)</f>
        <v>0.5674122712145111</v>
      </c>
      <c r="H448" s="6">
        <f t="shared" ca="1" si="103"/>
        <v>32.116815821888466</v>
      </c>
      <c r="I448" s="6">
        <f ca="1">_xll.PDENSITY($H$448,Model!$E$150:$E$159,$H$406,$H$407,1)</f>
        <v>0.59260619993833985</v>
      </c>
      <c r="J448" s="6">
        <f t="shared" ca="1" si="104"/>
        <v>32.116815821888466</v>
      </c>
      <c r="K448" s="6">
        <f ca="1">_xll.PDENSITY($J$448,Model!$F$150:$F$159,$J$406,$J$407,1)</f>
        <v>0.57857833772571099</v>
      </c>
      <c r="L448" s="6"/>
      <c r="M448" s="6"/>
      <c r="N448" s="6">
        <f t="shared" ca="1" si="105"/>
        <v>32.116815821888466</v>
      </c>
      <c r="O448" s="6">
        <f ca="1">_xll.PDENSITY($N$448,Model!$H$150:$H$159,$N$406,$N$407,1)</f>
        <v>0.59425745114481487</v>
      </c>
      <c r="P448" s="6">
        <f t="shared" ca="1" si="106"/>
        <v>32.116815821888466</v>
      </c>
      <c r="Q448" s="6">
        <f ca="1">_xll.PDENSITY($P$448,Model!$I$150:$I$159,$P$406,$P$407,1)</f>
        <v>0.5923130851910805</v>
      </c>
      <c r="R448" s="6">
        <f t="shared" ca="1" si="107"/>
        <v>32.116815821888466</v>
      </c>
      <c r="S448" s="6">
        <f ca="1">_xll.PDENSITY($R$448,Model!$J$150:$J$159,$R$406,$R$407,1)</f>
        <v>0.59311162900382075</v>
      </c>
      <c r="T448" s="6">
        <f t="shared" ca="1" si="108"/>
        <v>32.116815821888466</v>
      </c>
      <c r="U448" s="6">
        <f ca="1">_xll.PDENSITY($T$448,Model!$K$150:$K$159,$T$406,$T$407,1)</f>
        <v>0.592822511612769</v>
      </c>
      <c r="V448" s="6">
        <f t="shared" ca="1" si="109"/>
        <v>32.116815821888466</v>
      </c>
      <c r="W448" s="6">
        <f ca="1">_xll.PDENSITY($V$448,Model!$L$150:$L$159,$V$406,$V$407,1)</f>
        <v>0.59666826402331807</v>
      </c>
    </row>
    <row r="449" spans="1:23">
      <c r="A449">
        <v>38</v>
      </c>
      <c r="B449" s="6">
        <f t="shared" ca="1" si="100"/>
        <v>32.477826908073922</v>
      </c>
      <c r="C449" s="6">
        <f ca="1">_xll.PDENSITY($B$449,Model!$B$150:$B$159,$B$406,$B$407,1)</f>
        <v>0.5610429013696655</v>
      </c>
      <c r="D449" s="6">
        <f t="shared" ca="1" si="101"/>
        <v>32.477826908073922</v>
      </c>
      <c r="E449" s="6">
        <f ca="1">_xll.PDENSITY($D$449,Model!$C$150:$C$159,$D$406,$D$407,1)</f>
        <v>0.60057674998850263</v>
      </c>
      <c r="F449" s="6">
        <f t="shared" ca="1" si="102"/>
        <v>32.477826908073922</v>
      </c>
      <c r="G449" s="6">
        <f ca="1">_xll.PDENSITY($F$449,Model!$D$150:$D$159,$F$406,$F$407,1)</f>
        <v>0.57763437893462022</v>
      </c>
      <c r="H449" s="6">
        <f t="shared" ca="1" si="103"/>
        <v>32.477826908073922</v>
      </c>
      <c r="I449" s="6">
        <f ca="1">_xll.PDENSITY($H$449,Model!$E$150:$E$159,$H$406,$H$407,1)</f>
        <v>0.60076525899117006</v>
      </c>
      <c r="J449" s="6">
        <f t="shared" ca="1" si="104"/>
        <v>32.477826908073922</v>
      </c>
      <c r="K449" s="6">
        <f ca="1">_xll.PDENSITY($J$449,Model!$F$150:$F$159,$J$406,$J$407,1)</f>
        <v>0.59081338751023027</v>
      </c>
      <c r="L449" s="6"/>
      <c r="M449" s="6"/>
      <c r="N449" s="6">
        <f t="shared" ca="1" si="105"/>
        <v>32.477826908073922</v>
      </c>
      <c r="O449" s="6">
        <f ca="1">_xll.PDENSITY($N$449,Model!$H$150:$H$159,$N$406,$N$407,1)</f>
        <v>0.59961036980972526</v>
      </c>
      <c r="P449" s="6">
        <f t="shared" ca="1" si="106"/>
        <v>32.477826908073922</v>
      </c>
      <c r="Q449" s="6">
        <f ca="1">_xll.PDENSITY($P$449,Model!$I$150:$I$159,$P$406,$P$407,1)</f>
        <v>0.59971622950509196</v>
      </c>
      <c r="R449" s="6">
        <f t="shared" ca="1" si="107"/>
        <v>32.477826908073922</v>
      </c>
      <c r="S449" s="6">
        <f ca="1">_xll.PDENSITY($R$449,Model!$J$150:$J$159,$R$406,$R$407,1)</f>
        <v>0.60040955075458169</v>
      </c>
      <c r="T449" s="6">
        <f t="shared" ca="1" si="108"/>
        <v>32.477826908073922</v>
      </c>
      <c r="U449" s="6">
        <f ca="1">_xll.PDENSITY($T$449,Model!$K$150:$K$159,$T$406,$T$407,1)</f>
        <v>0.59954164692538381</v>
      </c>
      <c r="V449" s="6">
        <f t="shared" ca="1" si="109"/>
        <v>32.477826908073922</v>
      </c>
      <c r="W449" s="6">
        <f ca="1">_xll.PDENSITY($V$449,Model!$L$150:$L$159,$V$406,$V$407,1)</f>
        <v>0.60725287760025504</v>
      </c>
    </row>
    <row r="450" spans="1:23">
      <c r="A450">
        <v>39</v>
      </c>
      <c r="B450" s="6">
        <f t="shared" ca="1" si="100"/>
        <v>32.838837994259379</v>
      </c>
      <c r="C450" s="6">
        <f ca="1">_xll.PDENSITY($B$450,Model!$B$150:$B$159,$B$406,$B$407,1)</f>
        <v>0.56980869868065276</v>
      </c>
      <c r="D450" s="6">
        <f t="shared" ca="1" si="101"/>
        <v>32.838837994259379</v>
      </c>
      <c r="E450" s="6">
        <f ca="1">_xll.PDENSITY($D$450,Model!$C$150:$C$159,$D$406,$D$407,1)</f>
        <v>0.60938707790631941</v>
      </c>
      <c r="F450" s="6">
        <f t="shared" ca="1" si="102"/>
        <v>32.838837994259379</v>
      </c>
      <c r="G450" s="6">
        <f ca="1">_xll.PDENSITY($F$450,Model!$D$150:$D$159,$F$406,$F$407,1)</f>
        <v>0.5877739888027208</v>
      </c>
      <c r="H450" s="6">
        <f t="shared" ca="1" si="103"/>
        <v>32.838837994259379</v>
      </c>
      <c r="I450" s="6">
        <f ca="1">_xll.PDENSITY($H$450,Model!$E$150:$E$159,$H$406,$H$407,1)</f>
        <v>0.60981589697251826</v>
      </c>
      <c r="J450" s="6">
        <f t="shared" ca="1" si="104"/>
        <v>32.838837994259379</v>
      </c>
      <c r="K450" s="6">
        <f ca="1">_xll.PDENSITY($J$450,Model!$F$150:$F$159,$J$406,$J$407,1)</f>
        <v>0.60287679035643937</v>
      </c>
      <c r="L450" s="6"/>
      <c r="M450" s="6"/>
      <c r="N450" s="6">
        <f t="shared" ca="1" si="105"/>
        <v>32.838837994259379</v>
      </c>
      <c r="O450" s="6">
        <f ca="1">_xll.PDENSITY($N$450,Model!$H$150:$H$159,$N$406,$N$407,1)</f>
        <v>0.60500136032772578</v>
      </c>
      <c r="P450" s="6">
        <f t="shared" ca="1" si="106"/>
        <v>32.838837994259379</v>
      </c>
      <c r="Q450" s="6">
        <f ca="1">_xll.PDENSITY($P$450,Model!$I$150:$I$159,$P$406,$P$407,1)</f>
        <v>0.6074822100389079</v>
      </c>
      <c r="R450" s="6">
        <f t="shared" ca="1" si="107"/>
        <v>32.838837994259379</v>
      </c>
      <c r="S450" s="6">
        <f ca="1">_xll.PDENSITY($R$450,Model!$J$150:$J$159,$R$406,$R$407,1)</f>
        <v>0.60835647543700155</v>
      </c>
      <c r="T450" s="6">
        <f t="shared" ca="1" si="108"/>
        <v>32.838837994259379</v>
      </c>
      <c r="U450" s="6">
        <f ca="1">_xll.PDENSITY($T$450,Model!$K$150:$K$159,$T$406,$T$407,1)</f>
        <v>0.6064027206578837</v>
      </c>
      <c r="V450" s="6">
        <f t="shared" ca="1" si="109"/>
        <v>32.838837994259379</v>
      </c>
      <c r="W450" s="6">
        <f ca="1">_xll.PDENSITY($V$450,Model!$L$150:$L$159,$V$406,$V$407,1)</f>
        <v>0.61939778226473396</v>
      </c>
    </row>
    <row r="451" spans="1:23">
      <c r="A451">
        <v>40</v>
      </c>
      <c r="B451" s="6">
        <f t="shared" ca="1" si="100"/>
        <v>33.199849080444835</v>
      </c>
      <c r="C451" s="6">
        <f ca="1">_xll.PDENSITY($B$451,Model!$B$150:$B$159,$B$406,$B$407,1)</f>
        <v>0.57852376936331185</v>
      </c>
      <c r="D451" s="6">
        <f t="shared" ca="1" si="101"/>
        <v>33.199849080444835</v>
      </c>
      <c r="E451" s="6">
        <f ca="1">_xll.PDENSITY($D$451,Model!$C$150:$C$159,$D$406,$D$407,1)</f>
        <v>0.61902121914339736</v>
      </c>
      <c r="F451" s="6">
        <f t="shared" ca="1" si="102"/>
        <v>33.199849080444835</v>
      </c>
      <c r="G451" s="6">
        <f ca="1">_xll.PDENSITY($F$451,Model!$D$150:$D$159,$F$406,$F$407,1)</f>
        <v>0.59786850179381279</v>
      </c>
      <c r="H451" s="6">
        <f t="shared" ca="1" si="103"/>
        <v>33.199849080444835</v>
      </c>
      <c r="I451" s="6">
        <f ca="1">_xll.PDENSITY($H$451,Model!$E$150:$E$159,$H$406,$H$407,1)</f>
        <v>0.61975818918512271</v>
      </c>
      <c r="J451" s="6">
        <f t="shared" ca="1" si="104"/>
        <v>33.199849080444835</v>
      </c>
      <c r="K451" s="6">
        <f ca="1">_xll.PDENSITY($J$451,Model!$F$150:$F$159,$J$406,$J$407,1)</f>
        <v>0.61476502076853512</v>
      </c>
      <c r="L451" s="6"/>
      <c r="M451" s="6"/>
      <c r="N451" s="6">
        <f t="shared" ca="1" si="105"/>
        <v>33.199849080444835</v>
      </c>
      <c r="O451" s="6">
        <f ca="1">_xll.PDENSITY($N$451,Model!$H$150:$H$159,$N$406,$N$407,1)</f>
        <v>0.61075914735254977</v>
      </c>
      <c r="P451" s="6">
        <f t="shared" ca="1" si="106"/>
        <v>33.199849080444835</v>
      </c>
      <c r="Q451" s="6">
        <f ca="1">_xll.PDENSITY($P$451,Model!$I$150:$I$159,$P$406,$P$407,1)</f>
        <v>0.61577407403247242</v>
      </c>
      <c r="R451" s="6">
        <f t="shared" ca="1" si="107"/>
        <v>33.199849080444835</v>
      </c>
      <c r="S451" s="6">
        <f ca="1">_xll.PDENSITY($R$451,Model!$J$150:$J$159,$R$406,$R$407,1)</f>
        <v>0.61704089366596782</v>
      </c>
      <c r="T451" s="6">
        <f t="shared" ca="1" si="108"/>
        <v>33.199849080444835</v>
      </c>
      <c r="U451" s="6">
        <f ca="1">_xll.PDENSITY($T$451,Model!$K$150:$K$159,$T$406,$T$407,1)</f>
        <v>0.61356889060944142</v>
      </c>
      <c r="V451" s="6">
        <f t="shared" ca="1" si="109"/>
        <v>33.199849080444835</v>
      </c>
      <c r="W451" s="6">
        <f ca="1">_xll.PDENSITY($V$451,Model!$L$150:$L$159,$V$406,$V$407,1)</f>
        <v>0.63154268692921289</v>
      </c>
    </row>
    <row r="452" spans="1:23">
      <c r="A452">
        <v>41</v>
      </c>
      <c r="B452" s="6">
        <f t="shared" ca="1" si="100"/>
        <v>33.560860166630292</v>
      </c>
      <c r="C452" s="6">
        <f ca="1">_xll.PDENSITY($B$452,Model!$B$150:$B$159,$B$406,$B$407,1)</f>
        <v>0.58719977280064251</v>
      </c>
      <c r="D452" s="6">
        <f t="shared" ca="1" si="101"/>
        <v>33.560860166630292</v>
      </c>
      <c r="E452" s="6">
        <f ca="1">_xll.PDENSITY($D$452,Model!$C$150:$C$159,$D$406,$D$407,1)</f>
        <v>0.62939158427333519</v>
      </c>
      <c r="F452" s="6">
        <f t="shared" ca="1" si="102"/>
        <v>33.560860166630292</v>
      </c>
      <c r="G452" s="6">
        <f ca="1">_xll.PDENSITY($F$452,Model!$D$150:$D$159,$F$406,$F$407,1)</f>
        <v>0.60795515253851096</v>
      </c>
      <c r="H452" s="6">
        <f t="shared" ca="1" si="103"/>
        <v>33.560860166630292</v>
      </c>
      <c r="I452" s="6">
        <f ca="1">_xll.PDENSITY($H$452,Model!$E$150:$E$159,$H$406,$H$407,1)</f>
        <v>0.63045778379678141</v>
      </c>
      <c r="J452" s="6">
        <f t="shared" ca="1" si="104"/>
        <v>33.560860166630292</v>
      </c>
      <c r="K452" s="6">
        <f ca="1">_xll.PDENSITY($J$452,Model!$F$150:$F$159,$J$406,$J$407,1)</f>
        <v>0.62647450886571054</v>
      </c>
      <c r="L452" s="6"/>
      <c r="M452" s="6"/>
      <c r="N452" s="6">
        <f t="shared" ca="1" si="105"/>
        <v>33.560860166630292</v>
      </c>
      <c r="O452" s="6">
        <f ca="1">_xll.PDENSITY($N$452,Model!$H$150:$H$159,$N$406,$N$407,1)</f>
        <v>0.61720353853372267</v>
      </c>
      <c r="P452" s="6">
        <f t="shared" ca="1" si="106"/>
        <v>33.560860166630292</v>
      </c>
      <c r="Q452" s="6">
        <f ca="1">_xll.PDENSITY($P$452,Model!$I$150:$I$159,$P$406,$P$407,1)</f>
        <v>0.62471427169350346</v>
      </c>
      <c r="R452" s="6">
        <f t="shared" ca="1" si="107"/>
        <v>33.560860166630292</v>
      </c>
      <c r="S452" s="6">
        <f ca="1">_xll.PDENSITY($R$452,Model!$J$150:$J$159,$R$406,$R$407,1)</f>
        <v>0.62646280544148047</v>
      </c>
      <c r="T452" s="6">
        <f t="shared" ca="1" si="108"/>
        <v>33.560860166630292</v>
      </c>
      <c r="U452" s="6">
        <f ca="1">_xll.PDENSITY($T$452,Model!$K$150:$K$159,$T$406,$T$407,1)</f>
        <v>0.62125040536909526</v>
      </c>
      <c r="V452" s="6">
        <f t="shared" ca="1" si="109"/>
        <v>33.560860166630292</v>
      </c>
      <c r="W452" s="6">
        <f ca="1">_xll.PDENSITY($V$452,Model!$L$150:$L$159,$V$406,$V$407,1)</f>
        <v>0.64368759159369171</v>
      </c>
    </row>
    <row r="453" spans="1:23">
      <c r="A453">
        <v>42</v>
      </c>
      <c r="B453" s="6">
        <f t="shared" ca="1" si="100"/>
        <v>33.921871252815748</v>
      </c>
      <c r="C453" s="6">
        <f ca="1">_xll.PDENSITY($B$453,Model!$B$150:$B$159,$B$406,$B$407,1)</f>
        <v>0.59584614356600385</v>
      </c>
      <c r="D453" s="6">
        <f t="shared" ca="1" si="101"/>
        <v>33.921871252815748</v>
      </c>
      <c r="E453" s="6">
        <f ca="1">_xll.PDENSITY($D$453,Model!$C$150:$C$159,$D$406,$D$407,1)</f>
        <v>0.64040389044196289</v>
      </c>
      <c r="F453" s="6">
        <f t="shared" ca="1" si="102"/>
        <v>33.921871252815748</v>
      </c>
      <c r="G453" s="6">
        <f ca="1">_xll.PDENSITY($F$453,Model!$D$150:$D$159,$F$406,$F$407,1)</f>
        <v>0.6180711466667399</v>
      </c>
      <c r="H453" s="6">
        <f t="shared" ca="1" si="103"/>
        <v>33.921871252815748</v>
      </c>
      <c r="I453" s="6">
        <f ca="1">_xll.PDENSITY($H$453,Model!$E$150:$E$159,$H$406,$H$407,1)</f>
        <v>0.64178032897529214</v>
      </c>
      <c r="J453" s="6">
        <f t="shared" ca="1" si="104"/>
        <v>33.921871252815748</v>
      </c>
      <c r="K453" s="6">
        <f ca="1">_xll.PDENSITY($J$453,Model!$F$150:$F$159,$J$406,$J$407,1)</f>
        <v>0.63800150540811529</v>
      </c>
      <c r="L453" s="6"/>
      <c r="M453" s="6"/>
      <c r="N453" s="6">
        <f t="shared" ca="1" si="105"/>
        <v>33.921871252815748</v>
      </c>
      <c r="O453" s="6">
        <f ca="1">_xll.PDENSITY($N$453,Model!$H$150:$H$159,$N$406,$N$407,1)</f>
        <v>0.62461269853741419</v>
      </c>
      <c r="P453" s="6">
        <f t="shared" ca="1" si="106"/>
        <v>33.921871252815748</v>
      </c>
      <c r="Q453" s="6">
        <f ca="1">_xll.PDENSITY($P$453,Model!$I$150:$I$159,$P$406,$P$407,1)</f>
        <v>0.63438336530731154</v>
      </c>
      <c r="R453" s="6">
        <f t="shared" ca="1" si="107"/>
        <v>33.921871252815748</v>
      </c>
      <c r="S453" s="6">
        <f ca="1">_xll.PDENSITY($R$453,Model!$J$150:$J$159,$R$406,$R$407,1)</f>
        <v>0.63662221076353953</v>
      </c>
      <c r="T453" s="6">
        <f t="shared" ca="1" si="108"/>
        <v>33.921871252815748</v>
      </c>
      <c r="U453" s="6">
        <f ca="1">_xll.PDENSITY($T$453,Model!$K$150:$K$159,$T$406,$T$407,1)</f>
        <v>0.62967202768913</v>
      </c>
      <c r="V453" s="6">
        <f t="shared" ca="1" si="109"/>
        <v>33.921871252815748</v>
      </c>
      <c r="W453" s="6">
        <f ca="1">_xll.PDENSITY($V$453,Model!$L$150:$L$159,$V$406,$V$407,1)</f>
        <v>0.65583249625817053</v>
      </c>
    </row>
    <row r="454" spans="1:23">
      <c r="A454">
        <v>43</v>
      </c>
      <c r="B454" s="6">
        <f t="shared" ca="1" si="100"/>
        <v>34.282882339001205</v>
      </c>
      <c r="C454" s="6">
        <f ca="1">_xll.PDENSITY($B$454,Model!$B$150:$B$159,$B$406,$B$407,1)</f>
        <v>0.60446947390786199</v>
      </c>
      <c r="D454" s="6">
        <f t="shared" ca="1" si="101"/>
        <v>34.282882339001205</v>
      </c>
      <c r="E454" s="6">
        <f ca="1">_xll.PDENSITY($D$454,Model!$C$150:$C$159,$D$406,$D$407,1)</f>
        <v>0.65195801854609026</v>
      </c>
      <c r="F454" s="6">
        <f t="shared" ca="1" si="102"/>
        <v>34.282882339001205</v>
      </c>
      <c r="G454" s="6">
        <f ca="1">_xll.PDENSITY($F$454,Model!$D$150:$D$159,$F$406,$F$407,1)</f>
        <v>0.6282537980444578</v>
      </c>
      <c r="H454" s="6">
        <f t="shared" ca="1" si="103"/>
        <v>34.282882339001205</v>
      </c>
      <c r="I454" s="6">
        <f ca="1">_xll.PDENSITY($H$454,Model!$E$150:$E$159,$H$406,$H$407,1)</f>
        <v>0.65359147288845287</v>
      </c>
      <c r="J454" s="6">
        <f t="shared" ca="1" si="104"/>
        <v>34.282882339001205</v>
      </c>
      <c r="K454" s="6">
        <f ca="1">_xll.PDENSITY($J$454,Model!$F$150:$F$159,$J$406,$J$407,1)</f>
        <v>0.64934196752503082</v>
      </c>
      <c r="L454" s="6"/>
      <c r="M454" s="6"/>
      <c r="N454" s="6">
        <f t="shared" ca="1" si="105"/>
        <v>34.282882339001205</v>
      </c>
      <c r="O454" s="6">
        <f ca="1">_xll.PDENSITY($N$454,Model!$H$150:$H$159,$N$406,$N$407,1)</f>
        <v>0.63322128029129865</v>
      </c>
      <c r="P454" s="6">
        <f t="shared" ca="1" si="106"/>
        <v>34.282882339001205</v>
      </c>
      <c r="Q454" s="6">
        <f ca="1">_xll.PDENSITY($P$454,Model!$I$150:$I$159,$P$406,$P$407,1)</f>
        <v>0.64482746050749307</v>
      </c>
      <c r="R454" s="6">
        <f t="shared" ca="1" si="107"/>
        <v>34.282882339001205</v>
      </c>
      <c r="S454" s="6">
        <f ca="1">_xll.PDENSITY($R$454,Model!$J$150:$J$159,$R$406,$R$407,1)</f>
        <v>0.64751910963214498</v>
      </c>
      <c r="T454" s="6">
        <f t="shared" ca="1" si="108"/>
        <v>34.282882339001205</v>
      </c>
      <c r="U454" s="6">
        <f ca="1">_xll.PDENSITY($T$454,Model!$K$150:$K$159,$T$406,$T$407,1)</f>
        <v>0.63904521745033382</v>
      </c>
      <c r="V454" s="6">
        <f t="shared" ca="1" si="109"/>
        <v>34.282882339001205</v>
      </c>
      <c r="W454" s="6">
        <f ca="1">_xll.PDENSITY($V$454,Model!$L$150:$L$159,$V$406,$V$407,1)</f>
        <v>0.66797740092264957</v>
      </c>
    </row>
    <row r="455" spans="1:23">
      <c r="A455">
        <v>44</v>
      </c>
      <c r="B455" s="6">
        <f t="shared" ca="1" si="100"/>
        <v>34.643893425186661</v>
      </c>
      <c r="C455" s="6">
        <f ca="1">_xll.PDENSITY($B$455,Model!$B$150:$B$159,$B$406,$B$407,1)</f>
        <v>0.61307302115121343</v>
      </c>
      <c r="D455" s="6">
        <f t="shared" ca="1" si="101"/>
        <v>34.643893425186661</v>
      </c>
      <c r="E455" s="6">
        <f ca="1">_xll.PDENSITY($D$455,Model!$C$150:$C$159,$D$406,$D$407,1)</f>
        <v>0.66394892347289314</v>
      </c>
      <c r="F455" s="6">
        <f t="shared" ca="1" si="102"/>
        <v>34.643893425186661</v>
      </c>
      <c r="G455" s="6">
        <f ca="1">_xll.PDENSITY($F$455,Model!$D$150:$D$159,$F$406,$F$407,1)</f>
        <v>0.63854066640961993</v>
      </c>
      <c r="H455" s="6">
        <f t="shared" ca="1" si="103"/>
        <v>34.643893425186661</v>
      </c>
      <c r="I455" s="6">
        <f ca="1">_xll.PDENSITY($H$455,Model!$E$150:$E$159,$H$406,$H$407,1)</f>
        <v>0.6657568637040614</v>
      </c>
      <c r="J455" s="6">
        <f t="shared" ca="1" si="104"/>
        <v>34.643893425186661</v>
      </c>
      <c r="K455" s="6">
        <f ca="1">_xll.PDENSITY($J$455,Model!$F$150:$F$159,$J$406,$J$407,1)</f>
        <v>0.66049146839075346</v>
      </c>
      <c r="L455" s="6"/>
      <c r="M455" s="6"/>
      <c r="N455" s="6">
        <f t="shared" ca="1" si="105"/>
        <v>34.643893425186661</v>
      </c>
      <c r="O455" s="6">
        <f ca="1">_xll.PDENSITY($N$455,Model!$H$150:$H$159,$N$406,$N$407,1)</f>
        <v>0.64322042498455423</v>
      </c>
      <c r="P455" s="6">
        <f t="shared" ca="1" si="106"/>
        <v>34.643893425186661</v>
      </c>
      <c r="Q455" s="6">
        <f ca="1">_xll.PDENSITY($P$455,Model!$I$150:$I$159,$P$406,$P$407,1)</f>
        <v>0.65606563754661917</v>
      </c>
      <c r="R455" s="6">
        <f t="shared" ca="1" si="107"/>
        <v>34.643893425186661</v>
      </c>
      <c r="S455" s="6">
        <f ca="1">_xll.PDENSITY($R$455,Model!$J$150:$J$159,$R$406,$R$407,1)</f>
        <v>0.65915350204729695</v>
      </c>
      <c r="T455" s="6">
        <f t="shared" ca="1" si="108"/>
        <v>34.643893425186661</v>
      </c>
      <c r="U455" s="6">
        <f ca="1">_xll.PDENSITY($T$455,Model!$K$150:$K$159,$T$406,$T$407,1)</f>
        <v>0.64954476164995456</v>
      </c>
      <c r="V455" s="6">
        <f t="shared" ca="1" si="109"/>
        <v>34.643893425186661</v>
      </c>
      <c r="W455" s="6">
        <f ca="1">_xll.PDENSITY($V$455,Model!$L$150:$L$159,$V$406,$V$407,1)</f>
        <v>0.68012230558712838</v>
      </c>
    </row>
    <row r="456" spans="1:23">
      <c r="A456">
        <v>45</v>
      </c>
      <c r="B456" s="6">
        <f t="shared" ca="1" si="100"/>
        <v>35.004904511372118</v>
      </c>
      <c r="C456" s="6">
        <f ca="1">_xll.PDENSITY($B$456,Model!$B$150:$B$159,$B$406,$B$407,1)</f>
        <v>0.62165636605325758</v>
      </c>
      <c r="D456" s="6">
        <f t="shared" ca="1" si="101"/>
        <v>35.004904511372118</v>
      </c>
      <c r="E456" s="6">
        <f ca="1">_xll.PDENSITY($D$456,Model!$C$150:$C$159,$D$406,$D$407,1)</f>
        <v>0.67626758912444163</v>
      </c>
      <c r="F456" s="6">
        <f t="shared" ca="1" si="102"/>
        <v>35.004904511372118</v>
      </c>
      <c r="G456" s="6">
        <f ca="1">_xll.PDENSITY($F$456,Model!$D$150:$D$159,$F$406,$F$407,1)</f>
        <v>0.6489696959150637</v>
      </c>
      <c r="H456" s="6">
        <f t="shared" ca="1" si="103"/>
        <v>35.004904511372118</v>
      </c>
      <c r="I456" s="6">
        <f ca="1">_xll.PDENSITY($H$456,Model!$E$150:$E$159,$H$406,$H$407,1)</f>
        <v>0.67814214958991559</v>
      </c>
      <c r="J456" s="6">
        <f t="shared" ca="1" si="104"/>
        <v>35.004904511372118</v>
      </c>
      <c r="K456" s="6">
        <f ca="1">_xll.PDENSITY($J$456,Model!$F$150:$F$159,$J$406,$J$407,1)</f>
        <v>0.6714451333901259</v>
      </c>
      <c r="L456" s="6"/>
      <c r="M456" s="6"/>
      <c r="N456" s="6">
        <f t="shared" ca="1" si="105"/>
        <v>35.004904511372118</v>
      </c>
      <c r="O456" s="6">
        <f ca="1">_xll.PDENSITY($N$456,Model!$H$150:$H$159,$N$406,$N$407,1)</f>
        <v>0.65475435116549641</v>
      </c>
      <c r="P456" s="6">
        <f t="shared" ca="1" si="106"/>
        <v>35.004904511372118</v>
      </c>
      <c r="Q456" s="6">
        <f ca="1">_xll.PDENSITY($P$456,Model!$I$150:$I$159,$P$406,$P$407,1)</f>
        <v>0.66809738256692908</v>
      </c>
      <c r="R456" s="6">
        <f t="shared" ca="1" si="107"/>
        <v>35.004904511372118</v>
      </c>
      <c r="S456" s="6">
        <f ca="1">_xll.PDENSITY($R$456,Model!$J$150:$J$159,$R$406,$R$407,1)</f>
        <v>0.67152538800899531</v>
      </c>
      <c r="T456" s="6">
        <f t="shared" ca="1" si="108"/>
        <v>35.004904511372118</v>
      </c>
      <c r="U456" s="6">
        <f ca="1">_xll.PDENSITY($T$456,Model!$K$150:$K$159,$T$406,$T$407,1)</f>
        <v>0.66128889232237265</v>
      </c>
      <c r="V456" s="6">
        <f t="shared" ca="1" si="109"/>
        <v>35.004904511372118</v>
      </c>
      <c r="W456" s="6">
        <f ca="1">_xll.PDENSITY($V$456,Model!$L$150:$L$159,$V$406,$V$407,1)</f>
        <v>0.6922672102516072</v>
      </c>
    </row>
    <row r="457" spans="1:23">
      <c r="A457">
        <v>46</v>
      </c>
      <c r="B457" s="6">
        <f t="shared" ca="1" si="100"/>
        <v>35.365915597557574</v>
      </c>
      <c r="C457" s="6">
        <f ca="1">_xll.PDENSITY($B$457,Model!$B$150:$B$159,$B$406,$B$407,1)</f>
        <v>0.63021523273450941</v>
      </c>
      <c r="D457" s="6">
        <f t="shared" ca="1" si="101"/>
        <v>35.365915597557574</v>
      </c>
      <c r="E457" s="6">
        <f ca="1">_xll.PDENSITY($D$457,Model!$C$150:$C$159,$D$406,$D$407,1)</f>
        <v>0.68880201954469777</v>
      </c>
      <c r="F457" s="6">
        <f t="shared" ca="1" si="102"/>
        <v>35.365915597557574</v>
      </c>
      <c r="G457" s="6">
        <f ca="1">_xll.PDENSITY($F$457,Model!$D$150:$D$159,$F$406,$F$407,1)</f>
        <v>0.65954076977871468</v>
      </c>
      <c r="H457" s="6">
        <f t="shared" ca="1" si="103"/>
        <v>35.365915597557574</v>
      </c>
      <c r="I457" s="6">
        <f ca="1">_xll.PDENSITY($H$457,Model!$E$150:$E$159,$H$406,$H$407,1)</f>
        <v>0.69061297871381355</v>
      </c>
      <c r="J457" s="6">
        <f t="shared" ca="1" si="104"/>
        <v>35.365915597557574</v>
      </c>
      <c r="K457" s="6">
        <f ca="1">_xll.PDENSITY($J$457,Model!$F$150:$F$159,$J$406,$J$407,1)</f>
        <v>0.68219760006320385</v>
      </c>
      <c r="L457" s="6"/>
      <c r="M457" s="6"/>
      <c r="N457" s="6">
        <f t="shared" ca="1" si="105"/>
        <v>35.365915597557574</v>
      </c>
      <c r="O457" s="6">
        <f ca="1">_xll.PDENSITY($N$457,Model!$H$150:$H$159,$N$406,$N$407,1)</f>
        <v>0.66788137185542029</v>
      </c>
      <c r="P457" s="6">
        <f t="shared" ca="1" si="106"/>
        <v>35.365915597557574</v>
      </c>
      <c r="Q457" s="6">
        <f ca="1">_xll.PDENSITY($P$457,Model!$I$150:$I$159,$P$406,$P$407,1)</f>
        <v>0.68091001887101932</v>
      </c>
      <c r="R457" s="6">
        <f t="shared" ca="1" si="107"/>
        <v>35.365915597557574</v>
      </c>
      <c r="S457" s="6">
        <f ca="1">_xll.PDENSITY($R$457,Model!$J$150:$J$159,$R$406,$R$407,1)</f>
        <v>0.68455760185821291</v>
      </c>
      <c r="T457" s="6">
        <f t="shared" ca="1" si="108"/>
        <v>35.365915597557574</v>
      </c>
      <c r="U457" s="6">
        <f ca="1">_xll.PDENSITY($T$457,Model!$K$150:$K$159,$T$406,$T$407,1)</f>
        <v>0.67432193330251022</v>
      </c>
      <c r="V457" s="6">
        <f t="shared" ca="1" si="109"/>
        <v>35.365915597557574</v>
      </c>
      <c r="W457" s="6">
        <f ca="1">_xll.PDENSITY($V$457,Model!$L$150:$L$159,$V$406,$V$407,1)</f>
        <v>0.70441211491608624</v>
      </c>
    </row>
    <row r="458" spans="1:23">
      <c r="A458">
        <v>47</v>
      </c>
      <c r="B458" s="6">
        <f t="shared" ca="1" si="100"/>
        <v>35.726926683743031</v>
      </c>
      <c r="C458" s="6">
        <f ca="1">_xll.PDENSITY($B$458,Model!$B$150:$B$159,$B$406,$B$407,1)</f>
        <v>0.63874146802445608</v>
      </c>
      <c r="D458" s="6">
        <f t="shared" ca="1" si="101"/>
        <v>35.726926683743031</v>
      </c>
      <c r="E458" s="6">
        <f ca="1">_xll.PDENSITY($D$458,Model!$C$150:$C$159,$D$406,$D$407,1)</f>
        <v>0.70143825713808938</v>
      </c>
      <c r="F458" s="6">
        <f t="shared" ca="1" si="102"/>
        <v>35.726926683743031</v>
      </c>
      <c r="G458" s="6">
        <f ca="1">_xll.PDENSITY($F$458,Model!$D$150:$D$159,$F$406,$F$407,1)</f>
        <v>0.67001688193386599</v>
      </c>
      <c r="H458" s="6">
        <f t="shared" ca="1" si="103"/>
        <v>35.726926683743031</v>
      </c>
      <c r="I458" s="6">
        <f ca="1">_xll.PDENSITY($H$458,Model!$E$150:$E$159,$H$406,$H$407,1)</f>
        <v>0.70303499924355273</v>
      </c>
      <c r="J458" s="6">
        <f t="shared" ca="1" si="104"/>
        <v>35.726926683743031</v>
      </c>
      <c r="K458" s="6">
        <f ca="1">_xll.PDENSITY($J$458,Model!$F$150:$F$159,$J$406,$J$407,1)</f>
        <v>0.69274298504013965</v>
      </c>
      <c r="L458" s="6"/>
      <c r="M458" s="6"/>
      <c r="N458" s="6">
        <f t="shared" ca="1" si="105"/>
        <v>35.726926683743031</v>
      </c>
      <c r="O458" s="6">
        <f ca="1">_xll.PDENSITY($N$458,Model!$H$150:$H$159,$N$406,$N$407,1)</f>
        <v>0.68255154815095531</v>
      </c>
      <c r="P458" s="6">
        <f t="shared" ca="1" si="106"/>
        <v>35.726926683743031</v>
      </c>
      <c r="Q458" s="6">
        <f ca="1">_xll.PDENSITY($P$458,Model!$I$150:$I$159,$P$406,$P$407,1)</f>
        <v>0.69448613819253635</v>
      </c>
      <c r="R458" s="6">
        <f t="shared" ca="1" si="107"/>
        <v>35.726926683743031</v>
      </c>
      <c r="S458" s="6">
        <f ca="1">_xll.PDENSITY($R$458,Model!$J$150:$J$159,$R$406,$R$407,1)</f>
        <v>0.69769835838546268</v>
      </c>
      <c r="T458" s="6">
        <f t="shared" ca="1" si="108"/>
        <v>35.726926683743031</v>
      </c>
      <c r="U458" s="6">
        <f ca="1">_xll.PDENSITY($T$458,Model!$K$150:$K$159,$T$406,$T$407,1)</f>
        <v>0.68859851674199535</v>
      </c>
      <c r="V458" s="6">
        <f t="shared" ca="1" si="109"/>
        <v>35.726926683743031</v>
      </c>
      <c r="W458" s="6">
        <f ca="1">_xll.PDENSITY($V$458,Model!$L$150:$L$159,$V$406,$V$407,1)</f>
        <v>0.71655701958056506</v>
      </c>
    </row>
    <row r="459" spans="1:23">
      <c r="A459">
        <v>48</v>
      </c>
      <c r="B459" s="6">
        <f t="shared" ca="1" si="100"/>
        <v>36.087937769928487</v>
      </c>
      <c r="C459" s="6">
        <f ca="1">_xll.PDENSITY($B$459,Model!$B$150:$B$159,$B$406,$B$407,1)</f>
        <v>0.64722317157622922</v>
      </c>
      <c r="D459" s="6">
        <f t="shared" ca="1" si="101"/>
        <v>36.087937769928487</v>
      </c>
      <c r="E459" s="6">
        <f ca="1">_xll.PDENSITY($D$459,Model!$C$150:$C$159,$D$406,$D$407,1)</f>
        <v>0.71425331940613701</v>
      </c>
      <c r="F459" s="6">
        <f t="shared" ca="1" si="102"/>
        <v>36.087937769928487</v>
      </c>
      <c r="G459" s="6">
        <f ca="1">_xll.PDENSITY($F$459,Model!$D$150:$D$159,$F$406,$F$407,1)</f>
        <v>0.680382398330029</v>
      </c>
      <c r="H459" s="6">
        <f t="shared" ca="1" si="103"/>
        <v>36.087937769928487</v>
      </c>
      <c r="I459" s="6">
        <f ca="1">_xll.PDENSITY($H$459,Model!$E$150:$E$159,$H$406,$H$407,1)</f>
        <v>0.71551167412572225</v>
      </c>
      <c r="J459" s="6">
        <f t="shared" ca="1" si="104"/>
        <v>36.087937769928487</v>
      </c>
      <c r="K459" s="6">
        <f ca="1">_xll.PDENSITY($J$459,Model!$F$150:$F$159,$J$406,$J$407,1)</f>
        <v>0.70307495242741447</v>
      </c>
      <c r="L459" s="6"/>
      <c r="M459" s="6"/>
      <c r="N459" s="6">
        <f t="shared" ca="1" si="105"/>
        <v>36.087937769928487</v>
      </c>
      <c r="O459" s="6">
        <f ca="1">_xll.PDENSITY($N$459,Model!$H$150:$H$159,$N$406,$N$407,1)</f>
        <v>0.69863784675957219</v>
      </c>
      <c r="P459" s="6">
        <f t="shared" ca="1" si="106"/>
        <v>36.087937769928487</v>
      </c>
      <c r="Q459" s="6">
        <f ca="1">_xll.PDENSITY($P$459,Model!$I$150:$I$159,$P$406,$P$407,1)</f>
        <v>0.70878840272152455</v>
      </c>
      <c r="R459" s="6">
        <f t="shared" ca="1" si="107"/>
        <v>36.087937769928487</v>
      </c>
      <c r="S459" s="6">
        <f ca="1">_xll.PDENSITY($R$459,Model!$J$150:$J$159,$R$406,$R$407,1)</f>
        <v>0.71099476334972966</v>
      </c>
      <c r="T459" s="6">
        <f t="shared" ca="1" si="108"/>
        <v>36.087937769928487</v>
      </c>
      <c r="U459" s="6">
        <f ca="1">_xll.PDENSITY($T$459,Model!$K$150:$K$159,$T$406,$T$407,1)</f>
        <v>0.70397067535438718</v>
      </c>
      <c r="V459" s="6">
        <f t="shared" ca="1" si="109"/>
        <v>36.087937769928487</v>
      </c>
      <c r="W459" s="6">
        <f ca="1">_xll.PDENSITY($V$459,Model!$L$150:$L$159,$V$406,$V$407,1)</f>
        <v>0.72591222500482855</v>
      </c>
    </row>
    <row r="460" spans="1:23">
      <c r="A460">
        <v>49</v>
      </c>
      <c r="B460" s="6">
        <f t="shared" ca="1" si="100"/>
        <v>36.448948856113944</v>
      </c>
      <c r="C460" s="6">
        <f ca="1">_xll.PDENSITY($B$460,Model!$B$150:$B$159,$B$406,$B$407,1)</f>
        <v>0.65564496925100935</v>
      </c>
      <c r="D460" s="6">
        <f t="shared" ca="1" si="101"/>
        <v>36.448948856113944</v>
      </c>
      <c r="E460" s="6">
        <f ca="1">_xll.PDENSITY($D$460,Model!$C$150:$C$159,$D$406,$D$407,1)</f>
        <v>0.7273918753948736</v>
      </c>
      <c r="F460" s="6">
        <f t="shared" ca="1" si="102"/>
        <v>36.448948856113944</v>
      </c>
      <c r="G460" s="6">
        <f ca="1">_xll.PDENSITY($F$460,Model!$D$150:$D$159,$F$406,$F$407,1)</f>
        <v>0.69067555322124652</v>
      </c>
      <c r="H460" s="6">
        <f t="shared" ca="1" si="103"/>
        <v>36.448948856113944</v>
      </c>
      <c r="I460" s="6">
        <f ca="1">_xll.PDENSITY($H$460,Model!$E$150:$E$159,$H$406,$H$407,1)</f>
        <v>0.72825299741784033</v>
      </c>
      <c r="J460" s="6">
        <f t="shared" ca="1" si="104"/>
        <v>36.448948856113944</v>
      </c>
      <c r="K460" s="6">
        <f ca="1">_xll.PDENSITY($J$460,Model!$F$150:$F$159,$J$406,$J$407,1)</f>
        <v>0.71318674074762278</v>
      </c>
      <c r="L460" s="6"/>
      <c r="M460" s="6"/>
      <c r="N460" s="6">
        <f t="shared" ca="1" si="105"/>
        <v>36.448948856113944</v>
      </c>
      <c r="O460" s="6">
        <f ca="1">_xll.PDENSITY($N$460,Model!$H$150:$H$159,$N$406,$N$407,1)</f>
        <v>0.71593790768106746</v>
      </c>
      <c r="P460" s="6">
        <f t="shared" ca="1" si="106"/>
        <v>36.448948856113944</v>
      </c>
      <c r="Q460" s="6">
        <f ca="1">_xll.PDENSITY($P$460,Model!$I$150:$I$159,$P$406,$P$407,1)</f>
        <v>0.72366469951627965</v>
      </c>
      <c r="R460" s="6">
        <f t="shared" ca="1" si="107"/>
        <v>36.448948856113944</v>
      </c>
      <c r="S460" s="6">
        <f ca="1">_xll.PDENSITY($R$460,Model!$J$150:$J$159,$R$406,$R$407,1)</f>
        <v>0.72465869957676587</v>
      </c>
      <c r="T460" s="6">
        <f t="shared" ca="1" si="108"/>
        <v>36.448948856113944</v>
      </c>
      <c r="U460" s="6">
        <f ca="1">_xll.PDENSITY($T$460,Model!$K$150:$K$159,$T$406,$T$407,1)</f>
        <v>0.72020723249292318</v>
      </c>
      <c r="V460" s="6">
        <f t="shared" ca="1" si="109"/>
        <v>36.448948856113944</v>
      </c>
      <c r="W460" s="6">
        <f ca="1">_xll.PDENSITY($V$460,Model!$L$150:$L$159,$V$406,$V$407,1)</f>
        <v>0.73502090350318772</v>
      </c>
    </row>
    <row r="461" spans="1:23">
      <c r="A461">
        <v>50</v>
      </c>
      <c r="B461" s="6">
        <f t="shared" ca="1" si="100"/>
        <v>36.8099599422994</v>
      </c>
      <c r="C461" s="6">
        <f ca="1">_xll.PDENSITY($B$461,Model!$B$150:$B$159,$B$406,$B$407,1)</f>
        <v>0.6639884286526232</v>
      </c>
      <c r="D461" s="6">
        <f t="shared" ca="1" si="101"/>
        <v>36.8099599422994</v>
      </c>
      <c r="E461" s="6">
        <f ca="1">_xll.PDENSITY($D$461,Model!$C$150:$C$159,$D$406,$D$407,1)</f>
        <v>0.74073597463001362</v>
      </c>
      <c r="F461" s="6">
        <f t="shared" ca="1" si="102"/>
        <v>36.8099599422994</v>
      </c>
      <c r="G461" s="6">
        <f ca="1">_xll.PDENSITY($F$461,Model!$D$150:$D$159,$F$406,$F$407,1)</f>
        <v>0.70093431394884287</v>
      </c>
      <c r="H461" s="6">
        <f t="shared" ca="1" si="103"/>
        <v>36.8099599422994</v>
      </c>
      <c r="I461" s="6">
        <f ca="1">_xll.PDENSITY($H$461,Model!$E$150:$E$159,$H$406,$H$407,1)</f>
        <v>0.74116002551495086</v>
      </c>
      <c r="J461" s="6">
        <f t="shared" ca="1" si="104"/>
        <v>36.8099599422994</v>
      </c>
      <c r="K461" s="6">
        <f ca="1">_xll.PDENSITY($J$461,Model!$F$150:$F$159,$J$406,$J$407,1)</f>
        <v>0.7230712331865482</v>
      </c>
      <c r="L461" s="6"/>
      <c r="M461" s="6"/>
      <c r="N461" s="6">
        <f t="shared" ca="1" si="105"/>
        <v>36.8099599422994</v>
      </c>
      <c r="O461" s="6">
        <f ca="1">_xll.PDENSITY($N$461,Model!$H$150:$H$159,$N$406,$N$407,1)</f>
        <v>0.73418286472098715</v>
      </c>
      <c r="P461" s="6">
        <f t="shared" ca="1" si="106"/>
        <v>36.8099599422994</v>
      </c>
      <c r="Q461" s="6">
        <f ca="1">_xll.PDENSITY($P$461,Model!$I$150:$I$159,$P$406,$P$407,1)</f>
        <v>0.73891457905175084</v>
      </c>
      <c r="R461" s="6">
        <f t="shared" ca="1" si="107"/>
        <v>36.8099599422994</v>
      </c>
      <c r="S461" s="6">
        <f ca="1">_xll.PDENSITY($R$461,Model!$J$150:$J$159,$R$406,$R$407,1)</f>
        <v>0.73869138257707534</v>
      </c>
      <c r="T461" s="6">
        <f t="shared" ca="1" si="108"/>
        <v>36.8099599422994</v>
      </c>
      <c r="U461" s="6">
        <f ca="1">_xll.PDENSITY($T$461,Model!$K$150:$K$159,$T$406,$T$407,1)</f>
        <v>0.73703372096784037</v>
      </c>
      <c r="V461" s="6">
        <f t="shared" ca="1" si="109"/>
        <v>36.8099599422994</v>
      </c>
      <c r="W461" s="6">
        <f ca="1">_xll.PDENSITY($V$461,Model!$L$150:$L$159,$V$406,$V$407,1)</f>
        <v>0.74412958200154689</v>
      </c>
    </row>
    <row r="462" spans="1:23">
      <c r="A462">
        <v>51</v>
      </c>
      <c r="B462" s="6">
        <f t="shared" ca="1" si="100"/>
        <v>37.170971028484857</v>
      </c>
      <c r="C462" s="6">
        <f ca="1">_xll.PDENSITY($B$462,Model!$B$150:$B$159,$B$406,$B$407,1)</f>
        <v>0.67223262151401764</v>
      </c>
      <c r="D462" s="6">
        <f t="shared" ca="1" si="101"/>
        <v>37.170971028484857</v>
      </c>
      <c r="E462" s="6">
        <f ca="1">_xll.PDENSITY($D$462,Model!$C$150:$C$159,$D$406,$D$407,1)</f>
        <v>0.75416429835889498</v>
      </c>
      <c r="F462" s="6">
        <f t="shared" ca="1" si="102"/>
        <v>37.170971028484857</v>
      </c>
      <c r="G462" s="6">
        <f ca="1">_xll.PDENSITY($F$462,Model!$D$150:$D$159,$F$406,$F$407,1)</f>
        <v>0.71119652098779584</v>
      </c>
      <c r="H462" s="6">
        <f t="shared" ca="1" si="103"/>
        <v>37.170971028484857</v>
      </c>
      <c r="I462" s="6">
        <f ca="1">_xll.PDENSITY($H$462,Model!$E$150:$E$159,$H$406,$H$407,1)</f>
        <v>0.75413199454290214</v>
      </c>
      <c r="J462" s="6">
        <f t="shared" ca="1" si="104"/>
        <v>37.170971028484857</v>
      </c>
      <c r="K462" s="6">
        <f ca="1">_xll.PDENSITY($J$462,Model!$F$150:$F$159,$J$406,$J$407,1)</f>
        <v>0.732721058132211</v>
      </c>
      <c r="L462" s="6"/>
      <c r="M462" s="6"/>
      <c r="N462" s="6">
        <f t="shared" ca="1" si="105"/>
        <v>37.170971028484857</v>
      </c>
      <c r="O462" s="6">
        <f ca="1">_xll.PDENSITY($N$462,Model!$H$150:$H$159,$N$406,$N$407,1)</f>
        <v>0.75303858403773516</v>
      </c>
      <c r="P462" s="6">
        <f t="shared" ca="1" si="106"/>
        <v>37.170971028484857</v>
      </c>
      <c r="Q462" s="6">
        <f ca="1">_xll.PDENSITY($P$462,Model!$I$150:$I$159,$P$406,$P$407,1)</f>
        <v>0.75432841140861107</v>
      </c>
      <c r="R462" s="6">
        <f t="shared" ca="1" si="107"/>
        <v>37.170971028484857</v>
      </c>
      <c r="S462" s="6">
        <f ca="1">_xll.PDENSITY($R$462,Model!$J$150:$J$159,$R$406,$R$407,1)</f>
        <v>0.75309281235065795</v>
      </c>
      <c r="T462" s="6">
        <f t="shared" ca="1" si="108"/>
        <v>37.170971028484857</v>
      </c>
      <c r="U462" s="6">
        <f ca="1">_xll.PDENSITY($T$462,Model!$K$150:$K$159,$T$406,$T$407,1)</f>
        <v>0.75414894302519164</v>
      </c>
      <c r="V462" s="6">
        <f t="shared" ca="1" si="109"/>
        <v>37.170971028484857</v>
      </c>
      <c r="W462" s="6">
        <f ca="1">_xll.PDENSITY($V$462,Model!$L$150:$L$159,$V$406,$V$407,1)</f>
        <v>0.75323826049990605</v>
      </c>
    </row>
    <row r="463" spans="1:23">
      <c r="A463">
        <v>52</v>
      </c>
      <c r="B463" s="6">
        <f t="shared" ca="1" si="100"/>
        <v>37.531982114670313</v>
      </c>
      <c r="C463" s="6">
        <f ca="1">_xll.PDENSITY($B$463,Model!$B$150:$B$159,$B$406,$B$407,1)</f>
        <v>0.68035483613975889</v>
      </c>
      <c r="D463" s="6">
        <f t="shared" ca="1" si="101"/>
        <v>37.531982114670313</v>
      </c>
      <c r="E463" s="6">
        <f ca="1">_xll.PDENSITY($D$463,Model!$C$150:$C$159,$D$406,$D$407,1)</f>
        <v>0.76755476209635165</v>
      </c>
      <c r="F463" s="6">
        <f t="shared" ca="1" si="102"/>
        <v>37.531982114670313</v>
      </c>
      <c r="G463" s="6">
        <f ca="1">_xll.PDENSITY($F$463,Model!$D$150:$D$159,$F$406,$F$407,1)</f>
        <v>0.72150002752515152</v>
      </c>
      <c r="H463" s="6">
        <f t="shared" ca="1" si="103"/>
        <v>37.531982114670313</v>
      </c>
      <c r="I463" s="6">
        <f ca="1">_xll.PDENSITY($H$463,Model!$E$150:$E$159,$H$406,$H$407,1)</f>
        <v>0.7670681406275428</v>
      </c>
      <c r="J463" s="6">
        <f t="shared" ca="1" si="104"/>
        <v>37.531982114670313</v>
      </c>
      <c r="K463" s="6">
        <f ca="1">_xll.PDENSITY($J$463,Model!$F$150:$F$159,$J$406,$J$407,1)</f>
        <v>0.74212871088551713</v>
      </c>
      <c r="L463" s="6"/>
      <c r="M463" s="6"/>
      <c r="N463" s="6">
        <f t="shared" ca="1" si="105"/>
        <v>37.531982114670313</v>
      </c>
      <c r="O463" s="6">
        <f ca="1">_xll.PDENSITY($N$463,Model!$H$150:$H$159,$N$406,$N$407,1)</f>
        <v>0.77210566418197102</v>
      </c>
      <c r="P463" s="6">
        <f t="shared" ca="1" si="106"/>
        <v>37.531982114670313</v>
      </c>
      <c r="Q463" s="6">
        <f ca="1">_xll.PDENSITY($P$463,Model!$I$150:$I$159,$P$406,$P$407,1)</f>
        <v>0.76969297465372788</v>
      </c>
      <c r="R463" s="6">
        <f t="shared" ca="1" si="107"/>
        <v>37.531982114670313</v>
      </c>
      <c r="S463" s="6">
        <f ca="1">_xll.PDENSITY($R$463,Model!$J$150:$J$159,$R$406,$R$407,1)</f>
        <v>0.76786298889751381</v>
      </c>
      <c r="T463" s="6">
        <f t="shared" ca="1" si="108"/>
        <v>37.531982114670313</v>
      </c>
      <c r="U463" s="6">
        <f ca="1">_xll.PDENSITY($T$463,Model!$K$150:$K$159,$T$406,$T$407,1)</f>
        <v>0.77123896093324407</v>
      </c>
      <c r="V463" s="6">
        <f t="shared" ca="1" si="109"/>
        <v>37.531982114670313</v>
      </c>
      <c r="W463" s="6">
        <f ca="1">_xll.PDENSITY($V$463,Model!$L$150:$L$159,$V$406,$V$407,1)</f>
        <v>0.76234693899826522</v>
      </c>
    </row>
    <row r="464" spans="1:23">
      <c r="A464">
        <v>53</v>
      </c>
      <c r="B464" s="6">
        <f t="shared" ca="1" si="100"/>
        <v>37.89299320085577</v>
      </c>
      <c r="C464" s="6">
        <f ca="1">_xll.PDENSITY($B$464,Model!$B$150:$B$159,$B$406,$B$407,1)</f>
        <v>0.68833143009773567</v>
      </c>
      <c r="D464" s="6">
        <f t="shared" ca="1" si="101"/>
        <v>37.89299320085577</v>
      </c>
      <c r="E464" s="6">
        <f ca="1">_xll.PDENSITY($D$464,Model!$C$150:$C$159,$D$406,$D$407,1)</f>
        <v>0.78078562556381059</v>
      </c>
      <c r="F464" s="6">
        <f t="shared" ca="1" si="102"/>
        <v>37.89299320085577</v>
      </c>
      <c r="G464" s="6">
        <f ca="1">_xll.PDENSITY($F$464,Model!$D$150:$D$159,$F$406,$F$407,1)</f>
        <v>0.73177885541701149</v>
      </c>
      <c r="H464" s="6">
        <f t="shared" ca="1" si="103"/>
        <v>37.89299320085577</v>
      </c>
      <c r="I464" s="6">
        <f ca="1">_xll.PDENSITY($H$464,Model!$E$150:$E$159,$H$406,$H$407,1)</f>
        <v>0.77986769989472116</v>
      </c>
      <c r="J464" s="6">
        <f t="shared" ca="1" si="104"/>
        <v>37.89299320085577</v>
      </c>
      <c r="K464" s="6">
        <f ca="1">_xll.PDENSITY($J$464,Model!$F$150:$F$159,$J$406,$J$407,1)</f>
        <v>0.75128668085436889</v>
      </c>
      <c r="L464" s="6"/>
      <c r="M464" s="6"/>
      <c r="N464" s="6">
        <f t="shared" ca="1" si="105"/>
        <v>37.89299320085577</v>
      </c>
      <c r="O464" s="6">
        <f ca="1">_xll.PDENSITY($N$464,Model!$H$150:$H$159,$N$406,$N$407,1)</f>
        <v>0.7909211655137085</v>
      </c>
      <c r="P464" s="6">
        <f t="shared" ca="1" si="106"/>
        <v>37.89299320085577</v>
      </c>
      <c r="Q464" s="6">
        <f ca="1">_xll.PDENSITY($P$464,Model!$I$150:$I$159,$P$406,$P$407,1)</f>
        <v>0.78479702829318199</v>
      </c>
      <c r="R464" s="6">
        <f t="shared" ca="1" si="107"/>
        <v>37.89299320085577</v>
      </c>
      <c r="S464" s="6">
        <f ca="1">_xll.PDENSITY($R$464,Model!$J$150:$J$159,$R$406,$R$407,1)</f>
        <v>0.78279398091303398</v>
      </c>
      <c r="T464" s="6">
        <f t="shared" ca="1" si="108"/>
        <v>37.89299320085577</v>
      </c>
      <c r="U464" s="6">
        <f ca="1">_xll.PDENSITY($T$464,Model!$K$150:$K$159,$T$406,$T$407,1)</f>
        <v>0.78799155103058782</v>
      </c>
      <c r="V464" s="6">
        <f t="shared" ca="1" si="109"/>
        <v>37.89299320085577</v>
      </c>
      <c r="W464" s="6">
        <f ca="1">_xll.PDENSITY($V$464,Model!$L$150:$L$159,$V$406,$V$407,1)</f>
        <v>0.77145561749662439</v>
      </c>
    </row>
    <row r="465" spans="1:23">
      <c r="A465">
        <v>54</v>
      </c>
      <c r="B465" s="6">
        <f t="shared" ca="1" si="100"/>
        <v>38.254004287041226</v>
      </c>
      <c r="C465" s="6">
        <f ca="1">_xll.PDENSITY($B$465,Model!$B$150:$B$159,$B$406,$B$407,1)</f>
        <v>0.6961387899436795</v>
      </c>
      <c r="D465" s="6">
        <f t="shared" ca="1" si="101"/>
        <v>38.254004287041226</v>
      </c>
      <c r="E465" s="6">
        <f ca="1">_xll.PDENSITY($D$465,Model!$C$150:$C$159,$D$406,$D$407,1)</f>
        <v>0.79373659949901243</v>
      </c>
      <c r="F465" s="6">
        <f t="shared" ca="1" si="102"/>
        <v>38.254004287041226</v>
      </c>
      <c r="G465" s="6">
        <f ca="1">_xll.PDENSITY($F$465,Model!$D$150:$D$159,$F$406,$F$407,1)</f>
        <v>0.74181748128445368</v>
      </c>
      <c r="H465" s="6">
        <f t="shared" ca="1" si="103"/>
        <v>38.254004287041226</v>
      </c>
      <c r="I465" s="6">
        <f ca="1">_xll.PDENSITY($H$465,Model!$E$150:$E$159,$H$406,$H$407,1)</f>
        <v>0.7924299084702856</v>
      </c>
      <c r="J465" s="6">
        <f t="shared" ca="1" si="104"/>
        <v>38.254004287041226</v>
      </c>
      <c r="K465" s="6">
        <f ca="1">_xll.PDENSITY($J$465,Model!$F$150:$F$159,$J$406,$J$407,1)</f>
        <v>0.7601875944097809</v>
      </c>
      <c r="L465" s="6"/>
      <c r="M465" s="6"/>
      <c r="N465" s="6">
        <f t="shared" ca="1" si="105"/>
        <v>38.254004287041226</v>
      </c>
      <c r="O465" s="6">
        <f ca="1">_xll.PDENSITY($N$465,Model!$H$150:$H$159,$N$406,$N$407,1)</f>
        <v>0.80900107341527272</v>
      </c>
      <c r="P465" s="6">
        <f t="shared" ca="1" si="106"/>
        <v>38.254004287041226</v>
      </c>
      <c r="Q465" s="6">
        <f ca="1">_xll.PDENSITY($P$465,Model!$I$150:$I$159,$P$406,$P$407,1)</f>
        <v>0.79943688672528612</v>
      </c>
      <c r="R465" s="6">
        <f t="shared" ca="1" si="107"/>
        <v>38.254004287041226</v>
      </c>
      <c r="S465" s="6">
        <f ca="1">_xll.PDENSITY($R$465,Model!$J$150:$J$159,$R$406,$R$407,1)</f>
        <v>0.79737910283324775</v>
      </c>
      <c r="T465" s="6">
        <f t="shared" ca="1" si="108"/>
        <v>38.254004287041226</v>
      </c>
      <c r="U465" s="6">
        <f ca="1">_xll.PDENSITY($T$465,Model!$K$150:$K$159,$T$406,$T$407,1)</f>
        <v>0.80411040204698347</v>
      </c>
      <c r="V465" s="6">
        <f t="shared" ca="1" si="109"/>
        <v>38.254004287041226</v>
      </c>
      <c r="W465" s="6">
        <f ca="1">_xll.PDENSITY($V$465,Model!$L$150:$L$159,$V$406,$V$407,1)</f>
        <v>0.78056429599498345</v>
      </c>
    </row>
    <row r="466" spans="1:23">
      <c r="A466">
        <v>55</v>
      </c>
      <c r="B466" s="6">
        <f t="shared" ca="1" si="100"/>
        <v>38.615015373226683</v>
      </c>
      <c r="C466" s="6">
        <f ca="1">_xll.PDENSITY($B$466,Model!$B$150:$B$159,$B$406,$B$407,1)</f>
        <v>0.70375433765001183</v>
      </c>
      <c r="D466" s="6">
        <f t="shared" ca="1" si="101"/>
        <v>38.615015373226683</v>
      </c>
      <c r="E466" s="6">
        <f ca="1">_xll.PDENSITY($D$466,Model!$C$150:$C$159,$D$406,$D$407,1)</f>
        <v>0.80628993927372183</v>
      </c>
      <c r="F466" s="6">
        <f t="shared" ca="1" si="102"/>
        <v>38.615015373226683</v>
      </c>
      <c r="G466" s="6">
        <f ca="1">_xll.PDENSITY($F$466,Model!$D$150:$D$159,$F$406,$F$407,1)</f>
        <v>0.7515056836921129</v>
      </c>
      <c r="H466" s="6">
        <f t="shared" ca="1" si="103"/>
        <v>38.615015373226683</v>
      </c>
      <c r="I466" s="6">
        <f ca="1">_xll.PDENSITY($H$466,Model!$E$150:$E$159,$H$406,$H$407,1)</f>
        <v>0.80465400248008445</v>
      </c>
      <c r="J466" s="6">
        <f t="shared" ca="1" si="104"/>
        <v>38.615015373226683</v>
      </c>
      <c r="K466" s="6">
        <f ca="1">_xll.PDENSITY($J$466,Model!$F$150:$F$159,$J$406,$J$407,1)</f>
        <v>0.76882440015460407</v>
      </c>
      <c r="L466" s="6"/>
      <c r="M466" s="6"/>
      <c r="N466" s="6">
        <f t="shared" ca="1" si="105"/>
        <v>38.615015373226683</v>
      </c>
      <c r="O466" s="6">
        <f ca="1">_xll.PDENSITY($N$466,Model!$H$150:$H$159,$N$406,$N$407,1)</f>
        <v>0.825908344505347</v>
      </c>
      <c r="P466" s="6">
        <f t="shared" ca="1" si="106"/>
        <v>38.615015373226683</v>
      </c>
      <c r="Q466" s="6">
        <f ca="1">_xll.PDENSITY($P$466,Model!$I$150:$I$159,$P$406,$P$407,1)</f>
        <v>0.81342199269360249</v>
      </c>
      <c r="R466" s="6">
        <f t="shared" ca="1" si="107"/>
        <v>38.615015373226683</v>
      </c>
      <c r="S466" s="6">
        <f ca="1">_xll.PDENSITY($R$466,Model!$J$150:$J$159,$R$406,$R$407,1)</f>
        <v>0.81132391671308068</v>
      </c>
      <c r="T466" s="6">
        <f t="shared" ca="1" si="108"/>
        <v>38.615015373226683</v>
      </c>
      <c r="U466" s="6">
        <f ca="1">_xll.PDENSITY($T$466,Model!$K$150:$K$159,$T$406,$T$407,1)</f>
        <v>0.81932833837946328</v>
      </c>
      <c r="V466" s="6">
        <f t="shared" ca="1" si="109"/>
        <v>38.615015373226683</v>
      </c>
      <c r="W466" s="6">
        <f ca="1">_xll.PDENSITY($V$466,Model!$L$150:$L$159,$V$406,$V$407,1)</f>
        <v>0.78967297449334273</v>
      </c>
    </row>
    <row r="467" spans="1:23">
      <c r="A467">
        <v>56</v>
      </c>
      <c r="B467" s="6">
        <f t="shared" ca="1" si="100"/>
        <v>38.97602645941214</v>
      </c>
      <c r="C467" s="6">
        <f ca="1">_xll.PDENSITY($B$467,Model!$B$150:$B$159,$B$406,$B$407,1)</f>
        <v>0.71115750229561647</v>
      </c>
      <c r="D467" s="6">
        <f t="shared" ca="1" si="101"/>
        <v>38.97602645941214</v>
      </c>
      <c r="E467" s="6">
        <f ca="1">_xll.PDENSITY($D$467,Model!$C$150:$C$159,$D$406,$D$407,1)</f>
        <v>0.81833151537673143</v>
      </c>
      <c r="F467" s="6">
        <f t="shared" ca="1" si="102"/>
        <v>38.97602645941214</v>
      </c>
      <c r="G467" s="6">
        <f ca="1">_xll.PDENSITY($F$467,Model!$D$150:$D$159,$F$406,$F$407,1)</f>
        <v>0.76064985901403614</v>
      </c>
      <c r="H467" s="6">
        <f t="shared" ca="1" si="103"/>
        <v>38.97602645941214</v>
      </c>
      <c r="I467" s="6">
        <f ca="1">_xll.PDENSITY($H$467,Model!$E$150:$E$159,$H$406,$H$407,1)</f>
        <v>0.81643921804996611</v>
      </c>
      <c r="J467" s="6">
        <f t="shared" ca="1" si="104"/>
        <v>38.97602645941214</v>
      </c>
      <c r="K467" s="6">
        <f ca="1">_xll.PDENSITY($J$467,Model!$F$150:$F$159,$J$406,$J$407,1)</f>
        <v>0.77719050639577936</v>
      </c>
      <c r="L467" s="6"/>
      <c r="M467" s="6"/>
      <c r="N467" s="6">
        <f t="shared" ca="1" si="105"/>
        <v>38.97602645941214</v>
      </c>
      <c r="O467" s="6">
        <f ca="1">_xll.PDENSITY($N$467,Model!$H$150:$H$159,$N$406,$N$407,1)</f>
        <v>0.84126803992285237</v>
      </c>
      <c r="P467" s="6">
        <f t="shared" ca="1" si="106"/>
        <v>38.97602645941214</v>
      </c>
      <c r="Q467" s="6">
        <f ca="1">_xll.PDENSITY($P$467,Model!$I$150:$I$159,$P$406,$P$407,1)</f>
        <v>0.82658049073996209</v>
      </c>
      <c r="R467" s="6">
        <f t="shared" ca="1" si="107"/>
        <v>38.97602645941214</v>
      </c>
      <c r="S467" s="6">
        <f ca="1">_xll.PDENSITY($R$467,Model!$J$150:$J$159,$R$406,$R$407,1)</f>
        <v>0.82416990862010964</v>
      </c>
      <c r="T467" s="6">
        <f t="shared" ca="1" si="108"/>
        <v>38.97602645941214</v>
      </c>
      <c r="U467" s="6">
        <f ca="1">_xll.PDENSITY($T$467,Model!$K$150:$K$159,$T$406,$T$407,1)</f>
        <v>0.83341884900620011</v>
      </c>
      <c r="V467" s="6">
        <f t="shared" ca="1" si="109"/>
        <v>38.97602645941214</v>
      </c>
      <c r="W467" s="6">
        <f ca="1">_xll.PDENSITY($V$467,Model!$L$150:$L$159,$V$406,$V$407,1)</f>
        <v>0.79878165299170178</v>
      </c>
    </row>
    <row r="468" spans="1:23">
      <c r="A468">
        <v>57</v>
      </c>
      <c r="B468" s="6">
        <f t="shared" ca="1" si="100"/>
        <v>39.337037545597596</v>
      </c>
      <c r="C468" s="6">
        <f ca="1">_xll.PDENSITY($B$468,Model!$B$150:$B$159,$B$406,$B$407,1)</f>
        <v>0.71833056895976666</v>
      </c>
      <c r="D468" s="6">
        <f t="shared" ca="1" si="101"/>
        <v>39.337037545597596</v>
      </c>
      <c r="E468" s="6">
        <f ca="1">_xll.PDENSITY($D$468,Model!$C$150:$C$159,$D$406,$D$407,1)</f>
        <v>0.82975185102979232</v>
      </c>
      <c r="F468" s="6">
        <f t="shared" ca="1" si="102"/>
        <v>39.337037545597596</v>
      </c>
      <c r="G468" s="6">
        <f ca="1">_xll.PDENSITY($F$468,Model!$D$150:$D$159,$F$406,$F$407,1)</f>
        <v>0.76928002726793276</v>
      </c>
      <c r="H468" s="6">
        <f t="shared" ca="1" si="103"/>
        <v>39.337037545597596</v>
      </c>
      <c r="I468" s="6">
        <f ca="1">_xll.PDENSITY($H$468,Model!$E$150:$E$159,$H$406,$H$407,1)</f>
        <v>0.8276847913057791</v>
      </c>
      <c r="J468" s="6">
        <f t="shared" ca="1" si="104"/>
        <v>39.337037545597596</v>
      </c>
      <c r="K468" s="6">
        <f ca="1">_xll.PDENSITY($J$468,Model!$F$150:$F$159,$J$406,$J$407,1)</f>
        <v>0.78527997803625971</v>
      </c>
      <c r="L468" s="6"/>
      <c r="M468" s="6"/>
      <c r="N468" s="6">
        <f t="shared" ca="1" si="105"/>
        <v>39.337037545597596</v>
      </c>
      <c r="O468" s="6">
        <f ca="1">_xll.PDENSITY($N$468,Model!$H$150:$H$159,$N$406,$N$407,1)</f>
        <v>0.85480608130400315</v>
      </c>
      <c r="P468" s="6">
        <f t="shared" ca="1" si="106"/>
        <v>39.337037545597596</v>
      </c>
      <c r="Q468" s="6">
        <f ca="1">_xll.PDENSITY($P$468,Model!$I$150:$I$159,$P$406,$P$407,1)</f>
        <v>0.83876480065748282</v>
      </c>
      <c r="R468" s="6">
        <f t="shared" ca="1" si="107"/>
        <v>39.337037545597596</v>
      </c>
      <c r="S468" s="6">
        <f ca="1">_xll.PDENSITY($R$468,Model!$J$150:$J$159,$R$406,$R$407,1)</f>
        <v>0.83590966020731905</v>
      </c>
      <c r="T468" s="6">
        <f t="shared" ca="1" si="108"/>
        <v>39.337037545597596</v>
      </c>
      <c r="U468" s="6">
        <f ca="1">_xll.PDENSITY($T$468,Model!$K$150:$K$159,$T$406,$T$407,1)</f>
        <v>0.84620520272065813</v>
      </c>
      <c r="V468" s="6">
        <f t="shared" ca="1" si="109"/>
        <v>39.337037545597596</v>
      </c>
      <c r="W468" s="6">
        <f ca="1">_xll.PDENSITY($V$468,Model!$L$150:$L$159,$V$406,$V$407,1)</f>
        <v>0.80789033149006106</v>
      </c>
    </row>
    <row r="469" spans="1:23">
      <c r="A469">
        <v>58</v>
      </c>
      <c r="B469" s="6">
        <f t="shared" ca="1" si="100"/>
        <v>39.698048631783053</v>
      </c>
      <c r="C469" s="6">
        <f ca="1">_xll.PDENSITY($B$469,Model!$B$150:$B$159,$B$406,$B$407,1)</f>
        <v>0.72525932827830142</v>
      </c>
      <c r="D469" s="6">
        <f t="shared" ca="1" si="101"/>
        <v>39.698048631783053</v>
      </c>
      <c r="E469" s="6">
        <f ca="1">_xll.PDENSITY($D$469,Model!$C$150:$C$159,$D$406,$D$407,1)</f>
        <v>0.84044711750291712</v>
      </c>
      <c r="F469" s="6">
        <f t="shared" ca="1" si="102"/>
        <v>39.698048631783053</v>
      </c>
      <c r="G469" s="6">
        <f ca="1">_xll.PDENSITY($F$469,Model!$D$150:$D$159,$F$406,$F$407,1)</f>
        <v>0.77742802170096981</v>
      </c>
      <c r="H469" s="6">
        <f t="shared" ca="1" si="103"/>
        <v>39.698048631783053</v>
      </c>
      <c r="I469" s="6">
        <f ca="1">_xll.PDENSITY($H$469,Model!$E$150:$E$159,$H$406,$H$407,1)</f>
        <v>0.83828995837337195</v>
      </c>
      <c r="J469" s="6">
        <f t="shared" ca="1" si="104"/>
        <v>39.698048631783053</v>
      </c>
      <c r="K469" s="6">
        <f ca="1">_xll.PDENSITY($J$469,Model!$F$150:$F$159,$J$406,$J$407,1)</f>
        <v>0.79308767164950456</v>
      </c>
      <c r="L469" s="6"/>
      <c r="M469" s="6"/>
      <c r="N469" s="6">
        <f t="shared" ca="1" si="105"/>
        <v>39.698048631783053</v>
      </c>
      <c r="O469" s="6">
        <f ca="1">_xll.PDENSITY($N$469,Model!$H$150:$H$159,$N$406,$N$407,1)</f>
        <v>0.86635716742997726</v>
      </c>
      <c r="P469" s="6">
        <f t="shared" ca="1" si="106"/>
        <v>39.698048631783053</v>
      </c>
      <c r="Q469" s="6">
        <f ca="1">_xll.PDENSITY($P$469,Model!$I$150:$I$159,$P$406,$P$407,1)</f>
        <v>0.84985719094358703</v>
      </c>
      <c r="R469" s="6">
        <f t="shared" ca="1" si="107"/>
        <v>39.698048631783053</v>
      </c>
      <c r="S469" s="6">
        <f ca="1">_xll.PDENSITY($R$469,Model!$J$150:$J$159,$R$406,$R$407,1)</f>
        <v>0.84654317147470892</v>
      </c>
      <c r="T469" s="6">
        <f t="shared" ca="1" si="108"/>
        <v>39.698048631783053</v>
      </c>
      <c r="U469" s="6">
        <f ca="1">_xll.PDENSITY($T$469,Model!$K$150:$K$159,$T$406,$T$407,1)</f>
        <v>0.85756643036853997</v>
      </c>
      <c r="V469" s="6">
        <f t="shared" ca="1" si="109"/>
        <v>39.698048631783053</v>
      </c>
      <c r="W469" s="6">
        <f ca="1">_xll.PDENSITY($V$469,Model!$L$150:$L$159,$V$406,$V$407,1)</f>
        <v>0.81699900998842023</v>
      </c>
    </row>
    <row r="470" spans="1:23">
      <c r="A470">
        <v>59</v>
      </c>
      <c r="B470" s="6">
        <f t="shared" ca="1" si="100"/>
        <v>40.059059717968509</v>
      </c>
      <c r="C470" s="6">
        <f ca="1">_xll.PDENSITY($B$470,Model!$B$150:$B$159,$B$406,$B$407,1)</f>
        <v>0.73193347714839396</v>
      </c>
      <c r="D470" s="6">
        <f t="shared" ca="1" si="101"/>
        <v>40.059059717968509</v>
      </c>
      <c r="E470" s="6">
        <f ca="1">_xll.PDENSITY($D$470,Model!$C$150:$C$159,$D$406,$D$407,1)</f>
        <v>0.85032007808008303</v>
      </c>
      <c r="F470" s="6">
        <f t="shared" ca="1" si="102"/>
        <v>40.059059717968509</v>
      </c>
      <c r="G470" s="6">
        <f ca="1">_xll.PDENSITY($F$470,Model!$D$150:$D$159,$F$406,$F$407,1)</f>
        <v>0.78512389701348129</v>
      </c>
      <c r="H470" s="6">
        <f t="shared" ca="1" si="103"/>
        <v>40.059059717968509</v>
      </c>
      <c r="I470" s="6">
        <f ca="1">_xll.PDENSITY($H$470,Model!$E$150:$E$159,$H$406,$H$407,1)</f>
        <v>0.84815395537859284</v>
      </c>
      <c r="J470" s="6">
        <f t="shared" ca="1" si="104"/>
        <v>40.059059717968509</v>
      </c>
      <c r="K470" s="6">
        <f ca="1">_xll.PDENSITY($J$470,Model!$F$150:$F$159,$J$406,$J$407,1)</f>
        <v>0.80060938872067378</v>
      </c>
      <c r="L470" s="6"/>
      <c r="M470" s="6"/>
      <c r="N470" s="6">
        <f t="shared" ca="1" si="105"/>
        <v>40.059059717968509</v>
      </c>
      <c r="O470" s="6">
        <f ca="1">_xll.PDENSITY($N$470,Model!$H$150:$H$159,$N$406,$N$407,1)</f>
        <v>0.87586477642819249</v>
      </c>
      <c r="P470" s="6">
        <f t="shared" ca="1" si="106"/>
        <v>40.059059717968509</v>
      </c>
      <c r="Q470" s="6">
        <f ca="1">_xll.PDENSITY($P$470,Model!$I$150:$I$159,$P$406,$P$407,1)</f>
        <v>0.85977535225302171</v>
      </c>
      <c r="R470" s="6">
        <f t="shared" ca="1" si="107"/>
        <v>40.059059717968509</v>
      </c>
      <c r="S470" s="6">
        <f ca="1">_xll.PDENSITY($R$470,Model!$J$150:$J$159,$R$406,$R$407,1)</f>
        <v>0.85607044242227914</v>
      </c>
      <c r="T470" s="6">
        <f t="shared" ca="1" si="108"/>
        <v>40.059059717968509</v>
      </c>
      <c r="U470" s="6">
        <f ca="1">_xll.PDENSITY($T$470,Model!$K$150:$K$159,$T$406,$T$407,1)</f>
        <v>0.86743945477004447</v>
      </c>
      <c r="V470" s="6">
        <f t="shared" ca="1" si="109"/>
        <v>40.059059717968509</v>
      </c>
      <c r="W470" s="6">
        <f ca="1">_xll.PDENSITY($V$470,Model!$L$150:$L$159,$V$406,$V$407,1)</f>
        <v>0.8261076884867794</v>
      </c>
    </row>
    <row r="471" spans="1:23">
      <c r="A471">
        <v>60</v>
      </c>
      <c r="B471" s="6">
        <f t="shared" ca="1" si="100"/>
        <v>40.420070804153966</v>
      </c>
      <c r="C471" s="6">
        <f ca="1">_xll.PDENSITY($B$471,Model!$B$150:$B$159,$B$406,$B$407,1)</f>
        <v>0.73834675617733869</v>
      </c>
      <c r="D471" s="6">
        <f t="shared" ca="1" si="101"/>
        <v>40.420070804153966</v>
      </c>
      <c r="E471" s="6">
        <f ca="1">_xll.PDENSITY($D$471,Model!$C$150:$C$159,$D$406,$D$407,1)</f>
        <v>0.85928097209320797</v>
      </c>
      <c r="F471" s="6">
        <f t="shared" ca="1" si="102"/>
        <v>40.420070804153966</v>
      </c>
      <c r="G471" s="6">
        <f ca="1">_xll.PDENSITY($F$471,Model!$D$150:$D$159,$F$406,$F$407,1)</f>
        <v>0.7923960402187652</v>
      </c>
      <c r="H471" s="6">
        <f t="shared" ca="1" si="103"/>
        <v>40.420070804153966</v>
      </c>
      <c r="I471" s="6">
        <f ca="1">_xll.PDENSITY($H$471,Model!$E$150:$E$159,$H$406,$H$407,1)</f>
        <v>0.85717601844729041</v>
      </c>
      <c r="J471" s="6">
        <f t="shared" ca="1" si="104"/>
        <v>40.420070804153966</v>
      </c>
      <c r="K471" s="6">
        <f ca="1">_xll.PDENSITY($J$471,Model!$F$150:$F$159,$J$406,$J$407,1)</f>
        <v>0.80784201615463735</v>
      </c>
      <c r="L471" s="6"/>
      <c r="M471" s="6"/>
      <c r="N471" s="6">
        <f t="shared" ca="1" si="105"/>
        <v>40.420070804153966</v>
      </c>
      <c r="O471" s="6">
        <f ca="1">_xll.PDENSITY($N$471,Model!$H$150:$H$159,$N$406,$N$407,1)</f>
        <v>0.88338116577230641</v>
      </c>
      <c r="P471" s="6">
        <f t="shared" ca="1" si="106"/>
        <v>40.420070804153966</v>
      </c>
      <c r="Q471" s="6">
        <f ca="1">_xll.PDENSITY($P$471,Model!$I$150:$I$159,$P$406,$P$407,1)</f>
        <v>0.86847797085087497</v>
      </c>
      <c r="R471" s="6">
        <f t="shared" ca="1" si="107"/>
        <v>40.420070804153966</v>
      </c>
      <c r="S471" s="6">
        <f ca="1">_xll.PDENSITY($R$471,Model!$J$150:$J$159,$R$406,$R$407,1)</f>
        <v>0.86449147305002971</v>
      </c>
      <c r="T471" s="6">
        <f t="shared" ca="1" si="108"/>
        <v>40.420070804153966</v>
      </c>
      <c r="U471" s="6">
        <f ca="1">_xll.PDENSITY($T$471,Model!$K$150:$K$159,$T$406,$T$407,1)</f>
        <v>0.87581664900994749</v>
      </c>
      <c r="V471" s="6">
        <f t="shared" ca="1" si="109"/>
        <v>40.420070804153966</v>
      </c>
      <c r="W471" s="6">
        <f ca="1">_xll.PDENSITY($V$471,Model!$L$150:$L$159,$V$406,$V$407,1)</f>
        <v>0.83521636698513857</v>
      </c>
    </row>
    <row r="472" spans="1:23">
      <c r="A472">
        <v>61</v>
      </c>
      <c r="B472" s="6">
        <f t="shared" ca="1" si="100"/>
        <v>40.781081890339422</v>
      </c>
      <c r="C472" s="6">
        <f ca="1">_xll.PDENSITY($B$472,Model!$B$150:$B$159,$B$406,$B$407,1)</f>
        <v>0.74449684362871238</v>
      </c>
      <c r="D472" s="6">
        <f t="shared" ca="1" si="101"/>
        <v>40.781081890339422</v>
      </c>
      <c r="E472" s="6">
        <f ca="1">_xll.PDENSITY($D$472,Model!$C$150:$C$159,$D$406,$D$407,1)</f>
        <v>0.86724833098714615</v>
      </c>
      <c r="F472" s="6">
        <f t="shared" ca="1" si="102"/>
        <v>40.781081890339422</v>
      </c>
      <c r="G472" s="6">
        <f ca="1">_xll.PDENSITY($F$472,Model!$D$150:$D$159,$F$406,$F$407,1)</f>
        <v>0.79927127535144959</v>
      </c>
      <c r="H472" s="6">
        <f t="shared" ca="1" si="103"/>
        <v>40.781081890339422</v>
      </c>
      <c r="I472" s="6">
        <f ca="1">_xll.PDENSITY($H$472,Model!$E$150:$E$159,$H$406,$H$407,1)</f>
        <v>0.86525538370531263</v>
      </c>
      <c r="J472" s="6">
        <f t="shared" ca="1" si="104"/>
        <v>40.781081890339422</v>
      </c>
      <c r="K472" s="6">
        <f ca="1">_xll.PDENSITY($J$472,Model!$F$150:$F$159,$J$406,$J$407,1)</f>
        <v>0.81478365029351951</v>
      </c>
      <c r="L472" s="6"/>
      <c r="M472" s="6"/>
      <c r="N472" s="6">
        <f t="shared" ca="1" si="105"/>
        <v>40.781081890339422</v>
      </c>
      <c r="O472" s="6">
        <f ca="1">_xll.PDENSITY($N$472,Model!$H$150:$H$159,$N$406,$N$407,1)</f>
        <v>0.88906711319388632</v>
      </c>
      <c r="P472" s="6">
        <f t="shared" ca="1" si="106"/>
        <v>40.781081890339422</v>
      </c>
      <c r="Q472" s="6">
        <f ca="1">_xll.PDENSITY($P$472,Model!$I$150:$I$159,$P$406,$P$407,1)</f>
        <v>0.87597030206559556</v>
      </c>
      <c r="R472" s="6">
        <f t="shared" ca="1" si="107"/>
        <v>40.781081890339422</v>
      </c>
      <c r="S472" s="6">
        <f ca="1">_xll.PDENSITY($R$472,Model!$J$150:$J$159,$R$406,$R$407,1)</f>
        <v>0.87180626335796063</v>
      </c>
      <c r="T472" s="6">
        <f t="shared" ca="1" si="108"/>
        <v>40.781081890339422</v>
      </c>
      <c r="U472" s="6">
        <f ca="1">_xll.PDENSITY($T$472,Model!$K$150:$K$159,$T$406,$T$407,1)</f>
        <v>0.8827381037780242</v>
      </c>
      <c r="V472" s="6">
        <f t="shared" ca="1" si="109"/>
        <v>40.781081890339422</v>
      </c>
      <c r="W472" s="6">
        <f ca="1">_xll.PDENSITY($V$472,Model!$L$150:$L$159,$V$406,$V$407,1)</f>
        <v>0.84432504548349774</v>
      </c>
    </row>
    <row r="473" spans="1:23">
      <c r="A473">
        <v>62</v>
      </c>
      <c r="B473" s="6">
        <f t="shared" ca="1" si="100"/>
        <v>41.142092976524879</v>
      </c>
      <c r="C473" s="6">
        <f ca="1">_xll.PDENSITY($B$473,Model!$B$150:$B$159,$B$406,$B$407,1)</f>
        <v>0.75038505148728152</v>
      </c>
      <c r="D473" s="6">
        <f t="shared" ca="1" si="101"/>
        <v>41.142092976524879</v>
      </c>
      <c r="E473" s="6">
        <f ca="1">_xll.PDENSITY($D$473,Model!$C$150:$C$159,$D$406,$D$407,1)</f>
        <v>0.87414971899639649</v>
      </c>
      <c r="F473" s="6">
        <f t="shared" ca="1" si="102"/>
        <v>41.142092976524879</v>
      </c>
      <c r="G473" s="6">
        <f ca="1">_xll.PDENSITY($F$473,Model!$D$150:$D$159,$F$406,$F$407,1)</f>
        <v>0.80577496241065294</v>
      </c>
      <c r="H473" s="6">
        <f t="shared" ca="1" si="103"/>
        <v>41.142092976524879</v>
      </c>
      <c r="I473" s="6">
        <f ca="1">_xll.PDENSITY($H$473,Model!$E$150:$E$159,$H$406,$H$407,1)</f>
        <v>0.87229128727850846</v>
      </c>
      <c r="J473" s="6">
        <f t="shared" ca="1" si="104"/>
        <v>41.142092976524879</v>
      </c>
      <c r="K473" s="6">
        <f ca="1">_xll.PDENSITY($J$473,Model!$F$150:$F$159,$J$406,$J$407,1)</f>
        <v>0.82143370146652983</v>
      </c>
      <c r="L473" s="6"/>
      <c r="M473" s="6"/>
      <c r="N473" s="6">
        <f t="shared" ca="1" si="105"/>
        <v>41.142092976524879</v>
      </c>
      <c r="O473" s="6">
        <f ca="1">_xll.PDENSITY($N$473,Model!$H$150:$H$159,$N$406,$N$407,1)</f>
        <v>0.89317400828189908</v>
      </c>
      <c r="P473" s="6">
        <f t="shared" ca="1" si="106"/>
        <v>41.142092976524879</v>
      </c>
      <c r="Q473" s="6">
        <f ca="1">_xll.PDENSITY($P$473,Model!$I$150:$I$159,$P$406,$P$407,1)</f>
        <v>0.88230974374201099</v>
      </c>
      <c r="R473" s="6">
        <f t="shared" ca="1" si="107"/>
        <v>41.142092976524879</v>
      </c>
      <c r="S473" s="6">
        <f ca="1">_xll.PDENSITY($R$473,Model!$J$150:$J$159,$R$406,$R$407,1)</f>
        <v>0.87801481334607201</v>
      </c>
      <c r="T473" s="6">
        <f t="shared" ca="1" si="108"/>
        <v>41.142092976524879</v>
      </c>
      <c r="U473" s="6">
        <f ca="1">_xll.PDENSITY($T$473,Model!$K$150:$K$159,$T$406,$T$407,1)</f>
        <v>0.88827788444232225</v>
      </c>
      <c r="V473" s="6">
        <f t="shared" ca="1" si="109"/>
        <v>41.142092976524879</v>
      </c>
      <c r="W473" s="6">
        <f ca="1">_xll.PDENSITY($V$473,Model!$L$150:$L$159,$V$406,$V$407,1)</f>
        <v>0.8534337239818568</v>
      </c>
    </row>
    <row r="474" spans="1:23">
      <c r="A474">
        <v>63</v>
      </c>
      <c r="B474" s="6">
        <f t="shared" ca="1" si="100"/>
        <v>41.503104062710335</v>
      </c>
      <c r="C474" s="6">
        <f ca="1">_xll.PDENSITY($B$474,Model!$B$150:$B$159,$B$406,$B$407,1)</f>
        <v>0.75601588315572443</v>
      </c>
      <c r="D474" s="6">
        <f t="shared" ca="1" si="101"/>
        <v>41.503104062710335</v>
      </c>
      <c r="E474" s="6">
        <f ca="1">_xll.PDENSITY($D$474,Model!$C$150:$C$159,$D$406,$D$407,1)</f>
        <v>0.88014500066363577</v>
      </c>
      <c r="F474" s="6">
        <f t="shared" ca="1" si="102"/>
        <v>41.503104062710335</v>
      </c>
      <c r="G474" s="6">
        <f ca="1">_xll.PDENSITY($F$474,Model!$D$150:$D$159,$F$406,$F$407,1)</f>
        <v>0.81193109090290183</v>
      </c>
      <c r="H474" s="6">
        <f t="shared" ca="1" si="103"/>
        <v>41.503104062710335</v>
      </c>
      <c r="I474" s="6">
        <f ca="1">_xll.PDENSITY($H$474,Model!$E$150:$E$159,$H$406,$H$407,1)</f>
        <v>0.87845925226827182</v>
      </c>
      <c r="J474" s="6">
        <f t="shared" ca="1" si="104"/>
        <v>41.503104062710335</v>
      </c>
      <c r="K474" s="6">
        <f ca="1">_xll.PDENSITY($J$474,Model!$F$150:$F$159,$J$406,$J$407,1)</f>
        <v>0.82779297660629525</v>
      </c>
      <c r="L474" s="6"/>
      <c r="M474" s="6"/>
      <c r="N474" s="6">
        <f t="shared" ca="1" si="105"/>
        <v>41.503104062710335</v>
      </c>
      <c r="O474" s="6">
        <f ca="1">_xll.PDENSITY($N$474,Model!$H$150:$H$159,$N$406,$N$407,1)</f>
        <v>0.89599206366086404</v>
      </c>
      <c r="P474" s="6">
        <f t="shared" ca="1" si="106"/>
        <v>41.503104062710335</v>
      </c>
      <c r="Q474" s="6">
        <f ca="1">_xll.PDENSITY($P$474,Model!$I$150:$I$159,$P$406,$P$407,1)</f>
        <v>0.88758304296423174</v>
      </c>
      <c r="R474" s="6">
        <f t="shared" ca="1" si="107"/>
        <v>41.503104062710335</v>
      </c>
      <c r="S474" s="6">
        <f ca="1">_xll.PDENSITY($R$474,Model!$J$150:$J$159,$R$406,$R$407,1)</f>
        <v>0.88329769709524331</v>
      </c>
      <c r="T474" s="6">
        <f t="shared" ca="1" si="108"/>
        <v>41.503104062710335</v>
      </c>
      <c r="U474" s="6">
        <f ca="1">_xll.PDENSITY($T$474,Model!$K$150:$K$159,$T$406,$T$407,1)</f>
        <v>0.89252662259781346</v>
      </c>
      <c r="V474" s="6">
        <f t="shared" ca="1" si="109"/>
        <v>41.503104062710335</v>
      </c>
      <c r="W474" s="6">
        <f ca="1">_xll.PDENSITY($V$474,Model!$L$150:$L$159,$V$406,$V$407,1)</f>
        <v>0.85953762228127073</v>
      </c>
    </row>
    <row r="475" spans="1:23">
      <c r="A475">
        <v>64</v>
      </c>
      <c r="B475" s="6">
        <f t="shared" ca="1" si="100"/>
        <v>41.864115148895792</v>
      </c>
      <c r="C475" s="6">
        <f ca="1">_xll.PDENSITY($B$475,Model!$B$150:$B$159,$B$406,$B$407,1)</f>
        <v>0.76139651435040845</v>
      </c>
      <c r="D475" s="6">
        <f t="shared" ca="1" si="101"/>
        <v>41.864115148895792</v>
      </c>
      <c r="E475" s="6">
        <f ca="1">_xll.PDENSITY($D$475,Model!$C$150:$C$159,$D$406,$D$407,1)</f>
        <v>0.88541161440641347</v>
      </c>
      <c r="F475" s="6">
        <f t="shared" ca="1" si="102"/>
        <v>41.864115148895792</v>
      </c>
      <c r="G475" s="6">
        <f ca="1">_xll.PDENSITY($F$475,Model!$D$150:$D$159,$F$406,$F$407,1)</f>
        <v>0.81776236832984828</v>
      </c>
      <c r="H475" s="6">
        <f t="shared" ca="1" si="103"/>
        <v>41.864115148895792</v>
      </c>
      <c r="I475" s="6">
        <f ca="1">_xll.PDENSITY($H$475,Model!$E$150:$E$159,$H$406,$H$407,1)</f>
        <v>0.88396855841565158</v>
      </c>
      <c r="J475" s="6">
        <f t="shared" ca="1" si="104"/>
        <v>41.864115148895792</v>
      </c>
      <c r="K475" s="6">
        <f ca="1">_xll.PDENSITY($J$475,Model!$F$150:$F$159,$J$406,$J$407,1)</f>
        <v>0.83386373802549429</v>
      </c>
      <c r="L475" s="6"/>
      <c r="M475" s="6"/>
      <c r="N475" s="6">
        <f t="shared" ca="1" si="105"/>
        <v>41.864115148895792</v>
      </c>
      <c r="O475" s="6">
        <f ca="1">_xll.PDENSITY($N$475,Model!$H$150:$H$159,$N$406,$N$407,1)</f>
        <v>0.89782113808811204</v>
      </c>
      <c r="P475" s="6">
        <f t="shared" ca="1" si="106"/>
        <v>41.864115148895792</v>
      </c>
      <c r="Q475" s="6">
        <f ca="1">_xll.PDENSITY($P$475,Model!$I$150:$I$159,$P$406,$P$407,1)</f>
        <v>0.89181278449728152</v>
      </c>
      <c r="R475" s="6">
        <f t="shared" ca="1" si="107"/>
        <v>41.864115148895792</v>
      </c>
      <c r="S475" s="6">
        <f ca="1">_xll.PDENSITY($R$475,Model!$J$150:$J$159,$R$406,$R$407,1)</f>
        <v>0.88784306752089104</v>
      </c>
      <c r="T475" s="6">
        <f t="shared" ca="1" si="108"/>
        <v>41.864115148895792</v>
      </c>
      <c r="U475" s="6">
        <f ca="1">_xll.PDENSITY($T$475,Model!$K$150:$K$159,$T$406,$T$407,1)</f>
        <v>0.89560199136077967</v>
      </c>
      <c r="V475" s="6">
        <f t="shared" ca="1" si="109"/>
        <v>41.864115148895792</v>
      </c>
      <c r="W475" s="6">
        <f ca="1">_xll.PDENSITY($V$475,Model!$L$150:$L$159,$V$406,$V$407,1)</f>
        <v>0.86561007461351003</v>
      </c>
    </row>
    <row r="476" spans="1:23">
      <c r="A476">
        <v>65</v>
      </c>
      <c r="B476" s="6">
        <f t="shared" ca="1" si="100"/>
        <v>42.225126235081248</v>
      </c>
      <c r="C476" s="6">
        <f ca="1">_xll.PDENSITY($B$476,Model!$B$150:$B$159,$B$406,$B$407,1)</f>
        <v>0.76653625179338136</v>
      </c>
      <c r="D476" s="6">
        <f t="shared" ca="1" si="101"/>
        <v>42.225126235081248</v>
      </c>
      <c r="E476" s="6">
        <f ca="1">_xll.PDENSITY($D$476,Model!$C$150:$C$159,$D$406,$D$407,1)</f>
        <v>0.88990170285962089</v>
      </c>
      <c r="F476" s="6">
        <f t="shared" ca="1" si="102"/>
        <v>42.225126235081248</v>
      </c>
      <c r="G476" s="6">
        <f ca="1">_xll.PDENSITY($F$476,Model!$D$150:$D$159,$F$406,$F$407,1)</f>
        <v>0.82329030394718417</v>
      </c>
      <c r="H476" s="6">
        <f t="shared" ca="1" si="103"/>
        <v>42.225126235081248</v>
      </c>
      <c r="I476" s="6">
        <f ca="1">_xll.PDENSITY($H$476,Model!$E$150:$E$159,$H$406,$H$407,1)</f>
        <v>0.88875205946379288</v>
      </c>
      <c r="J476" s="6">
        <f t="shared" ca="1" si="104"/>
        <v>42.225126235081248</v>
      </c>
      <c r="K476" s="6">
        <f ca="1">_xll.PDENSITY($J$476,Model!$F$150:$F$159,$J$406,$J$407,1)</f>
        <v>0.8396497370371957</v>
      </c>
      <c r="L476" s="6"/>
      <c r="M476" s="6"/>
      <c r="N476" s="6">
        <f t="shared" ca="1" si="105"/>
        <v>42.225126235081248</v>
      </c>
      <c r="O476" s="6">
        <f ca="1">_xll.PDENSITY($N$476,Model!$H$150:$H$159,$N$406,$N$407,1)</f>
        <v>0.89892933379722084</v>
      </c>
      <c r="P476" s="6">
        <f t="shared" ca="1" si="106"/>
        <v>42.225126235081248</v>
      </c>
      <c r="Q476" s="6">
        <f ca="1">_xll.PDENSITY($P$476,Model!$I$150:$I$159,$P$406,$P$407,1)</f>
        <v>0.89503042675930156</v>
      </c>
      <c r="R476" s="6">
        <f t="shared" ca="1" si="107"/>
        <v>42.225126235081248</v>
      </c>
      <c r="S476" s="6">
        <f ca="1">_xll.PDENSITY($R$476,Model!$J$150:$J$159,$R$406,$R$407,1)</f>
        <v>0.8916509443999926</v>
      </c>
      <c r="T476" s="6">
        <f t="shared" ca="1" si="108"/>
        <v>42.225126235081248</v>
      </c>
      <c r="U476" s="6">
        <f ca="1">_xll.PDENSITY($T$476,Model!$K$150:$K$159,$T$406,$T$407,1)</f>
        <v>0.89766807426911743</v>
      </c>
      <c r="V476" s="6">
        <f t="shared" ca="1" si="109"/>
        <v>42.225126235081248</v>
      </c>
      <c r="W476" s="6">
        <f ca="1">_xll.PDENSITY($V$476,Model!$L$150:$L$159,$V$406,$V$407,1)</f>
        <v>0.87168252694574944</v>
      </c>
    </row>
    <row r="477" spans="1:23">
      <c r="A477">
        <v>66</v>
      </c>
      <c r="B477" s="6">
        <f t="shared" ref="B477:B511" ca="1" si="110">1/99*($B$405-$B$404)+B476</f>
        <v>42.586137321266705</v>
      </c>
      <c r="C477" s="6">
        <f ca="1">_xll.PDENSITY($B$477,Model!$B$150:$B$159,$B$406,$B$407,1)</f>
        <v>0.77144601218061237</v>
      </c>
      <c r="D477" s="6">
        <f t="shared" ref="D477:D511" ca="1" si="111">1/99*($D$405-$D$404)+D476</f>
        <v>42.586137321266705</v>
      </c>
      <c r="E477" s="6">
        <f ca="1">_xll.PDENSITY($D$477,Model!$C$150:$C$159,$D$406,$D$407,1)</f>
        <v>0.8935744440898411</v>
      </c>
      <c r="F477" s="6">
        <f t="shared" ref="F477:F511" ca="1" si="112">1/99*($F$405-$F$404)+F476</f>
        <v>42.586137321266705</v>
      </c>
      <c r="G477" s="6">
        <f ca="1">_xll.PDENSITY($F$477,Model!$D$150:$D$159,$F$406,$F$407,1)</f>
        <v>0.82853528810370047</v>
      </c>
      <c r="H477" s="6">
        <f t="shared" ref="H477:H511" ca="1" si="113">1/99*($H$405-$H$404)+H476</f>
        <v>42.586137321266705</v>
      </c>
      <c r="I477" s="6">
        <f ca="1">_xll.PDENSITY($H$477,Model!$E$150:$E$159,$H$406,$H$407,1)</f>
        <v>0.89274257949659463</v>
      </c>
      <c r="J477" s="6">
        <f t="shared" ref="J477:J511" ca="1" si="114">1/99*($J$405-$J$404)+J476</f>
        <v>42.586137321266705</v>
      </c>
      <c r="K477" s="6">
        <f ca="1">_xll.PDENSITY($J$477,Model!$F$150:$F$159,$J$406,$J$407,1)</f>
        <v>0.84515622170410987</v>
      </c>
      <c r="L477" s="6"/>
      <c r="M477" s="6"/>
      <c r="N477" s="6">
        <f t="shared" ref="N477:N511" ca="1" si="115">1/99*($N$405-$N$404)+N476</f>
        <v>42.586137321266705</v>
      </c>
      <c r="O477" s="6">
        <f ca="1">_xll.PDENSITY($N$477,Model!$H$150:$H$159,$N$406,$N$407,1)</f>
        <v>0.89954131355814049</v>
      </c>
      <c r="P477" s="6">
        <f t="shared" ref="P477:P511" ca="1" si="116">1/99*($P$405-$P$404)+P476</f>
        <v>42.586137321266705</v>
      </c>
      <c r="Q477" s="6">
        <f ca="1">_xll.PDENSITY($P$477,Model!$I$150:$I$159,$P$406,$P$407,1)</f>
        <v>0.89730757388060844</v>
      </c>
      <c r="R477" s="6">
        <f t="shared" ref="R477:R511" ca="1" si="117">1/99*($R$405-$R$404)+R476</f>
        <v>42.586137321266705</v>
      </c>
      <c r="S477" s="6">
        <f ca="1">_xll.PDENSITY($R$477,Model!$J$150:$J$159,$R$406,$R$407,1)</f>
        <v>0.89472132773254776</v>
      </c>
      <c r="T477" s="6">
        <f t="shared" ref="T477:T511" ca="1" si="118">1/99*($T$405-$T$404)+T476</f>
        <v>42.586137321266705</v>
      </c>
      <c r="U477" s="6">
        <f ca="1">_xll.PDENSITY($T$477,Model!$K$150:$K$159,$T$406,$T$407,1)</f>
        <v>0.89892547260685463</v>
      </c>
      <c r="V477" s="6">
        <f t="shared" ref="V477:V511" ca="1" si="119">1/99*($V$405-$V$404)+V476</f>
        <v>42.586137321266705</v>
      </c>
      <c r="W477" s="6">
        <f ca="1">_xll.PDENSITY($V$477,Model!$L$150:$L$159,$V$406,$V$407,1)</f>
        <v>0.87775497927798907</v>
      </c>
    </row>
    <row r="478" spans="1:23">
      <c r="A478">
        <v>67</v>
      </c>
      <c r="B478" s="6">
        <f t="shared" ca="1" si="110"/>
        <v>42.947148407452161</v>
      </c>
      <c r="C478" s="6">
        <f ca="1">_xll.PDENSITY($B$478,Model!$B$150:$B$159,$B$406,$B$407,1)</f>
        <v>0.77613785024335447</v>
      </c>
      <c r="D478" s="6">
        <f t="shared" ca="1" si="111"/>
        <v>42.947148407452161</v>
      </c>
      <c r="E478" s="6">
        <f ca="1">_xll.PDENSITY($D$478,Model!$C$150:$C$159,$D$406,$D$407,1)</f>
        <v>0.89639644712949751</v>
      </c>
      <c r="F478" s="6">
        <f t="shared" ca="1" si="112"/>
        <v>42.947148407452161</v>
      </c>
      <c r="G478" s="6">
        <f ca="1">_xll.PDENSITY($F$478,Model!$D$150:$D$159,$F$406,$F$407,1)</f>
        <v>0.83351666745315145</v>
      </c>
      <c r="H478" s="6">
        <f t="shared" ca="1" si="113"/>
        <v>42.947148407452161</v>
      </c>
      <c r="I478" s="6">
        <f ca="1">_xll.PDENSITY($H$478,Model!$E$150:$E$159,$H$406,$H$407,1)</f>
        <v>0.89587294259795613</v>
      </c>
      <c r="J478" s="6">
        <f t="shared" ca="1" si="114"/>
        <v>42.947148407452161</v>
      </c>
      <c r="K478" s="6">
        <f ca="1">_xll.PDENSITY($J$478,Model!$F$150:$F$159,$J$406,$J$407,1)</f>
        <v>0.85038991859892976</v>
      </c>
      <c r="L478" s="6"/>
      <c r="M478" s="6"/>
      <c r="N478" s="6">
        <f t="shared" ca="1" si="115"/>
        <v>42.947148407452161</v>
      </c>
      <c r="O478" s="6">
        <f ca="1">_xll.PDENSITY($N$478,Model!$H$150:$H$159,$N$406,$N$407,1)</f>
        <v>0.89983822840232597</v>
      </c>
      <c r="P478" s="6">
        <f t="shared" ca="1" si="116"/>
        <v>42.947148407452161</v>
      </c>
      <c r="Q478" s="6">
        <f ca="1">_xll.PDENSITY($P$478,Model!$I$150:$I$159,$P$406,$P$407,1)</f>
        <v>0.89875969137011946</v>
      </c>
      <c r="R478" s="6">
        <f t="shared" ca="1" si="117"/>
        <v>42.947148407452161</v>
      </c>
      <c r="S478" s="6">
        <f ca="1">_xll.PDENSITY($R$478,Model!$J$150:$J$159,$R$406,$R$407,1)</f>
        <v>0.89705421751855641</v>
      </c>
      <c r="T478" s="6">
        <f t="shared" ca="1" si="118"/>
        <v>42.947148407452161</v>
      </c>
      <c r="U478" s="6">
        <f ca="1">_xll.PDENSITY($T$478,Model!$K$150:$K$159,$T$406,$T$407,1)</f>
        <v>0.89959335429909237</v>
      </c>
      <c r="V478" s="6">
        <f t="shared" ca="1" si="119"/>
        <v>42.947148407452161</v>
      </c>
      <c r="W478" s="6">
        <f ca="1">_xll.PDENSITY($V$478,Model!$L$150:$L$159,$V$406,$V$407,1)</f>
        <v>0.88382743161022825</v>
      </c>
    </row>
    <row r="479" spans="1:23">
      <c r="A479">
        <v>68</v>
      </c>
      <c r="B479" s="6">
        <f t="shared" ca="1" si="110"/>
        <v>43.308159493637618</v>
      </c>
      <c r="C479" s="6">
        <f ca="1">_xll.PDENSITY($B$479,Model!$B$150:$B$159,$B$406,$B$407,1)</f>
        <v>0.78062455209741288</v>
      </c>
      <c r="D479" s="6">
        <f t="shared" ca="1" si="111"/>
        <v>43.308159493637618</v>
      </c>
      <c r="E479" s="6">
        <f ca="1">_xll.PDENSITY($D$479,Model!$C$150:$C$159,$D$406,$D$407,1)</f>
        <v>0.89834205555302338</v>
      </c>
      <c r="F479" s="6">
        <f t="shared" ca="1" si="112"/>
        <v>43.308159493637618</v>
      </c>
      <c r="G479" s="6">
        <f ca="1">_xll.PDENSITY($F$479,Model!$D$150:$D$159,$F$406,$F$407,1)</f>
        <v>0.8382528163163373</v>
      </c>
      <c r="H479" s="6">
        <f t="shared" ca="1" si="113"/>
        <v>43.308159493637618</v>
      </c>
      <c r="I479" s="6">
        <f ca="1">_xll.PDENSITY($H$479,Model!$E$150:$E$159,$H$406,$H$407,1)</f>
        <v>0.89807597285177587</v>
      </c>
      <c r="J479" s="6">
        <f t="shared" ca="1" si="114"/>
        <v>43.308159493637618</v>
      </c>
      <c r="K479" s="6">
        <f ca="1">_xll.PDENSITY($J$479,Model!$F$150:$F$159,$J$406,$J$407,1)</f>
        <v>0.85535898903439112</v>
      </c>
      <c r="L479" s="6"/>
      <c r="M479" s="6"/>
      <c r="N479" s="6">
        <f t="shared" ca="1" si="115"/>
        <v>43.308159493637618</v>
      </c>
      <c r="O479" s="6">
        <f ca="1">_xll.PDENSITY($N$479,Model!$H$150:$H$159,$N$406,$N$407,1)</f>
        <v>0.8999577176227358</v>
      </c>
      <c r="P479" s="6">
        <f t="shared" ca="1" si="116"/>
        <v>43.308159493637618</v>
      </c>
      <c r="Q479" s="6">
        <f ca="1">_xll.PDENSITY($P$479,Model!$I$150:$I$159,$P$406,$P$407,1)</f>
        <v>0.89954982175069875</v>
      </c>
      <c r="R479" s="6">
        <f t="shared" ca="1" si="117"/>
        <v>43.308159493637618</v>
      </c>
      <c r="S479" s="6">
        <f ca="1">_xll.PDENSITY($R$479,Model!$J$150:$J$159,$R$406,$R$407,1)</f>
        <v>0.89864961375801844</v>
      </c>
      <c r="T479" s="6">
        <f t="shared" ca="1" si="118"/>
        <v>43.308159493637618</v>
      </c>
      <c r="U479" s="6">
        <f ca="1">_xll.PDENSITY($T$479,Model!$K$150:$K$159,$T$406,$T$407,1)</f>
        <v>0.89988584199727373</v>
      </c>
      <c r="V479" s="6">
        <f t="shared" ca="1" si="119"/>
        <v>43.308159493637618</v>
      </c>
      <c r="W479" s="6">
        <f ca="1">_xll.PDENSITY($V$479,Model!$L$150:$L$159,$V$406,$V$407,1)</f>
        <v>0.88989988394246777</v>
      </c>
    </row>
    <row r="480" spans="1:23">
      <c r="A480">
        <v>69</v>
      </c>
      <c r="B480" s="6">
        <f t="shared" ca="1" si="110"/>
        <v>43.669170579823074</v>
      </c>
      <c r="C480" s="6">
        <f ca="1">_xll.PDENSITY($B$480,Model!$B$150:$B$159,$B$406,$B$407,1)</f>
        <v>0.78491929990486142</v>
      </c>
      <c r="D480" s="6">
        <f t="shared" ca="1" si="111"/>
        <v>43.669170579823074</v>
      </c>
      <c r="E480" s="6">
        <f ca="1">_xll.PDENSITY($D$480,Model!$C$150:$C$159,$D$406,$D$407,1)</f>
        <v>0.89941181125223557</v>
      </c>
      <c r="F480" s="6">
        <f t="shared" ca="1" si="112"/>
        <v>43.669170579823074</v>
      </c>
      <c r="G480" s="6">
        <f ca="1">_xll.PDENSITY($F$480,Model!$D$150:$D$159,$F$406,$F$407,1)</f>
        <v>0.84276120445664549</v>
      </c>
      <c r="H480" s="6">
        <f t="shared" ca="1" si="113"/>
        <v>43.669170579823074</v>
      </c>
      <c r="I480" s="6">
        <f ca="1">_xll.PDENSITY($H$480,Model!$E$150:$E$159,$H$406,$H$407,1)</f>
        <v>0.89930678837200184</v>
      </c>
      <c r="J480" s="6">
        <f t="shared" ca="1" si="114"/>
        <v>43.669170579823074</v>
      </c>
      <c r="K480" s="6">
        <f ca="1">_xll.PDENSITY($J$480,Model!$F$150:$F$159,$J$406,$J$407,1)</f>
        <v>0.86007296076371487</v>
      </c>
      <c r="L480" s="6"/>
      <c r="M480" s="6"/>
      <c r="N480" s="6">
        <f t="shared" ca="1" si="115"/>
        <v>43.669170579823074</v>
      </c>
      <c r="O480" s="6">
        <f ca="1">_xll.PDENSITY($N$480,Model!$H$150:$H$159,$N$406,$N$407,1)</f>
        <v>0.89999391459754707</v>
      </c>
      <c r="P480" s="6">
        <f t="shared" ca="1" si="116"/>
        <v>43.669170579823074</v>
      </c>
      <c r="Q480" s="6">
        <f ca="1">_xll.PDENSITY($P$480,Model!$I$150:$I$159,$P$406,$P$407,1)</f>
        <v>0.89989165682355787</v>
      </c>
      <c r="R480" s="6">
        <f t="shared" ca="1" si="117"/>
        <v>43.669170579823074</v>
      </c>
      <c r="S480" s="6">
        <f ca="1">_xll.PDENSITY($R$480,Model!$J$150:$J$159,$R$406,$R$407,1)</f>
        <v>0.89952229445054166</v>
      </c>
      <c r="T480" s="6">
        <f t="shared" ca="1" si="118"/>
        <v>43.669170579823074</v>
      </c>
      <c r="U480" s="6">
        <f ca="1">_xll.PDENSITY($T$480,Model!$K$150:$K$159,$T$406,$T$407,1)</f>
        <v>0.89998228031593608</v>
      </c>
      <c r="V480" s="6">
        <f t="shared" ca="1" si="119"/>
        <v>43.669170579823074</v>
      </c>
      <c r="W480" s="6">
        <f ca="1">_xll.PDENSITY($V$480,Model!$L$150:$L$159,$V$406,$V$407,1)</f>
        <v>0.89511274335921287</v>
      </c>
    </row>
    <row r="481" spans="1:23">
      <c r="A481">
        <v>70</v>
      </c>
      <c r="B481" s="6">
        <f t="shared" ca="1" si="110"/>
        <v>44.030181666008531</v>
      </c>
      <c r="C481" s="6">
        <f ca="1">_xll.PDENSITY($B$481,Model!$B$150:$B$159,$B$406,$B$407,1)</f>
        <v>0.78903540658955296</v>
      </c>
      <c r="D481" s="6">
        <f t="shared" ca="1" si="111"/>
        <v>44.030181666008531</v>
      </c>
      <c r="E481" s="6">
        <f ca="1">_xll.PDENSITY($D$481,Model!$C$150:$C$159,$D$406,$D$407,1)</f>
        <v>0.89991548291634893</v>
      </c>
      <c r="F481" s="6">
        <f t="shared" ca="1" si="112"/>
        <v>44.030181666008531</v>
      </c>
      <c r="G481" s="6">
        <f ca="1">_xll.PDENSITY($F$481,Model!$D$150:$D$159,$F$406,$F$407,1)</f>
        <v>0.84705846151903386</v>
      </c>
      <c r="H481" s="6">
        <f t="shared" ca="1" si="113"/>
        <v>44.030181666008531</v>
      </c>
      <c r="I481" s="6">
        <f ca="1">_xll.PDENSITY($H$481,Model!$E$150:$E$159,$H$406,$H$407,1)</f>
        <v>0.89989847902771414</v>
      </c>
      <c r="J481" s="6">
        <f t="shared" ca="1" si="114"/>
        <v>44.030181666008531</v>
      </c>
      <c r="K481" s="6">
        <f ca="1">_xll.PDENSITY($J$481,Model!$F$150:$F$159,$J$406,$J$407,1)</f>
        <v>0.86454263664785747</v>
      </c>
      <c r="L481" s="6"/>
      <c r="M481" s="6"/>
      <c r="N481" s="6">
        <f t="shared" ca="1" si="115"/>
        <v>44.030181666008531</v>
      </c>
      <c r="O481" s="6">
        <f ca="1">_xll.PDENSITY($N$481,Model!$H$150:$H$159,$N$406,$N$407,1)</f>
        <v>0.89999987477731869</v>
      </c>
      <c r="P481" s="6">
        <f t="shared" ca="1" si="116"/>
        <v>44.030181666008531</v>
      </c>
      <c r="Q481" s="6">
        <f ca="1">_xll.PDENSITY($P$481,Model!$I$150:$I$159,$P$406,$P$407,1)</f>
        <v>0.89999383257927812</v>
      </c>
      <c r="R481" s="6">
        <f t="shared" ca="1" si="117"/>
        <v>44.030181666008531</v>
      </c>
      <c r="S481" s="6">
        <f ca="1">_xll.PDENSITY($R$481,Model!$J$150:$J$159,$R$406,$R$407,1)</f>
        <v>0.89993147372363713</v>
      </c>
      <c r="T481" s="6">
        <f t="shared" ca="1" si="118"/>
        <v>44.030181666008531</v>
      </c>
      <c r="U481" s="6">
        <f ca="1">_xll.PDENSITY($T$481,Model!$K$150:$K$159,$T$406,$T$407,1)</f>
        <v>0.89999960708654148</v>
      </c>
      <c r="V481" s="6">
        <f t="shared" ca="1" si="119"/>
        <v>44.030181666008531</v>
      </c>
      <c r="W481" s="6">
        <f ca="1">_xll.PDENSITY($V$481,Model!$L$150:$L$159,$V$406,$V$407,1)</f>
        <v>0.89814896952533263</v>
      </c>
    </row>
    <row r="482" spans="1:23">
      <c r="A482">
        <v>71</v>
      </c>
      <c r="B482" s="6">
        <f t="shared" ca="1" si="110"/>
        <v>44.391192752193987</v>
      </c>
      <c r="C482" s="6">
        <f ca="1">_xll.PDENSITY($B$482,Model!$B$150:$B$159,$B$406,$B$407,1)</f>
        <v>0.79298611474952996</v>
      </c>
      <c r="D482" s="6">
        <f t="shared" ca="1" si="111"/>
        <v>44.391192752193987</v>
      </c>
      <c r="E482" s="6">
        <f ca="1">_xll.PDENSITY($D$482,Model!$C$150:$C$159,$D$406,$D$407,1)</f>
        <v>0.9</v>
      </c>
      <c r="F482" s="6">
        <f t="shared" ca="1" si="112"/>
        <v>44.391192752193987</v>
      </c>
      <c r="G482" s="6">
        <f ca="1">_xll.PDENSITY($F$482,Model!$D$150:$D$159,$F$406,$F$407,1)</f>
        <v>0.85116043837015831</v>
      </c>
      <c r="H482" s="6">
        <f t="shared" ca="1" si="113"/>
        <v>44.391192752193987</v>
      </c>
      <c r="I482" s="6">
        <f ca="1">_xll.PDENSITY($H$482,Model!$E$150:$E$159,$H$406,$H$407,1)</f>
        <v>0.9</v>
      </c>
      <c r="J482" s="6">
        <f t="shared" ca="1" si="114"/>
        <v>44.391192752193987</v>
      </c>
      <c r="K482" s="6">
        <f ca="1">_xll.PDENSITY($J$482,Model!$F$150:$F$159,$J$406,$J$407,1)</f>
        <v>0.86877998222601049</v>
      </c>
      <c r="L482" s="6"/>
      <c r="M482" s="6"/>
      <c r="N482" s="6">
        <f t="shared" ca="1" si="115"/>
        <v>44.391192752193987</v>
      </c>
      <c r="O482" s="6">
        <f ca="1">_xll.PDENSITY($N$482,Model!$H$150:$H$159,$N$406,$N$407,1)</f>
        <v>0.9</v>
      </c>
      <c r="P482" s="6">
        <f t="shared" ca="1" si="116"/>
        <v>44.391192752193987</v>
      </c>
      <c r="Q482" s="6">
        <f ca="1">_xll.PDENSITY($P$482,Model!$I$150:$I$159,$P$406,$P$407,1)</f>
        <v>0.9</v>
      </c>
      <c r="R482" s="6">
        <f t="shared" ca="1" si="117"/>
        <v>44.391192752193987</v>
      </c>
      <c r="S482" s="6">
        <f ca="1">_xll.PDENSITY($R$482,Model!$J$150:$J$159,$R$406,$R$407,1)</f>
        <v>0.9</v>
      </c>
      <c r="T482" s="6">
        <f t="shared" ca="1" si="118"/>
        <v>44.391192752193987</v>
      </c>
      <c r="U482" s="6">
        <f ca="1">_xll.PDENSITY($T$482,Model!$K$150:$K$159,$T$406,$T$407,1)</f>
        <v>0.9</v>
      </c>
      <c r="V482" s="6">
        <f t="shared" ca="1" si="119"/>
        <v>44.391192752193987</v>
      </c>
      <c r="W482" s="6">
        <f ca="1">_xll.PDENSITY($V$482,Model!$L$150:$L$159,$V$406,$V$407,1)</f>
        <v>0.9</v>
      </c>
    </row>
    <row r="483" spans="1:23">
      <c r="A483">
        <v>72</v>
      </c>
      <c r="B483" s="6">
        <f t="shared" ca="1" si="110"/>
        <v>44.752203838379444</v>
      </c>
      <c r="C483" s="6">
        <f ca="1">_xll.PDENSITY($B$483,Model!$B$150:$B$159,$B$406,$B$407,1)</f>
        <v>0.7967844514770841</v>
      </c>
      <c r="D483" s="6">
        <f t="shared" ca="1" si="111"/>
        <v>44.752203838379444</v>
      </c>
      <c r="E483" s="6">
        <f ca="1">_xll.PDENSITY($D$483,Model!$C$150:$C$159,$D$406,$D$407,1)</f>
        <v>0.9</v>
      </c>
      <c r="F483" s="6">
        <f t="shared" ca="1" si="112"/>
        <v>44.752203838379444</v>
      </c>
      <c r="G483" s="6">
        <f ca="1">_xll.PDENSITY($F$483,Model!$D$150:$D$159,$F$406,$F$407,1)</f>
        <v>0.8550822655658934</v>
      </c>
      <c r="H483" s="6">
        <f t="shared" ca="1" si="113"/>
        <v>44.752203838379444</v>
      </c>
      <c r="I483" s="6">
        <f ca="1">_xll.PDENSITY($H$483,Model!$E$150:$E$159,$H$406,$H$407,1)</f>
        <v>0.9</v>
      </c>
      <c r="J483" s="6">
        <f t="shared" ca="1" si="114"/>
        <v>44.752203838379444</v>
      </c>
      <c r="K483" s="6">
        <f ca="1">_xll.PDENSITY($J$483,Model!$F$150:$F$159,$J$406,$J$407,1)</f>
        <v>0.87279799450289541</v>
      </c>
      <c r="L483" s="6"/>
      <c r="M483" s="6"/>
      <c r="N483" s="6">
        <f t="shared" ca="1" si="115"/>
        <v>44.752203838379444</v>
      </c>
      <c r="O483" s="6">
        <f ca="1">_xll.PDENSITY($N$483,Model!$H$150:$H$159,$N$406,$N$407,1)</f>
        <v>0.9</v>
      </c>
      <c r="P483" s="6">
        <f t="shared" ca="1" si="116"/>
        <v>44.752203838379444</v>
      </c>
      <c r="Q483" s="6">
        <f ca="1">_xll.PDENSITY($P$483,Model!$I$150:$I$159,$P$406,$P$407,1)</f>
        <v>0.9</v>
      </c>
      <c r="R483" s="6">
        <f t="shared" ca="1" si="117"/>
        <v>44.752203838379444</v>
      </c>
      <c r="S483" s="6">
        <f ca="1">_xll.PDENSITY($R$483,Model!$J$150:$J$159,$R$406,$R$407,1)</f>
        <v>0.9</v>
      </c>
      <c r="T483" s="6">
        <f t="shared" ca="1" si="118"/>
        <v>44.752203838379444</v>
      </c>
      <c r="U483" s="6">
        <f ca="1">_xll.PDENSITY($T$483,Model!$K$150:$K$159,$T$406,$T$407,1)</f>
        <v>0.9</v>
      </c>
      <c r="V483" s="6">
        <f t="shared" ca="1" si="119"/>
        <v>44.752203838379444</v>
      </c>
      <c r="W483" s="6">
        <f ca="1">_xll.PDENSITY($V$483,Model!$L$150:$L$159,$V$406,$V$407,1)</f>
        <v>0.9</v>
      </c>
    </row>
    <row r="484" spans="1:23">
      <c r="A484">
        <v>73</v>
      </c>
      <c r="B484" s="6">
        <f t="shared" ca="1" si="110"/>
        <v>45.1132149245649</v>
      </c>
      <c r="C484" s="6">
        <f ca="1">_xll.PDENSITY($B$484,Model!$B$150:$B$159,$B$406,$B$407,1)</f>
        <v>0.80044312992746036</v>
      </c>
      <c r="D484" s="6">
        <f t="shared" ca="1" si="111"/>
        <v>45.1132149245649</v>
      </c>
      <c r="E484" s="6">
        <f ca="1">_xll.PDENSITY($D$484,Model!$C$150:$C$159,$D$406,$D$407,1)</f>
        <v>0.9</v>
      </c>
      <c r="F484" s="6">
        <f t="shared" ca="1" si="112"/>
        <v>45.1132149245649</v>
      </c>
      <c r="G484" s="6">
        <f ca="1">_xll.PDENSITY($F$484,Model!$D$150:$D$159,$F$406,$F$407,1)</f>
        <v>0.85883840916191667</v>
      </c>
      <c r="H484" s="6">
        <f t="shared" ca="1" si="113"/>
        <v>45.1132149245649</v>
      </c>
      <c r="I484" s="6">
        <f ca="1">_xll.PDENSITY($H$484,Model!$E$150:$E$159,$H$406,$H$407,1)</f>
        <v>0.9</v>
      </c>
      <c r="J484" s="6">
        <f t="shared" ca="1" si="114"/>
        <v>45.1132149245649</v>
      </c>
      <c r="K484" s="6">
        <f ca="1">_xll.PDENSITY($J$484,Model!$F$150:$F$159,$J$406,$J$407,1)</f>
        <v>0.87661055457589954</v>
      </c>
      <c r="L484" s="6"/>
      <c r="M484" s="6"/>
      <c r="N484" s="6">
        <f t="shared" ca="1" si="115"/>
        <v>45.1132149245649</v>
      </c>
      <c r="O484" s="6">
        <f ca="1">_xll.PDENSITY($N$484,Model!$H$150:$H$159,$N$406,$N$407,1)</f>
        <v>0.9</v>
      </c>
      <c r="P484" s="6">
        <f t="shared" ca="1" si="116"/>
        <v>45.1132149245649</v>
      </c>
      <c r="Q484" s="6">
        <f ca="1">_xll.PDENSITY($P$484,Model!$I$150:$I$159,$P$406,$P$407,1)</f>
        <v>0.9</v>
      </c>
      <c r="R484" s="6">
        <f t="shared" ca="1" si="117"/>
        <v>45.1132149245649</v>
      </c>
      <c r="S484" s="6">
        <f ca="1">_xll.PDENSITY($R$484,Model!$J$150:$J$159,$R$406,$R$407,1)</f>
        <v>0.9</v>
      </c>
      <c r="T484" s="6">
        <f t="shared" ca="1" si="118"/>
        <v>45.1132149245649</v>
      </c>
      <c r="U484" s="6">
        <f ca="1">_xll.PDENSITY($T$484,Model!$K$150:$K$159,$T$406,$T$407,1)</f>
        <v>0.9</v>
      </c>
      <c r="V484" s="6">
        <f t="shared" ca="1" si="119"/>
        <v>45.1132149245649</v>
      </c>
      <c r="W484" s="6">
        <f ca="1">_xll.PDENSITY($V$484,Model!$L$150:$L$159,$V$406,$V$407,1)</f>
        <v>0.9</v>
      </c>
    </row>
    <row r="485" spans="1:23">
      <c r="A485">
        <v>74</v>
      </c>
      <c r="B485" s="6">
        <f t="shared" ca="1" si="110"/>
        <v>45.474226010750357</v>
      </c>
      <c r="C485" s="6">
        <f ca="1">_xll.PDENSITY($B$485,Model!$B$150:$B$159,$B$406,$B$407,1)</f>
        <v>0.80397448861824272</v>
      </c>
      <c r="D485" s="6">
        <f t="shared" ca="1" si="111"/>
        <v>45.474226010750357</v>
      </c>
      <c r="E485" s="6">
        <f ca="1">_xll.PDENSITY($D$485,Model!$C$150:$C$159,$D$406,$D$407,1)</f>
        <v>0.9</v>
      </c>
      <c r="F485" s="6">
        <f t="shared" ca="1" si="112"/>
        <v>45.474226010750357</v>
      </c>
      <c r="G485" s="6">
        <f ca="1">_xll.PDENSITY($F$485,Model!$D$150:$D$159,$F$406,$F$407,1)</f>
        <v>0.86244272407321643</v>
      </c>
      <c r="H485" s="6">
        <f t="shared" ca="1" si="113"/>
        <v>45.474226010750357</v>
      </c>
      <c r="I485" s="6">
        <f ca="1">_xll.PDENSITY($H$485,Model!$E$150:$E$159,$H$406,$H$407,1)</f>
        <v>0.9</v>
      </c>
      <c r="J485" s="6">
        <f t="shared" ca="1" si="114"/>
        <v>45.474226010750357</v>
      </c>
      <c r="K485" s="6">
        <f ca="1">_xll.PDENSITY($J$485,Model!$F$150:$F$159,$J$406,$J$407,1)</f>
        <v>0.88023226696454804</v>
      </c>
      <c r="L485" s="6"/>
      <c r="M485" s="6"/>
      <c r="N485" s="6">
        <f t="shared" ca="1" si="115"/>
        <v>45.474226010750357</v>
      </c>
      <c r="O485" s="6">
        <f ca="1">_xll.PDENSITY($N$485,Model!$H$150:$H$159,$N$406,$N$407,1)</f>
        <v>0.9</v>
      </c>
      <c r="P485" s="6">
        <f t="shared" ca="1" si="116"/>
        <v>45.474226010750357</v>
      </c>
      <c r="Q485" s="6">
        <f ca="1">_xll.PDENSITY($P$485,Model!$I$150:$I$159,$P$406,$P$407,1)</f>
        <v>0.9</v>
      </c>
      <c r="R485" s="6">
        <f t="shared" ca="1" si="117"/>
        <v>45.474226010750357</v>
      </c>
      <c r="S485" s="6">
        <f ca="1">_xll.PDENSITY($R$485,Model!$J$150:$J$159,$R$406,$R$407,1)</f>
        <v>0.9</v>
      </c>
      <c r="T485" s="6">
        <f t="shared" ca="1" si="118"/>
        <v>45.474226010750357</v>
      </c>
      <c r="U485" s="6">
        <f ca="1">_xll.PDENSITY($T$485,Model!$K$150:$K$159,$T$406,$T$407,1)</f>
        <v>0.9</v>
      </c>
      <c r="V485" s="6">
        <f t="shared" ca="1" si="119"/>
        <v>45.474226010750357</v>
      </c>
      <c r="W485" s="6">
        <f ca="1">_xll.PDENSITY($V$485,Model!$L$150:$L$159,$V$406,$V$407,1)</f>
        <v>0.9</v>
      </c>
    </row>
    <row r="486" spans="1:23">
      <c r="A486">
        <v>75</v>
      </c>
      <c r="B486" s="6">
        <f t="shared" ca="1" si="110"/>
        <v>45.835237096935813</v>
      </c>
      <c r="C486" s="6">
        <f ca="1">_xll.PDENSITY($B$486,Model!$B$150:$B$159,$B$406,$B$407,1)</f>
        <v>0.80739046015205018</v>
      </c>
      <c r="D486" s="6">
        <f t="shared" ca="1" si="111"/>
        <v>45.835237096935813</v>
      </c>
      <c r="E486" s="6">
        <f ca="1">_xll.PDENSITY($D$486,Model!$C$150:$C$159,$D$406,$D$407,1)</f>
        <v>0.9</v>
      </c>
      <c r="F486" s="6">
        <f t="shared" ca="1" si="112"/>
        <v>45.835237096935813</v>
      </c>
      <c r="G486" s="6">
        <f ca="1">_xll.PDENSITY($F$486,Model!$D$150:$D$159,$F$406,$F$407,1)</f>
        <v>0.8659085051793427</v>
      </c>
      <c r="H486" s="6">
        <f t="shared" ca="1" si="113"/>
        <v>45.835237096935813</v>
      </c>
      <c r="I486" s="6">
        <f ca="1">_xll.PDENSITY($H$486,Model!$E$150:$E$159,$H$406,$H$407,1)</f>
        <v>0.9</v>
      </c>
      <c r="J486" s="6">
        <f t="shared" ca="1" si="114"/>
        <v>45.835237096935813</v>
      </c>
      <c r="K486" s="6">
        <f ca="1">_xll.PDENSITY($J$486,Model!$F$150:$F$159,$J$406,$J$407,1)</f>
        <v>0.88367828867384546</v>
      </c>
      <c r="L486" s="6"/>
      <c r="M486" s="6"/>
      <c r="N486" s="6">
        <f t="shared" ca="1" si="115"/>
        <v>45.835237096935813</v>
      </c>
      <c r="O486" s="6">
        <f ca="1">_xll.PDENSITY($N$486,Model!$H$150:$H$159,$N$406,$N$407,1)</f>
        <v>0.9</v>
      </c>
      <c r="P486" s="6">
        <f t="shared" ca="1" si="116"/>
        <v>45.835237096935813</v>
      </c>
      <c r="Q486" s="6">
        <f ca="1">_xll.PDENSITY($P$486,Model!$I$150:$I$159,$P$406,$P$407,1)</f>
        <v>0.9</v>
      </c>
      <c r="R486" s="6">
        <f t="shared" ca="1" si="117"/>
        <v>45.835237096935813</v>
      </c>
      <c r="S486" s="6">
        <f ca="1">_xll.PDENSITY($R$486,Model!$J$150:$J$159,$R$406,$R$407,1)</f>
        <v>0.9</v>
      </c>
      <c r="T486" s="6">
        <f t="shared" ca="1" si="118"/>
        <v>45.835237096935813</v>
      </c>
      <c r="U486" s="6">
        <f ca="1">_xll.PDENSITY($T$486,Model!$K$150:$K$159,$T$406,$T$407,1)</f>
        <v>0.9</v>
      </c>
      <c r="V486" s="6">
        <f t="shared" ca="1" si="119"/>
        <v>45.835237096935813</v>
      </c>
      <c r="W486" s="6">
        <f ca="1">_xll.PDENSITY($V$486,Model!$L$150:$L$159,$V$406,$V$407,1)</f>
        <v>0.9</v>
      </c>
    </row>
    <row r="487" spans="1:23">
      <c r="A487">
        <v>76</v>
      </c>
      <c r="B487" s="6">
        <f t="shared" ca="1" si="110"/>
        <v>46.19624818312127</v>
      </c>
      <c r="C487" s="6">
        <f ca="1">_xll.PDENSITY($B$487,Model!$B$150:$B$159,$B$406,$B$407,1)</f>
        <v>0.81070256201502799</v>
      </c>
      <c r="D487" s="6">
        <f t="shared" ca="1" si="111"/>
        <v>46.19624818312127</v>
      </c>
      <c r="E487" s="6">
        <f ca="1">_xll.PDENSITY($D$487,Model!$C$150:$C$159,$D$406,$D$407,1)</f>
        <v>0.9</v>
      </c>
      <c r="F487" s="6">
        <f t="shared" ca="1" si="112"/>
        <v>46.19624818312127</v>
      </c>
      <c r="G487" s="6">
        <f ca="1">_xll.PDENSITY($F$487,Model!$D$150:$D$159,$F$406,$F$407,1)</f>
        <v>0.86924853636391608</v>
      </c>
      <c r="H487" s="6">
        <f t="shared" ca="1" si="113"/>
        <v>46.19624818312127</v>
      </c>
      <c r="I487" s="6">
        <f ca="1">_xll.PDENSITY($H$487,Model!$E$150:$E$159,$H$406,$H$407,1)</f>
        <v>0.9</v>
      </c>
      <c r="J487" s="6">
        <f t="shared" ca="1" si="114"/>
        <v>46.19624818312127</v>
      </c>
      <c r="K487" s="6">
        <f ca="1">_xll.PDENSITY($J$487,Model!$F$150:$F$159,$J$406,$J$407,1)</f>
        <v>0.88696415112318638</v>
      </c>
      <c r="L487" s="6"/>
      <c r="M487" s="6"/>
      <c r="N487" s="6">
        <f t="shared" ca="1" si="115"/>
        <v>46.19624818312127</v>
      </c>
      <c r="O487" s="6">
        <f ca="1">_xll.PDENSITY($N$487,Model!$H$150:$H$159,$N$406,$N$407,1)</f>
        <v>0.9</v>
      </c>
      <c r="P487" s="6">
        <f t="shared" ca="1" si="116"/>
        <v>46.19624818312127</v>
      </c>
      <c r="Q487" s="6">
        <f ca="1">_xll.PDENSITY($P$487,Model!$I$150:$I$159,$P$406,$P$407,1)</f>
        <v>0.9</v>
      </c>
      <c r="R487" s="6">
        <f t="shared" ca="1" si="117"/>
        <v>46.19624818312127</v>
      </c>
      <c r="S487" s="6">
        <f ca="1">_xll.PDENSITY($R$487,Model!$J$150:$J$159,$R$406,$R$407,1)</f>
        <v>0.9</v>
      </c>
      <c r="T487" s="6">
        <f t="shared" ca="1" si="118"/>
        <v>46.19624818312127</v>
      </c>
      <c r="U487" s="6">
        <f ca="1">_xll.PDENSITY($T$487,Model!$K$150:$K$159,$T$406,$T$407,1)</f>
        <v>0.9</v>
      </c>
      <c r="V487" s="6">
        <f t="shared" ca="1" si="119"/>
        <v>46.19624818312127</v>
      </c>
      <c r="W487" s="6">
        <f ca="1">_xll.PDENSITY($V$487,Model!$L$150:$L$159,$V$406,$V$407,1)</f>
        <v>0.9</v>
      </c>
    </row>
    <row r="488" spans="1:23">
      <c r="A488">
        <v>77</v>
      </c>
      <c r="B488" s="6">
        <f t="shared" ca="1" si="110"/>
        <v>46.557259269306726</v>
      </c>
      <c r="C488" s="6">
        <f ca="1">_xll.PDENSITY($B$488,Model!$B$150:$B$159,$B$406,$B$407,1)</f>
        <v>0.81392190309858603</v>
      </c>
      <c r="D488" s="6">
        <f t="shared" ca="1" si="111"/>
        <v>46.557259269306726</v>
      </c>
      <c r="E488" s="6">
        <f ca="1">_xll.PDENSITY($D$488,Model!$C$150:$C$159,$D$406,$D$407,1)</f>
        <v>0.9</v>
      </c>
      <c r="F488" s="6">
        <f t="shared" ca="1" si="112"/>
        <v>46.557259269306726</v>
      </c>
      <c r="G488" s="6">
        <f ca="1">_xll.PDENSITY($F$488,Model!$D$150:$D$159,$F$406,$F$407,1)</f>
        <v>0.87247513766927098</v>
      </c>
      <c r="H488" s="6">
        <f t="shared" ca="1" si="113"/>
        <v>46.557259269306726</v>
      </c>
      <c r="I488" s="6">
        <f ca="1">_xll.PDENSITY($H$488,Model!$E$150:$E$159,$H$406,$H$407,1)</f>
        <v>0.9</v>
      </c>
      <c r="J488" s="6">
        <f t="shared" ca="1" si="114"/>
        <v>46.557259269306726</v>
      </c>
      <c r="K488" s="6">
        <f ca="1">_xll.PDENSITY($J$488,Model!$F$150:$F$159,$J$406,$J$407,1)</f>
        <v>0.8901055781068532</v>
      </c>
      <c r="L488" s="6"/>
      <c r="M488" s="6"/>
      <c r="N488" s="6">
        <f t="shared" ca="1" si="115"/>
        <v>46.557259269306726</v>
      </c>
      <c r="O488" s="6">
        <f ca="1">_xll.PDENSITY($N$488,Model!$H$150:$H$159,$N$406,$N$407,1)</f>
        <v>0.9</v>
      </c>
      <c r="P488" s="6">
        <f t="shared" ca="1" si="116"/>
        <v>46.557259269306726</v>
      </c>
      <c r="Q488" s="6">
        <f ca="1">_xll.PDENSITY($P$488,Model!$I$150:$I$159,$P$406,$P$407,1)</f>
        <v>0.9</v>
      </c>
      <c r="R488" s="6">
        <f t="shared" ca="1" si="117"/>
        <v>46.557259269306726</v>
      </c>
      <c r="S488" s="6">
        <f ca="1">_xll.PDENSITY($R$488,Model!$J$150:$J$159,$R$406,$R$407,1)</f>
        <v>0.9</v>
      </c>
      <c r="T488" s="6">
        <f t="shared" ca="1" si="118"/>
        <v>46.557259269306726</v>
      </c>
      <c r="U488" s="6">
        <f ca="1">_xll.PDENSITY($T$488,Model!$K$150:$K$159,$T$406,$T$407,1)</f>
        <v>0.9</v>
      </c>
      <c r="V488" s="6">
        <f t="shared" ca="1" si="119"/>
        <v>46.557259269306726</v>
      </c>
      <c r="W488" s="6">
        <f ca="1">_xll.PDENSITY($V$488,Model!$L$150:$L$159,$V$406,$V$407,1)</f>
        <v>0.9</v>
      </c>
    </row>
    <row r="489" spans="1:23">
      <c r="A489">
        <v>78</v>
      </c>
      <c r="B489" s="6">
        <f t="shared" ca="1" si="110"/>
        <v>46.918270355492183</v>
      </c>
      <c r="C489" s="6">
        <f ca="1">_xll.PDENSITY($B$489,Model!$B$150:$B$159,$B$406,$B$407,1)</f>
        <v>0.81705920049014602</v>
      </c>
      <c r="D489" s="6">
        <f t="shared" ca="1" si="111"/>
        <v>46.918270355492183</v>
      </c>
      <c r="E489" s="6">
        <f ca="1">_xll.PDENSITY($D$489,Model!$C$150:$C$159,$D$406,$D$407,1)</f>
        <v>0.9</v>
      </c>
      <c r="F489" s="6">
        <f t="shared" ca="1" si="112"/>
        <v>46.918270355492183</v>
      </c>
      <c r="G489" s="6">
        <f ca="1">_xll.PDENSITY($F$489,Model!$D$150:$D$159,$F$406,$F$407,1)</f>
        <v>0.87560021074017735</v>
      </c>
      <c r="H489" s="6">
        <f t="shared" ca="1" si="113"/>
        <v>46.918270355492183</v>
      </c>
      <c r="I489" s="6">
        <f ca="1">_xll.PDENSITY($H$489,Model!$E$150:$E$159,$H$406,$H$407,1)</f>
        <v>0.9</v>
      </c>
      <c r="J489" s="6">
        <f t="shared" ca="1" si="114"/>
        <v>46.918270355492183</v>
      </c>
      <c r="K489" s="6">
        <f ca="1">_xll.PDENSITY($J$489,Model!$F$150:$F$159,$J$406,$J$407,1)</f>
        <v>0.89311830292490291</v>
      </c>
      <c r="L489" s="6"/>
      <c r="M489" s="6"/>
      <c r="N489" s="6">
        <f t="shared" ca="1" si="115"/>
        <v>46.918270355492183</v>
      </c>
      <c r="O489" s="6">
        <f ca="1">_xll.PDENSITY($N$489,Model!$H$150:$H$159,$N$406,$N$407,1)</f>
        <v>0.9</v>
      </c>
      <c r="P489" s="6">
        <f t="shared" ca="1" si="116"/>
        <v>46.918270355492183</v>
      </c>
      <c r="Q489" s="6">
        <f ca="1">_xll.PDENSITY($P$489,Model!$I$150:$I$159,$P$406,$P$407,1)</f>
        <v>0.9</v>
      </c>
      <c r="R489" s="6">
        <f t="shared" ca="1" si="117"/>
        <v>46.918270355492183</v>
      </c>
      <c r="S489" s="6">
        <f ca="1">_xll.PDENSITY($R$489,Model!$J$150:$J$159,$R$406,$R$407,1)</f>
        <v>0.9</v>
      </c>
      <c r="T489" s="6">
        <f t="shared" ca="1" si="118"/>
        <v>46.918270355492183</v>
      </c>
      <c r="U489" s="6">
        <f ca="1">_xll.PDENSITY($T$489,Model!$K$150:$K$159,$T$406,$T$407,1)</f>
        <v>0.9</v>
      </c>
      <c r="V489" s="6">
        <f t="shared" ca="1" si="119"/>
        <v>46.918270355492183</v>
      </c>
      <c r="W489" s="6">
        <f ca="1">_xll.PDENSITY($V$489,Model!$L$150:$L$159,$V$406,$V$407,1)</f>
        <v>0.9</v>
      </c>
    </row>
    <row r="490" spans="1:23">
      <c r="A490">
        <v>79</v>
      </c>
      <c r="B490" s="6">
        <f t="shared" ca="1" si="110"/>
        <v>47.279281441677639</v>
      </c>
      <c r="C490" s="6">
        <f ca="1">_xll.PDENSITY($B$490,Model!$B$150:$B$159,$B$406,$B$407,1)</f>
        <v>0.8201248018071986</v>
      </c>
      <c r="D490" s="6">
        <f t="shared" ca="1" si="111"/>
        <v>47.279281441677639</v>
      </c>
      <c r="E490" s="6">
        <f ca="1">_xll.PDENSITY($D$490,Model!$C$150:$C$159,$D$406,$D$407,1)</f>
        <v>0.9</v>
      </c>
      <c r="F490" s="6">
        <f t="shared" ca="1" si="112"/>
        <v>47.279281441677639</v>
      </c>
      <c r="G490" s="6">
        <f ca="1">_xll.PDENSITY($F$490,Model!$D$150:$D$159,$F$406,$F$407,1)</f>
        <v>0.87863528272425895</v>
      </c>
      <c r="H490" s="6">
        <f t="shared" ca="1" si="113"/>
        <v>47.279281441677639</v>
      </c>
      <c r="I490" s="6">
        <f ca="1">_xll.PDENSITY($H$490,Model!$E$150:$E$159,$H$406,$H$407,1)</f>
        <v>0.9</v>
      </c>
      <c r="J490" s="6">
        <f t="shared" ca="1" si="114"/>
        <v>47.279281441677639</v>
      </c>
      <c r="K490" s="6">
        <f ca="1">_xll.PDENSITY($J$490,Model!$F$150:$F$159,$J$406,$J$407,1)</f>
        <v>0.89601788773966073</v>
      </c>
      <c r="L490" s="6"/>
      <c r="M490" s="6"/>
      <c r="N490" s="6">
        <f t="shared" ca="1" si="115"/>
        <v>47.279281441677639</v>
      </c>
      <c r="O490" s="6">
        <f ca="1">_xll.PDENSITY($N$490,Model!$H$150:$H$159,$N$406,$N$407,1)</f>
        <v>0.9</v>
      </c>
      <c r="P490" s="6">
        <f t="shared" ca="1" si="116"/>
        <v>47.279281441677639</v>
      </c>
      <c r="Q490" s="6">
        <f ca="1">_xll.PDENSITY($P$490,Model!$I$150:$I$159,$P$406,$P$407,1)</f>
        <v>0.9</v>
      </c>
      <c r="R490" s="6">
        <f t="shared" ca="1" si="117"/>
        <v>47.279281441677639</v>
      </c>
      <c r="S490" s="6">
        <f ca="1">_xll.PDENSITY($R$490,Model!$J$150:$J$159,$R$406,$R$407,1)</f>
        <v>0.9</v>
      </c>
      <c r="T490" s="6">
        <f t="shared" ca="1" si="118"/>
        <v>47.279281441677639</v>
      </c>
      <c r="U490" s="6">
        <f ca="1">_xll.PDENSITY($T$490,Model!$K$150:$K$159,$T$406,$T$407,1)</f>
        <v>0.9</v>
      </c>
      <c r="V490" s="6">
        <f t="shared" ca="1" si="119"/>
        <v>47.279281441677639</v>
      </c>
      <c r="W490" s="6">
        <f ca="1">_xll.PDENSITY($V$490,Model!$L$150:$L$159,$V$406,$V$407,1)</f>
        <v>0.9</v>
      </c>
    </row>
    <row r="491" spans="1:23">
      <c r="A491">
        <v>80</v>
      </c>
      <c r="B491" s="6">
        <f t="shared" ca="1" si="110"/>
        <v>47.640292527863096</v>
      </c>
      <c r="C491" s="6">
        <f ca="1">_xll.PDENSITY($B$491,Model!$B$150:$B$159,$B$406,$B$407,1)</f>
        <v>0.82312870887402434</v>
      </c>
      <c r="D491" s="6">
        <f t="shared" ca="1" si="111"/>
        <v>47.640292527863096</v>
      </c>
      <c r="E491" s="6">
        <f ca="1">_xll.PDENSITY($D$491,Model!$C$150:$C$159,$D$406,$D$407,1)</f>
        <v>0.9</v>
      </c>
      <c r="F491" s="6">
        <f t="shared" ca="1" si="112"/>
        <v>47.640292527863096</v>
      </c>
      <c r="G491" s="6">
        <f ca="1">_xll.PDENSITY($F$491,Model!$D$150:$D$159,$F$406,$F$407,1)</f>
        <v>0.88159154879104185</v>
      </c>
      <c r="H491" s="6">
        <f t="shared" ca="1" si="113"/>
        <v>47.640292527863096</v>
      </c>
      <c r="I491" s="6">
        <f ca="1">_xll.PDENSITY($H$491,Model!$E$150:$E$159,$H$406,$H$407,1)</f>
        <v>0.9</v>
      </c>
      <c r="J491" s="6">
        <f t="shared" ca="1" si="114"/>
        <v>47.640292527863096</v>
      </c>
      <c r="K491" s="6">
        <f ca="1">_xll.PDENSITY($J$491,Model!$F$150:$F$159,$J$406,$J$407,1)</f>
        <v>0.89881954807891851</v>
      </c>
      <c r="L491" s="6"/>
      <c r="M491" s="6"/>
      <c r="N491" s="6">
        <f t="shared" ca="1" si="115"/>
        <v>47.640292527863096</v>
      </c>
      <c r="O491" s="6">
        <f ca="1">_xll.PDENSITY($N$491,Model!$H$150:$H$159,$N$406,$N$407,1)</f>
        <v>0.9</v>
      </c>
      <c r="P491" s="6">
        <f t="shared" ca="1" si="116"/>
        <v>47.640292527863096</v>
      </c>
      <c r="Q491" s="6">
        <f ca="1">_xll.PDENSITY($P$491,Model!$I$150:$I$159,$P$406,$P$407,1)</f>
        <v>0.9</v>
      </c>
      <c r="R491" s="6">
        <f t="shared" ca="1" si="117"/>
        <v>47.640292527863096</v>
      </c>
      <c r="S491" s="6">
        <f ca="1">_xll.PDENSITY($R$491,Model!$J$150:$J$159,$R$406,$R$407,1)</f>
        <v>0.9</v>
      </c>
      <c r="T491" s="6">
        <f t="shared" ca="1" si="118"/>
        <v>47.640292527863096</v>
      </c>
      <c r="U491" s="6">
        <f ca="1">_xll.PDENSITY($T$491,Model!$K$150:$K$159,$T$406,$T$407,1)</f>
        <v>0.9</v>
      </c>
      <c r="V491" s="6">
        <f t="shared" ca="1" si="119"/>
        <v>47.640292527863096</v>
      </c>
      <c r="W491" s="6">
        <f ca="1">_xll.PDENSITY($V$491,Model!$L$150:$L$159,$V$406,$V$407,1)</f>
        <v>0.9</v>
      </c>
    </row>
    <row r="492" spans="1:23">
      <c r="A492">
        <v>81</v>
      </c>
      <c r="B492" s="6">
        <f t="shared" ca="1" si="110"/>
        <v>48.001303614048553</v>
      </c>
      <c r="C492" s="6">
        <f ca="1">_xll.PDENSITY($B$492,Model!$B$150:$B$159,$B$406,$B$407,1)</f>
        <v>0.82608059885412677</v>
      </c>
      <c r="D492" s="6">
        <f t="shared" ca="1" si="111"/>
        <v>48.001303614048553</v>
      </c>
      <c r="E492" s="6">
        <f ca="1">_xll.PDENSITY($D$492,Model!$C$150:$C$159,$D$406,$D$407,1)</f>
        <v>0.9</v>
      </c>
      <c r="F492" s="6">
        <f t="shared" ca="1" si="112"/>
        <v>48.001303614048553</v>
      </c>
      <c r="G492" s="6">
        <f ca="1">_xll.PDENSITY($F$492,Model!$D$150:$D$159,$F$406,$F$407,1)</f>
        <v>0.88447991342646703</v>
      </c>
      <c r="H492" s="6">
        <f t="shared" ca="1" si="113"/>
        <v>48.001303614048553</v>
      </c>
      <c r="I492" s="6">
        <f ca="1">_xll.PDENSITY($H$492,Model!$E$150:$E$159,$H$406,$H$407,1)</f>
        <v>0.9</v>
      </c>
      <c r="J492" s="6">
        <f t="shared" ca="1" si="114"/>
        <v>48.001303614048553</v>
      </c>
      <c r="K492" s="6">
        <f ca="1">_xll.PDENSITY($J$492,Model!$F$150:$F$159,$J$406,$J$407,1)</f>
        <v>0.90153798522833772</v>
      </c>
      <c r="L492" s="6"/>
      <c r="M492" s="6"/>
      <c r="N492" s="6">
        <f t="shared" ca="1" si="115"/>
        <v>48.001303614048553</v>
      </c>
      <c r="O492" s="6">
        <f ca="1">_xll.PDENSITY($N$492,Model!$H$150:$H$159,$N$406,$N$407,1)</f>
        <v>0.9</v>
      </c>
      <c r="P492" s="6">
        <f t="shared" ca="1" si="116"/>
        <v>48.001303614048553</v>
      </c>
      <c r="Q492" s="6">
        <f ca="1">_xll.PDENSITY($P$492,Model!$I$150:$I$159,$P$406,$P$407,1)</f>
        <v>0.9</v>
      </c>
      <c r="R492" s="6">
        <f t="shared" ca="1" si="117"/>
        <v>48.001303614048553</v>
      </c>
      <c r="S492" s="6">
        <f ca="1">_xll.PDENSITY($R$492,Model!$J$150:$J$159,$R$406,$R$407,1)</f>
        <v>0.9</v>
      </c>
      <c r="T492" s="6">
        <f t="shared" ca="1" si="118"/>
        <v>48.001303614048553</v>
      </c>
      <c r="U492" s="6">
        <f ca="1">_xll.PDENSITY($T$492,Model!$K$150:$K$159,$T$406,$T$407,1)</f>
        <v>0.9</v>
      </c>
      <c r="V492" s="6">
        <f t="shared" ca="1" si="119"/>
        <v>48.001303614048553</v>
      </c>
      <c r="W492" s="6">
        <f ca="1">_xll.PDENSITY($V$492,Model!$L$150:$L$159,$V$406,$V$407,1)</f>
        <v>0.9</v>
      </c>
    </row>
    <row r="493" spans="1:23">
      <c r="A493">
        <v>82</v>
      </c>
      <c r="B493" s="6">
        <f t="shared" ca="1" si="110"/>
        <v>48.362314700234009</v>
      </c>
      <c r="C493" s="6">
        <f ca="1">_xll.PDENSITY($B$493,Model!$B$150:$B$159,$B$406,$B$407,1)</f>
        <v>0.82898983906413526</v>
      </c>
      <c r="D493" s="6">
        <f t="shared" ca="1" si="111"/>
        <v>48.362314700234009</v>
      </c>
      <c r="E493" s="6">
        <f ca="1">_xll.PDENSITY($D$493,Model!$C$150:$C$159,$D$406,$D$407,1)</f>
        <v>0.9</v>
      </c>
      <c r="F493" s="6">
        <f t="shared" ca="1" si="112"/>
        <v>48.362314700234009</v>
      </c>
      <c r="G493" s="6">
        <f ca="1">_xll.PDENSITY($F$493,Model!$D$150:$D$159,$F$406,$F$407,1)</f>
        <v>0.88731103065518924</v>
      </c>
      <c r="H493" s="6">
        <f t="shared" ca="1" si="113"/>
        <v>48.362314700234009</v>
      </c>
      <c r="I493" s="6">
        <f ca="1">_xll.PDENSITY($H$493,Model!$E$150:$E$159,$H$406,$H$407,1)</f>
        <v>0.9</v>
      </c>
      <c r="J493" s="6">
        <f t="shared" ca="1" si="114"/>
        <v>48.362314700234009</v>
      </c>
      <c r="K493" s="6">
        <f ca="1">_xll.PDENSITY($J$493,Model!$F$150:$F$159,$J$406,$J$407,1)</f>
        <v>0.90418722903874182</v>
      </c>
      <c r="L493" s="6"/>
      <c r="M493" s="6"/>
      <c r="N493" s="6">
        <f t="shared" ca="1" si="115"/>
        <v>48.362314700234009</v>
      </c>
      <c r="O493" s="6">
        <f ca="1">_xll.PDENSITY($N$493,Model!$H$150:$H$159,$N$406,$N$407,1)</f>
        <v>0.9</v>
      </c>
      <c r="P493" s="6">
        <f t="shared" ca="1" si="116"/>
        <v>48.362314700234009</v>
      </c>
      <c r="Q493" s="6">
        <f ca="1">_xll.PDENSITY($P$493,Model!$I$150:$I$159,$P$406,$P$407,1)</f>
        <v>0.9</v>
      </c>
      <c r="R493" s="6">
        <f t="shared" ca="1" si="117"/>
        <v>48.362314700234009</v>
      </c>
      <c r="S493" s="6">
        <f ca="1">_xll.PDENSITY($R$493,Model!$J$150:$J$159,$R$406,$R$407,1)</f>
        <v>0.9</v>
      </c>
      <c r="T493" s="6">
        <f t="shared" ca="1" si="118"/>
        <v>48.362314700234009</v>
      </c>
      <c r="U493" s="6">
        <f ca="1">_xll.PDENSITY($T$493,Model!$K$150:$K$159,$T$406,$T$407,1)</f>
        <v>0.9</v>
      </c>
      <c r="V493" s="6">
        <f t="shared" ca="1" si="119"/>
        <v>48.362314700234009</v>
      </c>
      <c r="W493" s="6">
        <f ca="1">_xll.PDENSITY($V$493,Model!$L$150:$L$159,$V$406,$V$407,1)</f>
        <v>0.9</v>
      </c>
    </row>
    <row r="494" spans="1:23">
      <c r="A494">
        <v>83</v>
      </c>
      <c r="B494" s="6">
        <f t="shared" ca="1" si="110"/>
        <v>48.723325786419466</v>
      </c>
      <c r="C494" s="6">
        <f ca="1">_xll.PDENSITY($B$494,Model!$B$150:$B$159,$B$406,$B$407,1)</f>
        <v>0.83186549163307821</v>
      </c>
      <c r="D494" s="6">
        <f t="shared" ca="1" si="111"/>
        <v>48.723325786419466</v>
      </c>
      <c r="E494" s="6">
        <f ca="1">_xll.PDENSITY($D$494,Model!$C$150:$C$159,$D$406,$D$407,1)</f>
        <v>0.9</v>
      </c>
      <c r="F494" s="6">
        <f t="shared" ca="1" si="112"/>
        <v>48.723325786419466</v>
      </c>
      <c r="G494" s="6">
        <f ca="1">_xll.PDENSITY($F$494,Model!$D$150:$D$159,$F$406,$F$407,1)</f>
        <v>0.89009534333902107</v>
      </c>
      <c r="H494" s="6">
        <f t="shared" ca="1" si="113"/>
        <v>48.723325786419466</v>
      </c>
      <c r="I494" s="6">
        <f ca="1">_xll.PDENSITY($H$494,Model!$E$150:$E$159,$H$406,$H$407,1)</f>
        <v>0.9</v>
      </c>
      <c r="J494" s="6">
        <f t="shared" ca="1" si="114"/>
        <v>48.723325786419466</v>
      </c>
      <c r="K494" s="6">
        <f ca="1">_xll.PDENSITY($J$494,Model!$F$150:$F$159,$J$406,$J$407,1)</f>
        <v>0.9067804934249708</v>
      </c>
      <c r="L494" s="6"/>
      <c r="M494" s="6"/>
      <c r="N494" s="6">
        <f t="shared" ca="1" si="115"/>
        <v>48.723325786419466</v>
      </c>
      <c r="O494" s="6">
        <f ca="1">_xll.PDENSITY($N$494,Model!$H$150:$H$159,$N$406,$N$407,1)</f>
        <v>0.9</v>
      </c>
      <c r="P494" s="6">
        <f t="shared" ca="1" si="116"/>
        <v>48.723325786419466</v>
      </c>
      <c r="Q494" s="6">
        <f ca="1">_xll.PDENSITY($P$494,Model!$I$150:$I$159,$P$406,$P$407,1)</f>
        <v>0.9</v>
      </c>
      <c r="R494" s="6">
        <f t="shared" ca="1" si="117"/>
        <v>48.723325786419466</v>
      </c>
      <c r="S494" s="6">
        <f ca="1">_xll.PDENSITY($R$494,Model!$J$150:$J$159,$R$406,$R$407,1)</f>
        <v>0.9</v>
      </c>
      <c r="T494" s="6">
        <f t="shared" ca="1" si="118"/>
        <v>48.723325786419466</v>
      </c>
      <c r="U494" s="6">
        <f ca="1">_xll.PDENSITY($T$494,Model!$K$150:$K$159,$T$406,$T$407,1)</f>
        <v>0.9</v>
      </c>
      <c r="V494" s="6">
        <f t="shared" ca="1" si="119"/>
        <v>48.723325786419466</v>
      </c>
      <c r="W494" s="6">
        <f ca="1">_xll.PDENSITY($V$494,Model!$L$150:$L$159,$V$406,$V$407,1)</f>
        <v>0.9</v>
      </c>
    </row>
    <row r="495" spans="1:23">
      <c r="A495">
        <v>84</v>
      </c>
      <c r="B495" s="6">
        <f t="shared" ca="1" si="110"/>
        <v>49.084336872604922</v>
      </c>
      <c r="C495" s="6">
        <f ca="1">_xll.PDENSITY($B$495,Model!$B$150:$B$159,$B$406,$B$407,1)</f>
        <v>0.83471630397963392</v>
      </c>
      <c r="D495" s="6">
        <f t="shared" ca="1" si="111"/>
        <v>49.084336872604922</v>
      </c>
      <c r="E495" s="6">
        <f ca="1">_xll.PDENSITY($D$495,Model!$C$150:$C$159,$D$406,$D$407,1)</f>
        <v>0.90004977114219764</v>
      </c>
      <c r="F495" s="6">
        <f t="shared" ca="1" si="112"/>
        <v>49.084336872604922</v>
      </c>
      <c r="G495" s="6">
        <f ca="1">_xll.PDENSITY($F$495,Model!$D$150:$D$159,$F$406,$F$407,1)</f>
        <v>0.89284312169648561</v>
      </c>
      <c r="H495" s="6">
        <f t="shared" ca="1" si="113"/>
        <v>49.084336872604922</v>
      </c>
      <c r="I495" s="6">
        <f ca="1">_xll.PDENSITY($H$495,Model!$E$150:$E$159,$H$406,$H$407,1)</f>
        <v>0.90005995137562134</v>
      </c>
      <c r="J495" s="6">
        <f t="shared" ca="1" si="114"/>
        <v>49.084336872604922</v>
      </c>
      <c r="K495" s="6">
        <f ca="1">_xll.PDENSITY($J$495,Model!$F$150:$F$159,$J$406,$J$407,1)</f>
        <v>0.90933004655766825</v>
      </c>
      <c r="L495" s="6"/>
      <c r="M495" s="6"/>
      <c r="N495" s="6">
        <f t="shared" ca="1" si="115"/>
        <v>49.084336872604922</v>
      </c>
      <c r="O495" s="6">
        <f ca="1">_xll.PDENSITY($N$495,Model!$H$150:$H$159,$N$406,$N$407,1)</f>
        <v>0.90000004341587514</v>
      </c>
      <c r="P495" s="6">
        <f t="shared" ca="1" si="116"/>
        <v>49.084336872604922</v>
      </c>
      <c r="Q495" s="6">
        <f ca="1">_xll.PDENSITY($P$495,Model!$I$150:$I$159,$P$406,$P$407,1)</f>
        <v>0.90000280488873707</v>
      </c>
      <c r="R495" s="6">
        <f t="shared" ca="1" si="117"/>
        <v>49.084336872604922</v>
      </c>
      <c r="S495" s="6">
        <f ca="1">_xll.PDENSITY($R$495,Model!$J$150:$J$159,$R$406,$R$407,1)</f>
        <v>0.90004034966313873</v>
      </c>
      <c r="T495" s="6">
        <f t="shared" ca="1" si="118"/>
        <v>49.084336872604922</v>
      </c>
      <c r="U495" s="6">
        <f ca="1">_xll.PDENSITY($T$495,Model!$K$150:$K$159,$T$406,$T$407,1)</f>
        <v>0.9000001376593042</v>
      </c>
      <c r="V495" s="6">
        <f t="shared" ca="1" si="119"/>
        <v>49.084336872604922</v>
      </c>
      <c r="W495" s="6">
        <f ca="1">_xll.PDENSITY($V$495,Model!$L$150:$L$159,$V$406,$V$407,1)</f>
        <v>0.90142038134208347</v>
      </c>
    </row>
    <row r="496" spans="1:23">
      <c r="A496">
        <v>85</v>
      </c>
      <c r="B496" s="6">
        <f t="shared" ca="1" si="110"/>
        <v>49.445347958790379</v>
      </c>
      <c r="C496" s="6">
        <f ca="1">_xll.PDENSITY($B$496,Model!$B$150:$B$159,$B$406,$B$407,1)</f>
        <v>0.8375506808306552</v>
      </c>
      <c r="D496" s="6">
        <f t="shared" ca="1" si="111"/>
        <v>49.445347958790379</v>
      </c>
      <c r="E496" s="6">
        <f ca="1">_xll.PDENSITY($D$496,Model!$C$150:$C$159,$D$406,$D$407,1)</f>
        <v>0.90048925917654954</v>
      </c>
      <c r="F496" s="6">
        <f t="shared" ca="1" si="112"/>
        <v>49.445347958790379</v>
      </c>
      <c r="G496" s="6">
        <f ca="1">_xll.PDENSITY($F$496,Model!$D$150:$D$159,$F$406,$F$407,1)</f>
        <v>0.8955645011855532</v>
      </c>
      <c r="H496" s="6">
        <f t="shared" ca="1" si="113"/>
        <v>49.445347958790379</v>
      </c>
      <c r="I496" s="6">
        <f ca="1">_xll.PDENSITY($H$496,Model!$E$150:$E$159,$H$406,$H$407,1)</f>
        <v>0.9005781376657287</v>
      </c>
      <c r="J496" s="6">
        <f t="shared" ca="1" si="114"/>
        <v>49.445347958790379</v>
      </c>
      <c r="K496" s="6">
        <f ca="1">_xll.PDENSITY($J$496,Model!$F$150:$F$159,$J$406,$J$407,1)</f>
        <v>0.91184709745330905</v>
      </c>
      <c r="L496" s="6"/>
      <c r="M496" s="6"/>
      <c r="N496" s="6">
        <f t="shared" ca="1" si="115"/>
        <v>49.445347958790379</v>
      </c>
      <c r="O496" s="6">
        <f ca="1">_xll.PDENSITY($N$496,Model!$H$150:$H$159,$N$406,$N$407,1)</f>
        <v>0.90000420771459166</v>
      </c>
      <c r="P496" s="6">
        <f t="shared" ca="1" si="116"/>
        <v>49.445347958790379</v>
      </c>
      <c r="Q496" s="6">
        <f ca="1">_xll.PDENSITY($P$496,Model!$I$150:$I$159,$P$406,$P$407,1)</f>
        <v>0.90008270262578216</v>
      </c>
      <c r="R496" s="6">
        <f t="shared" ca="1" si="117"/>
        <v>49.445347958790379</v>
      </c>
      <c r="S496" s="6">
        <f ca="1">_xll.PDENSITY($R$496,Model!$J$150:$J$159,$R$406,$R$407,1)</f>
        <v>0.90039722700964353</v>
      </c>
      <c r="T496" s="6">
        <f t="shared" ca="1" si="118"/>
        <v>49.445347958790379</v>
      </c>
      <c r="U496" s="6">
        <f ca="1">_xll.PDENSITY($T$496,Model!$K$150:$K$159,$T$406,$T$407,1)</f>
        <v>0.90001238397814354</v>
      </c>
      <c r="V496" s="6">
        <f t="shared" ca="1" si="119"/>
        <v>49.445347958790379</v>
      </c>
      <c r="W496" s="6">
        <f ca="1">_xll.PDENSITY($V$496,Model!$L$150:$L$159,$V$406,$V$407,1)</f>
        <v>0.90445660750820323</v>
      </c>
    </row>
    <row r="497" spans="1:23">
      <c r="A497">
        <v>86</v>
      </c>
      <c r="B497" s="6">
        <f t="shared" ca="1" si="110"/>
        <v>49.806359044975835</v>
      </c>
      <c r="C497" s="6">
        <f ca="1">_xll.PDENSITY($B$497,Model!$B$150:$B$159,$B$406,$B$407,1)</f>
        <v>0.84037663330540924</v>
      </c>
      <c r="D497" s="6">
        <f t="shared" ca="1" si="111"/>
        <v>49.806359044975835</v>
      </c>
      <c r="E497" s="6">
        <f ca="1">_xll.PDENSITY($D$497,Model!$C$150:$C$159,$D$406,$D$407,1)</f>
        <v>0.90137887735563604</v>
      </c>
      <c r="F497" s="6">
        <f t="shared" ca="1" si="112"/>
        <v>49.806359044975835</v>
      </c>
      <c r="G497" s="6">
        <f ca="1">_xll.PDENSITY($F$497,Model!$D$150:$D$159,$F$406,$F$407,1)</f>
        <v>0.89826951988930159</v>
      </c>
      <c r="H497" s="6">
        <f t="shared" ca="1" si="113"/>
        <v>49.806359044975835</v>
      </c>
      <c r="I497" s="6">
        <f ca="1">_xll.PDENSITY($H$497,Model!$E$150:$E$159,$H$406,$H$407,1)</f>
        <v>0.90160014332659433</v>
      </c>
      <c r="J497" s="6">
        <f t="shared" ca="1" si="114"/>
        <v>49.806359044975835</v>
      </c>
      <c r="K497" s="6">
        <f ca="1">_xll.PDENSITY($J$497,Model!$F$150:$F$159,$J$406,$J$407,1)</f>
        <v>0.91434170035610207</v>
      </c>
      <c r="L497" s="6"/>
      <c r="M497" s="6"/>
      <c r="N497" s="6">
        <f t="shared" ca="1" si="115"/>
        <v>49.806359044975835</v>
      </c>
      <c r="O497" s="6">
        <f ca="1">_xll.PDENSITY($N$497,Model!$H$150:$H$159,$N$406,$N$407,1)</f>
        <v>0.90003362119090247</v>
      </c>
      <c r="P497" s="6">
        <f t="shared" ca="1" si="116"/>
        <v>49.806359044975835</v>
      </c>
      <c r="Q497" s="6">
        <f ca="1">_xll.PDENSITY($P$497,Model!$I$150:$I$159,$P$406,$P$407,1)</f>
        <v>0.90037480407668391</v>
      </c>
      <c r="R497" s="6">
        <f t="shared" ca="1" si="117"/>
        <v>49.806359044975835</v>
      </c>
      <c r="S497" s="6">
        <f ca="1">_xll.PDENSITY($R$497,Model!$J$150:$J$159,$R$406,$R$407,1)</f>
        <v>0.90112285112942137</v>
      </c>
      <c r="T497" s="6">
        <f t="shared" ca="1" si="118"/>
        <v>49.806359044975835</v>
      </c>
      <c r="U497" s="6">
        <f ca="1">_xll.PDENSITY($T$497,Model!$K$150:$K$159,$T$406,$T$407,1)</f>
        <v>0.90009169319622195</v>
      </c>
      <c r="V497" s="6">
        <f t="shared" ca="1" si="119"/>
        <v>49.806359044975835</v>
      </c>
      <c r="W497" s="6">
        <f ca="1">_xll.PDENSITY($V$497,Model!$L$150:$L$159,$V$406,$V$407,1)</f>
        <v>0.90749283367432287</v>
      </c>
    </row>
    <row r="498" spans="1:23">
      <c r="A498">
        <v>87</v>
      </c>
      <c r="B498" s="6">
        <f t="shared" ca="1" si="110"/>
        <v>50.167370131161292</v>
      </c>
      <c r="C498" s="6">
        <f ca="1">_xll.PDENSITY($B$498,Model!$B$150:$B$159,$B$406,$B$407,1)</f>
        <v>0.84320170060044752</v>
      </c>
      <c r="D498" s="6">
        <f t="shared" ca="1" si="111"/>
        <v>50.167370131161292</v>
      </c>
      <c r="E498" s="6">
        <f ca="1">_xll.PDENSITY($D$498,Model!$C$150:$C$159,$D$406,$D$407,1)</f>
        <v>0.90271053765748355</v>
      </c>
      <c r="F498" s="6">
        <f t="shared" ca="1" si="112"/>
        <v>50.167370131161292</v>
      </c>
      <c r="G498" s="6">
        <f ca="1">_xll.PDENSITY($F$498,Model!$D$150:$D$159,$F$406,$F$407,1)</f>
        <v>0.90096815554240028</v>
      </c>
      <c r="H498" s="6">
        <f t="shared" ca="1" si="113"/>
        <v>50.167370131161292</v>
      </c>
      <c r="I498" s="6">
        <f ca="1">_xll.PDENSITY($H$498,Model!$E$150:$E$159,$H$406,$H$407,1)</f>
        <v>0.90309238040016704</v>
      </c>
      <c r="J498" s="6">
        <f t="shared" ca="1" si="114"/>
        <v>50.167370131161292</v>
      </c>
      <c r="K498" s="6">
        <f ca="1">_xll.PDENSITY($J$498,Model!$F$150:$F$159,$J$406,$J$407,1)</f>
        <v>0.91682267798306083</v>
      </c>
      <c r="L498" s="6"/>
      <c r="M498" s="6"/>
      <c r="N498" s="6">
        <f t="shared" ca="1" si="115"/>
        <v>50.167370131161292</v>
      </c>
      <c r="O498" s="6">
        <f ca="1">_xll.PDENSITY($N$498,Model!$H$150:$H$159,$N$406,$N$407,1)</f>
        <v>0.90013109529325175</v>
      </c>
      <c r="P498" s="6">
        <f t="shared" ca="1" si="116"/>
        <v>50.167370131161292</v>
      </c>
      <c r="Q498" s="6">
        <f ca="1">_xll.PDENSITY($P$498,Model!$I$150:$I$159,$P$406,$P$407,1)</f>
        <v>0.90099067465637717</v>
      </c>
      <c r="R498" s="6">
        <f t="shared" ca="1" si="117"/>
        <v>50.167370131161292</v>
      </c>
      <c r="S498" s="6">
        <f ca="1">_xll.PDENSITY($R$498,Model!$J$150:$J$159,$R$406,$R$407,1)</f>
        <v>0.90221722202247245</v>
      </c>
      <c r="T498" s="6">
        <f t="shared" ca="1" si="118"/>
        <v>50.167370131161292</v>
      </c>
      <c r="U498" s="6">
        <f ca="1">_xll.PDENSITY($T$498,Model!$K$150:$K$159,$T$406,$T$407,1)</f>
        <v>0.90033070760926326</v>
      </c>
      <c r="V498" s="6">
        <f t="shared" ca="1" si="119"/>
        <v>50.167370131161292</v>
      </c>
      <c r="W498" s="6">
        <f ca="1">_xll.PDENSITY($V$498,Model!$L$150:$L$159,$V$406,$V$407,1)</f>
        <v>0.91052905984044263</v>
      </c>
    </row>
    <row r="499" spans="1:23">
      <c r="A499">
        <v>88</v>
      </c>
      <c r="B499" s="6">
        <f t="shared" ca="1" si="110"/>
        <v>50.528381217346748</v>
      </c>
      <c r="C499" s="6">
        <f ca="1">_xll.PDENSITY($B$499,Model!$B$150:$B$159,$B$406,$B$407,1)</f>
        <v>0.84603284025017567</v>
      </c>
      <c r="D499" s="6">
        <f t="shared" ca="1" si="111"/>
        <v>50.528381217346748</v>
      </c>
      <c r="E499" s="6">
        <f ca="1">_xll.PDENSITY($D$499,Model!$C$150:$C$159,$D$406,$D$407,1)</f>
        <v>0.90447213320519126</v>
      </c>
      <c r="F499" s="6">
        <f t="shared" ca="1" si="112"/>
        <v>50.528381217346748</v>
      </c>
      <c r="G499" s="6">
        <f ca="1">_xll.PDENSITY($F$499,Model!$D$150:$D$159,$F$406,$F$407,1)</f>
        <v>0.9036703623349911</v>
      </c>
      <c r="H499" s="6">
        <f t="shared" ca="1" si="113"/>
        <v>50.528381217346748</v>
      </c>
      <c r="I499" s="6">
        <f ca="1">_xll.PDENSITY($H$499,Model!$E$150:$E$159,$H$406,$H$407,1)</f>
        <v>0.90502126092839674</v>
      </c>
      <c r="J499" s="6">
        <f t="shared" ca="1" si="114"/>
        <v>50.528381217346748</v>
      </c>
      <c r="K499" s="6">
        <f ca="1">_xll.PDENSITY($J$499,Model!$F$150:$F$159,$J$406,$J$407,1)</f>
        <v>0.91929756437503884</v>
      </c>
      <c r="L499" s="6"/>
      <c r="M499" s="6"/>
      <c r="N499" s="6">
        <f t="shared" ca="1" si="115"/>
        <v>50.528381217346748</v>
      </c>
      <c r="O499" s="6">
        <f ca="1">_xll.PDENSITY($N$499,Model!$H$150:$H$159,$N$406,$N$407,1)</f>
        <v>0.90036119733933151</v>
      </c>
      <c r="P499" s="6">
        <f t="shared" ca="1" si="116"/>
        <v>50.528381217346748</v>
      </c>
      <c r="Q499" s="6">
        <f ca="1">_xll.PDENSITY($P$499,Model!$I$150:$I$159,$P$406,$P$407,1)</f>
        <v>0.90201587033237884</v>
      </c>
      <c r="R499" s="6">
        <f t="shared" ca="1" si="117"/>
        <v>50.528381217346748</v>
      </c>
      <c r="S499" s="6">
        <f ca="1">_xll.PDENSITY($R$499,Model!$J$150:$J$159,$R$406,$R$407,1)</f>
        <v>0.90368033968879669</v>
      </c>
      <c r="T499" s="6">
        <f t="shared" ca="1" si="118"/>
        <v>50.528381217346748</v>
      </c>
      <c r="U499" s="6">
        <f ca="1">_xll.PDENSITY($T$499,Model!$K$150:$K$159,$T$406,$T$407,1)</f>
        <v>0.90084125187067932</v>
      </c>
      <c r="V499" s="6">
        <f t="shared" ca="1" si="119"/>
        <v>50.528381217346748</v>
      </c>
      <c r="W499" s="6">
        <f ca="1">_xll.PDENSITY($V$499,Model!$L$150:$L$159,$V$406,$V$407,1)</f>
        <v>0.91356528600656239</v>
      </c>
    </row>
    <row r="500" spans="1:23">
      <c r="A500">
        <v>89</v>
      </c>
      <c r="B500" s="6">
        <f t="shared" ca="1" si="110"/>
        <v>50.889392303532205</v>
      </c>
      <c r="C500" s="6">
        <f ca="1">_xll.PDENSITY($B$500,Model!$B$150:$B$159,$B$406,$B$407,1)</f>
        <v>0.84887628409226534</v>
      </c>
      <c r="D500" s="6">
        <f t="shared" ca="1" si="111"/>
        <v>50.889392303532205</v>
      </c>
      <c r="E500" s="6">
        <f ca="1">_xll.PDENSITY($D$500,Model!$C$150:$C$159,$D$406,$D$407,1)</f>
        <v>0.90664764833739642</v>
      </c>
      <c r="F500" s="6">
        <f t="shared" ca="1" si="112"/>
        <v>50.889392303532205</v>
      </c>
      <c r="G500" s="6">
        <f ca="1">_xll.PDENSITY($F$500,Model!$D$150:$D$159,$F$406,$F$407,1)</f>
        <v>0.90638610762972527</v>
      </c>
      <c r="H500" s="6">
        <f t="shared" ca="1" si="113"/>
        <v>50.889392303532205</v>
      </c>
      <c r="I500" s="6">
        <f ca="1">_xll.PDENSITY($H$500,Model!$E$150:$E$159,$H$406,$H$407,1)</f>
        <v>0.90735319695323291</v>
      </c>
      <c r="J500" s="6">
        <f t="shared" ca="1" si="114"/>
        <v>50.889392303532205</v>
      </c>
      <c r="K500" s="6">
        <f ca="1">_xll.PDENSITY($J$500,Model!$F$150:$F$159,$J$406,$J$407,1)</f>
        <v>0.92177256776625982</v>
      </c>
      <c r="L500" s="6"/>
      <c r="M500" s="6"/>
      <c r="N500" s="6">
        <f t="shared" ca="1" si="115"/>
        <v>50.889392303532205</v>
      </c>
      <c r="O500" s="6">
        <f ca="1">_xll.PDENSITY($N$500,Model!$H$150:$H$159,$N$406,$N$407,1)</f>
        <v>0.90081025051608221</v>
      </c>
      <c r="P500" s="6">
        <f t="shared" ca="1" si="116"/>
        <v>50.889392303532205</v>
      </c>
      <c r="Q500" s="6">
        <f ca="1">_xll.PDENSITY($P$500,Model!$I$150:$I$159,$P$406,$P$407,1)</f>
        <v>0.9035117954424583</v>
      </c>
      <c r="R500" s="6">
        <f t="shared" ca="1" si="117"/>
        <v>50.889392303532205</v>
      </c>
      <c r="S500" s="6">
        <f ca="1">_xll.PDENSITY($R$500,Model!$J$150:$J$159,$R$406,$R$407,1)</f>
        <v>0.90551220412839428</v>
      </c>
      <c r="T500" s="6">
        <f t="shared" ca="1" si="118"/>
        <v>50.889392303532205</v>
      </c>
      <c r="U500" s="6">
        <f ca="1">_xll.PDENSITY($T$500,Model!$K$150:$K$159,$T$406,$T$407,1)</f>
        <v>0.90173893613219092</v>
      </c>
      <c r="V500" s="6">
        <f t="shared" ca="1" si="119"/>
        <v>50.889392303532205</v>
      </c>
      <c r="W500" s="6">
        <f ca="1">_xll.PDENSITY($V$500,Model!$L$150:$L$159,$V$406,$V$407,1)</f>
        <v>0.91660151217268204</v>
      </c>
    </row>
    <row r="501" spans="1:23">
      <c r="A501">
        <v>90</v>
      </c>
      <c r="B501" s="6">
        <f t="shared" ca="1" si="110"/>
        <v>51.250403389717661</v>
      </c>
      <c r="C501" s="6">
        <f ca="1">_xll.PDENSITY($B$501,Model!$B$150:$B$159,$B$406,$B$407,1)</f>
        <v>0.85173735926488126</v>
      </c>
      <c r="D501" s="6">
        <f t="shared" ca="1" si="111"/>
        <v>51.250403389717661</v>
      </c>
      <c r="E501" s="6">
        <f ca="1">_xll.PDENSITY($D$501,Model!$C$150:$C$159,$D$406,$D$407,1)</f>
        <v>0.90921730421570879</v>
      </c>
      <c r="F501" s="6">
        <f t="shared" ca="1" si="112"/>
        <v>51.250403389717661</v>
      </c>
      <c r="G501" s="6">
        <f ca="1">_xll.PDENSITY($F$501,Model!$D$150:$D$159,$F$406,$F$407,1)</f>
        <v>0.90912540872738601</v>
      </c>
      <c r="H501" s="6">
        <f t="shared" ca="1" si="113"/>
        <v>51.250403389717661</v>
      </c>
      <c r="I501" s="6">
        <f ca="1">_xll.PDENSITY($H$501,Model!$E$150:$E$159,$H$406,$H$407,1)</f>
        <v>0.9100546005166249</v>
      </c>
      <c r="J501" s="6">
        <f t="shared" ca="1" si="114"/>
        <v>51.250403389717661</v>
      </c>
      <c r="K501" s="6">
        <f ca="1">_xll.PDENSITY($J$501,Model!$F$150:$F$159,$J$406,$J$407,1)</f>
        <v>0.92425255355707381</v>
      </c>
      <c r="L501" s="6"/>
      <c r="M501" s="6"/>
      <c r="N501" s="6">
        <f t="shared" ca="1" si="115"/>
        <v>51.250403389717661</v>
      </c>
      <c r="O501" s="6">
        <f ca="1">_xll.PDENSITY($N$501,Model!$H$150:$H$159,$N$406,$N$407,1)</f>
        <v>0.90158633387969211</v>
      </c>
      <c r="P501" s="6">
        <f t="shared" ca="1" si="116"/>
        <v>51.250403389717661</v>
      </c>
      <c r="Q501" s="6">
        <f ca="1">_xll.PDENSITY($P$501,Model!$I$150:$I$159,$P$406,$P$407,1)</f>
        <v>0.90551756051231236</v>
      </c>
      <c r="R501" s="6">
        <f t="shared" ca="1" si="117"/>
        <v>51.250403389717661</v>
      </c>
      <c r="S501" s="6">
        <f ca="1">_xll.PDENSITY($R$501,Model!$J$150:$J$159,$R$406,$R$407,1)</f>
        <v>0.90771281534126502</v>
      </c>
      <c r="T501" s="6">
        <f t="shared" ca="1" si="118"/>
        <v>51.250403389717661</v>
      </c>
      <c r="U501" s="6">
        <f ca="1">_xll.PDENSITY($T$501,Model!$K$150:$K$159,$T$406,$T$407,1)</f>
        <v>0.90313087622688681</v>
      </c>
      <c r="V501" s="6">
        <f t="shared" ca="1" si="119"/>
        <v>51.250403389717661</v>
      </c>
      <c r="W501" s="6">
        <f ca="1">_xll.PDENSITY($V$501,Model!$L$150:$L$159,$V$406,$V$407,1)</f>
        <v>0.9196377383388018</v>
      </c>
    </row>
    <row r="502" spans="1:23">
      <c r="A502">
        <v>91</v>
      </c>
      <c r="B502" s="6">
        <f t="shared" ca="1" si="110"/>
        <v>51.611414475903118</v>
      </c>
      <c r="C502" s="6">
        <f ca="1">_xll.PDENSITY($B$502,Model!$B$150:$B$159,$B$406,$B$407,1)</f>
        <v>0.85462027712528754</v>
      </c>
      <c r="D502" s="6">
        <f t="shared" ca="1" si="111"/>
        <v>51.611414475903118</v>
      </c>
      <c r="E502" s="6">
        <f ca="1">_xll.PDENSITY($D$502,Model!$C$150:$C$159,$D$406,$D$407,1)</f>
        <v>0.9121577386453158</v>
      </c>
      <c r="F502" s="6">
        <f t="shared" ca="1" si="112"/>
        <v>51.611414475903118</v>
      </c>
      <c r="G502" s="6">
        <f ca="1">_xll.PDENSITY($F$502,Model!$D$150:$D$159,$F$406,$F$407,1)</f>
        <v>0.91189836981671513</v>
      </c>
      <c r="H502" s="6">
        <f t="shared" ca="1" si="113"/>
        <v>51.611414475903118</v>
      </c>
      <c r="I502" s="6">
        <f ca="1">_xll.PDENSITY($H$502,Model!$E$150:$E$159,$H$406,$H$407,1)</f>
        <v>0.91309188366052196</v>
      </c>
      <c r="J502" s="6">
        <f t="shared" ca="1" si="114"/>
        <v>51.611414475903118</v>
      </c>
      <c r="K502" s="6">
        <f ca="1">_xll.PDENSITY($J$502,Model!$F$150:$F$159,$J$406,$J$407,1)</f>
        <v>0.92674104715346639</v>
      </c>
      <c r="L502" s="6"/>
      <c r="M502" s="6"/>
      <c r="N502" s="6">
        <f t="shared" ca="1" si="115"/>
        <v>51.611414475903118</v>
      </c>
      <c r="O502" s="6">
        <f ca="1">_xll.PDENSITY($N$502,Model!$H$150:$H$159,$N$406,$N$407,1)</f>
        <v>0.90281928235559672</v>
      </c>
      <c r="P502" s="6">
        <f t="shared" ca="1" si="116"/>
        <v>51.611414475903118</v>
      </c>
      <c r="Q502" s="6">
        <f ca="1">_xll.PDENSITY($P$502,Model!$I$150:$I$159,$P$406,$P$407,1)</f>
        <v>0.90805184007323647</v>
      </c>
      <c r="R502" s="6">
        <f t="shared" ca="1" si="117"/>
        <v>51.611414475903118</v>
      </c>
      <c r="S502" s="6">
        <f ca="1">_xll.PDENSITY($R$502,Model!$J$150:$J$159,$R$406,$R$407,1)</f>
        <v>0.91028217332740891</v>
      </c>
      <c r="T502" s="6">
        <f t="shared" ca="1" si="118"/>
        <v>51.611414475903118</v>
      </c>
      <c r="U502" s="6">
        <f ca="1">_xll.PDENSITY($T$502,Model!$K$150:$K$159,$T$406,$T$407,1)</f>
        <v>0.90510629112222674</v>
      </c>
      <c r="V502" s="6">
        <f t="shared" ca="1" si="119"/>
        <v>51.611414475903118</v>
      </c>
      <c r="W502" s="6">
        <f ca="1">_xll.PDENSITY($V$502,Model!$L$150:$L$159,$V$406,$V$407,1)</f>
        <v>0.92267396450492156</v>
      </c>
    </row>
    <row r="503" spans="1:23">
      <c r="A503">
        <v>92</v>
      </c>
      <c r="B503" s="6">
        <f t="shared" ca="1" si="110"/>
        <v>51.972425562088574</v>
      </c>
      <c r="C503" s="6">
        <f ca="1">_xll.PDENSITY($B$503,Model!$B$150:$B$159,$B$406,$B$407,1)</f>
        <v>0.85752789811179631</v>
      </c>
      <c r="D503" s="6">
        <f t="shared" ca="1" si="111"/>
        <v>51.972425562088574</v>
      </c>
      <c r="E503" s="6">
        <f ca="1">_xll.PDENSITY($D$503,Model!$C$150:$C$159,$D$406,$D$407,1)</f>
        <v>0.91544221847390828</v>
      </c>
      <c r="F503" s="6">
        <f t="shared" ca="1" si="112"/>
        <v>51.972425562088574</v>
      </c>
      <c r="G503" s="6">
        <f ca="1">_xll.PDENSITY($F$503,Model!$D$150:$D$159,$F$406,$F$407,1)</f>
        <v>0.91471521924473131</v>
      </c>
      <c r="H503" s="6">
        <f t="shared" ca="1" si="113"/>
        <v>51.972425562088574</v>
      </c>
      <c r="I503" s="6">
        <f ca="1">_xll.PDENSITY($H$503,Model!$E$150:$E$159,$H$406,$H$407,1)</f>
        <v>0.91643145842687412</v>
      </c>
      <c r="J503" s="6">
        <f t="shared" ca="1" si="114"/>
        <v>51.972425562088574</v>
      </c>
      <c r="K503" s="6">
        <f ca="1">_xll.PDENSITY($J$503,Model!$F$150:$F$159,$J$406,$J$407,1)</f>
        <v>0.92924025612636707</v>
      </c>
      <c r="L503" s="6"/>
      <c r="M503" s="6"/>
      <c r="N503" s="6">
        <f t="shared" ca="1" si="115"/>
        <v>51.972425562088574</v>
      </c>
      <c r="O503" s="6">
        <f ca="1">_xll.PDENSITY($N$503,Model!$H$150:$H$159,$N$406,$N$407,1)</f>
        <v>0.90466067588451149</v>
      </c>
      <c r="P503" s="6">
        <f t="shared" ca="1" si="116"/>
        <v>51.972425562088574</v>
      </c>
      <c r="Q503" s="6">
        <f ca="1">_xll.PDENSITY($P$503,Model!$I$150:$I$159,$P$406,$P$407,1)</f>
        <v>0.91111473047979818</v>
      </c>
      <c r="R503" s="6">
        <f t="shared" ca="1" si="117"/>
        <v>51.972425562088574</v>
      </c>
      <c r="S503" s="6">
        <f ca="1">_xll.PDENSITY($R$503,Model!$J$150:$J$159,$R$406,$R$407,1)</f>
        <v>0.91322027808682604</v>
      </c>
      <c r="T503" s="6">
        <f t="shared" ca="1" si="118"/>
        <v>51.972425562088574</v>
      </c>
      <c r="U503" s="6">
        <f ca="1">_xll.PDENSITY($T$503,Model!$K$150:$K$159,$T$406,$T$407,1)</f>
        <v>0.90772973787049127</v>
      </c>
      <c r="V503" s="6">
        <f t="shared" ca="1" si="119"/>
        <v>51.972425562088574</v>
      </c>
      <c r="W503" s="6">
        <f ca="1">_xll.PDENSITY($V$503,Model!$L$150:$L$159,$V$406,$V$407,1)</f>
        <v>0.92571019067104121</v>
      </c>
    </row>
    <row r="504" spans="1:23">
      <c r="A504">
        <v>93</v>
      </c>
      <c r="B504" s="6">
        <f t="shared" ca="1" si="110"/>
        <v>52.333436648274031</v>
      </c>
      <c r="C504" s="6">
        <f ca="1">_xll.PDENSITY($B$504,Model!$B$150:$B$159,$B$406,$B$407,1)</f>
        <v>0.86046148719570792</v>
      </c>
      <c r="D504" s="6">
        <f t="shared" ca="1" si="111"/>
        <v>52.333436648274031</v>
      </c>
      <c r="E504" s="6">
        <f ca="1">_xll.PDENSITY($D$504,Model!$C$150:$C$159,$D$406,$D$407,1)</f>
        <v>0.91904088263788597</v>
      </c>
      <c r="F504" s="6">
        <f t="shared" ca="1" si="112"/>
        <v>52.333436648274031</v>
      </c>
      <c r="G504" s="6">
        <f ca="1">_xll.PDENSITY($F$504,Model!$D$150:$D$159,$F$406,$F$407,1)</f>
        <v>0.9175863472450253</v>
      </c>
      <c r="H504" s="6">
        <f t="shared" ca="1" si="113"/>
        <v>52.333436648274031</v>
      </c>
      <c r="I504" s="6">
        <f ca="1">_xll.PDENSITY($H$504,Model!$E$150:$E$159,$H$406,$H$407,1)</f>
        <v>0.92003973685763041</v>
      </c>
      <c r="J504" s="6">
        <f t="shared" ca="1" si="114"/>
        <v>52.333436648274031</v>
      </c>
      <c r="K504" s="6">
        <f ca="1">_xll.PDENSITY($J$504,Model!$F$150:$F$159,$J$406,$J$407,1)</f>
        <v>0.93175111084824314</v>
      </c>
      <c r="L504" s="6"/>
      <c r="M504" s="6"/>
      <c r="N504" s="6">
        <f t="shared" ca="1" si="115"/>
        <v>52.333436648274031</v>
      </c>
      <c r="O504" s="6">
        <f ca="1">_xll.PDENSITY($N$504,Model!$H$150:$H$159,$N$406,$N$407,1)</f>
        <v>0.90727548839454886</v>
      </c>
      <c r="P504" s="6">
        <f t="shared" ca="1" si="116"/>
        <v>52.333436648274031</v>
      </c>
      <c r="Q504" s="6">
        <f ca="1">_xll.PDENSITY($P$504,Model!$I$150:$I$159,$P$406,$P$407,1)</f>
        <v>0.91468960772750996</v>
      </c>
      <c r="R504" s="6">
        <f t="shared" ca="1" si="117"/>
        <v>52.333436648274031</v>
      </c>
      <c r="S504" s="6">
        <f ca="1">_xll.PDENSITY($R$504,Model!$J$150:$J$159,$R$406,$R$407,1)</f>
        <v>0.91652712961951632</v>
      </c>
      <c r="T504" s="6">
        <f t="shared" ca="1" si="118"/>
        <v>52.333436648274031</v>
      </c>
      <c r="U504" s="6">
        <f ca="1">_xll.PDENSITY($T$504,Model!$K$150:$K$159,$T$406,$T$407,1)</f>
        <v>0.91103674428418502</v>
      </c>
      <c r="V504" s="6">
        <f t="shared" ca="1" si="119"/>
        <v>52.333436648274031</v>
      </c>
      <c r="W504" s="6">
        <f ca="1">_xll.PDENSITY($V$504,Model!$L$150:$L$159,$V$406,$V$407,1)</f>
        <v>0.92874641683716097</v>
      </c>
    </row>
    <row r="505" spans="1:23">
      <c r="A505">
        <v>94</v>
      </c>
      <c r="B505" s="6">
        <f t="shared" ca="1" si="110"/>
        <v>52.694447734459487</v>
      </c>
      <c r="C505" s="6">
        <f ca="1">_xll.PDENSITY($B$505,Model!$B$150:$B$159,$B$406,$B$407,1)</f>
        <v>0.86342048211937572</v>
      </c>
      <c r="D505" s="6">
        <f t="shared" ca="1" si="111"/>
        <v>52.694447734459487</v>
      </c>
      <c r="E505" s="6">
        <f ca="1">_xll.PDENSITY($D$505,Model!$C$150:$C$159,$D$406,$D$407,1)</f>
        <v>0.92292101364617429</v>
      </c>
      <c r="F505" s="6">
        <f t="shared" ca="1" si="112"/>
        <v>52.694447734459487</v>
      </c>
      <c r="G505" s="6">
        <f ca="1">_xll.PDENSITY($F$505,Model!$D$150:$D$159,$F$406,$F$407,1)</f>
        <v>0.92052234426318125</v>
      </c>
      <c r="H505" s="6">
        <f t="shared" ca="1" si="113"/>
        <v>52.694447734459487</v>
      </c>
      <c r="I505" s="6">
        <f ca="1">_xll.PDENSITY($H$505,Model!$E$150:$E$159,$H$406,$H$407,1)</f>
        <v>0.9238831309947404</v>
      </c>
      <c r="J505" s="6">
        <f t="shared" ca="1" si="114"/>
        <v>52.694447734459487</v>
      </c>
      <c r="K505" s="6">
        <f ca="1">_xll.PDENSITY($J$505,Model!$F$150:$F$159,$J$406,$J$407,1)</f>
        <v>0.93427332248794315</v>
      </c>
      <c r="L505" s="6"/>
      <c r="M505" s="6"/>
      <c r="N505" s="6">
        <f t="shared" ca="1" si="115"/>
        <v>52.694447734459487</v>
      </c>
      <c r="O505" s="6">
        <f ca="1">_xll.PDENSITY($N$505,Model!$H$150:$H$159,$N$406,$N$407,1)</f>
        <v>0.91079370641532598</v>
      </c>
      <c r="P505" s="6">
        <f t="shared" ca="1" si="116"/>
        <v>52.694447734459487</v>
      </c>
      <c r="Q505" s="6">
        <f ca="1">_xll.PDENSITY($P$505,Model!$I$150:$I$159,$P$406,$P$407,1)</f>
        <v>0.91874498527050241</v>
      </c>
      <c r="R505" s="6">
        <f t="shared" ca="1" si="117"/>
        <v>52.694447734459487</v>
      </c>
      <c r="S505" s="6">
        <f ca="1">_xll.PDENSITY($R$505,Model!$J$150:$J$159,$R$406,$R$407,1)</f>
        <v>0.92020272792547986</v>
      </c>
      <c r="T505" s="6">
        <f t="shared" ca="1" si="118"/>
        <v>52.694447734459487</v>
      </c>
      <c r="U505" s="6">
        <f ca="1">_xll.PDENSITY($T$505,Model!$K$150:$K$159,$T$406,$T$407,1)</f>
        <v>0.91503159956389679</v>
      </c>
      <c r="V505" s="6">
        <f t="shared" ca="1" si="119"/>
        <v>52.694447734459487</v>
      </c>
      <c r="W505" s="6">
        <f ca="1">_xll.PDENSITY($V$505,Model!$L$150:$L$159,$V$406,$V$407,1)</f>
        <v>0.93178264300328073</v>
      </c>
    </row>
    <row r="506" spans="1:23">
      <c r="A506">
        <v>95</v>
      </c>
      <c r="B506" s="6">
        <f t="shared" ca="1" si="110"/>
        <v>53.055458820644944</v>
      </c>
      <c r="C506" s="6">
        <f ca="1">_xll.PDENSITY($B$506,Model!$B$150:$B$159,$B$406,$B$407,1)</f>
        <v>0.86640230385035299</v>
      </c>
      <c r="D506" s="6">
        <f t="shared" ca="1" si="111"/>
        <v>53.055458820644944</v>
      </c>
      <c r="E506" s="6">
        <f ca="1">_xll.PDENSITY($D$506,Model!$C$150:$C$159,$D$406,$D$407,1)</f>
        <v>0.92704733503343884</v>
      </c>
      <c r="F506" s="6">
        <f t="shared" ca="1" si="112"/>
        <v>53.055458820644944</v>
      </c>
      <c r="G506" s="6">
        <f ca="1">_xll.PDENSITY($F$506,Model!$D$150:$D$159,$F$406,$F$407,1)</f>
        <v>0.92353404002070771</v>
      </c>
      <c r="H506" s="6">
        <f t="shared" ca="1" si="113"/>
        <v>53.055458820644944</v>
      </c>
      <c r="I506" s="6">
        <f ca="1">_xll.PDENSITY($H$506,Model!$E$150:$E$159,$H$406,$H$407,1)</f>
        <v>0.92792805288015345</v>
      </c>
      <c r="J506" s="6">
        <f t="shared" ca="1" si="114"/>
        <v>53.055458820644944</v>
      </c>
      <c r="K506" s="6">
        <f ca="1">_xll.PDENSITY($J$506,Model!$F$150:$F$159,$J$406,$J$407,1)</f>
        <v>0.93680545699148376</v>
      </c>
      <c r="L506" s="6"/>
      <c r="M506" s="6"/>
      <c r="N506" s="6">
        <f t="shared" ca="1" si="115"/>
        <v>53.055458820644944</v>
      </c>
      <c r="O506" s="6">
        <f ca="1">_xll.PDENSITY($N$506,Model!$H$150:$H$159,$N$406,$N$407,1)</f>
        <v>0.91528129784463841</v>
      </c>
      <c r="P506" s="6">
        <f t="shared" ca="1" si="116"/>
        <v>53.055458820644944</v>
      </c>
      <c r="Q506" s="6">
        <f ca="1">_xll.PDENSITY($P$506,Model!$I$150:$I$159,$P$406,$P$407,1)</f>
        <v>0.92323637183919549</v>
      </c>
      <c r="R506" s="6">
        <f t="shared" ca="1" si="117"/>
        <v>53.055458820644944</v>
      </c>
      <c r="S506" s="6">
        <f ca="1">_xll.PDENSITY($R$506,Model!$J$150:$J$159,$R$406,$R$407,1)</f>
        <v>0.92424707300471654</v>
      </c>
      <c r="T506" s="6">
        <f t="shared" ca="1" si="118"/>
        <v>53.055458820644944</v>
      </c>
      <c r="U506" s="6">
        <f ca="1">_xll.PDENSITY($T$506,Model!$K$150:$K$159,$T$406,$T$407,1)</f>
        <v>0.91968706310612236</v>
      </c>
      <c r="V506" s="6">
        <f t="shared" ca="1" si="119"/>
        <v>53.055458820644944</v>
      </c>
      <c r="W506" s="6">
        <f ca="1">_xll.PDENSITY($V$506,Model!$L$150:$L$159,$V$406,$V$407,1)</f>
        <v>0.93481886916940038</v>
      </c>
    </row>
    <row r="507" spans="1:23">
      <c r="A507">
        <v>96</v>
      </c>
      <c r="B507" s="6">
        <f t="shared" ca="1" si="110"/>
        <v>53.4164699068304</v>
      </c>
      <c r="C507" s="6">
        <f ca="1">_xll.PDENSITY($B$507,Model!$B$150:$B$159,$B$406,$B$407,1)</f>
        <v>0.86940224364946384</v>
      </c>
      <c r="D507" s="6">
        <f t="shared" ca="1" si="111"/>
        <v>53.4164699068304</v>
      </c>
      <c r="E507" s="6">
        <f ca="1">_xll.PDENSITY($D$507,Model!$C$150:$C$159,$D$406,$D$407,1)</f>
        <v>0.93138233207838095</v>
      </c>
      <c r="F507" s="6">
        <f t="shared" ca="1" si="112"/>
        <v>53.4164699068304</v>
      </c>
      <c r="G507" s="6">
        <f ca="1">_xll.PDENSITY($F$507,Model!$D$150:$D$159,$F$406,$F$407,1)</f>
        <v>0.9266325434615581</v>
      </c>
      <c r="H507" s="6">
        <f t="shared" ca="1" si="113"/>
        <v>53.4164699068304</v>
      </c>
      <c r="I507" s="6">
        <f ca="1">_xll.PDENSITY($H$507,Model!$E$150:$E$159,$H$406,$H$407,1)</f>
        <v>0.93214091455581927</v>
      </c>
      <c r="J507" s="6">
        <f t="shared" ca="1" si="114"/>
        <v>53.4164699068304</v>
      </c>
      <c r="K507" s="6">
        <f ca="1">_xll.PDENSITY($J$507,Model!$F$150:$F$159,$J$406,$J$407,1)</f>
        <v>0.93934502345055004</v>
      </c>
      <c r="L507" s="6"/>
      <c r="M507" s="6"/>
      <c r="N507" s="6">
        <f t="shared" ca="1" si="115"/>
        <v>53.4164699068304</v>
      </c>
      <c r="O507" s="6">
        <f ca="1">_xll.PDENSITY($N$507,Model!$H$150:$H$159,$N$406,$N$407,1)</f>
        <v>0.92073896297253732</v>
      </c>
      <c r="P507" s="6">
        <f t="shared" ca="1" si="116"/>
        <v>53.4164699068304</v>
      </c>
      <c r="Q507" s="6">
        <f ca="1">_xll.PDENSITY($P$507,Model!$I$150:$I$159,$P$406,$P$407,1)</f>
        <v>0.92810812925797348</v>
      </c>
      <c r="R507" s="6">
        <f t="shared" ca="1" si="117"/>
        <v>53.4164699068304</v>
      </c>
      <c r="S507" s="6">
        <f ca="1">_xll.PDENSITY($R$507,Model!$J$150:$J$159,$R$406,$R$407,1)</f>
        <v>0.92866016485722636</v>
      </c>
      <c r="T507" s="6">
        <f t="shared" ca="1" si="118"/>
        <v>53.4164699068304</v>
      </c>
      <c r="U507" s="6">
        <f ca="1">_xll.PDENSITY($T$507,Model!$K$150:$K$159,$T$406,$T$407,1)</f>
        <v>0.92494575171855309</v>
      </c>
      <c r="V507" s="6">
        <f t="shared" ca="1" si="119"/>
        <v>53.4164699068304</v>
      </c>
      <c r="W507" s="6">
        <f ca="1">_xll.PDENSITY($V$507,Model!$L$150:$L$159,$V$406,$V$407,1)</f>
        <v>0.93785509533552014</v>
      </c>
    </row>
    <row r="508" spans="1:23">
      <c r="A508">
        <v>97</v>
      </c>
      <c r="B508" s="6">
        <f t="shared" ca="1" si="110"/>
        <v>53.777480993015857</v>
      </c>
      <c r="C508" s="6">
        <f ca="1">_xll.PDENSITY($B$508,Model!$B$150:$B$159,$B$406,$B$407,1)</f>
        <v>0.87241346145449694</v>
      </c>
      <c r="D508" s="6">
        <f t="shared" ca="1" si="111"/>
        <v>53.777480993015857</v>
      </c>
      <c r="E508" s="6">
        <f ca="1">_xll.PDENSITY($D$508,Model!$C$150:$C$159,$D$406,$D$407,1)</f>
        <v>0.93588659287128562</v>
      </c>
      <c r="F508" s="6">
        <f t="shared" ca="1" si="112"/>
        <v>53.777480993015857</v>
      </c>
      <c r="G508" s="6">
        <f ca="1">_xll.PDENSITY($F$508,Model!$D$150:$D$159,$F$406,$F$407,1)</f>
        <v>0.92982928372859297</v>
      </c>
      <c r="H508" s="6">
        <f t="shared" ca="1" si="113"/>
        <v>53.777480993015857</v>
      </c>
      <c r="I508" s="6">
        <f ca="1">_xll.PDENSITY($H$508,Model!$E$150:$E$159,$H$406,$H$407,1)</f>
        <v>0.9364881280636872</v>
      </c>
      <c r="J508" s="6">
        <f t="shared" ca="1" si="114"/>
        <v>53.777480993015857</v>
      </c>
      <c r="K508" s="6">
        <f ca="1">_xll.PDENSITY($J$508,Model!$F$150:$F$159,$J$406,$J$407,1)</f>
        <v>0.94188857506578805</v>
      </c>
      <c r="L508" s="6"/>
      <c r="M508" s="6"/>
      <c r="N508" s="6">
        <f t="shared" ca="1" si="115"/>
        <v>53.777480993015857</v>
      </c>
      <c r="O508" s="6">
        <f ca="1">_xll.PDENSITY($N$508,Model!$H$150:$H$159,$N$406,$N$407,1)</f>
        <v>0.92710213448133039</v>
      </c>
      <c r="P508" s="6">
        <f t="shared" ca="1" si="116"/>
        <v>53.777480993015857</v>
      </c>
      <c r="Q508" s="6">
        <f ca="1">_xll.PDENSITY($P$508,Model!$I$150:$I$159,$P$406,$P$407,1)</f>
        <v>0.93329533026285605</v>
      </c>
      <c r="R508" s="6">
        <f t="shared" ca="1" si="117"/>
        <v>53.777480993015857</v>
      </c>
      <c r="S508" s="6">
        <f ca="1">_xll.PDENSITY($R$508,Model!$J$150:$J$159,$R$406,$R$407,1)</f>
        <v>0.93344200348300954</v>
      </c>
      <c r="T508" s="6">
        <f t="shared" ca="1" si="118"/>
        <v>53.777480993015857</v>
      </c>
      <c r="U508" s="6">
        <f ca="1">_xll.PDENSITY($T$508,Model!$K$150:$K$159,$T$406,$T$407,1)</f>
        <v>0.93072296547033773</v>
      </c>
      <c r="V508" s="6">
        <f t="shared" ca="1" si="119"/>
        <v>53.777480993015857</v>
      </c>
      <c r="W508" s="6">
        <f ca="1">_xll.PDENSITY($V$508,Model!$L$150:$L$159,$V$406,$V$407,1)</f>
        <v>0.9408913215016399</v>
      </c>
    </row>
    <row r="509" spans="1:23">
      <c r="A509">
        <v>98</v>
      </c>
      <c r="B509" s="6">
        <f t="shared" ca="1" si="110"/>
        <v>54.138492079201313</v>
      </c>
      <c r="C509" s="6">
        <f ca="1">_xll.PDENSITY($B$509,Model!$B$150:$B$159,$B$406,$B$407,1)</f>
        <v>0.8754271237402238</v>
      </c>
      <c r="D509" s="6">
        <f t="shared" ca="1" si="111"/>
        <v>54.138492079201313</v>
      </c>
      <c r="E509" s="6">
        <f ca="1">_xll.PDENSITY($D$509,Model!$C$150:$C$159,$D$406,$D$407,1)</f>
        <v>0.94051916662998081</v>
      </c>
      <c r="F509" s="6">
        <f t="shared" ca="1" si="112"/>
        <v>54.138492079201313</v>
      </c>
      <c r="G509" s="6">
        <f ca="1">_xll.PDENSITY($F$509,Model!$D$150:$D$159,$F$406,$F$407,1)</f>
        <v>0.93313605232112595</v>
      </c>
      <c r="H509" s="6">
        <f t="shared" ca="1" si="113"/>
        <v>54.138492079201313</v>
      </c>
      <c r="I509" s="6">
        <f ca="1">_xll.PDENSITY($H$509,Model!$E$150:$E$159,$H$406,$H$407,1)</f>
        <v>0.94093610544570683</v>
      </c>
      <c r="J509" s="6">
        <f t="shared" ca="1" si="114"/>
        <v>54.138492079201313</v>
      </c>
      <c r="K509" s="6">
        <f ca="1">_xll.PDENSITY($J$509,Model!$F$150:$F$159,$J$406,$J$407,1)</f>
        <v>0.944431820752202</v>
      </c>
      <c r="L509" s="6"/>
      <c r="M509" s="6"/>
      <c r="N509" s="6">
        <f t="shared" ca="1" si="115"/>
        <v>54.138492079201313</v>
      </c>
      <c r="O509" s="6">
        <f ca="1">_xll.PDENSITY($N$509,Model!$H$150:$H$159,$N$406,$N$407,1)</f>
        <v>0.93424097744558199</v>
      </c>
      <c r="P509" s="6">
        <f t="shared" ca="1" si="116"/>
        <v>54.138492079201313</v>
      </c>
      <c r="Q509" s="6">
        <f ca="1">_xll.PDENSITY($P$509,Model!$I$150:$I$159,$P$406,$P$407,1)</f>
        <v>0.93872561631917173</v>
      </c>
      <c r="R509" s="6">
        <f t="shared" ca="1" si="117"/>
        <v>54.138492079201313</v>
      </c>
      <c r="S509" s="6">
        <f ca="1">_xll.PDENSITY($R$509,Model!$J$150:$J$159,$R$406,$R$407,1)</f>
        <v>0.93859258888206587</v>
      </c>
      <c r="T509" s="6">
        <f t="shared" ca="1" si="118"/>
        <v>54.138492079201313</v>
      </c>
      <c r="U509" s="6">
        <f ca="1">_xll.PDENSITY($T$509,Model!$K$150:$K$159,$T$406,$T$407,1)</f>
        <v>0.93691071240481794</v>
      </c>
      <c r="V509" s="6">
        <f t="shared" ca="1" si="119"/>
        <v>54.138492079201313</v>
      </c>
      <c r="W509" s="6">
        <f ca="1">_xll.PDENSITY($V$509,Model!$L$150:$L$159,$V$406,$V$407,1)</f>
        <v>0.94392754766775955</v>
      </c>
    </row>
    <row r="510" spans="1:23">
      <c r="A510">
        <v>99</v>
      </c>
      <c r="B510" s="6">
        <f t="shared" ca="1" si="110"/>
        <v>54.49950316538677</v>
      </c>
      <c r="C510" s="6">
        <f ca="1">_xll.PDENSITY($B$510,Model!$B$150:$B$159,$B$406,$B$407,1)</f>
        <v>0.87843269466020268</v>
      </c>
      <c r="D510" s="6">
        <f t="shared" ca="1" si="111"/>
        <v>54.49950316538677</v>
      </c>
      <c r="E510" s="6">
        <f ca="1">_xll.PDENSITY($D$510,Model!$C$150:$C$159,$D$406,$D$407,1)</f>
        <v>0.94523793600655781</v>
      </c>
      <c r="F510" s="6">
        <f t="shared" ca="1" si="112"/>
        <v>54.49950316538677</v>
      </c>
      <c r="G510" s="6">
        <f ca="1">_xll.PDENSITY($F$510,Model!$D$150:$D$159,$F$406,$F$407,1)</f>
        <v>0.93656504658906248</v>
      </c>
      <c r="H510" s="6">
        <f t="shared" ca="1" si="113"/>
        <v>54.49950316538677</v>
      </c>
      <c r="I510" s="6">
        <f ca="1">_xll.PDENSITY($H$510,Model!$E$150:$E$159,$H$406,$H$407,1)</f>
        <v>0.94545125874382729</v>
      </c>
      <c r="J510" s="6">
        <f t="shared" ca="1" si="114"/>
        <v>54.49950316538677</v>
      </c>
      <c r="K510" s="6">
        <f ca="1">_xll.PDENSITY($J$510,Model!$F$150:$F$159,$J$406,$J$407,1)</f>
        <v>0.94696974531230127</v>
      </c>
      <c r="L510" s="6"/>
      <c r="M510" s="6"/>
      <c r="N510" s="6">
        <f t="shared" ca="1" si="115"/>
        <v>54.49950316538677</v>
      </c>
      <c r="O510" s="6">
        <f ca="1">_xll.PDENSITY($N$510,Model!$H$150:$H$159,$N$406,$N$407,1)</f>
        <v>0.94196038933211201</v>
      </c>
      <c r="P510" s="6">
        <f t="shared" ca="1" si="116"/>
        <v>54.49950316538677</v>
      </c>
      <c r="Q510" s="6">
        <f ca="1">_xll.PDENSITY($P$510,Model!$I$150:$I$159,$P$406,$P$407,1)</f>
        <v>0.94432105543923084</v>
      </c>
      <c r="R510" s="6">
        <f t="shared" ca="1" si="117"/>
        <v>54.49950316538677</v>
      </c>
      <c r="S510" s="6">
        <f ca="1">_xll.PDENSITY($R$510,Model!$J$150:$J$159,$R$406,$R$407,1)</f>
        <v>0.94411192105439545</v>
      </c>
      <c r="T510" s="6">
        <f t="shared" ca="1" si="118"/>
        <v>54.49950316538677</v>
      </c>
      <c r="U510" s="6">
        <f ca="1">_xll.PDENSITY($T$510,Model!$K$150:$K$159,$T$406,$T$407,1)</f>
        <v>0.94338269234224792</v>
      </c>
      <c r="V510" s="6">
        <f t="shared" ca="1" si="119"/>
        <v>54.49950316538677</v>
      </c>
      <c r="W510" s="6">
        <f ca="1">_xll.PDENSITY($V$510,Model!$L$150:$L$159,$V$406,$V$407,1)</f>
        <v>0.94696377383387931</v>
      </c>
    </row>
    <row r="511" spans="1:23">
      <c r="A511">
        <v>100</v>
      </c>
      <c r="B511" s="6">
        <f t="shared" ca="1" si="110"/>
        <v>54.860514251572226</v>
      </c>
      <c r="C511" s="6">
        <v>1</v>
      </c>
      <c r="D511" s="6">
        <f t="shared" ca="1" si="111"/>
        <v>54.860514251572226</v>
      </c>
      <c r="E511" s="6">
        <v>1</v>
      </c>
      <c r="F511" s="6">
        <f t="shared" ca="1" si="112"/>
        <v>54.860514251572226</v>
      </c>
      <c r="G511" s="6">
        <v>1</v>
      </c>
      <c r="H511" s="6">
        <f t="shared" ca="1" si="113"/>
        <v>54.860514251572226</v>
      </c>
      <c r="I511" s="6">
        <v>1</v>
      </c>
      <c r="J511" s="6">
        <f t="shared" ca="1" si="114"/>
        <v>54.860514251572226</v>
      </c>
      <c r="K511" s="6">
        <v>1</v>
      </c>
      <c r="L511" s="6"/>
      <c r="M511" s="6"/>
      <c r="N511" s="6">
        <f t="shared" ca="1" si="115"/>
        <v>54.860514251572226</v>
      </c>
      <c r="O511" s="6">
        <v>1</v>
      </c>
      <c r="P511" s="6">
        <f t="shared" ca="1" si="116"/>
        <v>54.860514251572226</v>
      </c>
      <c r="Q511" s="6">
        <v>1</v>
      </c>
      <c r="R511" s="6">
        <f t="shared" ca="1" si="117"/>
        <v>54.860514251572226</v>
      </c>
      <c r="S511" s="6">
        <v>1</v>
      </c>
      <c r="T511" s="6">
        <f t="shared" ca="1" si="118"/>
        <v>54.860514251572226</v>
      </c>
      <c r="U511" s="6">
        <v>1</v>
      </c>
      <c r="V511" s="6">
        <f t="shared" ca="1" si="119"/>
        <v>54.860514251572226</v>
      </c>
      <c r="W511" s="6">
        <v>1</v>
      </c>
    </row>
    <row r="514" spans="1:23">
      <c r="A514" s="5" t="s">
        <v>131</v>
      </c>
    </row>
    <row r="515" spans="1:23">
      <c r="B515" s="5" t="s">
        <v>5</v>
      </c>
      <c r="C515" s="5" t="s">
        <v>5</v>
      </c>
      <c r="D515" s="5" t="s">
        <v>5</v>
      </c>
      <c r="E515" s="5" t="s">
        <v>5</v>
      </c>
      <c r="F515" s="5" t="s">
        <v>5</v>
      </c>
      <c r="G515" s="5" t="s">
        <v>5</v>
      </c>
      <c r="H515" s="5" t="s">
        <v>5</v>
      </c>
      <c r="I515" s="5" t="s">
        <v>5</v>
      </c>
      <c r="J515" s="5" t="s">
        <v>5</v>
      </c>
      <c r="K515" s="5" t="s">
        <v>5</v>
      </c>
      <c r="L515" s="5" t="s">
        <v>5</v>
      </c>
      <c r="M515" s="5" t="s">
        <v>5</v>
      </c>
      <c r="N515" s="5" t="s">
        <v>5</v>
      </c>
      <c r="O515" s="5" t="s">
        <v>5</v>
      </c>
      <c r="P515" s="5" t="s">
        <v>5</v>
      </c>
      <c r="Q515" s="5" t="s">
        <v>5</v>
      </c>
      <c r="R515" s="5" t="s">
        <v>5</v>
      </c>
      <c r="S515" s="5" t="s">
        <v>5</v>
      </c>
      <c r="T515" s="5" t="s">
        <v>5</v>
      </c>
      <c r="U515" s="5" t="s">
        <v>5</v>
      </c>
      <c r="V515" s="5" t="s">
        <v>5</v>
      </c>
      <c r="W515" s="5" t="s">
        <v>5</v>
      </c>
    </row>
    <row r="516" spans="1:23">
      <c r="A516" t="s">
        <v>41</v>
      </c>
      <c r="B516">
        <f ca="1">MIN(Model!$B$163:$B$172)</f>
        <v>19.515547474673646</v>
      </c>
      <c r="D516">
        <f ca="1">MIN(Model!$C$163:$C$172)</f>
        <v>19.515547474673646</v>
      </c>
      <c r="F516">
        <f ca="1">MIN(Model!$D$163:$D$172)</f>
        <v>19.515547474673646</v>
      </c>
      <c r="H516">
        <f ca="1">MIN(Model!$E$163:$E$172)</f>
        <v>19.515547474673646</v>
      </c>
      <c r="J516">
        <f ca="1">MIN(Model!$F$163:$F$172)</f>
        <v>19.515547474673646</v>
      </c>
      <c r="N516">
        <f ca="1">MIN(Model!$H$163:$H$172)</f>
        <v>19.515547474673646</v>
      </c>
      <c r="P516">
        <f ca="1">MIN(Model!$I$163:$I$172)</f>
        <v>19.515547474673646</v>
      </c>
      <c r="R516">
        <f ca="1">MIN(Model!$J$163:$J$172)</f>
        <v>19.515547474673646</v>
      </c>
      <c r="T516">
        <f ca="1">MIN(Model!$K$163:$K$172)</f>
        <v>19.515547474673646</v>
      </c>
      <c r="V516">
        <f ca="1">MIN(Model!$L$163:$L$172)</f>
        <v>19.515547474673646</v>
      </c>
    </row>
    <row r="517" spans="1:23">
      <c r="A517" t="s">
        <v>42</v>
      </c>
      <c r="B517">
        <f ca="1">MAX(Model!$B$163:$B$172)</f>
        <v>34.20212951204666</v>
      </c>
      <c r="D517">
        <f ca="1">MAX(Model!$C$163:$C$172)</f>
        <v>34.20212951204666</v>
      </c>
      <c r="F517">
        <f ca="1">MAX(Model!$D$163:$D$172)</f>
        <v>34.20212951204666</v>
      </c>
      <c r="H517">
        <f ca="1">MAX(Model!$E$163:$E$172)</f>
        <v>34.20212951204666</v>
      </c>
      <c r="J517">
        <f ca="1">MAX(Model!$F$163:$F$172)</f>
        <v>34.20212951204666</v>
      </c>
      <c r="N517">
        <f ca="1">MAX(Model!$H$163:$H$172)</f>
        <v>34.20212951204666</v>
      </c>
      <c r="P517">
        <f ca="1">MAX(Model!$I$163:$I$172)</f>
        <v>34.20212951204666</v>
      </c>
      <c r="R517">
        <f ca="1">MAX(Model!$J$163:$J$172)</f>
        <v>34.20212951204666</v>
      </c>
      <c r="T517">
        <f ca="1">MAX(Model!$K$163:$K$172)</f>
        <v>34.20212951204666</v>
      </c>
      <c r="V517">
        <f ca="1">MAX(Model!$L$163:$L$172)</f>
        <v>34.20212951204666</v>
      </c>
    </row>
    <row r="518" spans="1:23" ht="13.5" thickBot="1">
      <c r="A518" t="s">
        <v>43</v>
      </c>
      <c r="B518">
        <f ca="1">_xll.BANDWIDTH(Model!$B$163:$B$172)</f>
        <v>3.5858420020605055</v>
      </c>
      <c r="D518">
        <f ca="1">_xll.BANDWIDTH(Model!$C$163:$C$172)</f>
        <v>3.5858420020605055</v>
      </c>
      <c r="F518">
        <f ca="1">_xll.BANDWIDTH(Model!$D$163:$D$172)</f>
        <v>3.5858420020605055</v>
      </c>
      <c r="H518">
        <f ca="1">_xll.BANDWIDTH(Model!$E$163:$E$172)</f>
        <v>3.5858420020605055</v>
      </c>
      <c r="J518">
        <f ca="1">_xll.BANDWIDTH(Model!$F$163:$F$172)</f>
        <v>3.5858420020605055</v>
      </c>
      <c r="N518">
        <f ca="1">_xll.BANDWIDTH(Model!$H$163:$H$172)</f>
        <v>3.5858420020605055</v>
      </c>
      <c r="P518">
        <f ca="1">_xll.BANDWIDTH(Model!$I$163:$I$172)</f>
        <v>3.5858420020605055</v>
      </c>
      <c r="R518">
        <f ca="1">_xll.BANDWIDTH(Model!$J$163:$J$172)</f>
        <v>3.5858420020605055</v>
      </c>
      <c r="T518">
        <f ca="1">_xll.BANDWIDTH(Model!$K$163:$K$172)</f>
        <v>3.5858420020605055</v>
      </c>
      <c r="V518">
        <f ca="1">_xll.BANDWIDTH(Model!$L$163:$L$172)</f>
        <v>3.5858420020605055</v>
      </c>
    </row>
    <row r="519" spans="1:23" ht="14.25" thickTop="1" thickBot="1">
      <c r="A519" t="s">
        <v>44</v>
      </c>
      <c r="B519" s="16" t="str">
        <f>B181</f>
        <v>Cauchy</v>
      </c>
      <c r="C519" s="16">
        <f t="shared" ref="C519:V519" si="120">C181</f>
        <v>0</v>
      </c>
      <c r="D519" s="16" t="str">
        <f t="shared" si="120"/>
        <v>Cosinus</v>
      </c>
      <c r="E519" s="16">
        <f t="shared" si="120"/>
        <v>0</v>
      </c>
      <c r="F519" s="16" t="str">
        <f t="shared" si="120"/>
        <v>Double Exp</v>
      </c>
      <c r="G519" s="16">
        <f t="shared" si="120"/>
        <v>0</v>
      </c>
      <c r="H519" s="16" t="str">
        <f t="shared" si="120"/>
        <v>Epanechnikov</v>
      </c>
      <c r="I519" s="16">
        <f t="shared" si="120"/>
        <v>0</v>
      </c>
      <c r="J519" s="16" t="str">
        <f t="shared" si="120"/>
        <v>Gaussian</v>
      </c>
      <c r="K519" s="16">
        <f t="shared" si="120"/>
        <v>0</v>
      </c>
      <c r="L519" s="16"/>
      <c r="M519" s="16"/>
      <c r="N519" s="16" t="str">
        <f t="shared" si="120"/>
        <v>Parzen</v>
      </c>
      <c r="O519" s="16">
        <f t="shared" si="120"/>
        <v>0</v>
      </c>
      <c r="P519" s="16" t="str">
        <f t="shared" si="120"/>
        <v>Quartic</v>
      </c>
      <c r="Q519" s="16">
        <f t="shared" si="120"/>
        <v>0</v>
      </c>
      <c r="R519" s="16" t="str">
        <f t="shared" si="120"/>
        <v>Triangle</v>
      </c>
      <c r="S519" s="16">
        <f t="shared" si="120"/>
        <v>0</v>
      </c>
      <c r="T519" s="16" t="str">
        <f t="shared" si="120"/>
        <v>Triweight</v>
      </c>
      <c r="U519" s="16">
        <f t="shared" si="120"/>
        <v>0</v>
      </c>
      <c r="V519" s="16" t="str">
        <f t="shared" si="120"/>
        <v>Uniform</v>
      </c>
    </row>
    <row r="520" spans="1:23" ht="13.5" thickTop="1">
      <c r="A520" t="s">
        <v>45</v>
      </c>
      <c r="B520" s="17">
        <v>0.88888888888888884</v>
      </c>
      <c r="D520" s="17">
        <f>$B$520</f>
        <v>0.88888888888888884</v>
      </c>
      <c r="F520" s="17">
        <f>$B$520</f>
        <v>0.88888888888888884</v>
      </c>
      <c r="H520" s="17">
        <f>$B$520</f>
        <v>0.88888888888888884</v>
      </c>
      <c r="J520" s="17">
        <f>$B$520</f>
        <v>0.88888888888888884</v>
      </c>
      <c r="L520" s="17"/>
      <c r="N520" s="17">
        <f>$B$520</f>
        <v>0.88888888888888884</v>
      </c>
      <c r="P520" s="17">
        <f>$B$520</f>
        <v>0.88888888888888884</v>
      </c>
      <c r="R520" s="17">
        <f>$B$520</f>
        <v>0.88888888888888884</v>
      </c>
      <c r="T520" s="17">
        <f>$B$520</f>
        <v>0.88888888888888884</v>
      </c>
      <c r="V520" s="17">
        <f>$B$520</f>
        <v>0.88888888888888884</v>
      </c>
    </row>
    <row r="521" spans="1:23">
      <c r="A521" t="s">
        <v>46</v>
      </c>
      <c r="B521" s="6">
        <f ca="1">_xll.QUANTILE(Model!$B$163:$B$172,(1-$B$520)/2)</f>
        <v>19.663731762800239</v>
      </c>
      <c r="C521" s="6">
        <f ca="1">_xll.PDENSITY($B$521,Model!$B$163:$B$172,$B$518,$B$519,1)</f>
        <v>0.17521514075193206</v>
      </c>
      <c r="D521" s="6">
        <f ca="1">_xll.QUANTILE(Model!$C$163:$C$172,(1-$D$520)/2)</f>
        <v>19.663731762800239</v>
      </c>
      <c r="E521" s="6">
        <f ca="1">_xll.PDENSITY($D$521,Model!$C$163:$C$172,$D$518,$D$519,1)</f>
        <v>6.097098495705585E-2</v>
      </c>
      <c r="F521" s="6">
        <f ca="1">_xll.QUANTILE(Model!$D$163:$D$172,(1-$F$520)/2)</f>
        <v>19.663731762800239</v>
      </c>
      <c r="G521" s="6">
        <f ca="1">_xll.PDENSITY($F$521,Model!$D$163:$D$172,$F$518,$F$519,1)</f>
        <v>0.11245306384528028</v>
      </c>
      <c r="H521" s="6">
        <f ca="1">_xll.QUANTILE(Model!$E$163:$E$172,(1-$H$520)/2)</f>
        <v>19.663731762800239</v>
      </c>
      <c r="I521" s="6">
        <f ca="1">_xll.PDENSITY($H$521,Model!$E$163:$E$172,$H$518,$H$519,1)</f>
        <v>6.1787796220954205E-2</v>
      </c>
      <c r="J521" s="6">
        <f ca="1">_xll.QUANTILE(Model!$F$163:$F$172,(1-$J$520)/2)</f>
        <v>19.663731762800239</v>
      </c>
      <c r="K521" s="6">
        <f ca="1">_xll.PDENSITY($J$521,Model!$F$163:$F$172,$J$518,$J$519,1)</f>
        <v>9.777165246524061E-2</v>
      </c>
      <c r="L521" s="6"/>
      <c r="M521" s="6"/>
      <c r="N521" s="6">
        <f ca="1">_xll.QUANTILE(Model!$H$163:$H$172,(1-$N$520)/2)</f>
        <v>19.663731762800239</v>
      </c>
      <c r="O521" s="6">
        <f ca="1">_xll.PDENSITY($N$521,Model!$H$163:$H$172,$N$518,$N$519,1)</f>
        <v>5.6113591779204886E-2</v>
      </c>
      <c r="P521" s="6">
        <f ca="1">_xll.QUANTILE(Model!$I$163:$I$172,(1-$P$520)/2)</f>
        <v>19.663731762800239</v>
      </c>
      <c r="Q521" s="6">
        <f ca="1">_xll.PDENSITY($P$521,Model!$I$163:$I$172,$P$518,$P$519,1)</f>
        <v>5.7286301042652789E-2</v>
      </c>
      <c r="R521" s="6">
        <f ca="1">_xll.QUANTILE(Model!$J$163:$J$172,(1-$R$520)/2)</f>
        <v>19.663731762800239</v>
      </c>
      <c r="S521" s="6">
        <f ca="1">_xll.PDENSITY($R$521,Model!$J$163:$J$172,$R$518,$R$519,1)</f>
        <v>6.0406132672524052E-2</v>
      </c>
      <c r="T521" s="6">
        <f ca="1">_xll.QUANTILE(Model!$K$163:$K$172,(1-$T$520)/2)</f>
        <v>19.663731762800239</v>
      </c>
      <c r="U521" s="6">
        <f ca="1">_xll.PDENSITY($T$521,Model!$K$163:$K$172,$T$518,$T$519,1)</f>
        <v>5.5942583064117604E-2</v>
      </c>
      <c r="V521" s="6">
        <f ca="1">_xll.QUANTILE(Model!$L$163:$L$172,(1-$V$520)/2)</f>
        <v>19.663731762800239</v>
      </c>
      <c r="W521" s="6">
        <f ca="1">_xll.PDENSITY($V$521,Model!$L$163:$L$172,$V$518,$V$519,1)</f>
        <v>7.6774721371714205E-2</v>
      </c>
    </row>
    <row r="522" spans="1:23">
      <c r="A522" t="s">
        <v>47</v>
      </c>
      <c r="B522" s="6">
        <f ca="1">AVERAGE(Model!$B$163:$B$172)</f>
        <v>28.74613198925049</v>
      </c>
      <c r="C522" s="6">
        <f ca="1">_xll.PDENSITY($B$522,Model!$B$163:$B$172,$B$518,$B$519,1)</f>
        <v>0.4602556718115024</v>
      </c>
      <c r="D522" s="6">
        <f ca="1">AVERAGE(Model!$C$163:$C$172)</f>
        <v>28.74613198925049</v>
      </c>
      <c r="E522" s="6">
        <f ca="1">_xll.PDENSITY($D$522,Model!$C$163:$C$172,$D$518,$D$519,1)</f>
        <v>0.37364043815229375</v>
      </c>
      <c r="F522" s="6">
        <f ca="1">AVERAGE(Model!$D$163:$D$172)</f>
        <v>28.74613198925049</v>
      </c>
      <c r="G522" s="6">
        <f ca="1">_xll.PDENSITY($F$522,Model!$D$163:$D$172,$F$518,$F$519,1)</f>
        <v>0.44604784114427593</v>
      </c>
      <c r="H522" s="6">
        <f ca="1">AVERAGE(Model!$E$163:$E$172)</f>
        <v>28.74613198925049</v>
      </c>
      <c r="I522" s="6">
        <f ca="1">_xll.PDENSITY($H$522,Model!$E$163:$E$172,$H$518,$H$519,1)</f>
        <v>0.37502137992061529</v>
      </c>
      <c r="J522" s="6">
        <f ca="1">AVERAGE(Model!$F$163:$F$172)</f>
        <v>28.74613198925049</v>
      </c>
      <c r="K522" s="6">
        <f ca="1">_xll.PDENSITY($J$522,Model!$F$163:$F$172,$J$518,$J$519,1)</f>
        <v>0.44358972712259737</v>
      </c>
      <c r="L522" s="6"/>
      <c r="M522" s="6"/>
      <c r="N522" s="6">
        <f ca="1">AVERAGE(Model!$H$163:$H$172)</f>
        <v>28.74613198925049</v>
      </c>
      <c r="O522" s="6">
        <f ca="1">_xll.PDENSITY($N$522,Model!$H$163:$H$172,$N$518,$N$519,1)</f>
        <v>0.36362201343088546</v>
      </c>
      <c r="P522" s="6">
        <f ca="1">AVERAGE(Model!$I$163:$I$172)</f>
        <v>28.74613198925049</v>
      </c>
      <c r="Q522" s="6">
        <f ca="1">_xll.PDENSITY($P$522,Model!$I$163:$I$172,$P$518,$P$519,1)</f>
        <v>0.36746474785920435</v>
      </c>
      <c r="R522" s="6">
        <f ca="1">AVERAGE(Model!$J$163:$J$172)</f>
        <v>28.74613198925049</v>
      </c>
      <c r="S522" s="6">
        <f ca="1">_xll.PDENSITY($R$522,Model!$J$163:$J$172,$R$518,$R$519,1)</f>
        <v>0.37222453684421031</v>
      </c>
      <c r="T522" s="6">
        <f ca="1">AVERAGE(Model!$K$163:$K$172)</f>
        <v>28.74613198925049</v>
      </c>
      <c r="U522" s="6">
        <f ca="1">_xll.PDENSITY($T$522,Model!$K$163:$K$172,$T$518,$T$519,1)</f>
        <v>0.36449143755080543</v>
      </c>
      <c r="V522" s="6">
        <f ca="1">AVERAGE(Model!$L$163:$L$172)</f>
        <v>28.74613198925049</v>
      </c>
      <c r="W522" s="6">
        <f ca="1">_xll.PDENSITY($V$522,Model!$L$163:$L$172,$V$518,$V$519,1)</f>
        <v>0.39709712207164988</v>
      </c>
    </row>
    <row r="523" spans="1:23">
      <c r="A523" t="s">
        <v>48</v>
      </c>
      <c r="B523" s="6">
        <f ca="1">_xll.QUANTILE(Model!$B$163:$B$172,1-(1-$B$520)/2)</f>
        <v>34.158828552876813</v>
      </c>
      <c r="C523" s="6">
        <f ca="1">_xll.PDENSITY($B$523,Model!$B$163:$B$172,$B$518,$B$519,1)</f>
        <v>0.73366398468571803</v>
      </c>
      <c r="D523" s="6">
        <f ca="1">_xll.QUANTILE(Model!$C$163:$C$172,1-(1-$D$520)/2)</f>
        <v>34.158828552876813</v>
      </c>
      <c r="E523" s="6">
        <f ca="1">_xll.PDENSITY($D$523,Model!$C$163:$C$172,$D$518,$D$519,1)</f>
        <v>0.8745284027064979</v>
      </c>
      <c r="F523" s="6">
        <f ca="1">_xll.QUANTILE(Model!$D$163:$D$172,1-(1-$F$520)/2)</f>
        <v>34.158828552876813</v>
      </c>
      <c r="G523" s="6">
        <f ca="1">_xll.PDENSITY($F$523,Model!$D$163:$D$172,$F$518,$F$519,1)</f>
        <v>0.78722633374784756</v>
      </c>
      <c r="H523" s="6">
        <f ca="1">_xll.QUANTILE(Model!$E$163:$E$172,1-(1-$H$520)/2)</f>
        <v>34.158828552876813</v>
      </c>
      <c r="I523" s="6">
        <f ca="1">_xll.PDENSITY($H$523,Model!$E$163:$E$172,$H$518,$H$519,1)</f>
        <v>0.87190940821011709</v>
      </c>
      <c r="J523" s="6">
        <f ca="1">_xll.QUANTILE(Model!$F$163:$F$172,1-(1-$J$520)/2)</f>
        <v>34.158828552876813</v>
      </c>
      <c r="K523" s="6">
        <f ca="1">_xll.PDENSITY($J$523,Model!$F$163:$F$172,$J$518,$J$519,1)</f>
        <v>0.79783490822526881</v>
      </c>
      <c r="L523" s="6"/>
      <c r="M523" s="6"/>
      <c r="N523" s="6">
        <f ca="1">_xll.QUANTILE(Model!$H$163:$H$172,1-(1-$N$520)/2)</f>
        <v>34.158828552876813</v>
      </c>
      <c r="O523" s="6">
        <f ca="1">_xll.PDENSITY($N$523,Model!$H$163:$H$172,$N$518,$N$519,1)</f>
        <v>0.90369371608816529</v>
      </c>
      <c r="P523" s="6">
        <f ca="1">_xll.QUANTILE(Model!$I$163:$I$172,1-(1-$P$520)/2)</f>
        <v>34.158828552876813</v>
      </c>
      <c r="Q523" s="6">
        <f ca="1">_xll.PDENSITY($P$523,Model!$I$163:$I$172,$P$518,$P$519,1)</f>
        <v>0.8860118692605885</v>
      </c>
      <c r="R523" s="6">
        <f ca="1">_xll.QUANTILE(Model!$J$163:$J$172,1-(1-$R$520)/2)</f>
        <v>34.158828552876813</v>
      </c>
      <c r="S523" s="6">
        <f ca="1">_xll.PDENSITY($R$523,Model!$J$163:$J$172,$R$518,$R$519,1)</f>
        <v>0.88139678167422875</v>
      </c>
      <c r="T523" s="6">
        <f ca="1">_xll.QUANTILE(Model!$K$163:$K$172,1-(1-$T$520)/2)</f>
        <v>34.158828552876813</v>
      </c>
      <c r="U523" s="6">
        <f ca="1">_xll.PDENSITY($T$523,Model!$K$163:$K$172,$T$518,$T$519,1)</f>
        <v>0.89460989831300708</v>
      </c>
      <c r="V523" s="6">
        <f ca="1">_xll.QUANTILE(Model!$L$163:$L$172,1-(1-$V$520)/2)</f>
        <v>34.158828552876813</v>
      </c>
      <c r="W523" s="6">
        <f ca="1">_xll.PDENSITY($V$523,Model!$L$163:$L$172,$V$518,$V$519,1)</f>
        <v>0.84216879550272661</v>
      </c>
    </row>
    <row r="524" spans="1:23">
      <c r="A524">
        <v>1</v>
      </c>
      <c r="B524" s="6">
        <f ca="1">$B$516</f>
        <v>19.515547474673646</v>
      </c>
      <c r="C524" s="6">
        <v>0</v>
      </c>
      <c r="D524" s="6">
        <f ca="1">$D$516</f>
        <v>19.515547474673646</v>
      </c>
      <c r="E524" s="6">
        <v>0</v>
      </c>
      <c r="F524" s="6">
        <f ca="1">$F$516</f>
        <v>19.515547474673646</v>
      </c>
      <c r="G524" s="6">
        <v>0</v>
      </c>
      <c r="H524" s="6">
        <f ca="1">$H$516</f>
        <v>19.515547474673646</v>
      </c>
      <c r="I524" s="6">
        <v>0</v>
      </c>
      <c r="J524" s="6">
        <f ca="1">$J$516</f>
        <v>19.515547474673646</v>
      </c>
      <c r="K524" s="6">
        <v>0</v>
      </c>
      <c r="L524" s="6"/>
      <c r="M524" s="6"/>
      <c r="N524" s="6">
        <f ca="1">$N$516</f>
        <v>19.515547474673646</v>
      </c>
      <c r="O524" s="6">
        <v>0</v>
      </c>
      <c r="P524" s="6">
        <f ca="1">$P$516</f>
        <v>19.515547474673646</v>
      </c>
      <c r="Q524" s="6">
        <v>0</v>
      </c>
      <c r="R524" s="6">
        <f ca="1">$R$516</f>
        <v>19.515547474673646</v>
      </c>
      <c r="S524" s="6">
        <v>0</v>
      </c>
      <c r="T524" s="6">
        <f ca="1">$T$516</f>
        <v>19.515547474673646</v>
      </c>
      <c r="U524" s="6">
        <v>0</v>
      </c>
      <c r="V524" s="6">
        <f ca="1">$V$516</f>
        <v>19.515547474673646</v>
      </c>
      <c r="W524" s="6">
        <v>0</v>
      </c>
    </row>
    <row r="525" spans="1:23">
      <c r="A525">
        <v>2</v>
      </c>
      <c r="B525" s="6">
        <f t="shared" ref="B525:B556" ca="1" si="121">1/99*($B$517-$B$516)+B524</f>
        <v>19.663896788182463</v>
      </c>
      <c r="C525" s="6">
        <f ca="1">_xll.PDENSITY($B$525,Model!$B$163:$B$172,$B$518,$B$519,1)</f>
        <v>0.17521933834353218</v>
      </c>
      <c r="D525" s="6">
        <f t="shared" ref="D525:D556" ca="1" si="122">1/99*($D$517-$D$516)+D524</f>
        <v>19.663896788182463</v>
      </c>
      <c r="E525" s="6">
        <f ca="1">_xll.PDENSITY($D$525,Model!$C$163:$C$172,$D$518,$D$519,1)</f>
        <v>6.0977319335261716E-2</v>
      </c>
      <c r="F525" s="6">
        <f t="shared" ref="F525:F556" ca="1" si="123">1/99*($F$517-$F$516)+F524</f>
        <v>19.663896788182463</v>
      </c>
      <c r="G525" s="6">
        <f ca="1">_xll.PDENSITY($F$525,Model!$D$163:$D$172,$F$518,$F$519,1)</f>
        <v>0.11245805279670758</v>
      </c>
      <c r="H525" s="6">
        <f t="shared" ref="H525:H556" ca="1" si="124">1/99*($H$517-$H$516)+H524</f>
        <v>19.663896788182463</v>
      </c>
      <c r="I525" s="6">
        <f ca="1">_xll.PDENSITY($H$525,Model!$E$163:$E$172,$H$518,$H$519,1)</f>
        <v>6.1794214539600788E-2</v>
      </c>
      <c r="J525" s="6">
        <f t="shared" ref="J525:J556" ca="1" si="125">1/99*($J$517-$J$516)+J524</f>
        <v>19.663896788182463</v>
      </c>
      <c r="K525" s="6">
        <f ca="1">_xll.PDENSITY($J$525,Model!$F$163:$F$172,$J$518,$J$519,1)</f>
        <v>9.7776375310251212E-2</v>
      </c>
      <c r="L525" s="6"/>
      <c r="M525" s="6"/>
      <c r="N525" s="6">
        <f t="shared" ref="N525:N556" ca="1" si="126">1/99*($N$517-$N$516)+N524</f>
        <v>19.663896788182463</v>
      </c>
      <c r="O525" s="6">
        <f ca="1">_xll.PDENSITY($N$525,Model!$H$163:$H$172,$N$518,$N$519,1)</f>
        <v>5.6120084182961959E-2</v>
      </c>
      <c r="P525" s="6">
        <f t="shared" ref="P525:P556" ca="1" si="127">1/99*($P$517-$P$516)+P524</f>
        <v>19.663896788182463</v>
      </c>
      <c r="Q525" s="6">
        <f ca="1">_xll.PDENSITY($P$525,Model!$I$163:$I$172,$P$518,$P$519,1)</f>
        <v>5.7292250554677758E-2</v>
      </c>
      <c r="R525" s="6">
        <f t="shared" ref="R525:R556" ca="1" si="128">1/99*($R$517-$R$516)+R524</f>
        <v>19.663896788182463</v>
      </c>
      <c r="S525" s="6">
        <f ca="1">_xll.PDENSITY($R$525,Model!$J$163:$J$172,$R$518,$R$519,1)</f>
        <v>6.0412818969979021E-2</v>
      </c>
      <c r="T525" s="6">
        <f t="shared" ref="T525:T556" ca="1" si="129">1/99*($T$517-$T$516)+T524</f>
        <v>19.663896788182463</v>
      </c>
      <c r="U525" s="6">
        <f ca="1">_xll.PDENSITY($T$525,Model!$K$163:$K$172,$T$518,$T$519,1)</f>
        <v>5.5948469606740457E-2</v>
      </c>
      <c r="V525" s="6">
        <f t="shared" ref="V525:V556" ca="1" si="130">1/99*($V$517-$V$516)+V524</f>
        <v>19.663896788182463</v>
      </c>
      <c r="W525" s="6">
        <f ca="1">_xll.PDENSITY($V$525,Model!$L$163:$L$172,$V$518,$V$519,1)</f>
        <v>7.6781624578079494E-2</v>
      </c>
    </row>
    <row r="526" spans="1:23">
      <c r="A526">
        <v>3</v>
      </c>
      <c r="B526" s="6">
        <f t="shared" ca="1" si="121"/>
        <v>19.812246101691279</v>
      </c>
      <c r="C526" s="6">
        <f ca="1">_xll.PDENSITY($B$526,Model!$B$163:$B$172,$B$518,$B$519,1)</f>
        <v>0.17903268398549313</v>
      </c>
      <c r="D526" s="6">
        <f t="shared" ca="1" si="122"/>
        <v>19.812246101691279</v>
      </c>
      <c r="E526" s="6">
        <f ca="1">_xll.PDENSITY($D$526,Model!$C$163:$C$172,$D$518,$D$519,1)</f>
        <v>6.6855709269942373E-2</v>
      </c>
      <c r="F526" s="6">
        <f t="shared" ca="1" si="123"/>
        <v>19.812246101691279</v>
      </c>
      <c r="G526" s="6">
        <f ca="1">_xll.PDENSITY($F$526,Model!$D$163:$D$172,$F$518,$F$519,1)</f>
        <v>0.11695481709735664</v>
      </c>
      <c r="H526" s="6">
        <f t="shared" ca="1" si="124"/>
        <v>19.812246101691279</v>
      </c>
      <c r="I526" s="6">
        <f ca="1">_xll.PDENSITY($H$526,Model!$E$163:$E$172,$H$518,$H$519,1)</f>
        <v>6.7746825731610255E-2</v>
      </c>
      <c r="J526" s="6">
        <f t="shared" ca="1" si="125"/>
        <v>19.812246101691279</v>
      </c>
      <c r="K526" s="6">
        <f ca="1">_xll.PDENSITY($J$526,Model!$F$163:$F$172,$J$518,$J$519,1)</f>
        <v>0.10206478839306281</v>
      </c>
      <c r="L526" s="6"/>
      <c r="M526" s="6"/>
      <c r="N526" s="6">
        <f t="shared" ca="1" si="126"/>
        <v>19.812246101691279</v>
      </c>
      <c r="O526" s="6">
        <f ca="1">_xll.PDENSITY($N$526,Model!$H$163:$H$172,$N$518,$N$519,1)</f>
        <v>6.1984199116541072E-2</v>
      </c>
      <c r="P526" s="6">
        <f t="shared" ca="1" si="127"/>
        <v>19.812246101691279</v>
      </c>
      <c r="Q526" s="6">
        <f ca="1">_xll.PDENSITY($P$526,Model!$I$163:$I$172,$P$518,$P$519,1)</f>
        <v>6.2834625527228904E-2</v>
      </c>
      <c r="R526" s="6">
        <f t="shared" ca="1" si="128"/>
        <v>19.812246101691279</v>
      </c>
      <c r="S526" s="6">
        <f ca="1">_xll.PDENSITY($R$526,Model!$J$163:$J$172,$R$518,$R$519,1)</f>
        <v>6.6509128320093341E-2</v>
      </c>
      <c r="T526" s="6">
        <f t="shared" ca="1" si="129"/>
        <v>19.812246101691279</v>
      </c>
      <c r="U526" s="6">
        <f ca="1">_xll.PDENSITY($T$526,Model!$K$163:$K$172,$T$518,$T$519,1)</f>
        <v>6.137932599990463E-2</v>
      </c>
      <c r="V526" s="6">
        <f t="shared" ca="1" si="130"/>
        <v>19.812246101691279</v>
      </c>
      <c r="W526" s="6">
        <f ca="1">_xll.PDENSITY($V$526,Model!$L$163:$L$172,$V$518,$V$519,1)</f>
        <v>8.2987251321682748E-2</v>
      </c>
    </row>
    <row r="527" spans="1:23">
      <c r="A527">
        <v>4</v>
      </c>
      <c r="B527" s="6">
        <f t="shared" ca="1" si="121"/>
        <v>19.960595415200096</v>
      </c>
      <c r="C527" s="6">
        <f ca="1">_xll.PDENSITY($B$527,Model!$B$163:$B$172,$B$518,$B$519,1)</f>
        <v>0.1829242536720366</v>
      </c>
      <c r="D527" s="6">
        <f t="shared" ca="1" si="122"/>
        <v>19.960595415200096</v>
      </c>
      <c r="E527" s="6">
        <f ca="1">_xll.PDENSITY($D$527,Model!$C$163:$C$172,$D$518,$D$519,1)</f>
        <v>7.3085100020119434E-2</v>
      </c>
      <c r="F527" s="6">
        <f t="shared" ca="1" si="123"/>
        <v>19.960595415200096</v>
      </c>
      <c r="G527" s="6">
        <f ca="1">_xll.PDENSITY($F$527,Model!$D$163:$D$172,$F$518,$F$519,1)</f>
        <v>0.12148060450034388</v>
      </c>
      <c r="H527" s="6">
        <f t="shared" ca="1" si="124"/>
        <v>19.960595415200096</v>
      </c>
      <c r="I527" s="6">
        <f ca="1">_xll.PDENSITY($H$527,Model!$E$163:$E$172,$H$518,$H$519,1)</f>
        <v>7.4043523292808527E-2</v>
      </c>
      <c r="J527" s="6">
        <f t="shared" ca="1" si="125"/>
        <v>19.960595415200096</v>
      </c>
      <c r="K527" s="6">
        <f ca="1">_xll.PDENSITY($J$527,Model!$F$163:$F$172,$J$518,$J$519,1)</f>
        <v>0.10643633609184477</v>
      </c>
      <c r="L527" s="6"/>
      <c r="M527" s="6"/>
      <c r="N527" s="6">
        <f t="shared" ca="1" si="126"/>
        <v>19.960595415200096</v>
      </c>
      <c r="O527" s="6">
        <f ca="1">_xll.PDENSITY($N$527,Model!$H$163:$H$172,$N$518,$N$519,1)</f>
        <v>6.7886689455561283E-2</v>
      </c>
      <c r="P527" s="6">
        <f t="shared" ca="1" si="127"/>
        <v>19.960595415200096</v>
      </c>
      <c r="Q527" s="6">
        <f ca="1">_xll.PDENSITY($P$527,Model!$I$163:$I$172,$P$518,$P$519,1)</f>
        <v>6.8767534877463718E-2</v>
      </c>
      <c r="R527" s="6">
        <f t="shared" ca="1" si="128"/>
        <v>19.960595415200096</v>
      </c>
      <c r="S527" s="6">
        <f ca="1">_xll.PDENSITY($R$527,Model!$J$163:$J$172,$R$518,$R$519,1)</f>
        <v>7.2776592351456199E-2</v>
      </c>
      <c r="T527" s="6">
        <f t="shared" ca="1" si="129"/>
        <v>19.960595415200096</v>
      </c>
      <c r="U527" s="6">
        <f ca="1">_xll.PDENSITY($T$527,Model!$K$163:$K$172,$T$518,$T$519,1)</f>
        <v>6.71042094402267E-2</v>
      </c>
      <c r="V527" s="6">
        <f t="shared" ca="1" si="130"/>
        <v>19.960595415200096</v>
      </c>
      <c r="W527" s="6">
        <f ca="1">_xll.PDENSITY($V$527,Model!$L$163:$L$172,$V$518,$V$519,1)</f>
        <v>8.9192878065286002E-2</v>
      </c>
    </row>
    <row r="528" spans="1:23">
      <c r="A528">
        <v>5</v>
      </c>
      <c r="B528" s="6">
        <f t="shared" ca="1" si="121"/>
        <v>20.108944728708913</v>
      </c>
      <c r="C528" s="6">
        <f ca="1">_xll.PDENSITY($B$528,Model!$B$163:$B$172,$B$518,$B$519,1)</f>
        <v>0.18689166234078908</v>
      </c>
      <c r="D528" s="6">
        <f t="shared" ca="1" si="122"/>
        <v>20.108944728708913</v>
      </c>
      <c r="E528" s="6">
        <f ca="1">_xll.PDENSITY($D$528,Model!$C$163:$C$172,$D$518,$D$519,1)</f>
        <v>7.9639193673883904E-2</v>
      </c>
      <c r="F528" s="6">
        <f t="shared" ca="1" si="123"/>
        <v>20.108944728708913</v>
      </c>
      <c r="G528" s="6">
        <f ca="1">_xll.PDENSITY($F$528,Model!$D$163:$D$172,$F$518,$F$519,1)</f>
        <v>0.12604316220755329</v>
      </c>
      <c r="H528" s="6">
        <f t="shared" ca="1" si="124"/>
        <v>20.108944728708913</v>
      </c>
      <c r="I528" s="6">
        <f ca="1">_xll.PDENSITY($H$528,Model!$E$163:$E$172,$H$518,$H$519,1)</f>
        <v>8.0652443561178094E-2</v>
      </c>
      <c r="J528" s="6">
        <f t="shared" ca="1" si="125"/>
        <v>20.108944728708913</v>
      </c>
      <c r="K528" s="6">
        <f ca="1">_xll.PDENSITY($J$528,Model!$F$163:$F$172,$J$518,$J$519,1)</f>
        <v>0.11088726943002851</v>
      </c>
      <c r="L528" s="6"/>
      <c r="M528" s="6"/>
      <c r="N528" s="6">
        <f t="shared" ca="1" si="126"/>
        <v>20.108944728708913</v>
      </c>
      <c r="O528" s="6">
        <f ca="1">_xll.PDENSITY($N$528,Model!$H$163:$H$172,$N$518,$N$519,1)</f>
        <v>7.3819472368234718E-2</v>
      </c>
      <c r="P528" s="6">
        <f t="shared" ca="1" si="127"/>
        <v>20.108944728708913</v>
      </c>
      <c r="Q528" s="6">
        <f ca="1">_xll.PDENSITY($P$528,Model!$I$163:$I$172,$P$518,$P$519,1)</f>
        <v>7.5088708696055176E-2</v>
      </c>
      <c r="R528" s="6">
        <f t="shared" ca="1" si="128"/>
        <v>20.108944728708913</v>
      </c>
      <c r="S528" s="6">
        <f ca="1">_xll.PDENSITY($R$528,Model!$J$163:$J$172,$R$518,$R$519,1)</f>
        <v>7.921521106406762E-2</v>
      </c>
      <c r="T528" s="6">
        <f t="shared" ca="1" si="129"/>
        <v>20.108944728708913</v>
      </c>
      <c r="U528" s="6">
        <f ca="1">_xll.PDENSITY($T$528,Model!$K$163:$K$172,$T$518,$T$519,1)</f>
        <v>7.3144764818887029E-2</v>
      </c>
      <c r="V528" s="6">
        <f t="shared" ca="1" si="130"/>
        <v>20.108944728708913</v>
      </c>
      <c r="W528" s="6">
        <f ca="1">_xll.PDENSITY($V$528,Model!$L$163:$L$172,$V$518,$V$519,1)</f>
        <v>9.5398504808889256E-2</v>
      </c>
    </row>
    <row r="529" spans="1:23">
      <c r="A529">
        <v>6</v>
      </c>
      <c r="B529" s="6">
        <f t="shared" ca="1" si="121"/>
        <v>20.25729404221773</v>
      </c>
      <c r="C529" s="6">
        <f ca="1">_xll.PDENSITY($B$529,Model!$B$163:$B$172,$B$518,$B$519,1)</f>
        <v>0.1909324330923495</v>
      </c>
      <c r="D529" s="6">
        <f t="shared" ca="1" si="122"/>
        <v>20.25729404221773</v>
      </c>
      <c r="E529" s="6">
        <f ca="1">_xll.PDENSITY($D$529,Model!$C$163:$C$172,$D$518,$D$519,1)</f>
        <v>8.6490321557931654E-2</v>
      </c>
      <c r="F529" s="6">
        <f t="shared" ca="1" si="123"/>
        <v>20.25729404221773</v>
      </c>
      <c r="G529" s="6">
        <f ca="1">_xll.PDENSITY($F$529,Model!$D$163:$D$172,$F$518,$F$519,1)</f>
        <v>0.13065030036394243</v>
      </c>
      <c r="H529" s="6">
        <f t="shared" ca="1" si="124"/>
        <v>20.25729404221773</v>
      </c>
      <c r="I529" s="6">
        <f ca="1">_xll.PDENSITY($H$529,Model!$E$163:$E$172,$H$518,$H$519,1)</f>
        <v>8.7541722874701577E-2</v>
      </c>
      <c r="J529" s="6">
        <f t="shared" ca="1" si="125"/>
        <v>20.25729404221773</v>
      </c>
      <c r="K529" s="6">
        <f ca="1">_xll.PDENSITY($J$529,Model!$F$163:$F$172,$J$518,$J$519,1)</f>
        <v>0.11541367248704773</v>
      </c>
      <c r="L529" s="6"/>
      <c r="M529" s="6"/>
      <c r="N529" s="6">
        <f t="shared" ca="1" si="126"/>
        <v>20.25729404221773</v>
      </c>
      <c r="O529" s="6">
        <f ca="1">_xll.PDENSITY($N$529,Model!$H$163:$H$172,$N$518,$N$519,1)</f>
        <v>7.9797900162704105E-2</v>
      </c>
      <c r="P529" s="6">
        <f t="shared" ca="1" si="127"/>
        <v>20.25729404221773</v>
      </c>
      <c r="Q529" s="6">
        <f ca="1">_xll.PDENSITY($P$529,Model!$I$163:$I$172,$P$518,$P$519,1)</f>
        <v>8.1787861316987551E-2</v>
      </c>
      <c r="R529" s="6">
        <f t="shared" ca="1" si="128"/>
        <v>20.25729404221773</v>
      </c>
      <c r="S529" s="6">
        <f ca="1">_xll.PDENSITY($R$529,Model!$J$163:$J$172,$R$518,$R$519,1)</f>
        <v>8.5824984457927564E-2</v>
      </c>
      <c r="T529" s="6">
        <f t="shared" ca="1" si="129"/>
        <v>20.25729404221773</v>
      </c>
      <c r="U529" s="6">
        <f ca="1">_xll.PDENSITY($T$529,Model!$K$163:$K$172,$T$518,$T$519,1)</f>
        <v>7.9518121825626606E-2</v>
      </c>
      <c r="V529" s="6">
        <f t="shared" ca="1" si="130"/>
        <v>20.25729404221773</v>
      </c>
      <c r="W529" s="6">
        <f ca="1">_xll.PDENSITY($V$529,Model!$L$163:$L$172,$V$518,$V$519,1)</f>
        <v>0.10160413155249252</v>
      </c>
    </row>
    <row r="530" spans="1:23">
      <c r="A530">
        <v>7</v>
      </c>
      <c r="B530" s="6">
        <f t="shared" ca="1" si="121"/>
        <v>20.405643355726546</v>
      </c>
      <c r="C530" s="6">
        <f ca="1">_xll.PDENSITY($B$530,Model!$B$163:$B$172,$B$518,$B$519,1)</f>
        <v>0.19504399210808773</v>
      </c>
      <c r="D530" s="6">
        <f t="shared" ca="1" si="122"/>
        <v>20.405643355726546</v>
      </c>
      <c r="E530" s="6">
        <f ca="1">_xll.PDENSITY($D$530,Model!$C$163:$C$172,$D$518,$D$519,1)</f>
        <v>9.3609561043261263E-2</v>
      </c>
      <c r="F530" s="6">
        <f t="shared" ca="1" si="123"/>
        <v>20.405643355726546</v>
      </c>
      <c r="G530" s="6">
        <f ca="1">_xll.PDENSITY($F$530,Model!$D$163:$D$172,$F$518,$F$519,1)</f>
        <v>0.1353099054268781</v>
      </c>
      <c r="H530" s="6">
        <f t="shared" ca="1" si="124"/>
        <v>20.405643355726546</v>
      </c>
      <c r="I530" s="6">
        <f ca="1">_xll.PDENSITY($H$530,Model!$E$163:$E$172,$H$518,$H$519,1)</f>
        <v>9.4679497571361432E-2</v>
      </c>
      <c r="J530" s="6">
        <f t="shared" ca="1" si="125"/>
        <v>20.405643355726546</v>
      </c>
      <c r="K530" s="6">
        <f ca="1">_xll.PDENSITY($J$530,Model!$F$163:$F$172,$J$518,$J$519,1)</f>
        <v>0.12001148714339471</v>
      </c>
      <c r="L530" s="6"/>
      <c r="M530" s="6"/>
      <c r="N530" s="6">
        <f t="shared" ca="1" si="126"/>
        <v>20.405643355726546</v>
      </c>
      <c r="O530" s="6">
        <f ca="1">_xll.PDENSITY($N$530,Model!$H$163:$H$172,$N$518,$N$519,1)</f>
        <v>8.5860760189055682E-2</v>
      </c>
      <c r="P530" s="6">
        <f t="shared" ca="1" si="127"/>
        <v>20.405643355726546</v>
      </c>
      <c r="Q530" s="6">
        <f ca="1">_xll.PDENSITY($P$530,Model!$I$163:$I$172,$P$518,$P$519,1)</f>
        <v>8.8847509359793894E-2</v>
      </c>
      <c r="R530" s="6">
        <f t="shared" ca="1" si="128"/>
        <v>20.405643355726546</v>
      </c>
      <c r="S530" s="6">
        <f ca="1">_xll.PDENSITY($R$530,Model!$J$163:$J$172,$R$518,$R$519,1)</f>
        <v>9.2605912533036086E-2</v>
      </c>
      <c r="T530" s="6">
        <f t="shared" ca="1" si="129"/>
        <v>20.405643355726546</v>
      </c>
      <c r="U530" s="6">
        <f ca="1">_xll.PDENSITY($T$530,Model!$K$163:$K$172,$T$518,$T$519,1)</f>
        <v>8.623559825381151E-2</v>
      </c>
      <c r="V530" s="6">
        <f t="shared" ca="1" si="130"/>
        <v>20.405643355726546</v>
      </c>
      <c r="W530" s="6">
        <f ca="1">_xll.PDENSITY($V$530,Model!$L$163:$L$172,$V$518,$V$519,1)</f>
        <v>0.10780975829609576</v>
      </c>
    </row>
    <row r="531" spans="1:23">
      <c r="A531">
        <v>8</v>
      </c>
      <c r="B531" s="6">
        <f t="shared" ca="1" si="121"/>
        <v>20.553992669235363</v>
      </c>
      <c r="C531" s="6">
        <f ca="1">_xll.PDENSITY($B$531,Model!$B$163:$B$172,$B$518,$B$519,1)</f>
        <v>0.19922364679382959</v>
      </c>
      <c r="D531" s="6">
        <f t="shared" ca="1" si="122"/>
        <v>20.553992669235363</v>
      </c>
      <c r="E531" s="6">
        <f ca="1">_xll.PDENSITY($D$531,Model!$C$163:$C$172,$D$518,$D$519,1)</f>
        <v>0.10096685764455424</v>
      </c>
      <c r="F531" s="6">
        <f t="shared" ca="1" si="123"/>
        <v>20.553992669235363</v>
      </c>
      <c r="G531" s="6">
        <f ca="1">_xll.PDENSITY($F$531,Model!$D$163:$D$172,$F$518,$F$519,1)</f>
        <v>0.14002995366610238</v>
      </c>
      <c r="H531" s="6">
        <f t="shared" ca="1" si="124"/>
        <v>20.553992669235363</v>
      </c>
      <c r="I531" s="6">
        <f ca="1">_xll.PDENSITY($H$531,Model!$E$163:$E$172,$H$518,$H$519,1)</f>
        <v>0.10203390398914021</v>
      </c>
      <c r="J531" s="6">
        <f t="shared" ca="1" si="125"/>
        <v>20.553992669235363</v>
      </c>
      <c r="K531" s="6">
        <f ca="1">_xll.PDENSITY($J$531,Model!$F$163:$F$172,$J$518,$J$519,1)</f>
        <v>0.12467653959836437</v>
      </c>
      <c r="L531" s="6"/>
      <c r="M531" s="6"/>
      <c r="N531" s="6">
        <f t="shared" ca="1" si="126"/>
        <v>20.553992669235363</v>
      </c>
      <c r="O531" s="6">
        <f ca="1">_xll.PDENSITY($N$531,Model!$H$163:$H$172,$N$518,$N$519,1)</f>
        <v>9.2069107179342718E-2</v>
      </c>
      <c r="P531" s="6">
        <f t="shared" ca="1" si="127"/>
        <v>20.553992669235363</v>
      </c>
      <c r="Q531" s="6">
        <f ca="1">_xll.PDENSITY($P$531,Model!$I$163:$I$172,$P$518,$P$519,1)</f>
        <v>9.6243789771793389E-2</v>
      </c>
      <c r="R531" s="6">
        <f t="shared" ca="1" si="128"/>
        <v>20.553992669235363</v>
      </c>
      <c r="S531" s="6">
        <f ca="1">_xll.PDENSITY($R$531,Model!$J$163:$J$172,$R$518,$R$519,1)</f>
        <v>9.9557995289393145E-2</v>
      </c>
      <c r="T531" s="6">
        <f t="shared" ca="1" si="129"/>
        <v>20.553992669235363</v>
      </c>
      <c r="U531" s="6">
        <f ca="1">_xll.PDENSITY($T$531,Model!$K$163:$K$172,$T$518,$T$519,1)</f>
        <v>9.3301834478379392E-2</v>
      </c>
      <c r="V531" s="6">
        <f t="shared" ca="1" si="130"/>
        <v>20.553992669235363</v>
      </c>
      <c r="W531" s="6">
        <f ca="1">_xll.PDENSITY($V$531,Model!$L$163:$L$172,$V$518,$V$519,1)</f>
        <v>0.11401538503969903</v>
      </c>
    </row>
    <row r="532" spans="1:23">
      <c r="A532">
        <v>9</v>
      </c>
      <c r="B532" s="6">
        <f t="shared" ca="1" si="121"/>
        <v>20.70234198274418</v>
      </c>
      <c r="C532" s="6">
        <f ca="1">_xll.PDENSITY($B$532,Model!$B$163:$B$172,$B$518,$B$519,1)</f>
        <v>0.20346854846192999</v>
      </c>
      <c r="D532" s="6">
        <f t="shared" ca="1" si="122"/>
        <v>20.70234198274418</v>
      </c>
      <c r="E532" s="6">
        <f ca="1">_xll.PDENSITY($D$532,Model!$C$163:$C$172,$D$518,$D$519,1)</f>
        <v>0.10853115189778453</v>
      </c>
      <c r="F532" s="6">
        <f t="shared" ca="1" si="123"/>
        <v>20.70234198274418</v>
      </c>
      <c r="G532" s="6">
        <f ca="1">_xll.PDENSITY($F$532,Model!$D$163:$D$172,$F$518,$F$519,1)</f>
        <v>0.14481852481743912</v>
      </c>
      <c r="H532" s="6">
        <f t="shared" ca="1" si="124"/>
        <v>20.70234198274418</v>
      </c>
      <c r="I532" s="6">
        <f ca="1">_xll.PDENSITY($H$532,Model!$E$163:$E$172,$H$518,$H$519,1)</f>
        <v>0.10957307846602049</v>
      </c>
      <c r="J532" s="6">
        <f t="shared" ca="1" si="125"/>
        <v>20.70234198274418</v>
      </c>
      <c r="K532" s="6">
        <f ca="1">_xll.PDENSITY($J$532,Model!$F$163:$F$172,$J$518,$J$519,1)</f>
        <v>0.12940456851730242</v>
      </c>
      <c r="L532" s="6"/>
      <c r="M532" s="6"/>
      <c r="N532" s="6">
        <f t="shared" ca="1" si="126"/>
        <v>20.70234198274418</v>
      </c>
      <c r="O532" s="6">
        <f ca="1">_xll.PDENSITY($N$532,Model!$H$163:$H$172,$N$518,$N$519,1)</f>
        <v>9.8496741330452026E-2</v>
      </c>
      <c r="P532" s="6">
        <f t="shared" ca="1" si="127"/>
        <v>20.70234198274418</v>
      </c>
      <c r="Q532" s="6">
        <f ca="1">_xll.PDENSITY($P$532,Model!$I$163:$I$172,$P$518,$P$519,1)</f>
        <v>0.10394727787032869</v>
      </c>
      <c r="R532" s="6">
        <f t="shared" ca="1" si="128"/>
        <v>20.70234198274418</v>
      </c>
      <c r="S532" s="6">
        <f ca="1">_xll.PDENSITY($R$532,Model!$J$163:$J$172,$R$518,$R$519,1)</f>
        <v>0.10668123272699877</v>
      </c>
      <c r="T532" s="6">
        <f t="shared" ca="1" si="129"/>
        <v>20.70234198274418</v>
      </c>
      <c r="U532" s="6">
        <f ca="1">_xll.PDENSITY($T$532,Model!$K$163:$K$172,$T$518,$T$519,1)</f>
        <v>0.10071431010255436</v>
      </c>
      <c r="V532" s="6">
        <f t="shared" ca="1" si="130"/>
        <v>20.70234198274418</v>
      </c>
      <c r="W532" s="6">
        <f ca="1">_xll.PDENSITY($V$532,Model!$L$163:$L$172,$V$518,$V$519,1)</f>
        <v>0.12022101178330229</v>
      </c>
    </row>
    <row r="533" spans="1:23">
      <c r="A533">
        <v>10</v>
      </c>
      <c r="B533" s="6">
        <f t="shared" ca="1" si="121"/>
        <v>20.850691296252997</v>
      </c>
      <c r="C533" s="6">
        <f ca="1">_xll.PDENSITY($B$533,Model!$B$163:$B$172,$B$518,$B$519,1)</f>
        <v>0.20777564267015611</v>
      </c>
      <c r="D533" s="6">
        <f t="shared" ca="1" si="122"/>
        <v>20.850691296252997</v>
      </c>
      <c r="E533" s="6">
        <f ca="1">_xll.PDENSITY($D$533,Model!$C$163:$C$172,$D$518,$D$519,1)</f>
        <v>0.1162705104804326</v>
      </c>
      <c r="F533" s="6">
        <f t="shared" ca="1" si="123"/>
        <v>20.850691296252997</v>
      </c>
      <c r="G533" s="6">
        <f ca="1">_xll.PDENSITY($F$533,Model!$D$163:$D$172,$F$518,$F$519,1)</f>
        <v>0.14968381591361254</v>
      </c>
      <c r="H533" s="6">
        <f t="shared" ca="1" si="124"/>
        <v>20.850691296252997</v>
      </c>
      <c r="I533" s="6">
        <f ca="1">_xll.PDENSITY($H$533,Model!$E$163:$E$172,$H$518,$H$519,1)</f>
        <v>0.11726515733998473</v>
      </c>
      <c r="J533" s="6">
        <f t="shared" ca="1" si="125"/>
        <v>20.850691296252997</v>
      </c>
      <c r="K533" s="6">
        <f ca="1">_xll.PDENSITY($J$533,Model!$F$163:$F$172,$J$518,$J$519,1)</f>
        <v>0.13419125464515466</v>
      </c>
      <c r="L533" s="6"/>
      <c r="M533" s="6"/>
      <c r="N533" s="6">
        <f t="shared" ca="1" si="126"/>
        <v>20.850691296252997</v>
      </c>
      <c r="O533" s="6">
        <f ca="1">_xll.PDENSITY($N$533,Model!$H$163:$H$172,$N$518,$N$519,1)</f>
        <v>0.10522249214863363</v>
      </c>
      <c r="P533" s="6">
        <f t="shared" ca="1" si="127"/>
        <v>20.850691296252997</v>
      </c>
      <c r="Q533" s="6">
        <f ca="1">_xll.PDENSITY($P$533,Model!$I$163:$I$172,$P$518,$P$519,1)</f>
        <v>0.1119238053850035</v>
      </c>
      <c r="R533" s="6">
        <f t="shared" ca="1" si="128"/>
        <v>20.850691296252997</v>
      </c>
      <c r="S533" s="6">
        <f ca="1">_xll.PDENSITY($R$533,Model!$J$163:$J$172,$R$518,$R$519,1)</f>
        <v>0.11397562484585291</v>
      </c>
      <c r="T533" s="6">
        <f t="shared" ca="1" si="129"/>
        <v>20.850691296252997</v>
      </c>
      <c r="U533" s="6">
        <f ca="1">_xll.PDENSITY($T$533,Model!$K$163:$K$172,$T$518,$T$519,1)</f>
        <v>0.10846319376921307</v>
      </c>
      <c r="V533" s="6">
        <f t="shared" ca="1" si="130"/>
        <v>20.850691296252997</v>
      </c>
      <c r="W533" s="6">
        <f ca="1">_xll.PDENSITY($V$533,Model!$L$163:$L$172,$V$518,$V$519,1)</f>
        <v>0.12642663852690555</v>
      </c>
    </row>
    <row r="534" spans="1:23">
      <c r="A534">
        <v>11</v>
      </c>
      <c r="B534" s="6">
        <f t="shared" ca="1" si="121"/>
        <v>20.999040609761813</v>
      </c>
      <c r="C534" s="6">
        <f ca="1">_xll.PDENSITY($B$534,Model!$B$163:$B$172,$B$518,$B$519,1)</f>
        <v>0.21214161195642775</v>
      </c>
      <c r="D534" s="6">
        <f t="shared" ca="1" si="122"/>
        <v>20.999040609761813</v>
      </c>
      <c r="E534" s="6">
        <f ca="1">_xll.PDENSITY($D$534,Model!$C$163:$C$172,$D$518,$D$519,1)</f>
        <v>0.12415226102076884</v>
      </c>
      <c r="F534" s="6">
        <f t="shared" ca="1" si="123"/>
        <v>20.999040609761813</v>
      </c>
      <c r="G534" s="6">
        <f ca="1">_xll.PDENSITY($F$534,Model!$D$163:$D$172,$F$518,$F$519,1)</f>
        <v>0.15463415531585348</v>
      </c>
      <c r="H534" s="6">
        <f t="shared" ca="1" si="124"/>
        <v>20.999040609761813</v>
      </c>
      <c r="I534" s="6">
        <f ca="1">_xll.PDENSITY($H$534,Model!$E$163:$E$172,$H$518,$H$519,1)</f>
        <v>0.12507827694901549</v>
      </c>
      <c r="J534" s="6">
        <f t="shared" ca="1" si="125"/>
        <v>20.999040609761813</v>
      </c>
      <c r="K534" s="6">
        <f ca="1">_xll.PDENSITY($J$534,Model!$F$163:$F$172,$J$518,$J$519,1)</f>
        <v>0.13903225170414052</v>
      </c>
      <c r="L534" s="6"/>
      <c r="M534" s="6"/>
      <c r="N534" s="6">
        <f t="shared" ca="1" si="126"/>
        <v>20.999040609761813</v>
      </c>
      <c r="O534" s="6">
        <f ca="1">_xll.PDENSITY($N$534,Model!$H$163:$H$172,$N$518,$N$519,1)</f>
        <v>0.11232443357849409</v>
      </c>
      <c r="P534" s="6">
        <f t="shared" ca="1" si="127"/>
        <v>20.999040609761813</v>
      </c>
      <c r="Q534" s="6">
        <f ca="1">_xll.PDENSITY($P$534,Model!$I$163:$I$172,$P$518,$P$519,1)</f>
        <v>0.12013527849991974</v>
      </c>
      <c r="R534" s="6">
        <f t="shared" ca="1" si="128"/>
        <v>20.999040609761813</v>
      </c>
      <c r="S534" s="6">
        <f ca="1">_xll.PDENSITY($R$534,Model!$J$163:$J$172,$R$518,$R$519,1)</f>
        <v>0.12144117164595562</v>
      </c>
      <c r="T534" s="6">
        <f t="shared" ca="1" si="129"/>
        <v>20.999040609761813</v>
      </c>
      <c r="U534" s="6">
        <f ca="1">_xll.PDENSITY($T$534,Model!$K$163:$K$172,$T$518,$T$519,1)</f>
        <v>0.11653147713278808</v>
      </c>
      <c r="V534" s="6">
        <f t="shared" ca="1" si="130"/>
        <v>20.999040609761813</v>
      </c>
      <c r="W534" s="6">
        <f ca="1">_xll.PDENSITY($V$534,Model!$L$163:$L$172,$V$518,$V$519,1)</f>
        <v>0.13263226527050881</v>
      </c>
    </row>
    <row r="535" spans="1:23">
      <c r="A535">
        <v>12</v>
      </c>
      <c r="B535" s="6">
        <f t="shared" ca="1" si="121"/>
        <v>21.14738992327063</v>
      </c>
      <c r="C535" s="6">
        <f ca="1">_xll.PDENSITY($B$535,Model!$B$163:$B$172,$B$518,$B$519,1)</f>
        <v>0.2165628169808837</v>
      </c>
      <c r="D535" s="6">
        <f t="shared" ca="1" si="122"/>
        <v>21.14738992327063</v>
      </c>
      <c r="E535" s="6">
        <f ca="1">_xll.PDENSITY($D$535,Model!$C$163:$C$172,$D$518,$D$519,1)</f>
        <v>0.13214313002709693</v>
      </c>
      <c r="F535" s="6">
        <f t="shared" ca="1" si="123"/>
        <v>21.14738992327063</v>
      </c>
      <c r="G535" s="6">
        <f ca="1">_xll.PDENSITY($F$535,Model!$D$163:$D$172,$F$518,$F$519,1)</f>
        <v>0.15967801697031264</v>
      </c>
      <c r="H535" s="6">
        <f t="shared" ca="1" si="124"/>
        <v>21.14738992327063</v>
      </c>
      <c r="I535" s="6">
        <f ca="1">_xll.PDENSITY($H$535,Model!$E$163:$E$172,$H$518,$H$519,1)</f>
        <v>0.13298057363109536</v>
      </c>
      <c r="J535" s="6">
        <f t="shared" ca="1" si="125"/>
        <v>21.14738992327063</v>
      </c>
      <c r="K535" s="6">
        <f ca="1">_xll.PDENSITY($J$535,Model!$F$163:$F$172,$J$518,$J$519,1)</f>
        <v>0.14392321837568223</v>
      </c>
      <c r="L535" s="6"/>
      <c r="M535" s="6"/>
      <c r="N535" s="6">
        <f t="shared" ca="1" si="126"/>
        <v>21.14738992327063</v>
      </c>
      <c r="O535" s="6">
        <f ca="1">_xll.PDENSITY($N$535,Model!$H$163:$H$172,$N$518,$N$519,1)</f>
        <v>0.11986898806492023</v>
      </c>
      <c r="P535" s="6">
        <f t="shared" ca="1" si="127"/>
        <v>21.14738992327063</v>
      </c>
      <c r="Q535" s="6">
        <f ca="1">_xll.PDENSITY($P$535,Model!$I$163:$I$172,$P$518,$P$519,1)</f>
        <v>0.12854049589591515</v>
      </c>
      <c r="R535" s="6">
        <f t="shared" ca="1" si="128"/>
        <v>21.14738992327063</v>
      </c>
      <c r="S535" s="6">
        <f ca="1">_xll.PDENSITY($R$535,Model!$J$163:$J$172,$R$518,$R$519,1)</f>
        <v>0.12907787312730692</v>
      </c>
      <c r="T535" s="6">
        <f t="shared" ca="1" si="129"/>
        <v>21.14738992327063</v>
      </c>
      <c r="U535" s="6">
        <f ca="1">_xll.PDENSITY($T$535,Model!$K$163:$K$172,$T$518,$T$519,1)</f>
        <v>0.12489534398759194</v>
      </c>
      <c r="V535" s="6">
        <f t="shared" ca="1" si="130"/>
        <v>21.14738992327063</v>
      </c>
      <c r="W535" s="6">
        <f ca="1">_xll.PDENSITY($V$535,Model!$L$163:$L$172,$V$518,$V$519,1)</f>
        <v>0.13883789201411206</v>
      </c>
    </row>
    <row r="536" spans="1:23">
      <c r="A536">
        <v>13</v>
      </c>
      <c r="B536" s="6">
        <f t="shared" ca="1" si="121"/>
        <v>21.295739236779447</v>
      </c>
      <c r="C536" s="6">
        <f ca="1">_xll.PDENSITY($B$536,Model!$B$163:$B$172,$B$518,$B$519,1)</f>
        <v>0.22103524287642567</v>
      </c>
      <c r="D536" s="6">
        <f t="shared" ca="1" si="122"/>
        <v>21.295739236779447</v>
      </c>
      <c r="E536" s="6">
        <f ca="1">_xll.PDENSITY($D$536,Model!$C$163:$C$172,$D$518,$D$519,1)</f>
        <v>0.14020938335467753</v>
      </c>
      <c r="F536" s="6">
        <f t="shared" ca="1" si="123"/>
        <v>21.295739236779447</v>
      </c>
      <c r="G536" s="6">
        <f ca="1">_xll.PDENSITY($F$536,Model!$D$163:$D$172,$F$518,$F$519,1)</f>
        <v>0.16482403491368525</v>
      </c>
      <c r="H536" s="6">
        <f t="shared" ca="1" si="124"/>
        <v>21.295739236779447</v>
      </c>
      <c r="I536" s="6">
        <f ca="1">_xll.PDENSITY($H$536,Model!$E$163:$E$172,$H$518,$H$519,1)</f>
        <v>0.14094018372420675</v>
      </c>
      <c r="J536" s="6">
        <f t="shared" ca="1" si="125"/>
        <v>21.295739236779447</v>
      </c>
      <c r="K536" s="6">
        <f ca="1">_xll.PDENSITY($J$536,Model!$F$163:$F$172,$J$518,$J$519,1)</f>
        <v>0.14885985115054584</v>
      </c>
      <c r="L536" s="6"/>
      <c r="M536" s="6"/>
      <c r="N536" s="6">
        <f t="shared" ca="1" si="126"/>
        <v>21.295739236779447</v>
      </c>
      <c r="O536" s="6">
        <f ca="1">_xll.PDENSITY($N$536,Model!$H$163:$H$172,$N$518,$N$519,1)</f>
        <v>0.12790852627119245</v>
      </c>
      <c r="P536" s="6">
        <f t="shared" ca="1" si="127"/>
        <v>21.295739236779447</v>
      </c>
      <c r="Q536" s="6">
        <f ca="1">_xll.PDENSITY($P$536,Model!$I$163:$I$172,$P$518,$P$519,1)</f>
        <v>0.13709596679280059</v>
      </c>
      <c r="R536" s="6">
        <f t="shared" ca="1" si="128"/>
        <v>21.295739236779447</v>
      </c>
      <c r="S536" s="6">
        <f ca="1">_xll.PDENSITY($R$536,Model!$J$163:$J$172,$R$518,$R$519,1)</f>
        <v>0.13688572928990672</v>
      </c>
      <c r="T536" s="6">
        <f t="shared" ca="1" si="129"/>
        <v>21.295739236779447</v>
      </c>
      <c r="U536" s="6">
        <f ca="1">_xll.PDENSITY($T$536,Model!$K$163:$K$172,$T$518,$T$519,1)</f>
        <v>0.13352472554844733</v>
      </c>
      <c r="V536" s="6">
        <f t="shared" ca="1" si="130"/>
        <v>21.295739236779447</v>
      </c>
      <c r="W536" s="6">
        <f ca="1">_xll.PDENSITY($V$536,Model!$L$163:$L$172,$V$518,$V$519,1)</f>
        <v>0.14504351875771532</v>
      </c>
    </row>
    <row r="537" spans="1:23">
      <c r="A537">
        <v>14</v>
      </c>
      <c r="B537" s="6">
        <f t="shared" ca="1" si="121"/>
        <v>21.444088550288264</v>
      </c>
      <c r="C537" s="6">
        <f ca="1">_xll.PDENSITY($B$537,Model!$B$163:$B$172,$B$518,$B$519,1)</f>
        <v>0.22555445781736427</v>
      </c>
      <c r="D537" s="6">
        <f t="shared" ca="1" si="122"/>
        <v>21.444088550288264</v>
      </c>
      <c r="E537" s="6">
        <f ca="1">_xll.PDENSITY($D$537,Model!$C$163:$C$172,$D$518,$D$519,1)</f>
        <v>0.14831696861733804</v>
      </c>
      <c r="F537" s="6">
        <f t="shared" ca="1" si="123"/>
        <v>21.444088550288264</v>
      </c>
      <c r="G537" s="6">
        <f ca="1">_xll.PDENSITY($F$537,Model!$D$163:$D$172,$F$518,$F$519,1)</f>
        <v>0.17008101805287643</v>
      </c>
      <c r="H537" s="6">
        <f t="shared" ca="1" si="124"/>
        <v>21.444088550288264</v>
      </c>
      <c r="I537" s="6">
        <f ca="1">_xll.PDENSITY($H$537,Model!$E$163:$E$172,$H$518,$H$519,1)</f>
        <v>0.14892524356633235</v>
      </c>
      <c r="J537" s="6">
        <f t="shared" ca="1" si="125"/>
        <v>21.444088550288264</v>
      </c>
      <c r="K537" s="6">
        <f ca="1">_xll.PDENSITY($J$537,Model!$F$163:$F$172,$J$518,$J$519,1)</f>
        <v>0.15383791781670786</v>
      </c>
      <c r="L537" s="6"/>
      <c r="M537" s="6"/>
      <c r="N537" s="6">
        <f t="shared" ca="1" si="126"/>
        <v>21.444088550288264</v>
      </c>
      <c r="O537" s="6">
        <f ca="1">_xll.PDENSITY($N$537,Model!$H$163:$H$172,$N$518,$N$519,1)</f>
        <v>0.13648081214436225</v>
      </c>
      <c r="P537" s="6">
        <f t="shared" ca="1" si="127"/>
        <v>21.444088550288264</v>
      </c>
      <c r="Q537" s="6">
        <f ca="1">_xll.PDENSITY($P$537,Model!$I$163:$I$172,$P$518,$P$519,1)</f>
        <v>0.14575672899159742</v>
      </c>
      <c r="R537" s="6">
        <f t="shared" ca="1" si="128"/>
        <v>21.444088550288264</v>
      </c>
      <c r="S537" s="6">
        <f ca="1">_xll.PDENSITY($R$537,Model!$J$163:$J$172,$R$518,$R$519,1)</f>
        <v>0.14486474013375508</v>
      </c>
      <c r="T537" s="6">
        <f t="shared" ca="1" si="129"/>
        <v>21.444088550288264</v>
      </c>
      <c r="U537" s="6">
        <f ca="1">_xll.PDENSITY($T$537,Model!$K$163:$K$172,$T$518,$T$519,1)</f>
        <v>0.14238399287950715</v>
      </c>
      <c r="V537" s="6">
        <f t="shared" ca="1" si="130"/>
        <v>21.444088550288264</v>
      </c>
      <c r="W537" s="6">
        <f ca="1">_xll.PDENSITY($V$537,Model!$L$163:$L$172,$V$518,$V$519,1)</f>
        <v>0.15124914550131857</v>
      </c>
    </row>
    <row r="538" spans="1:23">
      <c r="A538">
        <v>15</v>
      </c>
      <c r="B538" s="6">
        <f t="shared" ca="1" si="121"/>
        <v>21.59243786379708</v>
      </c>
      <c r="C538" s="6">
        <f ca="1">_xll.PDENSITY($B$538,Model!$B$163:$B$172,$B$518,$B$519,1)</f>
        <v>0.23011559038759594</v>
      </c>
      <c r="D538" s="6">
        <f t="shared" ca="1" si="122"/>
        <v>21.59243786379708</v>
      </c>
      <c r="E538" s="6">
        <f ca="1">_xll.PDENSITY($D$538,Model!$C$163:$C$172,$D$518,$D$519,1)</f>
        <v>0.15643165894256666</v>
      </c>
      <c r="F538" s="6">
        <f t="shared" ca="1" si="123"/>
        <v>21.59243786379708</v>
      </c>
      <c r="G538" s="6">
        <f ca="1">_xll.PDENSITY($F$538,Model!$D$163:$D$172,$F$518,$F$519,1)</f>
        <v>0.17545796524400853</v>
      </c>
      <c r="H538" s="6">
        <f t="shared" ca="1" si="124"/>
        <v>21.59243786379708</v>
      </c>
      <c r="I538" s="6">
        <f ca="1">_xll.PDENSITY($H$538,Model!$E$163:$E$172,$H$518,$H$519,1)</f>
        <v>0.15690388949545458</v>
      </c>
      <c r="J538" s="6">
        <f t="shared" ca="1" si="125"/>
        <v>21.59243786379708</v>
      </c>
      <c r="K538" s="6">
        <f ca="1">_xll.PDENSITY($J$538,Model!$F$163:$F$172,$J$518,$J$519,1)</f>
        <v>0.15885329134195891</v>
      </c>
      <c r="L538" s="6"/>
      <c r="M538" s="6"/>
      <c r="N538" s="6">
        <f t="shared" ca="1" si="126"/>
        <v>21.59243786379708</v>
      </c>
      <c r="O538" s="6">
        <f ca="1">_xll.PDENSITY($N$538,Model!$H$163:$H$172,$N$518,$N$519,1)</f>
        <v>0.1456012431356189</v>
      </c>
      <c r="P538" s="6">
        <f t="shared" ca="1" si="127"/>
        <v>21.59243786379708</v>
      </c>
      <c r="Q538" s="6">
        <f ca="1">_xll.PDENSITY($P$538,Model!$I$163:$I$172,$P$518,$P$519,1)</f>
        <v>0.15447716691677507</v>
      </c>
      <c r="R538" s="6">
        <f t="shared" ca="1" si="128"/>
        <v>21.59243786379708</v>
      </c>
      <c r="S538" s="6">
        <f ca="1">_xll.PDENSITY($R$538,Model!$J$163:$J$172,$R$518,$R$519,1)</f>
        <v>0.15301490565885204</v>
      </c>
      <c r="T538" s="6">
        <f t="shared" ca="1" si="129"/>
        <v>21.59243786379708</v>
      </c>
      <c r="U538" s="6">
        <f ca="1">_xll.PDENSITY($T$538,Model!$K$163:$K$172,$T$518,$T$519,1)</f>
        <v>0.15143273746714994</v>
      </c>
      <c r="V538" s="6">
        <f t="shared" ca="1" si="130"/>
        <v>21.59243786379708</v>
      </c>
      <c r="W538" s="6">
        <f ca="1">_xll.PDENSITY($V$538,Model!$L$163:$L$172,$V$518,$V$519,1)</f>
        <v>0.15745477224492183</v>
      </c>
    </row>
    <row r="539" spans="1:23">
      <c r="A539">
        <v>16</v>
      </c>
      <c r="B539" s="6">
        <f t="shared" ca="1" si="121"/>
        <v>21.740787177305897</v>
      </c>
      <c r="C539" s="6">
        <f ca="1">_xll.PDENSITY($B$539,Model!$B$163:$B$172,$B$518,$B$519,1)</f>
        <v>0.23471333126017213</v>
      </c>
      <c r="D539" s="6">
        <f t="shared" ca="1" si="122"/>
        <v>21.740787177305897</v>
      </c>
      <c r="E539" s="6">
        <f ca="1">_xll.PDENSITY($D$539,Model!$C$163:$C$172,$D$518,$D$519,1)</f>
        <v>0.16451919746321544</v>
      </c>
      <c r="F539" s="6">
        <f t="shared" ca="1" si="123"/>
        <v>21.740787177305897</v>
      </c>
      <c r="G539" s="6">
        <f ca="1">_xll.PDENSITY($F$539,Model!$D$163:$D$172,$F$518,$F$519,1)</f>
        <v>0.18096408069658126</v>
      </c>
      <c r="H539" s="6">
        <f t="shared" ca="1" si="124"/>
        <v>21.740787177305897</v>
      </c>
      <c r="I539" s="6">
        <f ca="1">_xll.PDENSITY($H$539,Model!$E$163:$E$172,$H$518,$H$519,1)</f>
        <v>0.164844257849556</v>
      </c>
      <c r="J539" s="6">
        <f t="shared" ca="1" si="125"/>
        <v>21.740787177305897</v>
      </c>
      <c r="K539" s="6">
        <f ca="1">_xll.PDENSITY($J$539,Model!$F$163:$F$172,$J$518,$J$519,1)</f>
        <v>0.16390198389786984</v>
      </c>
      <c r="L539" s="6"/>
      <c r="M539" s="6"/>
      <c r="N539" s="6">
        <f t="shared" ca="1" si="126"/>
        <v>21.740787177305897</v>
      </c>
      <c r="O539" s="6">
        <f ca="1">_xll.PDENSITY($N$539,Model!$H$163:$H$172,$N$518,$N$519,1)</f>
        <v>0.15525349314378376</v>
      </c>
      <c r="P539" s="6">
        <f t="shared" ca="1" si="127"/>
        <v>21.740787177305897</v>
      </c>
      <c r="Q539" s="6">
        <f ca="1">_xll.PDENSITY($P$539,Model!$I$163:$I$172,$P$518,$P$519,1)</f>
        <v>0.1632118296584881</v>
      </c>
      <c r="R539" s="6">
        <f t="shared" ca="1" si="128"/>
        <v>21.740787177305897</v>
      </c>
      <c r="S539" s="6">
        <f ca="1">_xll.PDENSITY($R$539,Model!$J$163:$J$172,$R$518,$R$519,1)</f>
        <v>0.16133622586519744</v>
      </c>
      <c r="T539" s="6">
        <f t="shared" ca="1" si="129"/>
        <v>21.740787177305897</v>
      </c>
      <c r="U539" s="6">
        <f ca="1">_xll.PDENSITY($T$539,Model!$K$163:$K$172,$T$518,$T$519,1)</f>
        <v>0.16062659093283424</v>
      </c>
      <c r="V539" s="6">
        <f t="shared" ca="1" si="130"/>
        <v>21.740787177305897</v>
      </c>
      <c r="W539" s="6">
        <f ca="1">_xll.PDENSITY($V$539,Model!$L$163:$L$172,$V$518,$V$519,1)</f>
        <v>0.16366039898852508</v>
      </c>
    </row>
    <row r="540" spans="1:23">
      <c r="A540">
        <v>17</v>
      </c>
      <c r="B540" s="6">
        <f t="shared" ca="1" si="121"/>
        <v>21.889136490814714</v>
      </c>
      <c r="C540" s="6">
        <f ca="1">_xll.PDENSITY($B$540,Model!$B$163:$B$172,$B$518,$B$519,1)</f>
        <v>0.23934196304350458</v>
      </c>
      <c r="D540" s="6">
        <f t="shared" ca="1" si="122"/>
        <v>21.889136490814714</v>
      </c>
      <c r="E540" s="6">
        <f ca="1">_xll.PDENSITY($D$540,Model!$C$163:$C$172,$D$518,$D$519,1)</f>
        <v>0.17254544193582802</v>
      </c>
      <c r="F540" s="6">
        <f t="shared" ca="1" si="123"/>
        <v>21.889136490814714</v>
      </c>
      <c r="G540" s="6">
        <f ca="1">_xll.PDENSITY($F$540,Model!$D$163:$D$172,$F$518,$F$519,1)</f>
        <v>0.18660878972915457</v>
      </c>
      <c r="H540" s="6">
        <f t="shared" ca="1" si="124"/>
        <v>21.889136490814714</v>
      </c>
      <c r="I540" s="6">
        <f ca="1">_xll.PDENSITY($H$540,Model!$E$163:$E$172,$H$518,$H$519,1)</f>
        <v>0.17271448496661918</v>
      </c>
      <c r="J540" s="6">
        <f t="shared" ca="1" si="125"/>
        <v>21.889136490814714</v>
      </c>
      <c r="K540" s="6">
        <f ca="1">_xll.PDENSITY($J$540,Model!$F$163:$F$172,$J$518,$J$519,1)</f>
        <v>0.16898018076364893</v>
      </c>
      <c r="L540" s="6"/>
      <c r="M540" s="6"/>
      <c r="N540" s="6">
        <f t="shared" ca="1" si="126"/>
        <v>21.889136490814714</v>
      </c>
      <c r="O540" s="6">
        <f ca="1">_xll.PDENSITY($N$540,Model!$H$163:$H$172,$N$518,$N$519,1)</f>
        <v>0.16538842691412142</v>
      </c>
      <c r="P540" s="6">
        <f t="shared" ca="1" si="127"/>
        <v>21.889136490814714</v>
      </c>
      <c r="Q540" s="6">
        <f ca="1">_xll.PDENSITY($P$540,Model!$I$163:$I$172,$P$518,$P$519,1)</f>
        <v>0.17191624901481406</v>
      </c>
      <c r="R540" s="6">
        <f t="shared" ca="1" si="128"/>
        <v>21.889136490814714</v>
      </c>
      <c r="S540" s="6">
        <f ca="1">_xll.PDENSITY($R$540,Model!$J$163:$J$172,$R$518,$R$519,1)</f>
        <v>0.16982870075279149</v>
      </c>
      <c r="T540" s="6">
        <f t="shared" ca="1" si="129"/>
        <v>21.889136490814714</v>
      </c>
      <c r="U540" s="6">
        <f ca="1">_xll.PDENSITY($T$540,Model!$K$163:$K$172,$T$518,$T$519,1)</f>
        <v>0.1699180348817973</v>
      </c>
      <c r="V540" s="6">
        <f t="shared" ca="1" si="130"/>
        <v>21.889136490814714</v>
      </c>
      <c r="W540" s="6">
        <f ca="1">_xll.PDENSITY($V$540,Model!$L$163:$L$172,$V$518,$V$519,1)</f>
        <v>0.16986602573212833</v>
      </c>
    </row>
    <row r="541" spans="1:23">
      <c r="A541">
        <v>18</v>
      </c>
      <c r="B541" s="6">
        <f t="shared" ca="1" si="121"/>
        <v>22.037485804323531</v>
      </c>
      <c r="C541" s="6">
        <f ca="1">_xll.PDENSITY($B$541,Model!$B$163:$B$172,$B$518,$B$519,1)</f>
        <v>0.24399542002485869</v>
      </c>
      <c r="D541" s="6">
        <f t="shared" ca="1" si="122"/>
        <v>22.037485804323531</v>
      </c>
      <c r="E541" s="6">
        <f ca="1">_xll.PDENSITY($D$541,Model!$C$163:$C$172,$D$518,$D$519,1)</f>
        <v>0.18047650887507399</v>
      </c>
      <c r="F541" s="6">
        <f t="shared" ca="1" si="123"/>
        <v>22.037485804323531</v>
      </c>
      <c r="G541" s="6">
        <f ca="1">_xll.PDENSITY($F$541,Model!$D$163:$D$172,$F$518,$F$519,1)</f>
        <v>0.19240175490352313</v>
      </c>
      <c r="H541" s="6">
        <f t="shared" ca="1" si="124"/>
        <v>22.037485804323531</v>
      </c>
      <c r="I541" s="6">
        <f ca="1">_xll.PDENSITY($H$541,Model!$E$163:$E$172,$H$518,$H$519,1)</f>
        <v>0.18048270718462661</v>
      </c>
      <c r="J541" s="6">
        <f t="shared" ca="1" si="125"/>
        <v>22.037485804323531</v>
      </c>
      <c r="K541" s="6">
        <f ca="1">_xll.PDENSITY($J$541,Model!$F$163:$F$172,$J$518,$J$519,1)</f>
        <v>0.17408427384273994</v>
      </c>
      <c r="L541" s="6"/>
      <c r="M541" s="6"/>
      <c r="N541" s="6">
        <f t="shared" ca="1" si="126"/>
        <v>22.037485804323531</v>
      </c>
      <c r="O541" s="6">
        <f ca="1">_xll.PDENSITY($N$541,Model!$H$163:$H$172,$N$518,$N$519,1)</f>
        <v>0.1759240999959937</v>
      </c>
      <c r="P541" s="6">
        <f t="shared" ca="1" si="127"/>
        <v>22.037485804323531</v>
      </c>
      <c r="Q541" s="6">
        <f ca="1">_xll.PDENSITY($P$541,Model!$I$163:$I$172,$P$518,$P$519,1)</f>
        <v>0.18054775753399049</v>
      </c>
      <c r="R541" s="6">
        <f t="shared" ca="1" si="128"/>
        <v>22.037485804323531</v>
      </c>
      <c r="S541" s="6">
        <f ca="1">_xll.PDENSITY($R$541,Model!$J$163:$J$172,$R$518,$R$519,1)</f>
        <v>0.17849233032163409</v>
      </c>
      <c r="T541" s="6">
        <f t="shared" ca="1" si="129"/>
        <v>22.037485804323531</v>
      </c>
      <c r="U541" s="6">
        <f ca="1">_xll.PDENSITY($T$541,Model!$K$163:$K$172,$T$518,$T$519,1)</f>
        <v>0.17925715188348207</v>
      </c>
      <c r="V541" s="6">
        <f t="shared" ca="1" si="130"/>
        <v>22.037485804323531</v>
      </c>
      <c r="W541" s="6">
        <f ca="1">_xll.PDENSITY($V$541,Model!$L$163:$L$172,$V$518,$V$519,1)</f>
        <v>0.17607165247573159</v>
      </c>
    </row>
    <row r="542" spans="1:23">
      <c r="A542">
        <v>19</v>
      </c>
      <c r="B542" s="6">
        <f t="shared" ca="1" si="121"/>
        <v>22.185835117832347</v>
      </c>
      <c r="C542" s="6">
        <f ca="1">_xll.PDENSITY($B$542,Model!$B$163:$B$172,$B$518,$B$519,1)</f>
        <v>0.24866737713206857</v>
      </c>
      <c r="D542" s="6">
        <f t="shared" ca="1" si="122"/>
        <v>22.185835117832347</v>
      </c>
      <c r="E542" s="6">
        <f ca="1">_xll.PDENSITY($D$542,Model!$C$163:$C$172,$D$518,$D$519,1)</f>
        <v>0.18827891659581314</v>
      </c>
      <c r="F542" s="6">
        <f t="shared" ca="1" si="123"/>
        <v>22.185835117832347</v>
      </c>
      <c r="G542" s="6">
        <f ca="1">_xll.PDENSITY($F$542,Model!$D$163:$D$172,$F$518,$F$519,1)</f>
        <v>0.19835285825393459</v>
      </c>
      <c r="H542" s="6">
        <f t="shared" ca="1" si="124"/>
        <v>22.185835117832347</v>
      </c>
      <c r="I542" s="6">
        <f ca="1">_xll.PDENSITY($H$542,Model!$E$163:$E$172,$H$518,$H$519,1)</f>
        <v>0.1881170608415608</v>
      </c>
      <c r="J542" s="6">
        <f t="shared" ca="1" si="125"/>
        <v>22.185835117832347</v>
      </c>
      <c r="K542" s="6">
        <f ca="1">_xll.PDENSITY($J$542,Model!$F$163:$F$172,$J$518,$J$519,1)</f>
        <v>0.17921089462276757</v>
      </c>
      <c r="L542" s="6"/>
      <c r="M542" s="6"/>
      <c r="N542" s="6">
        <f t="shared" ca="1" si="126"/>
        <v>22.185835117832347</v>
      </c>
      <c r="O542" s="6">
        <f ca="1">_xll.PDENSITY($N$542,Model!$H$163:$H$172,$N$518,$N$519,1)</f>
        <v>0.18674575874304777</v>
      </c>
      <c r="P542" s="6">
        <f t="shared" ca="1" si="127"/>
        <v>22.185835117832347</v>
      </c>
      <c r="Q542" s="6">
        <f ca="1">_xll.PDENSITY($P$542,Model!$I$163:$I$172,$P$518,$P$519,1)</f>
        <v>0.18906630655665257</v>
      </c>
      <c r="R542" s="6">
        <f t="shared" ca="1" si="128"/>
        <v>22.185835117832347</v>
      </c>
      <c r="S542" s="6">
        <f ca="1">_xll.PDENSITY($R$542,Model!$J$163:$J$172,$R$518,$R$519,1)</f>
        <v>0.18732704594959348</v>
      </c>
      <c r="T542" s="6">
        <f t="shared" ca="1" si="129"/>
        <v>22.185835117832347</v>
      </c>
      <c r="U542" s="6">
        <f ca="1">_xll.PDENSITY($T$542,Model!$K$163:$K$172,$T$518,$T$519,1)</f>
        <v>0.18859226857957762</v>
      </c>
      <c r="V542" s="6">
        <f t="shared" ca="1" si="130"/>
        <v>22.185835117832347</v>
      </c>
      <c r="W542" s="6">
        <f ca="1">_xll.PDENSITY($V$542,Model!$L$163:$L$172,$V$518,$V$519,1)</f>
        <v>0.18227727921933484</v>
      </c>
    </row>
    <row r="543" spans="1:23">
      <c r="A543">
        <v>20</v>
      </c>
      <c r="B543" s="6">
        <f t="shared" ca="1" si="121"/>
        <v>22.334184431341164</v>
      </c>
      <c r="C543" s="6">
        <f ca="1">_xll.PDENSITY($B$543,Model!$B$163:$B$172,$B$518,$B$519,1)</f>
        <v>0.25335136497415178</v>
      </c>
      <c r="D543" s="6">
        <f t="shared" ca="1" si="122"/>
        <v>22.334184431341164</v>
      </c>
      <c r="E543" s="6">
        <f ca="1">_xll.PDENSITY($D$543,Model!$C$163:$C$172,$D$518,$D$519,1)</f>
        <v>0.19591972655892545</v>
      </c>
      <c r="F543" s="6">
        <f t="shared" ca="1" si="123"/>
        <v>22.334184431341164</v>
      </c>
      <c r="G543" s="6">
        <f ca="1">_xll.PDENSITY($F$543,Model!$D$163:$D$172,$F$518,$F$519,1)</f>
        <v>0.20438333785373636</v>
      </c>
      <c r="H543" s="6">
        <f t="shared" ca="1" si="124"/>
        <v>22.334184431341164</v>
      </c>
      <c r="I543" s="6">
        <f ca="1">_xll.PDENSITY($H$543,Model!$E$163:$E$172,$H$518,$H$519,1)</f>
        <v>0.19558568227540438</v>
      </c>
      <c r="J543" s="6">
        <f t="shared" ca="1" si="125"/>
        <v>22.334184431341164</v>
      </c>
      <c r="K543" s="6">
        <f ca="1">_xll.PDENSITY($J$543,Model!$F$163:$F$172,$J$518,$J$519,1)</f>
        <v>0.18435693501748818</v>
      </c>
      <c r="L543" s="6"/>
      <c r="M543" s="6"/>
      <c r="N543" s="6">
        <f t="shared" ca="1" si="126"/>
        <v>22.334184431341164</v>
      </c>
      <c r="O543" s="6">
        <f ca="1">_xll.PDENSITY($N$543,Model!$H$163:$H$172,$N$518,$N$519,1)</f>
        <v>0.19770710877609915</v>
      </c>
      <c r="P543" s="6">
        <f t="shared" ca="1" si="127"/>
        <v>22.334184431341164</v>
      </c>
      <c r="Q543" s="6">
        <f ca="1">_xll.PDENSITY($P$543,Model!$I$163:$I$172,$P$518,$P$519,1)</f>
        <v>0.1974352842580703</v>
      </c>
      <c r="R543" s="6">
        <f t="shared" ca="1" si="128"/>
        <v>22.334184431341164</v>
      </c>
      <c r="S543" s="6">
        <f ca="1">_xll.PDENSITY($R$543,Model!$J$163:$J$172,$R$518,$R$519,1)</f>
        <v>0.19615497600415871</v>
      </c>
      <c r="T543" s="6">
        <f t="shared" ca="1" si="129"/>
        <v>22.334184431341164</v>
      </c>
      <c r="U543" s="6">
        <f ca="1">_xll.PDENSITY($T$543,Model!$K$163:$K$172,$T$518,$T$519,1)</f>
        <v>0.19787044191555686</v>
      </c>
      <c r="V543" s="6">
        <f t="shared" ca="1" si="130"/>
        <v>22.334184431341164</v>
      </c>
      <c r="W543" s="6">
        <f ca="1">_xll.PDENSITY($V$543,Model!$L$163:$L$172,$V$518,$V$519,1)</f>
        <v>0.1884829059629381</v>
      </c>
    </row>
    <row r="544" spans="1:23">
      <c r="A544">
        <v>21</v>
      </c>
      <c r="B544" s="6">
        <f t="shared" ca="1" si="121"/>
        <v>22.482533744849981</v>
      </c>
      <c r="C544" s="6">
        <f ca="1">_xll.PDENSITY($B$544,Model!$B$163:$B$172,$B$518,$B$519,1)</f>
        <v>0.25804090557236736</v>
      </c>
      <c r="D544" s="6">
        <f t="shared" ca="1" si="122"/>
        <v>22.482533744849981</v>
      </c>
      <c r="E544" s="6">
        <f ca="1">_xll.PDENSITY($D$544,Model!$C$163:$C$172,$D$518,$D$519,1)</f>
        <v>0.20336668242420336</v>
      </c>
      <c r="F544" s="6">
        <f t="shared" ca="1" si="123"/>
        <v>22.482533744849981</v>
      </c>
      <c r="G544" s="6">
        <f ca="1">_xll.PDENSITY($F$544,Model!$D$163:$D$172,$F$518,$F$519,1)</f>
        <v>0.21042132081157386</v>
      </c>
      <c r="H544" s="6">
        <f t="shared" ca="1" si="124"/>
        <v>22.482533744849981</v>
      </c>
      <c r="I544" s="6">
        <f ca="1">_xll.PDENSITY($H$544,Model!$E$163:$E$172,$H$518,$H$519,1)</f>
        <v>0.20285670782413975</v>
      </c>
      <c r="J544" s="6">
        <f t="shared" ca="1" si="125"/>
        <v>22.482533744849981</v>
      </c>
      <c r="K544" s="6">
        <f ca="1">_xll.PDENSITY($J$544,Model!$F$163:$F$172,$J$518,$J$519,1)</f>
        <v>0.18951958846341957</v>
      </c>
      <c r="L544" s="6"/>
      <c r="M544" s="6"/>
      <c r="N544" s="6">
        <f t="shared" ca="1" si="126"/>
        <v>22.482533744849981</v>
      </c>
      <c r="O544" s="6">
        <f ca="1">_xll.PDENSITY($N$544,Model!$H$163:$H$172,$N$518,$N$519,1)</f>
        <v>0.20864348293017621</v>
      </c>
      <c r="P544" s="6">
        <f t="shared" ca="1" si="127"/>
        <v>22.482533744849981</v>
      </c>
      <c r="Q544" s="6">
        <f ca="1">_xll.PDENSITY($P$544,Model!$I$163:$I$172,$P$518,$P$519,1)</f>
        <v>0.20562233369038627</v>
      </c>
      <c r="R544" s="6">
        <f t="shared" ca="1" si="128"/>
        <v>22.482533744849981</v>
      </c>
      <c r="S544" s="6">
        <f ca="1">_xll.PDENSITY($R$544,Model!$J$163:$J$172,$R$518,$R$519,1)</f>
        <v>0.20481175137747534</v>
      </c>
      <c r="T544" s="6">
        <f t="shared" ca="1" si="129"/>
        <v>22.482533744849981</v>
      </c>
      <c r="U544" s="6">
        <f ca="1">_xll.PDENSITY($T$544,Model!$K$163:$K$172,$T$518,$T$519,1)</f>
        <v>0.20703773949159676</v>
      </c>
      <c r="V544" s="6">
        <f t="shared" ca="1" si="130"/>
        <v>22.482533744849981</v>
      </c>
      <c r="W544" s="6">
        <f ca="1">_xll.PDENSITY($V$544,Model!$L$163:$L$172,$V$518,$V$519,1)</f>
        <v>0.19468853270654135</v>
      </c>
    </row>
    <row r="545" spans="1:23">
      <c r="A545">
        <v>22</v>
      </c>
      <c r="B545" s="6">
        <f t="shared" ca="1" si="121"/>
        <v>22.630883058358798</v>
      </c>
      <c r="C545" s="6">
        <f ca="1">_xll.PDENSITY($B$545,Model!$B$163:$B$172,$B$518,$B$519,1)</f>
        <v>0.26272966160860661</v>
      </c>
      <c r="D545" s="6">
        <f t="shared" ca="1" si="122"/>
        <v>22.630883058358798</v>
      </c>
      <c r="E545" s="6">
        <f ca="1">_xll.PDENSITY($D$545,Model!$C$163:$C$172,$D$518,$D$519,1)</f>
        <v>0.21058834622328218</v>
      </c>
      <c r="F545" s="6">
        <f t="shared" ca="1" si="123"/>
        <v>22.630883058358798</v>
      </c>
      <c r="G545" s="6">
        <f ca="1">_xll.PDENSITY($F$545,Model!$D$163:$D$172,$F$518,$F$519,1)</f>
        <v>0.21644796941907654</v>
      </c>
      <c r="H545" s="6">
        <f t="shared" ca="1" si="124"/>
        <v>22.630883058358798</v>
      </c>
      <c r="I545" s="6">
        <f ca="1">_xll.PDENSITY($H$545,Model!$E$163:$E$172,$H$518,$H$519,1)</f>
        <v>0.20989827382574955</v>
      </c>
      <c r="J545" s="6">
        <f t="shared" ca="1" si="125"/>
        <v>22.630883058358798</v>
      </c>
      <c r="K545" s="6">
        <f ca="1">_xll.PDENSITY($J$545,Model!$F$163:$F$172,$J$518,$J$519,1)</f>
        <v>0.19469638274690831</v>
      </c>
      <c r="L545" s="6"/>
      <c r="M545" s="6"/>
      <c r="N545" s="6">
        <f t="shared" ca="1" si="126"/>
        <v>22.630883058358798</v>
      </c>
      <c r="O545" s="6">
        <f ca="1">_xll.PDENSITY($N$545,Model!$H$163:$H$172,$N$518,$N$519,1)</f>
        <v>0.21938458248557899</v>
      </c>
      <c r="P545" s="6">
        <f t="shared" ca="1" si="127"/>
        <v>22.630883058358798</v>
      </c>
      <c r="Q545" s="6">
        <f ca="1">_xll.PDENSITY($P$545,Model!$I$163:$I$172,$P$518,$P$519,1)</f>
        <v>0.21360017082485255</v>
      </c>
      <c r="R545" s="6">
        <f t="shared" ca="1" si="128"/>
        <v>22.630883058358798</v>
      </c>
      <c r="S545" s="6">
        <f ca="1">_xll.PDENSITY($R$545,Model!$J$163:$J$172,$R$518,$R$519,1)</f>
        <v>0.21323902796047758</v>
      </c>
      <c r="T545" s="6">
        <f t="shared" ca="1" si="129"/>
        <v>22.630883058358798</v>
      </c>
      <c r="U545" s="6">
        <f ca="1">_xll.PDENSITY($T$545,Model!$K$163:$K$172,$T$518,$T$519,1)</f>
        <v>0.21603926502876553</v>
      </c>
      <c r="V545" s="6">
        <f t="shared" ca="1" si="130"/>
        <v>22.630883058358798</v>
      </c>
      <c r="W545" s="6">
        <f ca="1">_xll.PDENSITY($V$545,Model!$L$163:$L$172,$V$518,$V$519,1)</f>
        <v>0.2008941594501446</v>
      </c>
    </row>
    <row r="546" spans="1:23">
      <c r="A546">
        <v>23</v>
      </c>
      <c r="B546" s="6">
        <f t="shared" ca="1" si="121"/>
        <v>22.779232371867614</v>
      </c>
      <c r="C546" s="6">
        <f ca="1">_xll.PDENSITY($B$546,Model!$B$163:$B$172,$B$518,$B$519,1)</f>
        <v>0.26741159090308619</v>
      </c>
      <c r="D546" s="6">
        <f t="shared" ca="1" si="122"/>
        <v>22.779232371867614</v>
      </c>
      <c r="E546" s="6">
        <f ca="1">_xll.PDENSITY($D$546,Model!$C$163:$C$172,$D$518,$D$519,1)</f>
        <v>0.21755423107774291</v>
      </c>
      <c r="F546" s="6">
        <f t="shared" ca="1" si="123"/>
        <v>22.779232371867614</v>
      </c>
      <c r="G546" s="6">
        <f ca="1">_xll.PDENSITY($F$546,Model!$D$163:$D$172,$F$518,$F$519,1)</f>
        <v>0.2223464148666606</v>
      </c>
      <c r="H546" s="6">
        <f t="shared" ca="1" si="124"/>
        <v>22.779232371867614</v>
      </c>
      <c r="I546" s="6">
        <f ca="1">_xll.PDENSITY($H$546,Model!$E$163:$E$172,$H$518,$H$519,1)</f>
        <v>0.2166785166182163</v>
      </c>
      <c r="J546" s="6">
        <f t="shared" ca="1" si="125"/>
        <v>22.779232371867614</v>
      </c>
      <c r="K546" s="6">
        <f ca="1">_xll.PDENSITY($J$546,Model!$F$163:$F$172,$J$518,$J$519,1)</f>
        <v>0.19988518823334545</v>
      </c>
      <c r="L546" s="6"/>
      <c r="M546" s="6"/>
      <c r="N546" s="6">
        <f t="shared" ca="1" si="126"/>
        <v>22.779232371867614</v>
      </c>
      <c r="O546" s="6">
        <f ca="1">_xll.PDENSITY($N$546,Model!$H$163:$H$172,$N$518,$N$519,1)</f>
        <v>0.22976225096057806</v>
      </c>
      <c r="P546" s="6">
        <f t="shared" ca="1" si="127"/>
        <v>22.779232371867614</v>
      </c>
      <c r="Q546" s="6">
        <f ca="1">_xll.PDENSITY($P$546,Model!$I$163:$I$172,$P$518,$P$519,1)</f>
        <v>0.22134740259406854</v>
      </c>
      <c r="R546" s="6">
        <f t="shared" ca="1" si="128"/>
        <v>22.779232371867614</v>
      </c>
      <c r="S546" s="6">
        <f ca="1">_xll.PDENSITY($R$546,Model!$J$163:$J$172,$R$518,$R$519,1)</f>
        <v>0.22118248066611762</v>
      </c>
      <c r="T546" s="6">
        <f t="shared" ca="1" si="129"/>
        <v>22.779232371867614</v>
      </c>
      <c r="U546" s="6">
        <f ca="1">_xll.PDENSITY($T$546,Model!$K$163:$K$172,$T$518,$T$519,1)</f>
        <v>0.22481887994636063</v>
      </c>
      <c r="V546" s="6">
        <f t="shared" ca="1" si="130"/>
        <v>22.779232371867614</v>
      </c>
      <c r="W546" s="6">
        <f ca="1">_xll.PDENSITY($V$546,Model!$L$163:$L$172,$V$518,$V$519,1)</f>
        <v>0.20709978619374789</v>
      </c>
    </row>
    <row r="547" spans="1:23">
      <c r="A547">
        <v>24</v>
      </c>
      <c r="B547" s="6">
        <f t="shared" ca="1" si="121"/>
        <v>22.927581685376431</v>
      </c>
      <c r="C547" s="6">
        <f ca="1">_xll.PDENSITY($B$547,Model!$B$163:$B$172,$B$518,$B$519,1)</f>
        <v>0.27208109750987619</v>
      </c>
      <c r="D547" s="6">
        <f t="shared" ca="1" si="122"/>
        <v>22.927581685376431</v>
      </c>
      <c r="E547" s="6">
        <f ca="1">_xll.PDENSITY($D$547,Model!$C$163:$C$172,$D$518,$D$519,1)</f>
        <v>0.22423492990210683</v>
      </c>
      <c r="F547" s="6">
        <f t="shared" ca="1" si="123"/>
        <v>22.927581685376431</v>
      </c>
      <c r="G547" s="6">
        <f ca="1">_xll.PDENSITY($F$547,Model!$D$163:$D$172,$F$518,$F$519,1)</f>
        <v>0.22811193361056431</v>
      </c>
      <c r="H547" s="6">
        <f t="shared" ca="1" si="124"/>
        <v>22.927581685376431</v>
      </c>
      <c r="I547" s="6">
        <f ca="1">_xll.PDENSITY($H$547,Model!$E$163:$E$172,$H$518,$H$519,1)</f>
        <v>0.22316557253952246</v>
      </c>
      <c r="J547" s="6">
        <f t="shared" ca="1" si="125"/>
        <v>22.927581685376431</v>
      </c>
      <c r="K547" s="6">
        <f ca="1">_xll.PDENSITY($J$547,Model!$F$163:$F$172,$J$518,$J$519,1)</f>
        <v>0.20508426659290149</v>
      </c>
      <c r="L547" s="6"/>
      <c r="M547" s="6"/>
      <c r="N547" s="6">
        <f t="shared" ca="1" si="126"/>
        <v>22.927581685376431</v>
      </c>
      <c r="O547" s="6">
        <f ca="1">_xll.PDENSITY($N$547,Model!$H$163:$H$172,$N$518,$N$519,1)</f>
        <v>0.23962719487839107</v>
      </c>
      <c r="P547" s="6">
        <f t="shared" ca="1" si="127"/>
        <v>22.927581685376431</v>
      </c>
      <c r="Q547" s="6">
        <f ca="1">_xll.PDENSITY($P$547,Model!$I$163:$I$172,$P$518,$P$519,1)</f>
        <v>0.22884934493421821</v>
      </c>
      <c r="R547" s="6">
        <f t="shared" ca="1" si="128"/>
        <v>22.927581685376431</v>
      </c>
      <c r="S547" s="6">
        <f ca="1">_xll.PDENSITY($R$547,Model!$J$163:$J$172,$R$518,$R$519,1)</f>
        <v>0.22861246932801196</v>
      </c>
      <c r="T547" s="6">
        <f t="shared" ca="1" si="129"/>
        <v>22.927581685376431</v>
      </c>
      <c r="U547" s="6">
        <f ca="1">_xll.PDENSITY($T$547,Model!$K$163:$K$172,$T$518,$T$519,1)</f>
        <v>0.23331857204628328</v>
      </c>
      <c r="V547" s="6">
        <f t="shared" ca="1" si="130"/>
        <v>22.927581685376431</v>
      </c>
      <c r="W547" s="6">
        <f ca="1">_xll.PDENSITY($V$547,Model!$L$163:$L$172,$V$518,$V$519,1)</f>
        <v>0.21330541293735111</v>
      </c>
    </row>
    <row r="548" spans="1:23">
      <c r="A548">
        <v>25</v>
      </c>
      <c r="B548" s="6">
        <f t="shared" ca="1" si="121"/>
        <v>23.075930998885248</v>
      </c>
      <c r="C548" s="6">
        <f ca="1">_xll.PDENSITY($B$548,Model!$B$163:$B$172,$B$518,$B$519,1)</f>
        <v>0.2767331713031097</v>
      </c>
      <c r="D548" s="6">
        <f t="shared" ca="1" si="122"/>
        <v>23.075930998885248</v>
      </c>
      <c r="E548" s="6">
        <f ca="1">_xll.PDENSITY($D$548,Model!$C$163:$C$172,$D$518,$D$519,1)</f>
        <v>0.23060223954839049</v>
      </c>
      <c r="F548" s="6">
        <f t="shared" ca="1" si="123"/>
        <v>23.075930998885248</v>
      </c>
      <c r="G548" s="6">
        <f ca="1">_xll.PDENSITY($F$548,Model!$D$163:$D$172,$F$518,$F$519,1)</f>
        <v>0.23375439501355211</v>
      </c>
      <c r="H548" s="6">
        <f t="shared" ca="1" si="124"/>
        <v>23.075930998885248</v>
      </c>
      <c r="I548" s="6">
        <f ca="1">_xll.PDENSITY($H$548,Model!$E$163:$E$172,$H$518,$H$519,1)</f>
        <v>0.22932757792765068</v>
      </c>
      <c r="J548" s="6">
        <f t="shared" ca="1" si="125"/>
        <v>23.075930998885248</v>
      </c>
      <c r="K548" s="6">
        <f ca="1">_xll.PDENSITY($J$548,Model!$F$163:$F$172,$J$518,$J$519,1)</f>
        <v>0.21029228105531925</v>
      </c>
      <c r="L548" s="6"/>
      <c r="M548" s="6"/>
      <c r="N548" s="6">
        <f t="shared" ca="1" si="126"/>
        <v>23.075930998885248</v>
      </c>
      <c r="O548" s="6">
        <f ca="1">_xll.PDENSITY($N$548,Model!$H$163:$H$172,$N$518,$N$519,1)</f>
        <v>0.24885352076058762</v>
      </c>
      <c r="P548" s="6">
        <f t="shared" ca="1" si="127"/>
        <v>23.075930998885248</v>
      </c>
      <c r="Q548" s="6">
        <f ca="1">_xll.PDENSITY($P$548,Model!$I$163:$I$172,$P$518,$P$519,1)</f>
        <v>0.23609884082730739</v>
      </c>
      <c r="R548" s="6">
        <f t="shared" ca="1" si="128"/>
        <v>23.075930998885248</v>
      </c>
      <c r="S548" s="6">
        <f ca="1">_xll.PDENSITY($R$548,Model!$J$163:$J$172,$R$518,$R$519,1)</f>
        <v>0.23552899394616067</v>
      </c>
      <c r="T548" s="6">
        <f t="shared" ca="1" si="129"/>
        <v>23.075930998885248</v>
      </c>
      <c r="U548" s="6">
        <f ca="1">_xll.PDENSITY($T$548,Model!$K$163:$K$172,$T$518,$T$519,1)</f>
        <v>0.24147742230033292</v>
      </c>
      <c r="V548" s="6">
        <f t="shared" ca="1" si="130"/>
        <v>23.075930998885248</v>
      </c>
      <c r="W548" s="6">
        <f ca="1">_xll.PDENSITY($V$548,Model!$L$163:$L$172,$V$518,$V$519,1)</f>
        <v>0.21951103968095437</v>
      </c>
    </row>
    <row r="549" spans="1:23">
      <c r="A549">
        <v>26</v>
      </c>
      <c r="B549" s="6">
        <f t="shared" ca="1" si="121"/>
        <v>23.224280312394065</v>
      </c>
      <c r="C549" s="6">
        <f ca="1">_xll.PDENSITY($B$549,Model!$B$163:$B$172,$B$518,$B$519,1)</f>
        <v>0.28136350912704167</v>
      </c>
      <c r="D549" s="6">
        <f t="shared" ca="1" si="122"/>
        <v>23.224280312394065</v>
      </c>
      <c r="E549" s="6">
        <f ca="1">_xll.PDENSITY($D$549,Model!$C$163:$C$172,$D$518,$D$519,1)</f>
        <v>0.23670171205099547</v>
      </c>
      <c r="F549" s="6">
        <f t="shared" ca="1" si="123"/>
        <v>23.224280312394065</v>
      </c>
      <c r="G549" s="6">
        <f ca="1">_xll.PDENSITY($F$549,Model!$D$163:$D$172,$F$518,$F$519,1)</f>
        <v>0.23928345778994661</v>
      </c>
      <c r="H549" s="6">
        <f t="shared" ca="1" si="124"/>
        <v>23.224280312394065</v>
      </c>
      <c r="I549" s="6">
        <f ca="1">_xll.PDENSITY($H$549,Model!$E$163:$E$172,$H$518,$H$519,1)</f>
        <v>0.23522176366014938</v>
      </c>
      <c r="J549" s="6">
        <f t="shared" ca="1" si="125"/>
        <v>23.224280312394065</v>
      </c>
      <c r="K549" s="6">
        <f ca="1">_xll.PDENSITY($J$549,Model!$F$163:$F$172,$J$518,$J$519,1)</f>
        <v>0.21550831482061353</v>
      </c>
      <c r="L549" s="6"/>
      <c r="M549" s="6"/>
      <c r="N549" s="6">
        <f t="shared" ca="1" si="126"/>
        <v>23.224280312394065</v>
      </c>
      <c r="O549" s="6">
        <f ca="1">_xll.PDENSITY($N$549,Model!$H$163:$H$172,$N$518,$N$519,1)</f>
        <v>0.257338862233574</v>
      </c>
      <c r="P549" s="6">
        <f t="shared" ca="1" si="127"/>
        <v>23.224280312394065</v>
      </c>
      <c r="Q549" s="6">
        <f ca="1">_xll.PDENSITY($P$549,Model!$I$163:$I$172,$P$518,$P$519,1)</f>
        <v>0.24309191665937932</v>
      </c>
      <c r="R549" s="6">
        <f t="shared" ca="1" si="128"/>
        <v>23.224280312394065</v>
      </c>
      <c r="S549" s="6">
        <f ca="1">_xll.PDENSITY($R$549,Model!$J$163:$J$172,$R$518,$R$519,1)</f>
        <v>0.24199078001734828</v>
      </c>
      <c r="T549" s="6">
        <f t="shared" ca="1" si="129"/>
        <v>23.224280312394065</v>
      </c>
      <c r="U549" s="6">
        <f ca="1">_xll.PDENSITY($T$549,Model!$K$163:$K$172,$T$518,$T$519,1)</f>
        <v>0.24923043508421169</v>
      </c>
      <c r="V549" s="6">
        <f t="shared" ca="1" si="130"/>
        <v>23.224280312394065</v>
      </c>
      <c r="W549" s="6">
        <f ca="1">_xll.PDENSITY($V$549,Model!$L$163:$L$172,$V$518,$V$519,1)</f>
        <v>0.22400311022786382</v>
      </c>
    </row>
    <row r="550" spans="1:23">
      <c r="A550">
        <v>27</v>
      </c>
      <c r="B550" s="6">
        <f t="shared" ca="1" si="121"/>
        <v>23.372629625902881</v>
      </c>
      <c r="C550" s="6">
        <f ca="1">_xll.PDENSITY($B$550,Model!$B$163:$B$172,$B$518,$B$519,1)</f>
        <v>0.28596861231775039</v>
      </c>
      <c r="D550" s="6">
        <f t="shared" ca="1" si="122"/>
        <v>23.372629625902881</v>
      </c>
      <c r="E550" s="6">
        <f ca="1">_xll.PDENSITY($D$550,Model!$C$163:$C$172,$D$518,$D$519,1)</f>
        <v>0.24264313583573896</v>
      </c>
      <c r="F550" s="6">
        <f t="shared" ca="1" si="123"/>
        <v>23.372629625902881</v>
      </c>
      <c r="G550" s="6">
        <f ca="1">_xll.PDENSITY($F$550,Model!$D$163:$D$172,$F$518,$F$519,1)</f>
        <v>0.24470858653932889</v>
      </c>
      <c r="H550" s="6">
        <f t="shared" ca="1" si="124"/>
        <v>23.372629625902881</v>
      </c>
      <c r="I550" s="6">
        <f ca="1">_xll.PDENSITY($H$550,Model!$E$163:$E$172,$H$518,$H$519,1)</f>
        <v>0.24098893054607187</v>
      </c>
      <c r="J550" s="6">
        <f t="shared" ca="1" si="125"/>
        <v>23.372629625902881</v>
      </c>
      <c r="K550" s="6">
        <f ca="1">_xll.PDENSITY($J$550,Model!$F$163:$F$172,$J$518,$J$519,1)</f>
        <v>0.22073188822047718</v>
      </c>
      <c r="L550" s="6"/>
      <c r="M550" s="6"/>
      <c r="N550" s="6">
        <f t="shared" ca="1" si="126"/>
        <v>23.372629625902881</v>
      </c>
      <c r="O550" s="6">
        <f ca="1">_xll.PDENSITY($N$550,Model!$H$163:$H$172,$N$518,$N$519,1)</f>
        <v>0.2650061027331454</v>
      </c>
      <c r="P550" s="6">
        <f t="shared" ca="1" si="127"/>
        <v>23.372629625902881</v>
      </c>
      <c r="Q550" s="6">
        <f ca="1">_xll.PDENSITY($P$550,Model!$I$163:$I$172,$P$518,$P$519,1)</f>
        <v>0.24979719291736324</v>
      </c>
      <c r="R550" s="6">
        <f t="shared" ca="1" si="128"/>
        <v>23.372629625902881</v>
      </c>
      <c r="S550" s="6">
        <f ca="1">_xll.PDENSITY($R$550,Model!$J$163:$J$172,$R$518,$R$519,1)</f>
        <v>0.24810773642410822</v>
      </c>
      <c r="T550" s="6">
        <f t="shared" ca="1" si="129"/>
        <v>23.372629625902881</v>
      </c>
      <c r="U550" s="6">
        <f ca="1">_xll.PDENSITY($T$550,Model!$K$163:$K$172,$T$518,$T$519,1)</f>
        <v>0.25651281459653258</v>
      </c>
      <c r="V550" s="6">
        <f t="shared" ca="1" si="130"/>
        <v>23.372629625902881</v>
      </c>
      <c r="W550" s="6">
        <f ca="1">_xll.PDENSITY($V$550,Model!$L$163:$L$172,$V$518,$V$519,1)</f>
        <v>0.22814019472359934</v>
      </c>
    </row>
    <row r="551" spans="1:23">
      <c r="A551">
        <v>28</v>
      </c>
      <c r="B551" s="6">
        <f t="shared" ca="1" si="121"/>
        <v>23.520978939411698</v>
      </c>
      <c r="C551" s="6">
        <f ca="1">_xll.PDENSITY($B$551,Model!$B$163:$B$172,$B$518,$B$519,1)</f>
        <v>0.29054585743573524</v>
      </c>
      <c r="D551" s="6">
        <f t="shared" ca="1" si="122"/>
        <v>23.520978939411698</v>
      </c>
      <c r="E551" s="6">
        <f ca="1">_xll.PDENSITY($D$551,Model!$C$163:$C$172,$D$518,$D$519,1)</f>
        <v>0.24840453793381884</v>
      </c>
      <c r="F551" s="6">
        <f t="shared" ca="1" si="123"/>
        <v>23.520978939411698</v>
      </c>
      <c r="G551" s="6">
        <f ca="1">_xll.PDENSITY($F$551,Model!$D$163:$D$172,$F$518,$F$519,1)</f>
        <v>0.25003906794795372</v>
      </c>
      <c r="H551" s="6">
        <f t="shared" ca="1" si="124"/>
        <v>23.520978939411698</v>
      </c>
      <c r="I551" s="6">
        <f ca="1">_xll.PDENSITY($H$551,Model!$E$163:$E$172,$H$518,$H$519,1)</f>
        <v>0.24661160765024864</v>
      </c>
      <c r="J551" s="6">
        <f t="shared" ca="1" si="125"/>
        <v>23.520978939411698</v>
      </c>
      <c r="K551" s="6">
        <f ca="1">_xll.PDENSITY($J$551,Model!$F$163:$F$172,$J$518,$J$519,1)</f>
        <v>0.22596297278926084</v>
      </c>
      <c r="L551" s="6"/>
      <c r="M551" s="6"/>
      <c r="N551" s="6">
        <f t="shared" ca="1" si="126"/>
        <v>23.520978939411698</v>
      </c>
      <c r="O551" s="6">
        <f ca="1">_xll.PDENSITY($N$551,Model!$H$163:$H$172,$N$518,$N$519,1)</f>
        <v>0.27180588056318772</v>
      </c>
      <c r="P551" s="6">
        <f t="shared" ca="1" si="127"/>
        <v>23.520978939411698</v>
      </c>
      <c r="Q551" s="6">
        <f ca="1">_xll.PDENSITY($P$551,Model!$I$163:$I$172,$P$518,$P$519,1)</f>
        <v>0.25617291010900761</v>
      </c>
      <c r="R551" s="6">
        <f t="shared" ca="1" si="128"/>
        <v>23.520978939411698</v>
      </c>
      <c r="S551" s="6">
        <f ca="1">_xll.PDENSITY($R$551,Model!$J$163:$J$172,$R$518,$R$519,1)</f>
        <v>0.25388238346837105</v>
      </c>
      <c r="T551" s="6">
        <f t="shared" ca="1" si="129"/>
        <v>23.520978939411698</v>
      </c>
      <c r="U551" s="6">
        <f ca="1">_xll.PDENSITY($T$551,Model!$K$163:$K$172,$T$518,$T$519,1)</f>
        <v>0.26326846753427519</v>
      </c>
      <c r="V551" s="6">
        <f t="shared" ca="1" si="130"/>
        <v>23.520978939411698</v>
      </c>
      <c r="W551" s="6">
        <f ca="1">_xll.PDENSITY($V$551,Model!$L$163:$L$172,$V$518,$V$519,1)</f>
        <v>0.23227727921933483</v>
      </c>
    </row>
    <row r="552" spans="1:23">
      <c r="A552">
        <v>29</v>
      </c>
      <c r="B552" s="6">
        <f t="shared" ca="1" si="121"/>
        <v>23.669328252920515</v>
      </c>
      <c r="C552" s="6">
        <f ca="1">_xll.PDENSITY($B$552,Model!$B$163:$B$172,$B$518,$B$519,1)</f>
        <v>0.2950935391256938</v>
      </c>
      <c r="D552" s="6">
        <f t="shared" ca="1" si="122"/>
        <v>23.669328252920515</v>
      </c>
      <c r="E552" s="6">
        <f ca="1">_xll.PDENSITY($D$552,Model!$C$163:$C$172,$D$518,$D$519,1)</f>
        <v>0.2539615960879032</v>
      </c>
      <c r="F552" s="6">
        <f t="shared" ca="1" si="123"/>
        <v>23.669328252920515</v>
      </c>
      <c r="G552" s="6">
        <f ca="1">_xll.PDENSITY($F$552,Model!$D$163:$D$172,$F$518,$F$519,1)</f>
        <v>0.25528402668561523</v>
      </c>
      <c r="H552" s="6">
        <f t="shared" ca="1" si="124"/>
        <v>23.669328252920515</v>
      </c>
      <c r="I552" s="6">
        <f ca="1">_xll.PDENSITY($H$552,Model!$E$163:$E$172,$H$518,$H$519,1)</f>
        <v>0.25206855253133476</v>
      </c>
      <c r="J552" s="6">
        <f t="shared" ca="1" si="125"/>
        <v>23.669328252920515</v>
      </c>
      <c r="K552" s="6">
        <f ca="1">_xll.PDENSITY($J$552,Model!$F$163:$F$172,$J$518,$J$519,1)</f>
        <v>0.23120200207677902</v>
      </c>
      <c r="L552" s="6"/>
      <c r="M552" s="6"/>
      <c r="N552" s="6">
        <f t="shared" ca="1" si="126"/>
        <v>23.669328252920515</v>
      </c>
      <c r="O552" s="6">
        <f ca="1">_xll.PDENSITY($N$552,Model!$H$163:$H$172,$N$518,$N$519,1)</f>
        <v>0.27771695602611901</v>
      </c>
      <c r="P552" s="6">
        <f t="shared" ca="1" si="127"/>
        <v>23.669328252920515</v>
      </c>
      <c r="Q552" s="6">
        <f ca="1">_xll.PDENSITY($P$552,Model!$I$163:$I$172,$P$518,$P$519,1)</f>
        <v>0.26218097376169885</v>
      </c>
      <c r="R552" s="6">
        <f t="shared" ca="1" si="128"/>
        <v>23.669328252920515</v>
      </c>
      <c r="S552" s="6">
        <f ca="1">_xll.PDENSITY($R$552,Model!$J$163:$J$172,$R$518,$R$519,1)</f>
        <v>0.25931472115013676</v>
      </c>
      <c r="T552" s="6">
        <f t="shared" ca="1" si="129"/>
        <v>23.669328252920515</v>
      </c>
      <c r="U552" s="6">
        <f ca="1">_xll.PDENSITY($T$552,Model!$K$163:$K$172,$T$518,$T$519,1)</f>
        <v>0.26945236794144828</v>
      </c>
      <c r="V552" s="6">
        <f t="shared" ca="1" si="130"/>
        <v>23.669328252920515</v>
      </c>
      <c r="W552" s="6">
        <f ca="1">_xll.PDENSITY($V$552,Model!$L$163:$L$172,$V$518,$V$519,1)</f>
        <v>0.23641436371507032</v>
      </c>
    </row>
    <row r="553" spans="1:23">
      <c r="A553">
        <v>30</v>
      </c>
      <c r="B553" s="6">
        <f t="shared" ca="1" si="121"/>
        <v>23.817677566429332</v>
      </c>
      <c r="C553" s="6">
        <f ca="1">_xll.PDENSITY($B$553,Model!$B$163:$B$172,$B$518,$B$519,1)</f>
        <v>0.29961088591726581</v>
      </c>
      <c r="D553" s="6">
        <f t="shared" ca="1" si="122"/>
        <v>23.817677566429332</v>
      </c>
      <c r="E553" s="6">
        <f ca="1">_xll.PDENSITY($D$553,Model!$C$163:$C$172,$D$518,$D$519,1)</f>
        <v>0.25929085069629565</v>
      </c>
      <c r="F553" s="6">
        <f t="shared" ca="1" si="123"/>
        <v>23.817677566429332</v>
      </c>
      <c r="G553" s="6">
        <f ca="1">_xll.PDENSITY($F$553,Model!$D$163:$D$172,$F$518,$F$519,1)</f>
        <v>0.26045244102517418</v>
      </c>
      <c r="H553" s="6">
        <f t="shared" ca="1" si="124"/>
        <v>23.817677566429332</v>
      </c>
      <c r="I553" s="6">
        <f ca="1">_xll.PDENSITY($H$553,Model!$E$163:$E$172,$H$518,$H$519,1)</f>
        <v>0.25733852274798519</v>
      </c>
      <c r="J553" s="6">
        <f t="shared" ca="1" si="125"/>
        <v>23.817677566429332</v>
      </c>
      <c r="K553" s="6">
        <f ca="1">_xll.PDENSITY($J$553,Model!$F$163:$F$172,$J$518,$J$519,1)</f>
        <v>0.23644987905736586</v>
      </c>
      <c r="L553" s="6"/>
      <c r="M553" s="6"/>
      <c r="N553" s="6">
        <f t="shared" ca="1" si="126"/>
        <v>23.817677566429332</v>
      </c>
      <c r="O553" s="6">
        <f ca="1">_xll.PDENSITY($N$553,Model!$H$163:$H$172,$N$518,$N$519,1)</f>
        <v>0.28274621159227398</v>
      </c>
      <c r="P553" s="6">
        <f t="shared" ca="1" si="127"/>
        <v>23.817677566429332</v>
      </c>
      <c r="Q553" s="6">
        <f ca="1">_xll.PDENSITY($P$553,Model!$I$163:$I$172,$P$518,$P$519,1)</f>
        <v>0.26778754427969592</v>
      </c>
      <c r="R553" s="6">
        <f t="shared" ca="1" si="128"/>
        <v>23.817677566429332</v>
      </c>
      <c r="S553" s="6">
        <f ca="1">_xll.PDENSITY($R$553,Model!$J$163:$J$172,$R$518,$R$519,1)</f>
        <v>0.2644047494694054</v>
      </c>
      <c r="T553" s="6">
        <f t="shared" ca="1" si="129"/>
        <v>23.817677566429332</v>
      </c>
      <c r="U553" s="6">
        <f ca="1">_xll.PDENSITY($T$553,Model!$K$163:$K$172,$T$518,$T$519,1)</f>
        <v>0.27503156454412503</v>
      </c>
      <c r="V553" s="6">
        <f t="shared" ca="1" si="130"/>
        <v>23.817677566429332</v>
      </c>
      <c r="W553" s="6">
        <f ca="1">_xll.PDENSITY($V$553,Model!$L$163:$L$172,$V$518,$V$519,1)</f>
        <v>0.24055144821080585</v>
      </c>
    </row>
    <row r="554" spans="1:23">
      <c r="A554">
        <v>31</v>
      </c>
      <c r="B554" s="6">
        <f t="shared" ca="1" si="121"/>
        <v>23.966026879938148</v>
      </c>
      <c r="C554" s="6">
        <f ca="1">_xll.PDENSITY($B$554,Model!$B$163:$B$172,$B$518,$B$519,1)</f>
        <v>0.30409805132947698</v>
      </c>
      <c r="D554" s="6">
        <f t="shared" ca="1" si="122"/>
        <v>23.966026879938148</v>
      </c>
      <c r="E554" s="6">
        <f ca="1">_xll.PDENSITY($D$554,Model!$C$163:$C$172,$D$518,$D$519,1)</f>
        <v>0.26436980384967368</v>
      </c>
      <c r="F554" s="6">
        <f t="shared" ca="1" si="123"/>
        <v>23.966026879938148</v>
      </c>
      <c r="G554" s="6">
        <f ca="1">_xll.PDENSITY($F$554,Model!$D$163:$D$172,$F$518,$F$519,1)</f>
        <v>0.2655531582114839</v>
      </c>
      <c r="H554" s="6">
        <f t="shared" ca="1" si="124"/>
        <v>23.966026879938148</v>
      </c>
      <c r="I554" s="6">
        <f ca="1">_xll.PDENSITY($H$554,Model!$E$163:$E$172,$H$518,$H$519,1)</f>
        <v>0.26240027585885506</v>
      </c>
      <c r="J554" s="6">
        <f t="shared" ca="1" si="125"/>
        <v>23.966026879938148</v>
      </c>
      <c r="K554" s="6">
        <f ca="1">_xll.PDENSITY($J$554,Model!$F$163:$F$172,$J$518,$J$519,1)</f>
        <v>0.24170798001347663</v>
      </c>
      <c r="L554" s="6"/>
      <c r="M554" s="6"/>
      <c r="N554" s="6">
        <f t="shared" ca="1" si="126"/>
        <v>23.966026879938148</v>
      </c>
      <c r="O554" s="6">
        <f ca="1">_xll.PDENSITY($N$554,Model!$H$163:$H$172,$N$518,$N$519,1)</f>
        <v>0.28692865189990424</v>
      </c>
      <c r="P554" s="6">
        <f t="shared" ca="1" si="127"/>
        <v>23.966026879938148</v>
      </c>
      <c r="Q554" s="6">
        <f ca="1">_xll.PDENSITY($P$554,Model!$I$163:$I$172,$P$518,$P$519,1)</f>
        <v>0.27296358230562168</v>
      </c>
      <c r="R554" s="6">
        <f t="shared" ca="1" si="128"/>
        <v>23.966026879938148</v>
      </c>
      <c r="S554" s="6">
        <f ca="1">_xll.PDENSITY($R$554,Model!$J$163:$J$172,$R$518,$R$519,1)</f>
        <v>0.26915246842617691</v>
      </c>
      <c r="T554" s="6">
        <f t="shared" ca="1" si="129"/>
        <v>23.966026879938148</v>
      </c>
      <c r="U554" s="6">
        <f ca="1">_xll.PDENSITY($T$554,Model!$K$163:$K$172,$T$518,$T$519,1)</f>
        <v>0.27998593264967292</v>
      </c>
      <c r="V554" s="6">
        <f t="shared" ca="1" si="130"/>
        <v>23.966026879938148</v>
      </c>
      <c r="W554" s="6">
        <f ca="1">_xll.PDENSITY($V$554,Model!$L$163:$L$172,$V$518,$V$519,1)</f>
        <v>0.24468853270654134</v>
      </c>
    </row>
    <row r="555" spans="1:23">
      <c r="A555">
        <v>32</v>
      </c>
      <c r="B555" s="6">
        <f t="shared" ca="1" si="121"/>
        <v>24.114376193446965</v>
      </c>
      <c r="C555" s="6">
        <f ca="1">_xll.PDENSITY($B$555,Model!$B$163:$B$172,$B$518,$B$519,1)</f>
        <v>0.30855608374421561</v>
      </c>
      <c r="D555" s="6">
        <f t="shared" ca="1" si="122"/>
        <v>24.114376193446965</v>
      </c>
      <c r="E555" s="6">
        <f ca="1">_xll.PDENSITY($D$555,Model!$C$163:$C$172,$D$518,$D$519,1)</f>
        <v>0.26917701430795871</v>
      </c>
      <c r="F555" s="6">
        <f t="shared" ca="1" si="123"/>
        <v>24.114376193446965</v>
      </c>
      <c r="G555" s="6">
        <f ca="1">_xll.PDENSITY($F$555,Model!$D$163:$D$172,$F$518,$F$519,1)</f>
        <v>0.27059490960602384</v>
      </c>
      <c r="H555" s="6">
        <f t="shared" ca="1" si="124"/>
        <v>24.114376193446965</v>
      </c>
      <c r="I555" s="6">
        <f ca="1">_xll.PDENSITY($H$555,Model!$E$163:$E$172,$H$518,$H$519,1)</f>
        <v>0.26723256942259926</v>
      </c>
      <c r="J555" s="6">
        <f t="shared" ca="1" si="125"/>
        <v>24.114376193446965</v>
      </c>
      <c r="K555" s="6">
        <f ca="1">_xll.PDENSITY($J$555,Model!$F$163:$F$172,$J$518,$J$519,1)</f>
        <v>0.24697815479747068</v>
      </c>
      <c r="L555" s="6"/>
      <c r="M555" s="6"/>
      <c r="N555" s="6">
        <f t="shared" ca="1" si="126"/>
        <v>24.114376193446965</v>
      </c>
      <c r="O555" s="6">
        <f ca="1">_xll.PDENSITY($N$555,Model!$H$163:$H$172,$N$518,$N$519,1)</f>
        <v>0.29032680872584815</v>
      </c>
      <c r="P555" s="6">
        <f t="shared" ca="1" si="127"/>
        <v>24.114376193446965</v>
      </c>
      <c r="Q555" s="6">
        <f ca="1">_xll.PDENSITY($P$555,Model!$I$163:$I$172,$P$518,$P$519,1)</f>
        <v>0.27768539408195442</v>
      </c>
      <c r="R555" s="6">
        <f t="shared" ca="1" si="128"/>
        <v>24.114376193446965</v>
      </c>
      <c r="S555" s="6">
        <f ca="1">_xll.PDENSITY($R$555,Model!$J$163:$J$172,$R$518,$R$519,1)</f>
        <v>0.27355787802045139</v>
      </c>
      <c r="T555" s="6">
        <f t="shared" ca="1" si="129"/>
        <v>24.114376193446965</v>
      </c>
      <c r="U555" s="6">
        <f ca="1">_xll.PDENSITY($T$555,Model!$K$163:$K$172,$T$518,$T$519,1)</f>
        <v>0.28430863849184046</v>
      </c>
      <c r="V555" s="6">
        <f t="shared" ca="1" si="130"/>
        <v>24.114376193446965</v>
      </c>
      <c r="W555" s="6">
        <f ca="1">_xll.PDENSITY($V$555,Model!$L$163:$L$172,$V$518,$V$519,1)</f>
        <v>0.24882561720227683</v>
      </c>
    </row>
    <row r="556" spans="1:23">
      <c r="A556">
        <v>33</v>
      </c>
      <c r="B556" s="6">
        <f t="shared" ca="1" si="121"/>
        <v>24.262725506955782</v>
      </c>
      <c r="C556" s="6">
        <f ca="1">_xll.PDENSITY($B$556,Model!$B$163:$B$172,$B$518,$B$519,1)</f>
        <v>0.31298687914402684</v>
      </c>
      <c r="D556" s="6">
        <f t="shared" ca="1" si="122"/>
        <v>24.262725506955782</v>
      </c>
      <c r="E556" s="6">
        <f ca="1">_xll.PDENSITY($D$556,Model!$C$163:$C$172,$D$518,$D$519,1)</f>
        <v>0.27369218801636591</v>
      </c>
      <c r="F556" s="6">
        <f t="shared" ca="1" si="123"/>
        <v>24.262725506955782</v>
      </c>
      <c r="G556" s="6">
        <f ca="1">_xll.PDENSITY($F$556,Model!$D$163:$D$172,$F$518,$F$519,1)</f>
        <v>0.27558632563316532</v>
      </c>
      <c r="H556" s="6">
        <f t="shared" ca="1" si="124"/>
        <v>24.262725506955782</v>
      </c>
      <c r="I556" s="6">
        <f ca="1">_xll.PDENSITY($H$556,Model!$E$163:$E$172,$H$518,$H$519,1)</f>
        <v>0.27181416099787292</v>
      </c>
      <c r="J556" s="6">
        <f t="shared" ca="1" si="125"/>
        <v>24.262725506955782</v>
      </c>
      <c r="K556" s="6">
        <f ca="1">_xll.PDENSITY($J$556,Model!$F$163:$F$172,$J$518,$J$519,1)</f>
        <v>0.25226272340179567</v>
      </c>
      <c r="L556" s="6"/>
      <c r="M556" s="6"/>
      <c r="N556" s="6">
        <f t="shared" ca="1" si="126"/>
        <v>24.262725506955782</v>
      </c>
      <c r="O556" s="6">
        <f ca="1">_xll.PDENSITY($N$556,Model!$H$163:$H$172,$N$518,$N$519,1)</f>
        <v>0.29302278242169866</v>
      </c>
      <c r="P556" s="6">
        <f t="shared" ca="1" si="127"/>
        <v>24.262725506955782</v>
      </c>
      <c r="Q556" s="6">
        <f ca="1">_xll.PDENSITY($P$556,Model!$I$163:$I$172,$P$518,$P$519,1)</f>
        <v>0.28193517681251973</v>
      </c>
      <c r="R556" s="6">
        <f t="shared" ca="1" si="128"/>
        <v>24.262725506955782</v>
      </c>
      <c r="S556" s="6">
        <f ca="1">_xll.PDENSITY($R$556,Model!$J$163:$J$172,$R$518,$R$519,1)</f>
        <v>0.27762097825222876</v>
      </c>
      <c r="T556" s="6">
        <f t="shared" ca="1" si="129"/>
        <v>24.262725506955782</v>
      </c>
      <c r="U556" s="6">
        <f ca="1">_xll.PDENSITY($T$556,Model!$K$163:$K$172,$T$518,$T$519,1)</f>
        <v>0.28800628335228956</v>
      </c>
      <c r="V556" s="6">
        <f t="shared" ca="1" si="130"/>
        <v>24.262725506955782</v>
      </c>
      <c r="W556" s="6">
        <f ca="1">_xll.PDENSITY($V$556,Model!$L$163:$L$172,$V$518,$V$519,1)</f>
        <v>0.25296270169801238</v>
      </c>
    </row>
    <row r="557" spans="1:23">
      <c r="A557">
        <v>34</v>
      </c>
      <c r="B557" s="6">
        <f t="shared" ref="B557:B588" ca="1" si="131">1/99*($B$517-$B$516)+B556</f>
        <v>24.411074820464599</v>
      </c>
      <c r="C557" s="6">
        <f ca="1">_xll.PDENSITY($B$557,Model!$B$163:$B$172,$B$518,$B$519,1)</f>
        <v>0.3173931210003883</v>
      </c>
      <c r="D557" s="6">
        <f t="shared" ref="D557:D588" ca="1" si="132">1/99*($D$517-$D$516)+D556</f>
        <v>24.411074820464599</v>
      </c>
      <c r="E557" s="6">
        <f ca="1">_xll.PDENSITY($D$557,Model!$C$163:$C$172,$D$518,$D$519,1)</f>
        <v>0.27789626377851201</v>
      </c>
      <c r="F557" s="6">
        <f t="shared" ref="F557:F588" ca="1" si="133">1/99*($F$517-$F$516)+F556</f>
        <v>24.411074820464599</v>
      </c>
      <c r="G557" s="6">
        <f ca="1">_xll.PDENSITY($F$557,Model!$D$163:$D$172,$F$518,$F$519,1)</f>
        <v>0.28053595055365366</v>
      </c>
      <c r="H557" s="6">
        <f t="shared" ref="H557:H588" ca="1" si="134">1/99*($H$517-$H$516)+H556</f>
        <v>24.411074820464599</v>
      </c>
      <c r="I557" s="6">
        <f ca="1">_xll.PDENSITY($H$557,Model!$E$163:$E$172,$H$518,$H$519,1)</f>
        <v>0.27612380814333098</v>
      </c>
      <c r="J557" s="6">
        <f t="shared" ref="J557:J588" ca="1" si="135">1/99*($J$517-$J$516)+J556</f>
        <v>24.411074820464599</v>
      </c>
      <c r="K557" s="6">
        <f ca="1">_xll.PDENSITY($J$557,Model!$F$163:$F$172,$J$518,$J$519,1)</f>
        <v>0.25756446879535144</v>
      </c>
      <c r="L557" s="6"/>
      <c r="M557" s="6"/>
      <c r="N557" s="6">
        <f t="shared" ref="N557:N588" ca="1" si="136">1/99*($N$517-$N$516)+N556</f>
        <v>24.411074820464599</v>
      </c>
      <c r="O557" s="6">
        <f ca="1">_xll.PDENSITY($N$557,Model!$H$163:$H$172,$N$518,$N$519,1)</f>
        <v>0.29510900717852279</v>
      </c>
      <c r="P557" s="6">
        <f t="shared" ref="P557:P588" ca="1" si="137">1/99*($P$517-$P$516)+P556</f>
        <v>24.411074820464599</v>
      </c>
      <c r="Q557" s="6">
        <f ca="1">_xll.PDENSITY($P$557,Model!$I$163:$I$172,$P$518,$P$519,1)</f>
        <v>0.285701564023982</v>
      </c>
      <c r="R557" s="6">
        <f t="shared" ref="R557:R588" ca="1" si="138">1/99*($R$517-$R$516)+R556</f>
        <v>24.411074820464599</v>
      </c>
      <c r="S557" s="6">
        <f ca="1">_xll.PDENSITY($R$557,Model!$J$163:$J$172,$R$518,$R$519,1)</f>
        <v>0.28134176912150893</v>
      </c>
      <c r="T557" s="6">
        <f t="shared" ref="T557:T588" ca="1" si="139">1/99*($T$517-$T$516)+T556</f>
        <v>24.411074820464599</v>
      </c>
      <c r="U557" s="6">
        <f ca="1">_xll.PDENSITY($T$557,Model!$K$163:$K$172,$T$518,$T$519,1)</f>
        <v>0.29109869478916461</v>
      </c>
      <c r="V557" s="6">
        <f t="shared" ref="V557:V588" ca="1" si="140">1/99*($V$517-$V$516)+V556</f>
        <v>24.411074820464599</v>
      </c>
      <c r="W557" s="6">
        <f ca="1">_xll.PDENSITY($V$557,Model!$L$163:$L$172,$V$518,$V$519,1)</f>
        <v>0.25709978619374785</v>
      </c>
    </row>
    <row r="558" spans="1:23">
      <c r="A558">
        <v>35</v>
      </c>
      <c r="B558" s="6">
        <f t="shared" ca="1" si="131"/>
        <v>24.559424133973415</v>
      </c>
      <c r="C558" s="6">
        <f ca="1">_xll.PDENSITY($B$558,Model!$B$163:$B$172,$B$518,$B$519,1)</f>
        <v>0.32177821142545149</v>
      </c>
      <c r="D558" s="6">
        <f t="shared" ca="1" si="132"/>
        <v>24.559424133973415</v>
      </c>
      <c r="E558" s="6">
        <f ca="1">_xll.PDENSITY($D$558,Model!$C$163:$C$172,$D$518,$D$519,1)</f>
        <v>0.28177149372490451</v>
      </c>
      <c r="F558" s="6">
        <f t="shared" ca="1" si="133"/>
        <v>24.559424133973415</v>
      </c>
      <c r="G558" s="6">
        <f ca="1">_xll.PDENSITY($F$558,Model!$D$163:$D$172,$F$518,$F$519,1)</f>
        <v>0.2854522570905963</v>
      </c>
      <c r="H558" s="6">
        <f t="shared" ca="1" si="134"/>
        <v>24.559424133973415</v>
      </c>
      <c r="I558" s="6">
        <f ca="1">_xll.PDENSITY($H$558,Model!$E$163:$E$172,$H$518,$H$519,1)</f>
        <v>0.28014026841762851</v>
      </c>
      <c r="J558" s="6">
        <f t="shared" ca="1" si="135"/>
        <v>24.559424133973415</v>
      </c>
      <c r="K558" s="6">
        <f ca="1">_xll.PDENSITY($J$558,Model!$F$163:$F$172,$J$518,$J$519,1)</f>
        <v>0.26288662601210183</v>
      </c>
      <c r="L558" s="6"/>
      <c r="M558" s="6"/>
      <c r="N558" s="6">
        <f t="shared" ca="1" si="136"/>
        <v>24.559424133973415</v>
      </c>
      <c r="O558" s="6">
        <f ca="1">_xll.PDENSITY($N$558,Model!$H$163:$H$172,$N$518,$N$519,1)</f>
        <v>0.29668354938475394</v>
      </c>
      <c r="P558" s="6">
        <f t="shared" ca="1" si="137"/>
        <v>24.559424133973415</v>
      </c>
      <c r="Q558" s="6">
        <f ca="1">_xll.PDENSITY($P$558,Model!$I$163:$I$172,$P$518,$P$519,1)</f>
        <v>0.28898017092733574</v>
      </c>
      <c r="R558" s="6">
        <f t="shared" ca="1" si="138"/>
        <v>24.559424133973415</v>
      </c>
      <c r="S558" s="6">
        <f ca="1">_xll.PDENSITY($R$558,Model!$J$163:$J$172,$R$518,$R$519,1)</f>
        <v>0.28472025062829209</v>
      </c>
      <c r="T558" s="6">
        <f t="shared" ca="1" si="139"/>
        <v>24.559424133973415</v>
      </c>
      <c r="U558" s="6">
        <f ca="1">_xll.PDENSITY($T$558,Model!$K$163:$K$172,$T$518,$T$519,1)</f>
        <v>0.2936183323032866</v>
      </c>
      <c r="V558" s="6">
        <f t="shared" ca="1" si="140"/>
        <v>24.559424133973415</v>
      </c>
      <c r="W558" s="6">
        <f ca="1">_xll.PDENSITY($V$558,Model!$L$163:$L$172,$V$518,$V$519,1)</f>
        <v>0.26123687068948331</v>
      </c>
    </row>
    <row r="559" spans="1:23">
      <c r="A559">
        <v>36</v>
      </c>
      <c r="B559" s="6">
        <f t="shared" ca="1" si="131"/>
        <v>24.707773447482232</v>
      </c>
      <c r="C559" s="6">
        <f ca="1">_xll.PDENSITY($B$559,Model!$B$163:$B$172,$B$518,$B$519,1)</f>
        <v>0.32614619725937521</v>
      </c>
      <c r="D559" s="6">
        <f t="shared" ca="1" si="132"/>
        <v>24.707773447482232</v>
      </c>
      <c r="E559" s="6">
        <f ca="1">_xll.PDENSITY($D$559,Model!$C$163:$C$172,$D$518,$D$519,1)</f>
        <v>0.28530151823710803</v>
      </c>
      <c r="F559" s="6">
        <f t="shared" ca="1" si="133"/>
        <v>24.707773447482232</v>
      </c>
      <c r="G559" s="6">
        <f ca="1">_xll.PDENSITY($F$559,Model!$D$163:$D$172,$F$518,$F$519,1)</f>
        <v>0.29034366093299335</v>
      </c>
      <c r="H559" s="6">
        <f t="shared" ca="1" si="134"/>
        <v>24.707773447482232</v>
      </c>
      <c r="I559" s="6">
        <f ca="1">_xll.PDENSITY($H$559,Model!$E$163:$E$172,$H$518,$H$519,1)</f>
        <v>0.28384229937942052</v>
      </c>
      <c r="J559" s="6">
        <f t="shared" ca="1" si="135"/>
        <v>24.707773447482232</v>
      </c>
      <c r="K559" s="6">
        <f ca="1">_xll.PDENSITY($J$559,Model!$F$163:$F$172,$J$518,$J$519,1)</f>
        <v>0.26823286750675235</v>
      </c>
      <c r="L559" s="6"/>
      <c r="M559" s="6"/>
      <c r="N559" s="6">
        <f t="shared" ca="1" si="136"/>
        <v>24.707773447482232</v>
      </c>
      <c r="O559" s="6">
        <f ca="1">_xll.PDENSITY($N$559,Model!$H$163:$H$172,$N$518,$N$519,1)</f>
        <v>0.29783887831833056</v>
      </c>
      <c r="P559" s="6">
        <f t="shared" ca="1" si="137"/>
        <v>24.707773447482232</v>
      </c>
      <c r="Q559" s="6">
        <f ca="1">_xll.PDENSITY($P$559,Model!$I$163:$I$172,$P$518,$P$519,1)</f>
        <v>0.29177413977939765</v>
      </c>
      <c r="R559" s="6">
        <f t="shared" ca="1" si="138"/>
        <v>24.707773447482232</v>
      </c>
      <c r="S559" s="6">
        <f ca="1">_xll.PDENSITY($R$559,Model!$J$163:$J$172,$R$518,$R$519,1)</f>
        <v>0.28775642277257807</v>
      </c>
      <c r="T559" s="6">
        <f t="shared" ca="1" si="139"/>
        <v>24.707773447482232</v>
      </c>
      <c r="U559" s="6">
        <f ca="1">_xll.PDENSITY($T$559,Model!$K$163:$K$172,$T$518,$T$519,1)</f>
        <v>0.29560927477256271</v>
      </c>
      <c r="V559" s="6">
        <f t="shared" ca="1" si="140"/>
        <v>24.707773447482232</v>
      </c>
      <c r="W559" s="6">
        <f ca="1">_xll.PDENSITY($V$559,Model!$L$163:$L$172,$V$518,$V$519,1)</f>
        <v>0.26537395518521889</v>
      </c>
    </row>
    <row r="560" spans="1:23">
      <c r="A560">
        <v>37</v>
      </c>
      <c r="B560" s="6">
        <f t="shared" ca="1" si="131"/>
        <v>24.856122760991049</v>
      </c>
      <c r="C560" s="6">
        <f ca="1">_xll.PDENSITY($B$560,Model!$B$163:$B$172,$B$518,$B$519,1)</f>
        <v>0.33050169415688158</v>
      </c>
      <c r="D560" s="6">
        <f t="shared" ca="1" si="132"/>
        <v>24.856122760991049</v>
      </c>
      <c r="E560" s="6">
        <f ca="1">_xll.PDENSITY($D$560,Model!$C$163:$C$172,$D$518,$D$519,1)</f>
        <v>0.2884714350112888</v>
      </c>
      <c r="F560" s="6">
        <f t="shared" ca="1" si="133"/>
        <v>24.856122760991049</v>
      </c>
      <c r="G560" s="6">
        <f ca="1">_xll.PDENSITY($F$560,Model!$D$163:$D$172,$F$518,$F$519,1)</f>
        <v>0.29521853514163837</v>
      </c>
      <c r="H560" s="6">
        <f t="shared" ca="1" si="134"/>
        <v>24.856122760991049</v>
      </c>
      <c r="I560" s="6">
        <f ca="1">_xll.PDENSITY($H$560,Model!$E$163:$E$172,$H$518,$H$519,1)</f>
        <v>0.28720865858736205</v>
      </c>
      <c r="J560" s="6">
        <f t="shared" ca="1" si="135"/>
        <v>24.856122760991049</v>
      </c>
      <c r="K560" s="6">
        <f ca="1">_xll.PDENSITY($J$560,Model!$F$163:$F$172,$J$518,$J$519,1)</f>
        <v>0.27360728482125724</v>
      </c>
      <c r="L560" s="6"/>
      <c r="M560" s="6"/>
      <c r="N560" s="6">
        <f t="shared" ca="1" si="136"/>
        <v>24.856122760991049</v>
      </c>
      <c r="O560" s="6">
        <f ca="1">_xll.PDENSITY($N$560,Model!$H$163:$H$172,$N$518,$N$519,1)</f>
        <v>0.29865813879134384</v>
      </c>
      <c r="P560" s="6">
        <f t="shared" ca="1" si="137"/>
        <v>24.856122760991049</v>
      </c>
      <c r="Q560" s="6">
        <f ca="1">_xll.PDENSITY($P$560,Model!$I$163:$I$172,$P$518,$P$519,1)</f>
        <v>0.29409468524429794</v>
      </c>
      <c r="R560" s="6">
        <f t="shared" ca="1" si="138"/>
        <v>24.856122760991049</v>
      </c>
      <c r="S560" s="6">
        <f ca="1">_xll.PDENSITY($R$560,Model!$J$163:$J$172,$R$518,$R$519,1)</f>
        <v>0.29045028555436703</v>
      </c>
      <c r="T560" s="6">
        <f t="shared" ca="1" si="139"/>
        <v>24.856122760991049</v>
      </c>
      <c r="U560" s="6">
        <f ca="1">_xll.PDENSITY($T$560,Model!$K$163:$K$172,$T$518,$T$519,1)</f>
        <v>0.29712575698520116</v>
      </c>
      <c r="V560" s="6">
        <f t="shared" ca="1" si="140"/>
        <v>24.856122760991049</v>
      </c>
      <c r="W560" s="6">
        <f ca="1">_xll.PDENSITY($V$560,Model!$L$163:$L$172,$V$518,$V$519,1)</f>
        <v>0.26951103968095436</v>
      </c>
    </row>
    <row r="561" spans="1:23">
      <c r="A561">
        <v>38</v>
      </c>
      <c r="B561" s="6">
        <f t="shared" ca="1" si="131"/>
        <v>25.004472074499866</v>
      </c>
      <c r="C561" s="6">
        <f ca="1">_xll.PDENSITY($B$561,Model!$B$163:$B$172,$B$518,$B$519,1)</f>
        <v>0.33484981105128486</v>
      </c>
      <c r="D561" s="6">
        <f t="shared" ca="1" si="132"/>
        <v>25.004472074499866</v>
      </c>
      <c r="E561" s="6">
        <f ca="1">_xll.PDENSITY($D$561,Model!$C$163:$C$172,$D$518,$D$519,1)</f>
        <v>0.29134736327112981</v>
      </c>
      <c r="F561" s="6">
        <f t="shared" ca="1" si="133"/>
        <v>25.004472074499866</v>
      </c>
      <c r="G561" s="6">
        <f ca="1">_xll.PDENSITY($F$561,Model!$D$163:$D$172,$F$518,$F$519,1)</f>
        <v>0.30008522448204716</v>
      </c>
      <c r="H561" s="6">
        <f t="shared" ca="1" si="134"/>
        <v>25.004472074499866</v>
      </c>
      <c r="I561" s="6">
        <f ca="1">_xll.PDENSITY($H$561,Model!$E$163:$E$172,$H$518,$H$519,1)</f>
        <v>0.29031363402921634</v>
      </c>
      <c r="J561" s="6">
        <f t="shared" ca="1" si="135"/>
        <v>25.004472074499866</v>
      </c>
      <c r="K561" s="6">
        <f ca="1">_xll.PDENSITY($J$561,Model!$F$163:$F$172,$J$518,$J$519,1)</f>
        <v>0.27901436663479684</v>
      </c>
      <c r="L561" s="6"/>
      <c r="M561" s="6"/>
      <c r="N561" s="6">
        <f t="shared" ca="1" si="136"/>
        <v>25.004472074499866</v>
      </c>
      <c r="O561" s="6">
        <f ca="1">_xll.PDENSITY($N$561,Model!$H$163:$H$172,$N$518,$N$519,1)</f>
        <v>0.29921521235689735</v>
      </c>
      <c r="P561" s="6">
        <f t="shared" ca="1" si="137"/>
        <v>25.004472074499866</v>
      </c>
      <c r="Q561" s="6">
        <f ca="1">_xll.PDENSITY($P$561,Model!$I$163:$I$172,$P$518,$P$519,1)</f>
        <v>0.29596727101205333</v>
      </c>
      <c r="R561" s="6">
        <f t="shared" ca="1" si="138"/>
        <v>25.004472074499866</v>
      </c>
      <c r="S561" s="6">
        <f ca="1">_xll.PDENSITY($R$561,Model!$J$163:$J$172,$R$518,$R$519,1)</f>
        <v>0.29286629738592856</v>
      </c>
      <c r="T561" s="6">
        <f t="shared" ca="1" si="139"/>
        <v>25.004472074499866</v>
      </c>
      <c r="U561" s="6">
        <f ca="1">_xll.PDENSITY($T$561,Model!$K$163:$K$172,$T$518,$T$519,1)</f>
        <v>0.29823057072404097</v>
      </c>
      <c r="V561" s="6">
        <f t="shared" ca="1" si="140"/>
        <v>25.004472074499866</v>
      </c>
      <c r="W561" s="6">
        <f ca="1">_xll.PDENSITY($V$561,Model!$L$163:$L$172,$V$518,$V$519,1)</f>
        <v>0.27544337363386495</v>
      </c>
    </row>
    <row r="562" spans="1:23">
      <c r="A562">
        <v>39</v>
      </c>
      <c r="B562" s="6">
        <f t="shared" ca="1" si="131"/>
        <v>25.152821388008682</v>
      </c>
      <c r="C562" s="6">
        <f ca="1">_xll.PDENSITY($B$562,Model!$B$163:$B$172,$B$518,$B$519,1)</f>
        <v>0.33919607668591445</v>
      </c>
      <c r="D562" s="6">
        <f t="shared" ca="1" si="132"/>
        <v>25.152821388008682</v>
      </c>
      <c r="E562" s="6">
        <f ca="1">_xll.PDENSITY($D$562,Model!$C$163:$C$172,$D$518,$D$519,1)</f>
        <v>0.29404689719563643</v>
      </c>
      <c r="F562" s="6">
        <f t="shared" ca="1" si="133"/>
        <v>25.152821388008682</v>
      </c>
      <c r="G562" s="6">
        <f ca="1">_xll.PDENSITY($F$562,Model!$D$163:$D$172,$F$518,$F$519,1)</f>
        <v>0.30495205970895234</v>
      </c>
      <c r="H562" s="6">
        <f t="shared" ca="1" si="134"/>
        <v>25.152821388008682</v>
      </c>
      <c r="I562" s="6">
        <f ca="1">_xll.PDENSITY($H$562,Model!$E$163:$E$172,$H$518,$H$519,1)</f>
        <v>0.29328572214507126</v>
      </c>
      <c r="J562" s="6">
        <f t="shared" ca="1" si="135"/>
        <v>25.152821388008682</v>
      </c>
      <c r="K562" s="6">
        <f ca="1">_xll.PDENSITY($J$562,Model!$F$163:$F$172,$J$518,$J$519,1)</f>
        <v>0.28445897329842601</v>
      </c>
      <c r="L562" s="6"/>
      <c r="M562" s="6"/>
      <c r="N562" s="6">
        <f t="shared" ca="1" si="136"/>
        <v>25.152821388008682</v>
      </c>
      <c r="O562" s="6">
        <f ca="1">_xll.PDENSITY($N$562,Model!$H$163:$H$172,$N$518,$N$519,1)</f>
        <v>0.2995765406217567</v>
      </c>
      <c r="P562" s="6">
        <f t="shared" ca="1" si="137"/>
        <v>25.152821388008682</v>
      </c>
      <c r="Q562" s="6">
        <f ca="1">_xll.PDENSITY($P$562,Model!$I$163:$I$172,$P$518,$P$519,1)</f>
        <v>0.29745838957492465</v>
      </c>
      <c r="R562" s="6">
        <f t="shared" ca="1" si="138"/>
        <v>25.152821388008682</v>
      </c>
      <c r="S562" s="6">
        <f ca="1">_xll.PDENSITY($R$562,Model!$J$163:$J$172,$R$518,$R$519,1)</f>
        <v>0.2951096607572527</v>
      </c>
      <c r="T562" s="6">
        <f t="shared" ca="1" si="139"/>
        <v>25.152821388008682</v>
      </c>
      <c r="U562" s="6">
        <f ca="1">_xll.PDENSITY($T$562,Model!$K$163:$K$172,$T$518,$T$519,1)</f>
        <v>0.29899796107278337</v>
      </c>
      <c r="V562" s="6">
        <f t="shared" ca="1" si="140"/>
        <v>25.152821388008682</v>
      </c>
      <c r="W562" s="6">
        <f ca="1">_xll.PDENSITY($V$562,Model!$L$163:$L$172,$V$518,$V$519,1)</f>
        <v>0.28164900037746815</v>
      </c>
    </row>
    <row r="563" spans="1:23">
      <c r="A563">
        <v>40</v>
      </c>
      <c r="B563" s="6">
        <f t="shared" ca="1" si="131"/>
        <v>25.301170701517499</v>
      </c>
      <c r="C563" s="6">
        <f ca="1">_xll.PDENSITY($B$563,Model!$B$163:$B$172,$B$518,$B$519,1)</f>
        <v>0.34354636926596821</v>
      </c>
      <c r="D563" s="6">
        <f t="shared" ca="1" si="132"/>
        <v>25.301170701517499</v>
      </c>
      <c r="E563" s="6">
        <f ca="1">_xll.PDENSITY($D$563,Model!$C$163:$C$172,$D$518,$D$519,1)</f>
        <v>0.29656048333347007</v>
      </c>
      <c r="F563" s="6">
        <f t="shared" ca="1" si="133"/>
        <v>25.301170701517499</v>
      </c>
      <c r="G563" s="6">
        <f ca="1">_xll.PDENSITY($F$563,Model!$D$163:$D$172,$F$518,$F$519,1)</f>
        <v>0.3098273718268138</v>
      </c>
      <c r="H563" s="6">
        <f t="shared" ca="1" si="134"/>
        <v>25.301170701517499</v>
      </c>
      <c r="I563" s="6">
        <f ca="1">_xll.PDENSITY($H$563,Model!$E$163:$E$172,$H$518,$H$519,1)</f>
        <v>0.29609530402378292</v>
      </c>
      <c r="J563" s="6">
        <f t="shared" ca="1" si="135"/>
        <v>25.301170701517499</v>
      </c>
      <c r="K563" s="6">
        <f ca="1">_xll.PDENSITY($J$563,Model!$F$163:$F$172,$J$518,$J$519,1)</f>
        <v>0.28994630798356918</v>
      </c>
      <c r="L563" s="6"/>
      <c r="M563" s="6"/>
      <c r="N563" s="6">
        <f t="shared" ca="1" si="136"/>
        <v>25.301170701517499</v>
      </c>
      <c r="O563" s="6">
        <f ca="1">_xll.PDENSITY($N$563,Model!$H$163:$H$172,$N$518,$N$519,1)</f>
        <v>0.29980355758826416</v>
      </c>
      <c r="P563" s="6">
        <f t="shared" ca="1" si="137"/>
        <v>25.301170701517499</v>
      </c>
      <c r="Q563" s="6">
        <f ca="1">_xll.PDENSITY($P$563,Model!$I$163:$I$172,$P$518,$P$519,1)</f>
        <v>0.29865110389834942</v>
      </c>
      <c r="R563" s="6">
        <f t="shared" ca="1" si="138"/>
        <v>25.301170701517499</v>
      </c>
      <c r="S563" s="6">
        <f ca="1">_xll.PDENSITY($R$563,Model!$J$163:$J$172,$R$518,$R$519,1)</f>
        <v>0.29718186944732833</v>
      </c>
      <c r="T563" s="6">
        <f t="shared" ca="1" si="139"/>
        <v>25.301170701517499</v>
      </c>
      <c r="U563" s="6">
        <f ca="1">_xll.PDENSITY($T$563,Model!$K$163:$K$172,$T$518,$T$519,1)</f>
        <v>0.29951607081989901</v>
      </c>
      <c r="V563" s="6">
        <f t="shared" ca="1" si="140"/>
        <v>25.301170701517499</v>
      </c>
      <c r="W563" s="6">
        <f ca="1">_xll.PDENSITY($V$563,Model!$L$163:$L$172,$V$518,$V$519,1)</f>
        <v>0.2878546271210714</v>
      </c>
    </row>
    <row r="564" spans="1:23">
      <c r="A564">
        <v>41</v>
      </c>
      <c r="B564" s="6">
        <f t="shared" ca="1" si="131"/>
        <v>25.449520015026316</v>
      </c>
      <c r="C564" s="6">
        <f ca="1">_xll.PDENSITY($B$564,Model!$B$163:$B$172,$B$518,$B$519,1)</f>
        <v>0.34790684973417774</v>
      </c>
      <c r="D564" s="6">
        <f t="shared" ca="1" si="132"/>
        <v>25.449520015026316</v>
      </c>
      <c r="E564" s="6">
        <f ca="1">_xll.PDENSITY($D$564,Model!$C$163:$C$172,$D$518,$D$519,1)</f>
        <v>0.2988775103633185</v>
      </c>
      <c r="F564" s="6">
        <f t="shared" ca="1" si="133"/>
        <v>25.449520015026316</v>
      </c>
      <c r="G564" s="6">
        <f ca="1">_xll.PDENSITY($F$564,Model!$D$163:$D$172,$F$518,$F$519,1)</f>
        <v>0.31471950635075652</v>
      </c>
      <c r="H564" s="6">
        <f t="shared" ca="1" si="134"/>
        <v>25.449520015026316</v>
      </c>
      <c r="I564" s="6">
        <f ca="1">_xll.PDENSITY($H$564,Model!$E$163:$E$172,$H$518,$H$519,1)</f>
        <v>0.29871051600333393</v>
      </c>
      <c r="J564" s="6">
        <f t="shared" ca="1" si="135"/>
        <v>25.449520015026316</v>
      </c>
      <c r="K564" s="6">
        <f ca="1">_xll.PDENSITY($J$564,Model!$F$163:$F$172,$J$518,$J$519,1)</f>
        <v>0.2954818846007129</v>
      </c>
      <c r="L564" s="6"/>
      <c r="M564" s="6"/>
      <c r="N564" s="6">
        <f t="shared" ca="1" si="136"/>
        <v>25.449520015026316</v>
      </c>
      <c r="O564" s="6">
        <f ca="1">_xll.PDENSITY($N$564,Model!$H$163:$H$172,$N$518,$N$519,1)</f>
        <v>0.29995301017127263</v>
      </c>
      <c r="P564" s="6">
        <f t="shared" ca="1" si="137"/>
        <v>25.449520015026316</v>
      </c>
      <c r="Q564" s="6">
        <f ca="1">_xll.PDENSITY($P$564,Model!$I$163:$I$172,$P$518,$P$519,1)</f>
        <v>0.29963266949896744</v>
      </c>
      <c r="R564" s="6">
        <f t="shared" ca="1" si="138"/>
        <v>25.449520015026316</v>
      </c>
      <c r="S564" s="6">
        <f ca="1">_xll.PDENSITY($R$564,Model!$J$163:$J$172,$R$518,$R$519,1)</f>
        <v>0.29908292345615528</v>
      </c>
      <c r="T564" s="6">
        <f t="shared" ca="1" si="139"/>
        <v>25.449520015026316</v>
      </c>
      <c r="U564" s="6">
        <f ca="1">_xll.PDENSITY($T$564,Model!$K$163:$K$172,$T$518,$T$519,1)</f>
        <v>0.29988116258312386</v>
      </c>
      <c r="V564" s="6">
        <f t="shared" ca="1" si="140"/>
        <v>25.449520015026316</v>
      </c>
      <c r="W564" s="6">
        <f ca="1">_xll.PDENSITY($V$564,Model!$L$163:$L$172,$V$518,$V$519,1)</f>
        <v>0.29406025386467471</v>
      </c>
    </row>
    <row r="565" spans="1:23">
      <c r="A565">
        <v>42</v>
      </c>
      <c r="B565" s="6">
        <f t="shared" ca="1" si="131"/>
        <v>25.597869328535133</v>
      </c>
      <c r="C565" s="6">
        <f ca="1">_xll.PDENSITY($B$565,Model!$B$163:$B$172,$B$518,$B$519,1)</f>
        <v>0.35228389873142391</v>
      </c>
      <c r="D565" s="6">
        <f t="shared" ca="1" si="132"/>
        <v>25.597869328535133</v>
      </c>
      <c r="E565" s="6">
        <f ca="1">_xll.PDENSITY($D$565,Model!$C$163:$C$172,$D$518,$D$519,1)</f>
        <v>0.30098819675514699</v>
      </c>
      <c r="F565" s="6">
        <f t="shared" ca="1" si="133"/>
        <v>25.597869328535133</v>
      </c>
      <c r="G565" s="6">
        <f ca="1">_xll.PDENSITY($F$565,Model!$D$163:$D$172,$F$518,$F$519,1)</f>
        <v>0.31963683759234784</v>
      </c>
      <c r="H565" s="6">
        <f t="shared" ca="1" si="134"/>
        <v>25.597869328535133</v>
      </c>
      <c r="I565" s="6">
        <f ca="1">_xll.PDENSITY($H$565,Model!$E$163:$E$172,$H$518,$H$519,1)</f>
        <v>0.3010994944217068</v>
      </c>
      <c r="J565" s="6">
        <f t="shared" ca="1" si="135"/>
        <v>25.597869328535133</v>
      </c>
      <c r="K565" s="6">
        <f ca="1">_xll.PDENSITY($J$565,Model!$F$163:$F$172,$J$518,$J$519,1)</f>
        <v>0.30107149267077016</v>
      </c>
      <c r="L565" s="6"/>
      <c r="M565" s="6"/>
      <c r="N565" s="6">
        <f t="shared" ca="1" si="136"/>
        <v>25.597869328535133</v>
      </c>
      <c r="O565" s="6">
        <f ca="1">_xll.PDENSITY($N$565,Model!$H$163:$H$172,$N$518,$N$519,1)</f>
        <v>0.30007695825764885</v>
      </c>
      <c r="P565" s="6">
        <f t="shared" ca="1" si="137"/>
        <v>25.597869328535133</v>
      </c>
      <c r="Q565" s="6">
        <f ca="1">_xll.PDENSITY($P$565,Model!$I$163:$I$172,$P$518,$P$519,1)</f>
        <v>0.30049533199113893</v>
      </c>
      <c r="R565" s="6">
        <f t="shared" ca="1" si="138"/>
        <v>25.597869328535133</v>
      </c>
      <c r="S565" s="6">
        <f ca="1">_xll.PDENSITY($R$565,Model!$J$163:$J$172,$R$518,$R$519,1)</f>
        <v>0.30081282278373378</v>
      </c>
      <c r="T565" s="6">
        <f t="shared" ca="1" si="139"/>
        <v>25.597869328535133</v>
      </c>
      <c r="U565" s="6">
        <f ca="1">_xll.PDENSITY($T$565,Model!$K$163:$K$172,$T$518,$T$519,1)</f>
        <v>0.30019047919054298</v>
      </c>
      <c r="V565" s="6">
        <f t="shared" ca="1" si="140"/>
        <v>25.597869328535133</v>
      </c>
      <c r="W565" s="6">
        <f ca="1">_xll.PDENSITY($V$565,Model!$L$163:$L$172,$V$518,$V$519,1)</f>
        <v>0.30026588060827791</v>
      </c>
    </row>
    <row r="566" spans="1:23">
      <c r="A566">
        <v>43</v>
      </c>
      <c r="B566" s="6">
        <f t="shared" ca="1" si="131"/>
        <v>25.746218642043949</v>
      </c>
      <c r="C566" s="6">
        <f ca="1">_xll.PDENSITY($B$566,Model!$B$163:$B$172,$B$518,$B$519,1)</f>
        <v>0.35668405697717115</v>
      </c>
      <c r="D566" s="6">
        <f t="shared" ca="1" si="132"/>
        <v>25.746218642043949</v>
      </c>
      <c r="E566" s="6">
        <f ca="1">_xll.PDENSITY($D$566,Model!$C$163:$C$172,$D$518,$D$519,1)</f>
        <v>0.302883632063773</v>
      </c>
      <c r="F566" s="6">
        <f t="shared" ca="1" si="133"/>
        <v>25.746218642043949</v>
      </c>
      <c r="G566" s="6">
        <f ca="1">_xll.PDENSITY($F$566,Model!$D$163:$D$172,$F$518,$F$519,1)</f>
        <v>0.32458778299466828</v>
      </c>
      <c r="H566" s="6">
        <f t="shared" ca="1" si="134"/>
        <v>25.746218642043949</v>
      </c>
      <c r="I566" s="6">
        <f ca="1">_xll.PDENSITY($H$566,Model!$E$163:$E$172,$H$518,$H$519,1)</f>
        <v>0.30323037561688404</v>
      </c>
      <c r="J566" s="6">
        <f t="shared" ca="1" si="135"/>
        <v>25.746218642043949</v>
      </c>
      <c r="K566" s="6">
        <f ca="1">_xll.PDENSITY($J$566,Model!$F$163:$F$172,$J$518,$J$519,1)</f>
        <v>0.30672115935647604</v>
      </c>
      <c r="L566" s="6"/>
      <c r="M566" s="6"/>
      <c r="N566" s="6">
        <f t="shared" ca="1" si="136"/>
        <v>25.746218642043949</v>
      </c>
      <c r="O566" s="6">
        <f ca="1">_xll.PDENSITY($N$566,Model!$H$163:$H$172,$N$518,$N$519,1)</f>
        <v>0.3002227747062734</v>
      </c>
      <c r="P566" s="6">
        <f t="shared" ca="1" si="137"/>
        <v>25.746218642043949</v>
      </c>
      <c r="Q566" s="6">
        <f ca="1">_xll.PDENSITY($P$566,Model!$I$163:$I$172,$P$518,$P$519,1)</f>
        <v>0.3013371451291818</v>
      </c>
      <c r="R566" s="6">
        <f t="shared" ca="1" si="138"/>
        <v>25.746218642043949</v>
      </c>
      <c r="S566" s="6">
        <f ca="1">_xll.PDENSITY($R$566,Model!$J$163:$J$172,$R$518,$R$519,1)</f>
        <v>0.30237156743006371</v>
      </c>
      <c r="T566" s="6">
        <f t="shared" ca="1" si="139"/>
        <v>25.746218642043949</v>
      </c>
      <c r="U566" s="6">
        <f ca="1">_xll.PDENSITY($T$566,Model!$K$163:$K$172,$T$518,$T$519,1)</f>
        <v>0.30053480493764084</v>
      </c>
      <c r="V566" s="6">
        <f t="shared" ca="1" si="140"/>
        <v>25.746218642043949</v>
      </c>
      <c r="W566" s="6">
        <f ca="1">_xll.PDENSITY($V$566,Model!$L$163:$L$172,$V$518,$V$519,1)</f>
        <v>0.30647150735188117</v>
      </c>
    </row>
    <row r="567" spans="1:23">
      <c r="A567">
        <v>44</v>
      </c>
      <c r="B567" s="6">
        <f t="shared" ca="1" si="131"/>
        <v>25.894567955552766</v>
      </c>
      <c r="C567" s="6">
        <f ca="1">_xll.PDENSITY($B$567,Model!$B$163:$B$172,$B$518,$B$519,1)</f>
        <v>0.36111396859503853</v>
      </c>
      <c r="D567" s="6">
        <f t="shared" ca="1" si="132"/>
        <v>25.894567955552766</v>
      </c>
      <c r="E567" s="6">
        <f ca="1">_xll.PDENSITY($D$567,Model!$C$163:$C$172,$D$518,$D$519,1)</f>
        <v>0.30463178973978661</v>
      </c>
      <c r="F567" s="6">
        <f t="shared" ca="1" si="133"/>
        <v>25.894567955552766</v>
      </c>
      <c r="G567" s="6">
        <f ca="1">_xll.PDENSITY($F$567,Model!$D$163:$D$172,$F$518,$F$519,1)</f>
        <v>0.32958081754121399</v>
      </c>
      <c r="H567" s="6">
        <f t="shared" ca="1" si="134"/>
        <v>25.894567955552766</v>
      </c>
      <c r="I567" s="6">
        <f ca="1">_xll.PDENSITY($H$567,Model!$E$163:$E$172,$H$518,$H$519,1)</f>
        <v>0.30516477513353857</v>
      </c>
      <c r="J567" s="6">
        <f t="shared" ca="1" si="135"/>
        <v>25.894567955552766</v>
      </c>
      <c r="K567" s="6">
        <f ca="1">_xll.PDENSITY($J$567,Model!$F$163:$F$172,$J$518,$J$519,1)</f>
        <v>0.31243710888460469</v>
      </c>
      <c r="L567" s="6"/>
      <c r="M567" s="6"/>
      <c r="N567" s="6">
        <f t="shared" ca="1" si="136"/>
        <v>25.894567955552766</v>
      </c>
      <c r="O567" s="6">
        <f ca="1">_xll.PDENSITY($N$567,Model!$H$163:$H$172,$N$518,$N$519,1)</f>
        <v>0.30043324653228465</v>
      </c>
      <c r="P567" s="6">
        <f t="shared" ca="1" si="137"/>
        <v>25.894567955552766</v>
      </c>
      <c r="Q567" s="6">
        <f ca="1">_xll.PDENSITY($P$567,Model!$I$163:$I$172,$P$518,$P$519,1)</f>
        <v>0.30225724034350693</v>
      </c>
      <c r="R567" s="6">
        <f t="shared" ca="1" si="138"/>
        <v>25.894567955552766</v>
      </c>
      <c r="S567" s="6">
        <f ca="1">_xll.PDENSITY($R$567,Model!$J$163:$J$172,$R$518,$R$519,1)</f>
        <v>0.30382075617068616</v>
      </c>
      <c r="T567" s="6">
        <f t="shared" ca="1" si="139"/>
        <v>25.894567955552766</v>
      </c>
      <c r="U567" s="6">
        <f ca="1">_xll.PDENSITY($T$567,Model!$K$163:$K$172,$T$518,$T$519,1)</f>
        <v>0.300991025113171</v>
      </c>
      <c r="V567" s="6">
        <f t="shared" ca="1" si="140"/>
        <v>25.894567955552766</v>
      </c>
      <c r="W567" s="6">
        <f ca="1">_xll.PDENSITY($V$567,Model!$L$163:$L$172,$V$518,$V$519,1)</f>
        <v>0.31092215866059891</v>
      </c>
    </row>
    <row r="568" spans="1:23">
      <c r="A568">
        <v>45</v>
      </c>
      <c r="B568" s="6">
        <f t="shared" ca="1" si="131"/>
        <v>26.042917269061583</v>
      </c>
      <c r="C568" s="6">
        <f ca="1">_xll.PDENSITY($B$568,Model!$B$163:$B$172,$B$518,$B$519,1)</f>
        <v>0.36558032681203806</v>
      </c>
      <c r="D568" s="6">
        <f t="shared" ca="1" si="132"/>
        <v>26.042917269061583</v>
      </c>
      <c r="E568" s="6">
        <f ca="1">_xll.PDENSITY($D$568,Model!$C$163:$C$172,$D$518,$D$519,1)</f>
        <v>0.30635796788330649</v>
      </c>
      <c r="F568" s="6">
        <f t="shared" ca="1" si="133"/>
        <v>26.042917269061583</v>
      </c>
      <c r="G568" s="6">
        <f ca="1">_xll.PDENSITY($F$568,Model!$D$163:$D$172,$F$518,$F$519,1)</f>
        <v>0.3346244882632971</v>
      </c>
      <c r="H568" s="6">
        <f t="shared" ca="1" si="134"/>
        <v>26.042917269061583</v>
      </c>
      <c r="I568" s="6">
        <f ca="1">_xll.PDENSITY($H$568,Model!$E$163:$E$172,$H$518,$H$519,1)</f>
        <v>0.30704014973452187</v>
      </c>
      <c r="J568" s="6">
        <f t="shared" ca="1" si="135"/>
        <v>26.042917269061583</v>
      </c>
      <c r="K568" s="6">
        <f ca="1">_xll.PDENSITY($J$568,Model!$F$163:$F$172,$J$518,$J$519,1)</f>
        <v>0.31822571961161822</v>
      </c>
      <c r="L568" s="6"/>
      <c r="M568" s="6"/>
      <c r="N568" s="6">
        <f t="shared" ca="1" si="136"/>
        <v>26.042917269061583</v>
      </c>
      <c r="O568" s="6">
        <f ca="1">_xll.PDENSITY($N$568,Model!$H$163:$H$172,$N$518,$N$519,1)</f>
        <v>0.30074834870389805</v>
      </c>
      <c r="P568" s="6">
        <f t="shared" ca="1" si="137"/>
        <v>26.042917269061583</v>
      </c>
      <c r="Q568" s="6">
        <f ca="1">_xll.PDENSITY($P$568,Model!$I$163:$I$172,$P$518,$P$519,1)</f>
        <v>0.30332523532517136</v>
      </c>
      <c r="R568" s="6">
        <f t="shared" ca="1" si="138"/>
        <v>26.042917269061583</v>
      </c>
      <c r="S568" s="6">
        <f ca="1">_xll.PDENSITY($R$568,Model!$J$163:$J$172,$R$518,$R$519,1)</f>
        <v>0.30526797842838443</v>
      </c>
      <c r="T568" s="6">
        <f t="shared" ca="1" si="139"/>
        <v>26.042917269061583</v>
      </c>
      <c r="U568" s="6">
        <f ca="1">_xll.PDENSITY($T$568,Model!$K$163:$K$172,$T$518,$T$519,1)</f>
        <v>0.30162040024950282</v>
      </c>
      <c r="V568" s="6">
        <f t="shared" ca="1" si="140"/>
        <v>26.042917269061583</v>
      </c>
      <c r="W568" s="6">
        <f ca="1">_xll.PDENSITY($V$568,Model!$L$163:$L$172,$V$518,$V$519,1)</f>
        <v>0.31505924315633449</v>
      </c>
    </row>
    <row r="569" spans="1:23">
      <c r="A569">
        <v>46</v>
      </c>
      <c r="B569" s="6">
        <f t="shared" ca="1" si="131"/>
        <v>26.1912665825704</v>
      </c>
      <c r="C569" s="6">
        <f ca="1">_xll.PDENSITY($B$569,Model!$B$163:$B$172,$B$518,$B$519,1)</f>
        <v>0.37008982146938729</v>
      </c>
      <c r="D569" s="6">
        <f t="shared" ca="1" si="132"/>
        <v>26.1912665825704</v>
      </c>
      <c r="E569" s="6">
        <f ca="1">_xll.PDENSITY($D$569,Model!$C$163:$C$172,$D$518,$D$519,1)</f>
        <v>0.30807524634104488</v>
      </c>
      <c r="F569" s="6">
        <f t="shared" ca="1" si="133"/>
        <v>26.1912665825704</v>
      </c>
      <c r="G569" s="6">
        <f ca="1">_xll.PDENSITY($F$569,Model!$D$163:$D$172,$F$518,$F$519,1)</f>
        <v>0.33972742887077645</v>
      </c>
      <c r="H569" s="6">
        <f t="shared" ca="1" si="134"/>
        <v>26.1912665825704</v>
      </c>
      <c r="I569" s="6">
        <f ca="1">_xll.PDENSITY($H$569,Model!$E$163:$E$172,$H$518,$H$519,1)</f>
        <v>0.30886013952942509</v>
      </c>
      <c r="J569" s="6">
        <f t="shared" ca="1" si="135"/>
        <v>26.1912665825704</v>
      </c>
      <c r="K569" s="6">
        <f ca="1">_xll.PDENSITY($J$569,Model!$F$163:$F$172,$J$518,$J$519,1)</f>
        <v>0.32409347900538654</v>
      </c>
      <c r="L569" s="6"/>
      <c r="M569" s="6"/>
      <c r="N569" s="6">
        <f t="shared" ca="1" si="136"/>
        <v>26.1912665825704</v>
      </c>
      <c r="O569" s="6">
        <f ca="1">_xll.PDENSITY($N$569,Model!$H$163:$H$172,$N$518,$N$519,1)</f>
        <v>0.3012077187827244</v>
      </c>
      <c r="P569" s="6">
        <f t="shared" ca="1" si="137"/>
        <v>26.1912665825704</v>
      </c>
      <c r="Q569" s="6">
        <f ca="1">_xll.PDENSITY($P$569,Model!$I$163:$I$172,$P$518,$P$519,1)</f>
        <v>0.3045986435005551</v>
      </c>
      <c r="R569" s="6">
        <f t="shared" ca="1" si="138"/>
        <v>26.1912665825704</v>
      </c>
      <c r="S569" s="6">
        <f ca="1">_xll.PDENSITY($R$569,Model!$J$163:$J$172,$R$518,$R$519,1)</f>
        <v>0.30672974400346437</v>
      </c>
      <c r="T569" s="6">
        <f t="shared" ca="1" si="139"/>
        <v>26.1912665825704</v>
      </c>
      <c r="U569" s="6">
        <f ca="1">_xll.PDENSITY($T$569,Model!$K$163:$K$172,$T$518,$T$519,1)</f>
        <v>0.30247091895528</v>
      </c>
      <c r="V569" s="6">
        <f t="shared" ca="1" si="140"/>
        <v>26.1912665825704</v>
      </c>
      <c r="W569" s="6">
        <f ca="1">_xll.PDENSITY($V$569,Model!$L$163:$L$172,$V$518,$V$519,1)</f>
        <v>0.31834358744011704</v>
      </c>
    </row>
    <row r="570" spans="1:23">
      <c r="A570">
        <v>47</v>
      </c>
      <c r="B570" s="6">
        <f t="shared" ca="1" si="131"/>
        <v>26.339615896079216</v>
      </c>
      <c r="C570" s="6">
        <f ca="1">_xll.PDENSITY($B$570,Model!$B$163:$B$172,$B$518,$B$519,1)</f>
        <v>0.37464908788993412</v>
      </c>
      <c r="D570" s="6">
        <f t="shared" ca="1" si="132"/>
        <v>26.339615896079216</v>
      </c>
      <c r="E570" s="6">
        <f ca="1">_xll.PDENSITY($D$570,Model!$C$163:$C$172,$D$518,$D$519,1)</f>
        <v>0.30993304571076258</v>
      </c>
      <c r="F570" s="6">
        <f t="shared" ca="1" si="133"/>
        <v>26.339615896079216</v>
      </c>
      <c r="G570" s="6">
        <f ca="1">_xll.PDENSITY($F$570,Model!$D$163:$D$172,$F$518,$F$519,1)</f>
        <v>0.34489837453116379</v>
      </c>
      <c r="H570" s="6">
        <f t="shared" ca="1" si="134"/>
        <v>26.339615896079216</v>
      </c>
      <c r="I570" s="6">
        <f ca="1">_xll.PDENSITY($H$570,Model!$E$163:$E$172,$H$518,$H$519,1)</f>
        <v>0.31079868781618236</v>
      </c>
      <c r="J570" s="6">
        <f t="shared" ca="1" si="135"/>
        <v>26.339615896079216</v>
      </c>
      <c r="K570" s="6">
        <f ca="1">_xll.PDENSITY($J$570,Model!$F$163:$F$172,$J$518,$J$519,1)</f>
        <v>0.33004693683374098</v>
      </c>
      <c r="L570" s="6"/>
      <c r="M570" s="6"/>
      <c r="N570" s="6">
        <f t="shared" ca="1" si="136"/>
        <v>26.339615896079216</v>
      </c>
      <c r="O570" s="6">
        <f ca="1">_xll.PDENSITY($N$570,Model!$H$163:$H$172,$N$518,$N$519,1)</f>
        <v>0.30185174849091589</v>
      </c>
      <c r="P570" s="6">
        <f t="shared" ca="1" si="137"/>
        <v>26.339615896079216</v>
      </c>
      <c r="Q570" s="6">
        <f ca="1">_xll.PDENSITY($P$570,Model!$I$163:$I$172,$P$518,$P$519,1)</f>
        <v>0.30611340984680135</v>
      </c>
      <c r="R570" s="6">
        <f t="shared" ca="1" si="138"/>
        <v>26.339615896079216</v>
      </c>
      <c r="S570" s="6">
        <f ca="1">_xll.PDENSITY($R$570,Model!$J$163:$J$172,$R$518,$R$519,1)</f>
        <v>0.3083331007679822</v>
      </c>
      <c r="T570" s="6">
        <f t="shared" ca="1" si="139"/>
        <v>26.339615896079216</v>
      </c>
      <c r="U570" s="6">
        <f ca="1">_xll.PDENSITY($T$570,Model!$K$163:$K$172,$T$518,$T$519,1)</f>
        <v>0.30357624135304018</v>
      </c>
      <c r="V570" s="6">
        <f t="shared" ca="1" si="140"/>
        <v>26.339615896079216</v>
      </c>
      <c r="W570" s="6">
        <f ca="1">_xll.PDENSITY($V$570,Model!$L$163:$L$172,$V$518,$V$519,1)</f>
        <v>0.32041212968798483</v>
      </c>
    </row>
    <row r="571" spans="1:23">
      <c r="A571">
        <v>48</v>
      </c>
      <c r="B571" s="6">
        <f t="shared" ca="1" si="131"/>
        <v>26.487965209588033</v>
      </c>
      <c r="C571" s="6">
        <f ca="1">_xll.PDENSITY($B$571,Model!$B$163:$B$172,$B$518,$B$519,1)</f>
        <v>0.37926465684158389</v>
      </c>
      <c r="D571" s="6">
        <f t="shared" ca="1" si="132"/>
        <v>26.487965209588033</v>
      </c>
      <c r="E571" s="6">
        <f ca="1">_xll.PDENSITY($D$571,Model!$C$163:$C$172,$D$518,$D$519,1)</f>
        <v>0.31195999119389933</v>
      </c>
      <c r="F571" s="6">
        <f t="shared" ca="1" si="133"/>
        <v>26.487965209588033</v>
      </c>
      <c r="G571" s="6">
        <f ca="1">_xll.PDENSITY($F$571,Model!$D$163:$D$172,$F$518,$F$519,1)</f>
        <v>0.35014617682240445</v>
      </c>
      <c r="H571" s="6">
        <f t="shared" ca="1" si="134"/>
        <v>26.487965209588033</v>
      </c>
      <c r="I571" s="6">
        <f ca="1">_xll.PDENSITY($H$571,Model!$E$163:$E$172,$H$518,$H$519,1)</f>
        <v>0.31288915917830185</v>
      </c>
      <c r="J571" s="6">
        <f t="shared" ca="1" si="135"/>
        <v>26.487965209588033</v>
      </c>
      <c r="K571" s="6">
        <f ca="1">_xll.PDENSITY($J$571,Model!$F$163:$F$172,$J$518,$J$519,1)</f>
        <v>0.33609265686669615</v>
      </c>
      <c r="L571" s="6"/>
      <c r="M571" s="6"/>
      <c r="N571" s="6">
        <f t="shared" ca="1" si="136"/>
        <v>26.487965209588033</v>
      </c>
      <c r="O571" s="6">
        <f ca="1">_xll.PDENSITY($N$571,Model!$H$163:$H$172,$N$518,$N$519,1)</f>
        <v>0.30272436865769387</v>
      </c>
      <c r="P571" s="6">
        <f t="shared" ca="1" si="137"/>
        <v>26.487965209588033</v>
      </c>
      <c r="Q571" s="6">
        <f ca="1">_xll.PDENSITY($P$571,Model!$I$163:$I$172,$P$518,$P$519,1)</f>
        <v>0.30787465900061883</v>
      </c>
      <c r="R571" s="6">
        <f t="shared" ca="1" si="138"/>
        <v>26.487965209588033</v>
      </c>
      <c r="S571" s="6">
        <f ca="1">_xll.PDENSITY($R$571,Model!$J$163:$J$172,$R$518,$R$519,1)</f>
        <v>0.31010761221374861</v>
      </c>
      <c r="T571" s="6">
        <f t="shared" ca="1" si="139"/>
        <v>26.487965209588033</v>
      </c>
      <c r="U571" s="6">
        <f ca="1">_xll.PDENSITY($T$571,Model!$K$163:$K$172,$T$518,$T$519,1)</f>
        <v>0.30496175827408978</v>
      </c>
      <c r="V571" s="6">
        <f t="shared" ca="1" si="140"/>
        <v>26.487965209588033</v>
      </c>
      <c r="W571" s="6">
        <f ca="1">_xll.PDENSITY($V$571,Model!$L$163:$L$172,$V$518,$V$519,1)</f>
        <v>0.32248067193585256</v>
      </c>
    </row>
    <row r="572" spans="1:23">
      <c r="A572">
        <v>49</v>
      </c>
      <c r="B572" s="6">
        <f t="shared" ca="1" si="131"/>
        <v>26.63631452309685</v>
      </c>
      <c r="C572" s="6">
        <f ca="1">_xll.PDENSITY($B$572,Model!$B$163:$B$172,$B$518,$B$519,1)</f>
        <v>0.38394290560380506</v>
      </c>
      <c r="D572" s="6">
        <f t="shared" ca="1" si="132"/>
        <v>26.63631452309685</v>
      </c>
      <c r="E572" s="6">
        <f ca="1">_xll.PDENSITY($D$572,Model!$C$163:$C$172,$D$518,$D$519,1)</f>
        <v>0.31414752586476258</v>
      </c>
      <c r="F572" s="6">
        <f t="shared" ca="1" si="133"/>
        <v>26.63631452309685</v>
      </c>
      <c r="G572" s="6">
        <f ca="1">_xll.PDENSITY($F$572,Model!$D$163:$D$172,$F$518,$F$519,1)</f>
        <v>0.35547981888492847</v>
      </c>
      <c r="H572" s="6">
        <f t="shared" ca="1" si="134"/>
        <v>26.63631452309685</v>
      </c>
      <c r="I572" s="6">
        <f ca="1">_xll.PDENSITY($H$572,Model!$E$163:$E$172,$H$518,$H$519,1)</f>
        <v>0.31512093239511124</v>
      </c>
      <c r="J572" s="6">
        <f t="shared" ca="1" si="135"/>
        <v>26.63631452309685</v>
      </c>
      <c r="K572" s="6">
        <f ca="1">_xll.PDENSITY($J$572,Model!$F$163:$F$172,$J$518,$J$519,1)</f>
        <v>0.34223716741311572</v>
      </c>
      <c r="L572" s="6"/>
      <c r="M572" s="6"/>
      <c r="N572" s="6">
        <f t="shared" ca="1" si="136"/>
        <v>26.63631452309685</v>
      </c>
      <c r="O572" s="6">
        <f ca="1">_xll.PDENSITY($N$572,Model!$H$163:$H$172,$N$518,$N$519,1)</f>
        <v>0.30387417383359783</v>
      </c>
      <c r="P572" s="6">
        <f t="shared" ca="1" si="137"/>
        <v>26.63631452309685</v>
      </c>
      <c r="Q572" s="6">
        <f ca="1">_xll.PDENSITY($P$572,Model!$I$163:$I$172,$P$518,$P$519,1)</f>
        <v>0.30988185069481905</v>
      </c>
      <c r="R572" s="6">
        <f t="shared" ca="1" si="138"/>
        <v>26.63631452309685</v>
      </c>
      <c r="S572" s="6">
        <f ca="1">_xll.PDENSITY($R$572,Model!$J$163:$J$172,$R$518,$R$519,1)</f>
        <v>0.31205327834076346</v>
      </c>
      <c r="T572" s="6">
        <f t="shared" ca="1" si="139"/>
        <v>26.63631452309685</v>
      </c>
      <c r="U572" s="6">
        <f ca="1">_xll.PDENSITY($T$572,Model!$K$163:$K$172,$T$518,$T$519,1)</f>
        <v>0.30664714123499665</v>
      </c>
      <c r="V572" s="6">
        <f t="shared" ca="1" si="140"/>
        <v>26.63631452309685</v>
      </c>
      <c r="W572" s="6">
        <f ca="1">_xll.PDENSITY($V$572,Model!$L$163:$L$172,$V$518,$V$519,1)</f>
        <v>0.32454921418372029</v>
      </c>
    </row>
    <row r="573" spans="1:23">
      <c r="A573">
        <v>50</v>
      </c>
      <c r="B573" s="6">
        <f t="shared" ca="1" si="131"/>
        <v>26.784663836605667</v>
      </c>
      <c r="C573" s="6">
        <f ca="1">_xll.PDENSITY($B$573,Model!$B$163:$B$172,$B$518,$B$519,1)</f>
        <v>0.38869001046607288</v>
      </c>
      <c r="D573" s="6">
        <f t="shared" ca="1" si="132"/>
        <v>26.784663836605667</v>
      </c>
      <c r="E573" s="6">
        <f ca="1">_xll.PDENSITY($D$573,Model!$C$163:$C$172,$D$518,$D$519,1)</f>
        <v>0.31648641485651224</v>
      </c>
      <c r="F573" s="6">
        <f t="shared" ca="1" si="133"/>
        <v>26.784663836605667</v>
      </c>
      <c r="G573" s="6">
        <f ca="1">_xll.PDENSITY($F$573,Model!$D$163:$D$172,$F$518,$F$519,1)</f>
        <v>0.36090843079890861</v>
      </c>
      <c r="H573" s="6">
        <f t="shared" ca="1" si="134"/>
        <v>26.784663836605667</v>
      </c>
      <c r="I573" s="6">
        <f ca="1">_xll.PDENSITY($H$573,Model!$E$163:$E$172,$H$518,$H$519,1)</f>
        <v>0.31748338624593792</v>
      </c>
      <c r="J573" s="6">
        <f t="shared" ca="1" si="135"/>
        <v>26.784663836605667</v>
      </c>
      <c r="K573" s="6">
        <f ca="1">_xll.PDENSITY($J$573,Model!$F$163:$F$172,$J$518,$J$519,1)</f>
        <v>0.34848691102430712</v>
      </c>
      <c r="L573" s="6"/>
      <c r="M573" s="6"/>
      <c r="N573" s="6">
        <f t="shared" ca="1" si="136"/>
        <v>26.784663836605667</v>
      </c>
      <c r="O573" s="6">
        <f ca="1">_xll.PDENSITY($N$573,Model!$H$163:$H$172,$N$518,$N$519,1)</f>
        <v>0.30535415335607941</v>
      </c>
      <c r="P573" s="6">
        <f t="shared" ca="1" si="137"/>
        <v>26.784663836605667</v>
      </c>
      <c r="Q573" s="6">
        <f ca="1">_xll.PDENSITY($P$573,Model!$I$163:$I$172,$P$518,$P$519,1)</f>
        <v>0.31213081699112866</v>
      </c>
      <c r="R573" s="6">
        <f t="shared" ca="1" si="138"/>
        <v>26.784663836605667</v>
      </c>
      <c r="S573" s="6">
        <f ca="1">_xll.PDENSITY($R$573,Model!$J$163:$J$172,$R$518,$R$519,1)</f>
        <v>0.31417009914902694</v>
      </c>
      <c r="T573" s="6">
        <f t="shared" ca="1" si="139"/>
        <v>26.784663836605667</v>
      </c>
      <c r="U573" s="6">
        <f ca="1">_xll.PDENSITY($T$573,Model!$K$163:$K$172,$T$518,$T$519,1)</f>
        <v>0.30864581145158276</v>
      </c>
      <c r="V573" s="6">
        <f t="shared" ca="1" si="140"/>
        <v>26.784663836605667</v>
      </c>
      <c r="W573" s="6">
        <f ca="1">_xll.PDENSITY($V$573,Model!$L$163:$L$172,$V$518,$V$519,1)</f>
        <v>0.32661775643158808</v>
      </c>
    </row>
    <row r="574" spans="1:23">
      <c r="A574">
        <v>51</v>
      </c>
      <c r="B574" s="6">
        <f t="shared" ca="1" si="131"/>
        <v>26.933013150114483</v>
      </c>
      <c r="C574" s="6">
        <f ca="1">_xll.PDENSITY($B$574,Model!$B$163:$B$172,$B$518,$B$519,1)</f>
        <v>0.39351190133634378</v>
      </c>
      <c r="D574" s="6">
        <f t="shared" ca="1" si="132"/>
        <v>26.933013150114483</v>
      </c>
      <c r="E574" s="6">
        <f ca="1">_xll.PDENSITY($D$574,Model!$C$163:$C$172,$D$518,$D$519,1)</f>
        <v>0.31896678434695025</v>
      </c>
      <c r="F574" s="6">
        <f t="shared" ca="1" si="133"/>
        <v>26.933013150114483</v>
      </c>
      <c r="G574" s="6">
        <f ca="1">_xll.PDENSITY($F$574,Model!$D$163:$D$172,$F$518,$F$519,1)</f>
        <v>0.36644130521304952</v>
      </c>
      <c r="H574" s="6">
        <f t="shared" ca="1" si="134"/>
        <v>26.933013150114483</v>
      </c>
      <c r="I574" s="6">
        <f ca="1">_xll.PDENSITY($H$574,Model!$E$163:$E$172,$H$518,$H$519,1)</f>
        <v>0.31996589951010934</v>
      </c>
      <c r="J574" s="6">
        <f t="shared" ca="1" si="135"/>
        <v>26.933013150114483</v>
      </c>
      <c r="K574" s="6">
        <f ca="1">_xll.PDENSITY($J$574,Model!$F$163:$F$172,$J$518,$J$519,1)</f>
        <v>0.35484819370645598</v>
      </c>
      <c r="L574" s="6"/>
      <c r="M574" s="6"/>
      <c r="N574" s="6">
        <f t="shared" ca="1" si="136"/>
        <v>26.933013150114483</v>
      </c>
      <c r="O574" s="6">
        <f ca="1">_xll.PDENSITY($N$574,Model!$H$163:$H$172,$N$518,$N$519,1)</f>
        <v>0.30721527392319936</v>
      </c>
      <c r="P574" s="6">
        <f t="shared" ca="1" si="137"/>
        <v>26.933013150114483</v>
      </c>
      <c r="Q574" s="6">
        <f ca="1">_xll.PDENSITY($P$574,Model!$I$163:$I$172,$P$518,$P$519,1)</f>
        <v>0.31461403496093521</v>
      </c>
      <c r="R574" s="6">
        <f t="shared" ca="1" si="138"/>
        <v>26.933013150114483</v>
      </c>
      <c r="S574" s="6">
        <f ca="1">_xll.PDENSITY($R$574,Model!$J$163:$J$172,$R$518,$R$519,1)</f>
        <v>0.31645807463853892</v>
      </c>
      <c r="T574" s="6">
        <f t="shared" ca="1" si="139"/>
        <v>26.933013150114483</v>
      </c>
      <c r="U574" s="6">
        <f ca="1">_xll.PDENSITY($T$574,Model!$K$163:$K$172,$T$518,$T$519,1)</f>
        <v>0.31096455189937622</v>
      </c>
      <c r="V574" s="6">
        <f t="shared" ca="1" si="140"/>
        <v>26.933013150114483</v>
      </c>
      <c r="W574" s="6">
        <f ca="1">_xll.PDENSITY($V$574,Model!$L$163:$L$172,$V$518,$V$519,1)</f>
        <v>0.32868629867945581</v>
      </c>
    </row>
    <row r="575" spans="1:23">
      <c r="A575">
        <v>52</v>
      </c>
      <c r="B575" s="6">
        <f t="shared" ca="1" si="131"/>
        <v>27.0813624636233</v>
      </c>
      <c r="C575" s="6">
        <f ca="1">_xll.PDENSITY($B$575,Model!$B$163:$B$172,$B$518,$B$519,1)</f>
        <v>0.3984142194786558</v>
      </c>
      <c r="D575" s="6">
        <f t="shared" ca="1" si="132"/>
        <v>27.0813624636233</v>
      </c>
      <c r="E575" s="6">
        <f ca="1">_xll.PDENSITY($D$575,Model!$C$163:$C$172,$D$518,$D$519,1)</f>
        <v>0.32157816324171479</v>
      </c>
      <c r="F575" s="6">
        <f t="shared" ca="1" si="133"/>
        <v>27.0813624636233</v>
      </c>
      <c r="G575" s="6">
        <f ca="1">_xll.PDENSITY($F$575,Model!$D$163:$D$172,$F$518,$F$519,1)</f>
        <v>0.37208791325165891</v>
      </c>
      <c r="H575" s="6">
        <f t="shared" ca="1" si="134"/>
        <v>27.0813624636233</v>
      </c>
      <c r="I575" s="6">
        <f ca="1">_xll.PDENSITY($H$575,Model!$E$163:$E$172,$H$518,$H$519,1)</f>
        <v>0.32255785096695322</v>
      </c>
      <c r="J575" s="6">
        <f t="shared" ca="1" si="135"/>
        <v>27.0813624636233</v>
      </c>
      <c r="K575" s="6">
        <f ca="1">_xll.PDENSITY($J$575,Model!$F$163:$F$172,$J$518,$J$519,1)</f>
        <v>0.36132713399089061</v>
      </c>
      <c r="L575" s="6"/>
      <c r="M575" s="6"/>
      <c r="N575" s="6">
        <f t="shared" ca="1" si="136"/>
        <v>27.0813624636233</v>
      </c>
      <c r="O575" s="6">
        <f ca="1">_xll.PDENSITY($N$575,Model!$H$163:$H$172,$N$518,$N$519,1)</f>
        <v>0.30949615291062404</v>
      </c>
      <c r="P575" s="6">
        <f t="shared" ca="1" si="137"/>
        <v>27.0813624636233</v>
      </c>
      <c r="Q575" s="6">
        <f ca="1">_xll.PDENSITY($P$575,Model!$I$163:$I$172,$P$518,$P$519,1)</f>
        <v>0.31732089936603292</v>
      </c>
      <c r="R575" s="6">
        <f t="shared" ca="1" si="138"/>
        <v>27.0813624636233</v>
      </c>
      <c r="S575" s="6">
        <f ca="1">_xll.PDENSITY($R$575,Model!$J$163:$J$172,$R$518,$R$519,1)</f>
        <v>0.31891720480929953</v>
      </c>
      <c r="T575" s="6">
        <f t="shared" ca="1" si="139"/>
        <v>27.0813624636233</v>
      </c>
      <c r="U575" s="6">
        <f ca="1">_xll.PDENSITY($T$575,Model!$K$163:$K$172,$T$518,$T$519,1)</f>
        <v>0.31360332035186972</v>
      </c>
      <c r="V575" s="6">
        <f t="shared" ca="1" si="140"/>
        <v>27.0813624636233</v>
      </c>
      <c r="W575" s="6">
        <f ca="1">_xll.PDENSITY($V$575,Model!$L$163:$L$172,$V$518,$V$519,1)</f>
        <v>0.33075484092732355</v>
      </c>
    </row>
    <row r="576" spans="1:23">
      <c r="A576">
        <v>53</v>
      </c>
      <c r="B576" s="6">
        <f t="shared" ca="1" si="131"/>
        <v>27.229711777132117</v>
      </c>
      <c r="C576" s="6">
        <f ca="1">_xll.PDENSITY($B$576,Model!$B$163:$B$172,$B$518,$B$519,1)</f>
        <v>0.40340227968669762</v>
      </c>
      <c r="D576" s="6">
        <f t="shared" ca="1" si="132"/>
        <v>27.229711777132117</v>
      </c>
      <c r="E576" s="6">
        <f ca="1">_xll.PDENSITY($D$576,Model!$C$163:$C$172,$D$518,$D$519,1)</f>
        <v>0.32438610417427727</v>
      </c>
      <c r="F576" s="6">
        <f t="shared" ca="1" si="133"/>
        <v>27.229711777132117</v>
      </c>
      <c r="G576" s="6">
        <f ca="1">_xll.PDENSITY($F$576,Model!$D$163:$D$172,$F$518,$F$519,1)</f>
        <v>0.37785792072723279</v>
      </c>
      <c r="H576" s="6">
        <f t="shared" ca="1" si="134"/>
        <v>27.229711777132117</v>
      </c>
      <c r="I576" s="6">
        <f ca="1">_xll.PDENSITY($H$576,Model!$E$163:$E$172,$H$518,$H$519,1)</f>
        <v>0.32534065547775104</v>
      </c>
      <c r="J576" s="6">
        <f t="shared" ca="1" si="135"/>
        <v>27.229711777132117</v>
      </c>
      <c r="K576" s="6">
        <f ca="1">_xll.PDENSITY($J$576,Model!$F$163:$F$172,$J$518,$J$519,1)</f>
        <v>0.36792961221587955</v>
      </c>
      <c r="L576" s="6"/>
      <c r="M576" s="6"/>
      <c r="N576" s="6">
        <f t="shared" ca="1" si="136"/>
        <v>27.229711777132117</v>
      </c>
      <c r="O576" s="6">
        <f ca="1">_xll.PDENSITY($N$576,Model!$H$163:$H$172,$N$518,$N$519,1)</f>
        <v>0.31222145116534616</v>
      </c>
      <c r="P576" s="6">
        <f t="shared" ca="1" si="137"/>
        <v>27.229711777132117</v>
      </c>
      <c r="Q576" s="6">
        <f ca="1">_xll.PDENSITY($P$576,Model!$I$163:$I$172,$P$518,$P$519,1)</f>
        <v>0.32024332136600941</v>
      </c>
      <c r="R576" s="6">
        <f t="shared" ca="1" si="138"/>
        <v>27.229711777132117</v>
      </c>
      <c r="S576" s="6">
        <f ca="1">_xll.PDENSITY($R$576,Model!$J$163:$J$172,$R$518,$R$519,1)</f>
        <v>0.32160957632409726</v>
      </c>
      <c r="T576" s="6">
        <f t="shared" ca="1" si="139"/>
        <v>27.229711777132117</v>
      </c>
      <c r="U576" s="6">
        <f ca="1">_xll.PDENSITY($T$576,Model!$K$163:$K$172,$T$518,$T$519,1)</f>
        <v>0.31655557029854053</v>
      </c>
      <c r="V576" s="6">
        <f t="shared" ca="1" si="140"/>
        <v>27.229711777132117</v>
      </c>
      <c r="W576" s="6">
        <f ca="1">_xll.PDENSITY($V$576,Model!$L$163:$L$172,$V$518,$V$519,1)</f>
        <v>0.33458529496056277</v>
      </c>
    </row>
    <row r="577" spans="1:23">
      <c r="A577">
        <v>54</v>
      </c>
      <c r="B577" s="6">
        <f t="shared" ca="1" si="131"/>
        <v>27.378061090640934</v>
      </c>
      <c r="C577" s="6">
        <f ca="1">_xll.PDENSITY($B$577,Model!$B$163:$B$172,$B$518,$B$519,1)</f>
        <v>0.40848103838231864</v>
      </c>
      <c r="D577" s="6">
        <f t="shared" ca="1" si="132"/>
        <v>27.378061090640934</v>
      </c>
      <c r="E577" s="6">
        <f ca="1">_xll.PDENSITY($D$577,Model!$C$163:$C$172,$D$518,$D$519,1)</f>
        <v>0.32751093582099278</v>
      </c>
      <c r="F577" s="6">
        <f t="shared" ca="1" si="133"/>
        <v>27.378061090640934</v>
      </c>
      <c r="G577" s="6">
        <f ca="1">_xll.PDENSITY($F$577,Model!$D$163:$D$172,$F$518,$F$519,1)</f>
        <v>0.38376120468630603</v>
      </c>
      <c r="H577" s="6">
        <f t="shared" ca="1" si="134"/>
        <v>27.378061090640934</v>
      </c>
      <c r="I577" s="6">
        <f ca="1">_xll.PDENSITY($H$577,Model!$E$163:$E$172,$H$518,$H$519,1)</f>
        <v>0.32845651454501601</v>
      </c>
      <c r="J577" s="6">
        <f t="shared" ca="1" si="135"/>
        <v>27.378061090640934</v>
      </c>
      <c r="K577" s="6">
        <f ca="1">_xll.PDENSITY($J$577,Model!$F$163:$F$172,$J$518,$J$519,1)</f>
        <v>0.37466122037598004</v>
      </c>
      <c r="L577" s="6"/>
      <c r="M577" s="6"/>
      <c r="N577" s="6">
        <f t="shared" ca="1" si="136"/>
        <v>27.378061090640934</v>
      </c>
      <c r="O577" s="6">
        <f ca="1">_xll.PDENSITY($N$577,Model!$H$163:$H$172,$N$518,$N$519,1)</f>
        <v>0.31540365358258349</v>
      </c>
      <c r="P577" s="6">
        <f t="shared" ca="1" si="137"/>
        <v>27.378061090640934</v>
      </c>
      <c r="Q577" s="6">
        <f ca="1">_xll.PDENSITY($P$577,Model!$I$163:$I$172,$P$518,$P$519,1)</f>
        <v>0.32340239323237852</v>
      </c>
      <c r="R577" s="6">
        <f t="shared" ca="1" si="138"/>
        <v>27.378061090640934</v>
      </c>
      <c r="S577" s="6">
        <f ca="1">_xll.PDENSITY($R$577,Model!$J$163:$J$172,$R$518,$R$519,1)</f>
        <v>0.32464237675658147</v>
      </c>
      <c r="T577" s="6">
        <f t="shared" ca="1" si="139"/>
        <v>27.378061090640934</v>
      </c>
      <c r="U577" s="6">
        <f ca="1">_xll.PDENSITY($T$577,Model!$K$163:$K$172,$T$518,$T$519,1)</f>
        <v>0.31981366469696593</v>
      </c>
      <c r="V577" s="6">
        <f t="shared" ca="1" si="140"/>
        <v>27.378061090640934</v>
      </c>
      <c r="W577" s="6">
        <f ca="1">_xll.PDENSITY($V$577,Model!$L$163:$L$172,$V$518,$V$519,1)</f>
        <v>0.33872237945629824</v>
      </c>
    </row>
    <row r="578" spans="1:23">
      <c r="A578">
        <v>55</v>
      </c>
      <c r="B578" s="6">
        <f t="shared" ca="1" si="131"/>
        <v>27.52641040414975</v>
      </c>
      <c r="C578" s="6">
        <f ca="1">_xll.PDENSITY($B$578,Model!$B$163:$B$172,$B$518,$B$519,1)</f>
        <v>0.4136550691496339</v>
      </c>
      <c r="D578" s="6">
        <f t="shared" ca="1" si="132"/>
        <v>27.52641040414975</v>
      </c>
      <c r="E578" s="6">
        <f ca="1">_xll.PDENSITY($D$578,Model!$C$163:$C$172,$D$518,$D$519,1)</f>
        <v>0.33094178632261706</v>
      </c>
      <c r="F578" s="6">
        <f t="shared" ca="1" si="133"/>
        <v>27.52641040414975</v>
      </c>
      <c r="G578" s="6">
        <f ca="1">_xll.PDENSITY($F$578,Model!$D$163:$D$172,$F$518,$F$519,1)</f>
        <v>0.38980787031689024</v>
      </c>
      <c r="H578" s="6">
        <f t="shared" ca="1" si="134"/>
        <v>27.52641040414975</v>
      </c>
      <c r="I578" s="6">
        <f ca="1">_xll.PDENSITY($H$578,Model!$E$163:$E$172,$H$518,$H$519,1)</f>
        <v>0.33188701216063582</v>
      </c>
      <c r="J578" s="6">
        <f t="shared" ca="1" si="135"/>
        <v>27.52641040414975</v>
      </c>
      <c r="K578" s="6">
        <f ca="1">_xll.PDENSITY($J$578,Model!$F$163:$F$172,$J$518,$J$519,1)</f>
        <v>0.38152721289487507</v>
      </c>
      <c r="L578" s="6"/>
      <c r="M578" s="6"/>
      <c r="N578" s="6">
        <f t="shared" ca="1" si="136"/>
        <v>27.52641040414975</v>
      </c>
      <c r="O578" s="6">
        <f ca="1">_xll.PDENSITY($N$578,Model!$H$163:$H$172,$N$518,$N$519,1)</f>
        <v>0.31904553190242924</v>
      </c>
      <c r="P578" s="6">
        <f t="shared" ca="1" si="137"/>
        <v>27.52641040414975</v>
      </c>
      <c r="Q578" s="6">
        <f ca="1">_xll.PDENSITY($P$578,Model!$I$163:$I$172,$P$518,$P$519,1)</f>
        <v>0.32682434957598661</v>
      </c>
      <c r="R578" s="6">
        <f t="shared" ca="1" si="138"/>
        <v>27.52641040414975</v>
      </c>
      <c r="S578" s="6">
        <f ca="1">_xll.PDENSITY($R$578,Model!$J$163:$J$172,$R$518,$R$519,1)</f>
        <v>0.32801748655156276</v>
      </c>
      <c r="T578" s="6">
        <f t="shared" ca="1" si="139"/>
        <v>27.52641040414975</v>
      </c>
      <c r="U578" s="6">
        <f ca="1">_xll.PDENSITY($T$578,Model!$K$163:$K$172,$T$518,$T$519,1)</f>
        <v>0.32337477821888261</v>
      </c>
      <c r="V578" s="6">
        <f t="shared" ca="1" si="140"/>
        <v>27.52641040414975</v>
      </c>
      <c r="W578" s="6">
        <f ca="1">_xll.PDENSITY($V$578,Model!$L$163:$L$172,$V$518,$V$519,1)</f>
        <v>0.34285946395203376</v>
      </c>
    </row>
    <row r="579" spans="1:23">
      <c r="A579">
        <v>56</v>
      </c>
      <c r="B579" s="6">
        <f t="shared" ca="1" si="131"/>
        <v>27.674759717658567</v>
      </c>
      <c r="C579" s="6">
        <f ca="1">_xll.PDENSITY($B$579,Model!$B$163:$B$172,$B$518,$B$519,1)</f>
        <v>0.41892854702755855</v>
      </c>
      <c r="D579" s="6">
        <f t="shared" ca="1" si="132"/>
        <v>27.674759717658567</v>
      </c>
      <c r="E579" s="6">
        <f ca="1">_xll.PDENSITY($D$579,Model!$C$163:$C$172,$D$518,$D$519,1)</f>
        <v>0.33466417204698057</v>
      </c>
      <c r="F579" s="6">
        <f t="shared" ca="1" si="133"/>
        <v>27.674759717658567</v>
      </c>
      <c r="G579" s="6">
        <f ca="1">_xll.PDENSITY($F$579,Model!$D$163:$D$172,$F$518,$F$519,1)</f>
        <v>0.39600826824644397</v>
      </c>
      <c r="H579" s="6">
        <f t="shared" ca="1" si="134"/>
        <v>27.674759717658567</v>
      </c>
      <c r="I579" s="6">
        <f ca="1">_xll.PDENSITY($H$579,Model!$E$163:$E$172,$H$518,$H$519,1)</f>
        <v>0.33561090588326553</v>
      </c>
      <c r="J579" s="6">
        <f t="shared" ca="1" si="135"/>
        <v>27.674759717658567</v>
      </c>
      <c r="K579" s="6">
        <f ca="1">_xll.PDENSITY($J$579,Model!$F$163:$F$172,$J$518,$J$519,1)</f>
        <v>0.38853245867516312</v>
      </c>
      <c r="L579" s="6"/>
      <c r="M579" s="6"/>
      <c r="N579" s="6">
        <f t="shared" ca="1" si="136"/>
        <v>27.674759717658567</v>
      </c>
      <c r="O579" s="6">
        <f ca="1">_xll.PDENSITY($N$579,Model!$H$163:$H$172,$N$518,$N$519,1)</f>
        <v>0.32314048371470905</v>
      </c>
      <c r="P579" s="6">
        <f t="shared" ca="1" si="137"/>
        <v>27.674759717658567</v>
      </c>
      <c r="Q579" s="6">
        <f ca="1">_xll.PDENSITY($P$579,Model!$I$163:$I$172,$P$518,$P$519,1)</f>
        <v>0.33052737619146078</v>
      </c>
      <c r="R579" s="6">
        <f t="shared" ca="1" si="138"/>
        <v>27.674759717658567</v>
      </c>
      <c r="S579" s="6">
        <f ca="1">_xll.PDENSITY($R$579,Model!$J$163:$J$172,$R$518,$R$519,1)</f>
        <v>0.33173490570904118</v>
      </c>
      <c r="T579" s="6">
        <f t="shared" ca="1" si="139"/>
        <v>27.674759717658567</v>
      </c>
      <c r="U579" s="6">
        <f ca="1">_xll.PDENSITY($T$579,Model!$K$163:$K$172,$T$518,$T$519,1)</f>
        <v>0.32723922583174547</v>
      </c>
      <c r="V579" s="6">
        <f t="shared" ca="1" si="140"/>
        <v>27.674759717658567</v>
      </c>
      <c r="W579" s="6">
        <f ca="1">_xll.PDENSITY($V$579,Model!$L$163:$L$172,$V$518,$V$519,1)</f>
        <v>0.34699654844776928</v>
      </c>
    </row>
    <row r="580" spans="1:23">
      <c r="A580">
        <v>57</v>
      </c>
      <c r="B580" s="6">
        <f t="shared" ca="1" si="131"/>
        <v>27.823109031167384</v>
      </c>
      <c r="C580" s="6">
        <f ca="1">_xll.PDENSITY($B$580,Model!$B$163:$B$172,$B$518,$B$519,1)</f>
        <v>0.42430524245385659</v>
      </c>
      <c r="D580" s="6">
        <f t="shared" ca="1" si="132"/>
        <v>27.823109031167384</v>
      </c>
      <c r="E580" s="6">
        <f ca="1">_xll.PDENSITY($D$580,Model!$C$163:$C$172,$D$518,$D$519,1)</f>
        <v>0.33866237862075266</v>
      </c>
      <c r="F580" s="6">
        <f t="shared" ca="1" si="133"/>
        <v>27.823109031167384</v>
      </c>
      <c r="G580" s="6">
        <f ca="1">_xll.PDENSITY($F$580,Model!$D$163:$D$172,$F$518,$F$519,1)</f>
        <v>0.40237301225998279</v>
      </c>
      <c r="H580" s="6">
        <f t="shared" ca="1" si="134"/>
        <v>27.823109031167384</v>
      </c>
      <c r="I580" s="6">
        <f ca="1">_xll.PDENSITY($H$580,Model!$E$163:$E$172,$H$518,$H$519,1)</f>
        <v>0.33960695327156004</v>
      </c>
      <c r="J580" s="6">
        <f t="shared" ca="1" si="135"/>
        <v>27.823109031167384</v>
      </c>
      <c r="K580" s="6">
        <f ca="1">_xll.PDENSITY($J$580,Model!$F$163:$F$172,$J$518,$J$519,1)</f>
        <v>0.39568139477371828</v>
      </c>
      <c r="L580" s="6"/>
      <c r="M580" s="6"/>
      <c r="N580" s="6">
        <f t="shared" ca="1" si="136"/>
        <v>27.823109031167384</v>
      </c>
      <c r="O580" s="6">
        <f ca="1">_xll.PDENSITY($N$580,Model!$H$163:$H$172,$N$518,$N$519,1)</f>
        <v>0.32767253255327622</v>
      </c>
      <c r="P580" s="6">
        <f t="shared" ca="1" si="137"/>
        <v>27.823109031167384</v>
      </c>
      <c r="Q580" s="6">
        <f ca="1">_xll.PDENSITY($P$580,Model!$I$163:$I$172,$P$518,$P$519,1)</f>
        <v>0.33452212645585189</v>
      </c>
      <c r="R580" s="6">
        <f t="shared" ca="1" si="138"/>
        <v>27.823109031167384</v>
      </c>
      <c r="S580" s="6">
        <f ca="1">_xll.PDENSITY($R$580,Model!$J$163:$J$172,$R$518,$R$519,1)</f>
        <v>0.33579463422901673</v>
      </c>
      <c r="T580" s="6">
        <f t="shared" ca="1" si="139"/>
        <v>27.823109031167384</v>
      </c>
      <c r="U580" s="6">
        <f ca="1">_xll.PDENSITY($T$580,Model!$K$163:$K$172,$T$518,$T$519,1)</f>
        <v>0.33140809847345926</v>
      </c>
      <c r="V580" s="6">
        <f t="shared" ca="1" si="140"/>
        <v>27.823109031167384</v>
      </c>
      <c r="W580" s="6">
        <f ca="1">_xll.PDENSITY($V$580,Model!$L$163:$L$172,$V$518,$V$519,1)</f>
        <v>0.35113363294350475</v>
      </c>
    </row>
    <row r="581" spans="1:23">
      <c r="A581">
        <v>58</v>
      </c>
      <c r="B581" s="6">
        <f t="shared" ca="1" si="131"/>
        <v>27.971458344676201</v>
      </c>
      <c r="C581" s="6">
        <f ca="1">_xll.PDENSITY($B$581,Model!$B$163:$B$172,$B$518,$B$519,1)</f>
        <v>0.42978852507824056</v>
      </c>
      <c r="D581" s="6">
        <f t="shared" ca="1" si="132"/>
        <v>27.971458344676201</v>
      </c>
      <c r="E581" s="6">
        <f ca="1">_xll.PDENSITY($D$581,Model!$C$163:$C$172,$D$518,$D$519,1)</f>
        <v>0.34291953216689397</v>
      </c>
      <c r="F581" s="6">
        <f t="shared" ca="1" si="133"/>
        <v>27.971458344676201</v>
      </c>
      <c r="G581" s="6">
        <f ca="1">_xll.PDENSITY($F$581,Model!$D$163:$D$172,$F$518,$F$519,1)</f>
        <v>0.40891299746865989</v>
      </c>
      <c r="H581" s="6">
        <f t="shared" ca="1" si="134"/>
        <v>27.971458344676201</v>
      </c>
      <c r="I581" s="6">
        <f ca="1">_xll.PDENSITY($H$581,Model!$E$163:$E$172,$H$518,$H$519,1)</f>
        <v>0.34385391783870611</v>
      </c>
      <c r="J581" s="6">
        <f t="shared" ca="1" si="135"/>
        <v>27.971458344676201</v>
      </c>
      <c r="K581" s="6">
        <f ca="1">_xll.PDENSITY($J$581,Model!$F$163:$F$172,$J$518,$J$519,1)</f>
        <v>0.40297798204404717</v>
      </c>
      <c r="L581" s="6"/>
      <c r="M581" s="6"/>
      <c r="N581" s="6">
        <f t="shared" ca="1" si="136"/>
        <v>27.971458344676201</v>
      </c>
      <c r="O581" s="6">
        <f ca="1">_xll.PDENSITY($N$581,Model!$H$163:$H$172,$N$518,$N$519,1)</f>
        <v>0.33261632789601248</v>
      </c>
      <c r="P581" s="6">
        <f t="shared" ca="1" si="137"/>
        <v>27.971458344676201</v>
      </c>
      <c r="Q581" s="6">
        <f ca="1">_xll.PDENSITY($P$581,Model!$I$163:$I$172,$P$518,$P$519,1)</f>
        <v>0.33881226669292225</v>
      </c>
      <c r="R581" s="6">
        <f t="shared" ca="1" si="138"/>
        <v>27.971458344676201</v>
      </c>
      <c r="S581" s="6">
        <f ca="1">_xll.PDENSITY($R$581,Model!$J$163:$J$172,$R$518,$R$519,1)</f>
        <v>0.34019667608155013</v>
      </c>
      <c r="T581" s="6">
        <f t="shared" ca="1" si="139"/>
        <v>27.971458344676201</v>
      </c>
      <c r="U581" s="6">
        <f ca="1">_xll.PDENSITY($T$581,Model!$K$163:$K$172,$T$518,$T$519,1)</f>
        <v>0.3358813496384091</v>
      </c>
      <c r="V581" s="6">
        <f t="shared" ca="1" si="140"/>
        <v>27.971458344676201</v>
      </c>
      <c r="W581" s="6">
        <f ca="1">_xll.PDENSITY($V$581,Model!$L$163:$L$172,$V$518,$V$519,1)</f>
        <v>0.35528480654979633</v>
      </c>
    </row>
    <row r="582" spans="1:23">
      <c r="A582">
        <v>59</v>
      </c>
      <c r="B582" s="6">
        <f t="shared" ca="1" si="131"/>
        <v>28.119807658185017</v>
      </c>
      <c r="C582" s="6">
        <f ca="1">_xll.PDENSITY($B$582,Model!$B$163:$B$172,$B$518,$B$519,1)</f>
        <v>0.43538137677559635</v>
      </c>
      <c r="D582" s="6">
        <f t="shared" ca="1" si="132"/>
        <v>28.119807658185017</v>
      </c>
      <c r="E582" s="6">
        <f ca="1">_xll.PDENSITY($D$582,Model!$C$163:$C$172,$D$518,$D$519,1)</f>
        <v>0.34753581984494808</v>
      </c>
      <c r="F582" s="6">
        <f t="shared" ca="1" si="133"/>
        <v>28.119807658185017</v>
      </c>
      <c r="G582" s="6">
        <f ca="1">_xll.PDENSITY($F$582,Model!$D$163:$D$172,$F$518,$F$519,1)</f>
        <v>0.4156394189599194</v>
      </c>
      <c r="H582" s="6">
        <f t="shared" ca="1" si="134"/>
        <v>28.119807658185017</v>
      </c>
      <c r="I582" s="6">
        <f ca="1">_xll.PDENSITY($H$582,Model!$E$163:$E$172,$H$518,$H$519,1)</f>
        <v>0.34847240055545903</v>
      </c>
      <c r="J582" s="6">
        <f t="shared" ca="1" si="135"/>
        <v>28.119807658185017</v>
      </c>
      <c r="K582" s="6">
        <f ca="1">_xll.PDENSITY($J$582,Model!$F$163:$F$172,$J$518,$J$519,1)</f>
        <v>0.41042566307757244</v>
      </c>
      <c r="L582" s="6"/>
      <c r="M582" s="6"/>
      <c r="N582" s="6">
        <f t="shared" ca="1" si="136"/>
        <v>28.119807658185017</v>
      </c>
      <c r="O582" s="6">
        <f ca="1">_xll.PDENSITY($N$582,Model!$H$163:$H$172,$N$518,$N$519,1)</f>
        <v>0.33793734802775133</v>
      </c>
      <c r="P582" s="6">
        <f t="shared" ca="1" si="137"/>
        <v>28.119807658185017</v>
      </c>
      <c r="Q582" s="6">
        <f ca="1">_xll.PDENSITY($P$582,Model!$I$163:$I$172,$P$518,$P$519,1)</f>
        <v>0.3434040772241832</v>
      </c>
      <c r="R582" s="6">
        <f t="shared" ca="1" si="138"/>
        <v>28.119807658185017</v>
      </c>
      <c r="S582" s="6">
        <f ca="1">_xll.PDENSITY($R$582,Model!$J$163:$J$172,$R$518,$R$519,1)</f>
        <v>0.34503683868964452</v>
      </c>
      <c r="T582" s="6">
        <f t="shared" ca="1" si="139"/>
        <v>28.119807658185017</v>
      </c>
      <c r="U582" s="6">
        <f ca="1">_xll.PDENSITY($T$582,Model!$K$163:$K$172,$T$518,$T$519,1)</f>
        <v>0.3406569337020372</v>
      </c>
      <c r="V582" s="6">
        <f t="shared" ca="1" si="140"/>
        <v>28.119807658185017</v>
      </c>
      <c r="W582" s="6">
        <f ca="1">_xll.PDENSITY($V$582,Model!$L$163:$L$172,$V$518,$V$519,1)</f>
        <v>0.36216394148502212</v>
      </c>
    </row>
    <row r="583" spans="1:23">
      <c r="A583">
        <v>60</v>
      </c>
      <c r="B583" s="6">
        <f t="shared" ca="1" si="131"/>
        <v>28.268156971693834</v>
      </c>
      <c r="C583" s="6">
        <f ca="1">_xll.PDENSITY($B$583,Model!$B$163:$B$172,$B$518,$B$519,1)</f>
        <v>0.44108641217170053</v>
      </c>
      <c r="D583" s="6">
        <f t="shared" ca="1" si="132"/>
        <v>28.268156971693834</v>
      </c>
      <c r="E583" s="6">
        <f ca="1">_xll.PDENSITY($D$583,Model!$C$163:$C$172,$D$518,$D$519,1)</f>
        <v>0.35274773734676013</v>
      </c>
      <c r="F583" s="6">
        <f t="shared" ca="1" si="133"/>
        <v>28.268156971693834</v>
      </c>
      <c r="G583" s="6">
        <f ca="1">_xll.PDENSITY($F$583,Model!$D$163:$D$172,$F$518,$F$519,1)</f>
        <v>0.4225637909611451</v>
      </c>
      <c r="H583" s="6">
        <f t="shared" ca="1" si="134"/>
        <v>28.268156971693834</v>
      </c>
      <c r="I583" s="6">
        <f ca="1">_xll.PDENSITY($H$583,Model!$E$163:$E$172,$H$518,$H$519,1)</f>
        <v>0.35373969529071952</v>
      </c>
      <c r="J583" s="6">
        <f t="shared" ca="1" si="135"/>
        <v>28.268156971693834</v>
      </c>
      <c r="K583" s="6">
        <f ca="1">_xll.PDENSITY($J$583,Model!$F$163:$F$172,$J$518,$J$519,1)</f>
        <v>0.4180273227640211</v>
      </c>
      <c r="L583" s="6"/>
      <c r="M583" s="6"/>
      <c r="N583" s="6">
        <f t="shared" ca="1" si="136"/>
        <v>28.268156971693834</v>
      </c>
      <c r="O583" s="6">
        <f ca="1">_xll.PDENSITY($N$583,Model!$H$163:$H$172,$N$518,$N$519,1)</f>
        <v>0.34359465621247065</v>
      </c>
      <c r="P583" s="6">
        <f t="shared" ca="1" si="137"/>
        <v>28.268156971693834</v>
      </c>
      <c r="Q583" s="6">
        <f ca="1">_xll.PDENSITY($P$583,Model!$I$163:$I$172,$P$518,$P$519,1)</f>
        <v>0.34834865132576498</v>
      </c>
      <c r="R583" s="6">
        <f t="shared" ca="1" si="138"/>
        <v>28.268156971693834</v>
      </c>
      <c r="S583" s="6">
        <f ca="1">_xll.PDENSITY($R$583,Model!$J$163:$J$172,$R$518,$R$519,1)</f>
        <v>0.35052269762237154</v>
      </c>
      <c r="T583" s="6">
        <f t="shared" ca="1" si="139"/>
        <v>28.268156971693834</v>
      </c>
      <c r="U583" s="6">
        <f ca="1">_xll.PDENSITY($T$583,Model!$K$163:$K$172,$T$518,$T$519,1)</f>
        <v>0.34573777560200536</v>
      </c>
      <c r="V583" s="6">
        <f t="shared" ca="1" si="140"/>
        <v>28.268156971693834</v>
      </c>
      <c r="W583" s="6">
        <f ca="1">_xll.PDENSITY($V$583,Model!$L$163:$L$172,$V$518,$V$519,1)</f>
        <v>0.37043811047649317</v>
      </c>
    </row>
    <row r="584" spans="1:23">
      <c r="A584">
        <v>61</v>
      </c>
      <c r="B584" s="6">
        <f t="shared" ca="1" si="131"/>
        <v>28.416506285202651</v>
      </c>
      <c r="C584" s="6">
        <f ca="1">_xll.PDENSITY($B$584,Model!$B$163:$B$172,$B$518,$B$519,1)</f>
        <v>0.44690590396213137</v>
      </c>
      <c r="D584" s="6">
        <f t="shared" ca="1" si="132"/>
        <v>28.416506285202651</v>
      </c>
      <c r="E584" s="6">
        <f ca="1">_xll.PDENSITY($D$584,Model!$C$163:$C$172,$D$518,$D$519,1)</f>
        <v>0.35858129301303476</v>
      </c>
      <c r="F584" s="6">
        <f t="shared" ca="1" si="133"/>
        <v>28.416506285202651</v>
      </c>
      <c r="G584" s="6">
        <f ca="1">_xll.PDENSITY($F$584,Model!$D$163:$D$172,$F$518,$F$519,1)</f>
        <v>0.4296979665496109</v>
      </c>
      <c r="H584" s="6">
        <f t="shared" ca="1" si="134"/>
        <v>28.416506285202651</v>
      </c>
      <c r="I584" s="6">
        <f ca="1">_xll.PDENSITY($H$584,Model!$E$163:$E$172,$H$518,$H$519,1)</f>
        <v>0.35967224374308066</v>
      </c>
      <c r="J584" s="6">
        <f t="shared" ca="1" si="135"/>
        <v>28.416506285202651</v>
      </c>
      <c r="K584" s="6">
        <f ca="1">_xll.PDENSITY($J$584,Model!$F$163:$F$172,$J$518,$J$519,1)</f>
        <v>0.42578525177714688</v>
      </c>
      <c r="L584" s="6"/>
      <c r="M584" s="6"/>
      <c r="N584" s="6">
        <f t="shared" ca="1" si="136"/>
        <v>28.416506285202651</v>
      </c>
      <c r="O584" s="6">
        <f ca="1">_xll.PDENSITY($N$584,Model!$H$163:$H$172,$N$518,$N$519,1)</f>
        <v>0.34954575221436546</v>
      </c>
      <c r="P584" s="6">
        <f t="shared" ca="1" si="137"/>
        <v>28.416506285202651</v>
      </c>
      <c r="Q584" s="6">
        <f ca="1">_xll.PDENSITY($P$584,Model!$I$163:$I$172,$P$518,$P$519,1)</f>
        <v>0.35372050395051957</v>
      </c>
      <c r="R584" s="6">
        <f t="shared" ca="1" si="138"/>
        <v>28.416506285202651</v>
      </c>
      <c r="S584" s="6">
        <f ca="1">_xll.PDENSITY($R$584,Model!$J$163:$J$172,$R$518,$R$519,1)</f>
        <v>0.3566931752800927</v>
      </c>
      <c r="T584" s="6">
        <f t="shared" ca="1" si="139"/>
        <v>28.416506285202651</v>
      </c>
      <c r="U584" s="6">
        <f ca="1">_xll.PDENSITY($T$584,Model!$K$163:$K$172,$T$518,$T$519,1)</f>
        <v>0.3511427470579071</v>
      </c>
      <c r="V584" s="6">
        <f t="shared" ca="1" si="140"/>
        <v>28.416506285202651</v>
      </c>
      <c r="W584" s="6">
        <f ca="1">_xll.PDENSITY($V$584,Model!$L$163:$L$172,$V$518,$V$519,1)</f>
        <v>0.3787122794679641</v>
      </c>
    </row>
    <row r="585" spans="1:23">
      <c r="A585">
        <v>62</v>
      </c>
      <c r="B585" s="6">
        <f t="shared" ca="1" si="131"/>
        <v>28.564855598711468</v>
      </c>
      <c r="C585" s="6">
        <f ca="1">_xll.PDENSITY($B$585,Model!$B$163:$B$172,$B$518,$B$519,1)</f>
        <v>0.45284180940727614</v>
      </c>
      <c r="D585" s="6">
        <f t="shared" ca="1" si="132"/>
        <v>28.564855598711468</v>
      </c>
      <c r="E585" s="6">
        <f ca="1">_xll.PDENSITY($D$585,Model!$C$163:$C$172,$D$518,$D$519,1)</f>
        <v>0.36501185998391034</v>
      </c>
      <c r="F585" s="6">
        <f t="shared" ca="1" si="133"/>
        <v>28.564855598711468</v>
      </c>
      <c r="G585" s="6">
        <f ca="1">_xll.PDENSITY($F$585,Model!$D$163:$D$172,$F$518,$F$519,1)</f>
        <v>0.4370126679001759</v>
      </c>
      <c r="H585" s="6">
        <f t="shared" ca="1" si="134"/>
        <v>28.564855598711468</v>
      </c>
      <c r="I585" s="6">
        <f ca="1">_xll.PDENSITY($H$585,Model!$E$163:$E$172,$H$518,$H$519,1)</f>
        <v>0.36622756102985243</v>
      </c>
      <c r="J585" s="6">
        <f t="shared" ca="1" si="135"/>
        <v>28.564855598711468</v>
      </c>
      <c r="K585" s="6">
        <f ca="1">_xll.PDENSITY($J$585,Model!$F$163:$F$172,$J$518,$J$519,1)</f>
        <v>0.43370110843815957</v>
      </c>
      <c r="L585" s="6"/>
      <c r="M585" s="6"/>
      <c r="N585" s="6">
        <f t="shared" ca="1" si="136"/>
        <v>28.564855598711468</v>
      </c>
      <c r="O585" s="6">
        <f ca="1">_xll.PDENSITY($N$585,Model!$H$163:$H$172,$N$518,$N$519,1)</f>
        <v>0.35574837078856897</v>
      </c>
      <c r="P585" s="6">
        <f t="shared" ca="1" si="137"/>
        <v>28.564855598711468</v>
      </c>
      <c r="Q585" s="6">
        <f ca="1">_xll.PDENSITY($P$585,Model!$I$163:$I$172,$P$518,$P$519,1)</f>
        <v>0.35957984288957534</v>
      </c>
      <c r="R585" s="6">
        <f t="shared" ca="1" si="138"/>
        <v>28.564855598711468</v>
      </c>
      <c r="S585" s="6">
        <f ca="1">_xll.PDENSITY($R$585,Model!$J$163:$J$172,$R$518,$R$519,1)</f>
        <v>0.36346529731566146</v>
      </c>
      <c r="T585" s="6">
        <f t="shared" ca="1" si="139"/>
        <v>28.564855598711468</v>
      </c>
      <c r="U585" s="6">
        <f ca="1">_xll.PDENSITY($T$585,Model!$K$163:$K$172,$T$518,$T$519,1)</f>
        <v>0.35690492369945304</v>
      </c>
      <c r="V585" s="6">
        <f t="shared" ca="1" si="140"/>
        <v>28.564855598711468</v>
      </c>
      <c r="W585" s="6">
        <f ca="1">_xll.PDENSITY($V$585,Model!$L$163:$L$172,$V$518,$V$519,1)</f>
        <v>0.38698644845943514</v>
      </c>
    </row>
    <row r="586" spans="1:23">
      <c r="A586">
        <v>63</v>
      </c>
      <c r="B586" s="6">
        <f t="shared" ca="1" si="131"/>
        <v>28.713204912220284</v>
      </c>
      <c r="C586" s="6">
        <f ca="1">_xll.PDENSITY($B$586,Model!$B$163:$B$172,$B$518,$B$519,1)</f>
        <v>0.4588957937747134</v>
      </c>
      <c r="D586" s="6">
        <f t="shared" ca="1" si="132"/>
        <v>28.713204912220284</v>
      </c>
      <c r="E586" s="6">
        <f ca="1">_xll.PDENSITY($D$586,Model!$C$163:$C$172,$D$518,$D$519,1)</f>
        <v>0.37201229106465999</v>
      </c>
      <c r="F586" s="6">
        <f t="shared" ca="1" si="133"/>
        <v>28.713204912220284</v>
      </c>
      <c r="G586" s="6">
        <f ca="1">_xll.PDENSITY($F$586,Model!$D$163:$D$172,$F$518,$F$519,1)</f>
        <v>0.44439862199034846</v>
      </c>
      <c r="H586" s="6">
        <f t="shared" ca="1" si="134"/>
        <v>28.713204912220284</v>
      </c>
      <c r="I586" s="6">
        <f ca="1">_xll.PDENSITY($H$586,Model!$E$163:$E$172,$H$518,$H$519,1)</f>
        <v>0.37336316226834504</v>
      </c>
      <c r="J586" s="6">
        <f t="shared" ca="1" si="135"/>
        <v>28.713204912220284</v>
      </c>
      <c r="K586" s="6">
        <f ca="1">_xll.PDENSITY($J$586,Model!$F$163:$F$172,$J$518,$J$519,1)</f>
        <v>0.44177588289302328</v>
      </c>
      <c r="L586" s="6"/>
      <c r="M586" s="6"/>
      <c r="N586" s="6">
        <f t="shared" ca="1" si="136"/>
        <v>28.713204912220284</v>
      </c>
      <c r="O586" s="6">
        <f ca="1">_xll.PDENSITY($N$586,Model!$H$163:$H$172,$N$518,$N$519,1)</f>
        <v>0.36216884614766376</v>
      </c>
      <c r="P586" s="6">
        <f t="shared" ca="1" si="137"/>
        <v>28.713204912220284</v>
      </c>
      <c r="Q586" s="6">
        <f ca="1">_xll.PDENSITY($P$586,Model!$I$163:$I$172,$P$518,$P$519,1)</f>
        <v>0.36597088746385897</v>
      </c>
      <c r="R586" s="6">
        <f t="shared" ca="1" si="138"/>
        <v>28.713204912220284</v>
      </c>
      <c r="S586" s="6">
        <f ca="1">_xll.PDENSITY($R$586,Model!$J$163:$J$172,$R$518,$R$519,1)</f>
        <v>0.37059551808585278</v>
      </c>
      <c r="T586" s="6">
        <f t="shared" ca="1" si="139"/>
        <v>28.713204912220284</v>
      </c>
      <c r="U586" s="6">
        <f ca="1">_xll.PDENSITY($T$586,Model!$K$163:$K$172,$T$518,$T$519,1)</f>
        <v>0.36306556495379427</v>
      </c>
      <c r="V586" s="6">
        <f t="shared" ca="1" si="140"/>
        <v>28.713204912220284</v>
      </c>
      <c r="W586" s="6">
        <f ca="1">_xll.PDENSITY($V$586,Model!$L$163:$L$172,$V$518,$V$519,1)</f>
        <v>0.39526061745090618</v>
      </c>
    </row>
    <row r="587" spans="1:23">
      <c r="A587">
        <v>64</v>
      </c>
      <c r="B587" s="6">
        <f t="shared" ca="1" si="131"/>
        <v>28.861554225729101</v>
      </c>
      <c r="C587" s="6">
        <f ca="1">_xll.PDENSITY($B$587,Model!$B$163:$B$172,$B$518,$B$519,1)</f>
        <v>0.46506924630539415</v>
      </c>
      <c r="D587" s="6">
        <f t="shared" ca="1" si="132"/>
        <v>28.861554225729101</v>
      </c>
      <c r="E587" s="6">
        <f ca="1">_xll.PDENSITY($D$587,Model!$C$163:$C$172,$D$518,$D$519,1)</f>
        <v>0.3795530333299223</v>
      </c>
      <c r="F587" s="6">
        <f t="shared" ca="1" si="133"/>
        <v>28.861554225729101</v>
      </c>
      <c r="G587" s="6">
        <f ca="1">_xll.PDENSITY($F$587,Model!$D$163:$D$172,$F$518,$F$519,1)</f>
        <v>0.45186057723950157</v>
      </c>
      <c r="H587" s="6">
        <f t="shared" ca="1" si="134"/>
        <v>28.861554225729101</v>
      </c>
      <c r="I587" s="6">
        <f ca="1">_xll.PDENSITY($H$587,Model!$E$163:$E$172,$H$518,$H$519,1)</f>
        <v>0.38103656257586838</v>
      </c>
      <c r="J587" s="6">
        <f t="shared" ca="1" si="135"/>
        <v>28.861554225729101</v>
      </c>
      <c r="K587" s="6">
        <f ca="1">_xll.PDENSITY($J$587,Model!$F$163:$F$172,$J$518,$J$519,1)</f>
        <v>0.45000989266326918</v>
      </c>
      <c r="L587" s="6"/>
      <c r="M587" s="6"/>
      <c r="N587" s="6">
        <f t="shared" ca="1" si="136"/>
        <v>28.861554225729101</v>
      </c>
      <c r="O587" s="6">
        <f ca="1">_xll.PDENSITY($N$587,Model!$H$163:$H$172,$N$518,$N$519,1)</f>
        <v>0.36879828932821185</v>
      </c>
      <c r="P587" s="6">
        <f t="shared" ca="1" si="137"/>
        <v>28.861554225729101</v>
      </c>
      <c r="Q587" s="6">
        <f ca="1">_xll.PDENSITY($P$587,Model!$I$163:$I$172,$P$518,$P$519,1)</f>
        <v>0.37292295924707847</v>
      </c>
      <c r="R587" s="6">
        <f t="shared" ca="1" si="138"/>
        <v>28.861554225729101</v>
      </c>
      <c r="S587" s="6">
        <f ca="1">_xll.PDENSITY($R$587,Model!$J$163:$J$172,$R$518,$R$519,1)</f>
        <v>0.37806804821854129</v>
      </c>
      <c r="T587" s="6">
        <f t="shared" ca="1" si="139"/>
        <v>28.861554225729101</v>
      </c>
      <c r="U587" s="6">
        <f ca="1">_xll.PDENSITY($T$587,Model!$K$163:$K$172,$T$518,$T$519,1)</f>
        <v>0.36966891466000418</v>
      </c>
      <c r="V587" s="6">
        <f t="shared" ca="1" si="140"/>
        <v>28.861554225729101</v>
      </c>
      <c r="W587" s="6">
        <f ca="1">_xll.PDENSITY($V$587,Model!$L$163:$L$172,$V$518,$V$519,1)</f>
        <v>0.40353478644237717</v>
      </c>
    </row>
    <row r="588" spans="1:23">
      <c r="A588">
        <v>65</v>
      </c>
      <c r="B588" s="6">
        <f t="shared" ca="1" si="131"/>
        <v>29.009903539237918</v>
      </c>
      <c r="C588" s="6">
        <f ca="1">_xll.PDENSITY($B$588,Model!$B$163:$B$172,$B$518,$B$519,1)</f>
        <v>0.47136328458432281</v>
      </c>
      <c r="D588" s="6">
        <f t="shared" ca="1" si="132"/>
        <v>29.009903539237918</v>
      </c>
      <c r="E588" s="6">
        <f ca="1">_xll.PDENSITY($D$588,Model!$C$163:$C$172,$D$518,$D$519,1)</f>
        <v>0.38760225288393235</v>
      </c>
      <c r="F588" s="6">
        <f t="shared" ca="1" si="133"/>
        <v>29.009903539237918</v>
      </c>
      <c r="G588" s="6">
        <f ca="1">_xll.PDENSITY($F$588,Model!$D$163:$D$172,$F$518,$F$519,1)</f>
        <v>0.45941130695504367</v>
      </c>
      <c r="H588" s="6">
        <f t="shared" ca="1" si="134"/>
        <v>29.009903539237918</v>
      </c>
      <c r="I588" s="6">
        <f ca="1">_xll.PDENSITY($H$588,Model!$E$163:$E$172,$H$518,$H$519,1)</f>
        <v>0.38920527706973262</v>
      </c>
      <c r="J588" s="6">
        <f t="shared" ca="1" si="135"/>
        <v>29.009903539237918</v>
      </c>
      <c r="K588" s="6">
        <f ca="1">_xll.PDENSITY($J$588,Model!$F$163:$F$172,$J$518,$J$519,1)</f>
        <v>0.4584027470177312</v>
      </c>
      <c r="L588" s="6"/>
      <c r="M588" s="6"/>
      <c r="N588" s="6">
        <f t="shared" ca="1" si="136"/>
        <v>29.009903539237918</v>
      </c>
      <c r="O588" s="6">
        <f ca="1">_xll.PDENSITY($N$588,Model!$H$163:$H$172,$N$518,$N$519,1)</f>
        <v>0.37565565467625606</v>
      </c>
      <c r="P588" s="6">
        <f t="shared" ca="1" si="137"/>
        <v>29.009903539237918</v>
      </c>
      <c r="Q588" s="6">
        <f ca="1">_xll.PDENSITY($P$588,Model!$I$163:$I$172,$P$518,$P$519,1)</f>
        <v>0.38045157278870662</v>
      </c>
      <c r="R588" s="6">
        <f t="shared" ca="1" si="138"/>
        <v>29.009903539237918</v>
      </c>
      <c r="S588" s="6">
        <f ca="1">_xll.PDENSITY($R$588,Model!$J$163:$J$172,$R$518,$R$519,1)</f>
        <v>0.38588288771372686</v>
      </c>
      <c r="T588" s="6">
        <f t="shared" ca="1" si="139"/>
        <v>29.009903539237918</v>
      </c>
      <c r="U588" s="6">
        <f ca="1">_xll.PDENSITY($T$588,Model!$K$163:$K$172,$T$518,$T$519,1)</f>
        <v>0.37675789412027172</v>
      </c>
      <c r="V588" s="6">
        <f t="shared" ca="1" si="140"/>
        <v>29.009903539237918</v>
      </c>
      <c r="W588" s="6">
        <f ca="1">_xll.PDENSITY($V$588,Model!$L$163:$L$172,$V$518,$V$519,1)</f>
        <v>0.41180895543384821</v>
      </c>
    </row>
    <row r="589" spans="1:23">
      <c r="A589">
        <v>66</v>
      </c>
      <c r="B589" s="6">
        <f t="shared" ref="B589:B623" ca="1" si="141">1/99*($B$517-$B$516)+B588</f>
        <v>29.158252852746735</v>
      </c>
      <c r="C589" s="6">
        <f ca="1">_xll.PDENSITY($B$589,Model!$B$163:$B$172,$B$518,$B$519,1)</f>
        <v>0.47777874401488063</v>
      </c>
      <c r="D589" s="6">
        <f t="shared" ref="D589:D623" ca="1" si="142">1/99*($D$517-$D$516)+D588</f>
        <v>29.158252852746735</v>
      </c>
      <c r="E589" s="6">
        <f ca="1">_xll.PDENSITY($D$589,Model!$C$163:$C$172,$D$518,$D$519,1)</f>
        <v>0.39612596925006605</v>
      </c>
      <c r="F589" s="6">
        <f t="shared" ref="F589:F623" ca="1" si="143">1/99*($F$517-$F$516)+F588</f>
        <v>29.158252852746735</v>
      </c>
      <c r="G589" s="6">
        <f ca="1">_xll.PDENSITY($F$589,Model!$D$163:$D$172,$F$518,$F$519,1)</f>
        <v>0.46706373640771071</v>
      </c>
      <c r="H589" s="6">
        <f t="shared" ref="H589:H623" ca="1" si="144">1/99*($H$517-$H$516)+H588</f>
        <v>29.158252852746735</v>
      </c>
      <c r="I589" s="6">
        <f ca="1">_xll.PDENSITY($H$589,Model!$E$163:$E$172,$H$518,$H$519,1)</f>
        <v>0.39782682086724785</v>
      </c>
      <c r="J589" s="6">
        <f t="shared" ref="J589:J623" ca="1" si="145">1/99*($J$517-$J$516)+J588</f>
        <v>29.158252852746735</v>
      </c>
      <c r="K589" s="6">
        <f ca="1">_xll.PDENSITY($J$589,Model!$F$163:$F$172,$J$518,$J$519,1)</f>
        <v>0.46695332791393129</v>
      </c>
      <c r="L589" s="6"/>
      <c r="M589" s="6"/>
      <c r="N589" s="6">
        <f t="shared" ref="N589:N623" ca="1" si="146">1/99*($N$517-$N$516)+N588</f>
        <v>29.158252852746735</v>
      </c>
      <c r="O589" s="6">
        <f ca="1">_xll.PDENSITY($N$589,Model!$H$163:$H$172,$N$518,$N$519,1)</f>
        <v>0.38278149678314122</v>
      </c>
      <c r="P589" s="6">
        <f t="shared" ref="P589:P623" ca="1" si="147">1/99*($P$517-$P$516)+P588</f>
        <v>29.158252852746735</v>
      </c>
      <c r="Q589" s="6">
        <f ca="1">_xll.PDENSITY($P$589,Model!$I$163:$I$172,$P$518,$P$519,1)</f>
        <v>0.38855952633696389</v>
      </c>
      <c r="R589" s="6">
        <f t="shared" ref="R589:R623" ca="1" si="148">1/99*($R$517-$R$516)+R588</f>
        <v>29.158252852746735</v>
      </c>
      <c r="S589" s="6">
        <f ca="1">_xll.PDENSITY($R$589,Model!$J$163:$J$172,$R$518,$R$519,1)</f>
        <v>0.39404003657140951</v>
      </c>
      <c r="T589" s="6">
        <f t="shared" ref="T589:T623" ca="1" si="149">1/99*($T$517-$T$516)+T588</f>
        <v>29.158252852746735</v>
      </c>
      <c r="U589" s="6">
        <f ca="1">_xll.PDENSITY($T$589,Model!$K$163:$K$172,$T$518,$T$519,1)</f>
        <v>0.3843706222489866</v>
      </c>
      <c r="V589" s="6">
        <f t="shared" ref="V589:V623" ca="1" si="150">1/99*($V$517-$V$516)+V588</f>
        <v>29.158252852746735</v>
      </c>
      <c r="W589" s="6">
        <f ca="1">_xll.PDENSITY($V$589,Model!$L$163:$L$172,$V$518,$V$519,1)</f>
        <v>0.4200831244253192</v>
      </c>
    </row>
    <row r="590" spans="1:23">
      <c r="A590">
        <v>67</v>
      </c>
      <c r="B590" s="6">
        <f t="shared" ca="1" si="141"/>
        <v>29.306602166255551</v>
      </c>
      <c r="C590" s="6">
        <f ca="1">_xll.PDENSITY($B$590,Model!$B$163:$B$172,$B$518,$B$519,1)</f>
        <v>0.48431615036918052</v>
      </c>
      <c r="D590" s="6">
        <f t="shared" ca="1" si="142"/>
        <v>29.306602166255551</v>
      </c>
      <c r="E590" s="6">
        <f ca="1">_xll.PDENSITY($D$590,Model!$C$163:$C$172,$D$518,$D$519,1)</f>
        <v>0.40508819882236208</v>
      </c>
      <c r="F590" s="6">
        <f t="shared" ca="1" si="143"/>
        <v>29.306602166255551</v>
      </c>
      <c r="G590" s="6">
        <f ca="1">_xll.PDENSITY($F$590,Model!$D$163:$D$172,$F$518,$F$519,1)</f>
        <v>0.47483096495692773</v>
      </c>
      <c r="H590" s="6">
        <f t="shared" ca="1" si="144"/>
        <v>29.306602166255551</v>
      </c>
      <c r="I590" s="6">
        <f ca="1">_xll.PDENSITY($H$590,Model!$E$163:$E$172,$H$518,$H$519,1)</f>
        <v>0.40685870908572391</v>
      </c>
      <c r="J590" s="6">
        <f t="shared" ca="1" si="145"/>
        <v>29.306602166255551</v>
      </c>
      <c r="K590" s="6">
        <f ca="1">_xll.PDENSITY($J$590,Model!$F$163:$F$172,$J$518,$J$519,1)</f>
        <v>0.47565977598703235</v>
      </c>
      <c r="L590" s="6"/>
      <c r="M590" s="6"/>
      <c r="N590" s="6">
        <f t="shared" ca="1" si="146"/>
        <v>29.306602166255551</v>
      </c>
      <c r="O590" s="6">
        <f ca="1">_xll.PDENSITY($N$590,Model!$H$163:$H$172,$N$518,$N$519,1)</f>
        <v>0.39022754653031211</v>
      </c>
      <c r="P590" s="6">
        <f t="shared" ca="1" si="147"/>
        <v>29.306602166255551</v>
      </c>
      <c r="Q590" s="6">
        <f ca="1">_xll.PDENSITY($P$590,Model!$I$163:$I$172,$P$518,$P$519,1)</f>
        <v>0.39723799256180198</v>
      </c>
      <c r="R590" s="6">
        <f t="shared" ca="1" si="148"/>
        <v>29.306602166255551</v>
      </c>
      <c r="S590" s="6">
        <f ca="1">_xll.PDENSITY($R$590,Model!$J$163:$J$172,$R$518,$R$519,1)</f>
        <v>0.40253949479158918</v>
      </c>
      <c r="T590" s="6">
        <f t="shared" ca="1" si="149"/>
        <v>29.306602166255551</v>
      </c>
      <c r="U590" s="6">
        <f ca="1">_xll.PDENSITY($T$590,Model!$K$163:$K$172,$T$518,$T$519,1)</f>
        <v>0.39253769748089423</v>
      </c>
      <c r="V590" s="6">
        <f t="shared" ca="1" si="150"/>
        <v>29.306602166255551</v>
      </c>
      <c r="W590" s="6">
        <f ca="1">_xll.PDENSITY($V$590,Model!$L$163:$L$172,$V$518,$V$519,1)</f>
        <v>0.42835729341679019</v>
      </c>
    </row>
    <row r="591" spans="1:23">
      <c r="A591">
        <v>68</v>
      </c>
      <c r="B591" s="6">
        <f t="shared" ca="1" si="141"/>
        <v>29.454951479764368</v>
      </c>
      <c r="C591" s="6">
        <f ca="1">_xll.PDENSITY($B$591,Model!$B$163:$B$172,$B$518,$B$519,1)</f>
        <v>0.49097567498827521</v>
      </c>
      <c r="D591" s="6">
        <f t="shared" ca="1" si="142"/>
        <v>29.454951479764368</v>
      </c>
      <c r="E591" s="6">
        <f ca="1">_xll.PDENSITY($D$591,Model!$C$163:$C$172,$D$518,$D$519,1)</f>
        <v>0.41445110677342667</v>
      </c>
      <c r="F591" s="6">
        <f t="shared" ca="1" si="143"/>
        <v>29.454951479764368</v>
      </c>
      <c r="G591" s="6">
        <f ca="1">_xll.PDENSITY($F$591,Model!$D$163:$D$172,$F$518,$F$519,1)</f>
        <v>0.48272628847417309</v>
      </c>
      <c r="H591" s="6">
        <f t="shared" ca="1" si="144"/>
        <v>29.454951479764368</v>
      </c>
      <c r="I591" s="6">
        <f ca="1">_xll.PDENSITY($H$591,Model!$E$163:$E$172,$H$518,$H$519,1)</f>
        <v>0.41625845684247087</v>
      </c>
      <c r="J591" s="6">
        <f t="shared" ca="1" si="145"/>
        <v>29.454951479764368</v>
      </c>
      <c r="K591" s="6">
        <f ca="1">_xll.PDENSITY($J$591,Model!$F$163:$F$172,$J$518,$J$519,1)</f>
        <v>0.48451948090736163</v>
      </c>
      <c r="L591" s="6"/>
      <c r="M591" s="6"/>
      <c r="N591" s="6">
        <f t="shared" ca="1" si="146"/>
        <v>29.454951479764368</v>
      </c>
      <c r="O591" s="6">
        <f ca="1">_xll.PDENSITY($N$591,Model!$H$163:$H$172,$N$518,$N$519,1)</f>
        <v>0.39805491119894632</v>
      </c>
      <c r="P591" s="6">
        <f t="shared" ca="1" si="147"/>
        <v>29.454951479764368</v>
      </c>
      <c r="Q591" s="6">
        <f ca="1">_xll.PDENSITY($P$591,Model!$I$163:$I$172,$P$518,$P$519,1)</f>
        <v>0.40646760927788661</v>
      </c>
      <c r="R591" s="6">
        <f t="shared" ca="1" si="148"/>
        <v>29.454951479764368</v>
      </c>
      <c r="S591" s="6">
        <f ca="1">_xll.PDENSITY($R$591,Model!$J$163:$J$172,$R$518,$R$519,1)</f>
        <v>0.41138126237426603</v>
      </c>
      <c r="T591" s="6">
        <f t="shared" ca="1" si="149"/>
        <v>29.454951479764368</v>
      </c>
      <c r="U591" s="6">
        <f ca="1">_xll.PDENSITY($T$591,Model!$K$163:$K$172,$T$518,$T$519,1)</f>
        <v>0.40128017609950134</v>
      </c>
      <c r="V591" s="6">
        <f t="shared" ca="1" si="150"/>
        <v>29.454951479764368</v>
      </c>
      <c r="W591" s="6">
        <f ca="1">_xll.PDENSITY($V$591,Model!$L$163:$L$172,$V$518,$V$519,1)</f>
        <v>0.43663146240826123</v>
      </c>
    </row>
    <row r="592" spans="1:23">
      <c r="A592">
        <v>69</v>
      </c>
      <c r="B592" s="6">
        <f t="shared" ca="1" si="141"/>
        <v>29.603300793273185</v>
      </c>
      <c r="C592" s="6">
        <f ca="1">_xll.PDENSITY($B$592,Model!$B$163:$B$172,$B$518,$B$519,1)</f>
        <v>0.49775707396081942</v>
      </c>
      <c r="D592" s="6">
        <f t="shared" ca="1" si="142"/>
        <v>29.603300793273185</v>
      </c>
      <c r="E592" s="6">
        <f ca="1">_xll.PDENSITY($D$592,Model!$C$163:$C$172,$D$518,$D$519,1)</f>
        <v>0.42417516677743061</v>
      </c>
      <c r="F592" s="6">
        <f t="shared" ca="1" si="143"/>
        <v>29.603300793273185</v>
      </c>
      <c r="G592" s="6">
        <f ca="1">_xll.PDENSITY($F$592,Model!$D$163:$D$172,$F$518,$F$519,1)</f>
        <v>0.49076322210273127</v>
      </c>
      <c r="H592" s="6">
        <f t="shared" ca="1" si="144"/>
        <v>29.603300793273185</v>
      </c>
      <c r="I592" s="6">
        <f ca="1">_xll.PDENSITY($H$592,Model!$E$163:$E$172,$H$518,$H$519,1)</f>
        <v>0.42598357925479896</v>
      </c>
      <c r="J592" s="6">
        <f t="shared" ca="1" si="145"/>
        <v>29.603300793273185</v>
      </c>
      <c r="K592" s="6">
        <f ca="1">_xll.PDENSITY($J$592,Model!$F$163:$F$172,$J$518,$J$519,1)</f>
        <v>0.49352907622911346</v>
      </c>
      <c r="L592" s="6"/>
      <c r="M592" s="6"/>
      <c r="N592" s="6">
        <f t="shared" ca="1" si="146"/>
        <v>29.603300793273185</v>
      </c>
      <c r="O592" s="6">
        <f ca="1">_xll.PDENSITY($N$592,Model!$H$163:$H$172,$N$518,$N$519,1)</f>
        <v>0.40633407212619421</v>
      </c>
      <c r="P592" s="6">
        <f t="shared" ca="1" si="147"/>
        <v>29.603300793273185</v>
      </c>
      <c r="Q592" s="6">
        <f ca="1">_xll.PDENSITY($P$592,Model!$I$163:$I$172,$P$518,$P$519,1)</f>
        <v>0.41621957016758115</v>
      </c>
      <c r="R592" s="6">
        <f t="shared" ca="1" si="148"/>
        <v>29.603300793273185</v>
      </c>
      <c r="S592" s="6">
        <f ca="1">_xll.PDENSITY($R$592,Model!$J$163:$J$172,$R$518,$R$519,1)</f>
        <v>0.42056533931944007</v>
      </c>
      <c r="T592" s="6">
        <f t="shared" ca="1" si="149"/>
        <v>29.603300793273185</v>
      </c>
      <c r="U592" s="6">
        <f ca="1">_xll.PDENSITY($T$592,Model!$K$163:$K$172,$T$518,$T$519,1)</f>
        <v>0.4106081816469106</v>
      </c>
      <c r="V592" s="6">
        <f t="shared" ca="1" si="150"/>
        <v>29.603300793273185</v>
      </c>
      <c r="W592" s="6">
        <f ca="1">_xll.PDENSITY($V$592,Model!$L$163:$L$172,$V$518,$V$519,1)</f>
        <v>0.44490563139973222</v>
      </c>
    </row>
    <row r="593" spans="1:23">
      <c r="A593">
        <v>70</v>
      </c>
      <c r="B593" s="6">
        <f t="shared" ca="1" si="141"/>
        <v>29.751650106782002</v>
      </c>
      <c r="C593" s="6">
        <f ca="1">_xll.PDENSITY($B$593,Model!$B$163:$B$172,$B$518,$B$519,1)</f>
        <v>0.50465961432036865</v>
      </c>
      <c r="D593" s="6">
        <f t="shared" ca="1" si="142"/>
        <v>29.751650106782002</v>
      </c>
      <c r="E593" s="6">
        <f ca="1">_xll.PDENSITY($D$593,Model!$C$163:$C$172,$D$518,$D$519,1)</f>
        <v>0.43427536861067384</v>
      </c>
      <c r="F593" s="6">
        <f t="shared" ca="1" si="143"/>
        <v>29.751650106782002</v>
      </c>
      <c r="G593" s="6">
        <f ca="1">_xll.PDENSITY($F$593,Model!$D$163:$D$172,$F$518,$F$519,1)</f>
        <v>0.49895552339279298</v>
      </c>
      <c r="H593" s="6">
        <f t="shared" ca="1" si="144"/>
        <v>29.751650106782002</v>
      </c>
      <c r="I593" s="6">
        <f ca="1">_xll.PDENSITY($H$593,Model!$E$163:$E$172,$H$518,$H$519,1)</f>
        <v>0.43605905676251844</v>
      </c>
      <c r="J593" s="6">
        <f t="shared" ca="1" si="145"/>
        <v>29.751650106782002</v>
      </c>
      <c r="K593" s="6">
        <f ca="1">_xll.PDENSITY($J$593,Model!$F$163:$F$172,$J$518,$J$519,1)</f>
        <v>0.50268443882281821</v>
      </c>
      <c r="L593" s="6"/>
      <c r="M593" s="6"/>
      <c r="N593" s="6">
        <f t="shared" ca="1" si="146"/>
        <v>29.751650106782002</v>
      </c>
      <c r="O593" s="6">
        <f ca="1">_xll.PDENSITY($N$593,Model!$H$163:$H$172,$N$518,$N$519,1)</f>
        <v>0.41514493975034278</v>
      </c>
      <c r="P593" s="6">
        <f t="shared" ca="1" si="147"/>
        <v>29.751650106782002</v>
      </c>
      <c r="Q593" s="6">
        <f ca="1">_xll.PDENSITY($P$593,Model!$I$163:$I$172,$P$518,$P$519,1)</f>
        <v>0.42646006243785506</v>
      </c>
      <c r="R593" s="6">
        <f t="shared" ca="1" si="148"/>
        <v>29.751650106782002</v>
      </c>
      <c r="S593" s="6">
        <f ca="1">_xll.PDENSITY($R$593,Model!$J$163:$J$172,$R$518,$R$519,1)</f>
        <v>0.43013715902537975</v>
      </c>
      <c r="T593" s="6">
        <f t="shared" ca="1" si="149"/>
        <v>29.751650106782002</v>
      </c>
      <c r="U593" s="6">
        <f ca="1">_xll.PDENSITY($T$593,Model!$K$163:$K$172,$T$518,$T$519,1)</f>
        <v>0.42052025424147199</v>
      </c>
      <c r="V593" s="6">
        <f t="shared" ca="1" si="150"/>
        <v>29.751650106782002</v>
      </c>
      <c r="W593" s="6">
        <f ca="1">_xll.PDENSITY($V$593,Model!$L$163:$L$172,$V$518,$V$519,1)</f>
        <v>0.45468700638688897</v>
      </c>
    </row>
    <row r="594" spans="1:23">
      <c r="A594">
        <v>71</v>
      </c>
      <c r="B594" s="6">
        <f t="shared" ca="1" si="141"/>
        <v>29.899999420290818</v>
      </c>
      <c r="C594" s="6">
        <f ca="1">_xll.PDENSITY($B$594,Model!$B$163:$B$172,$B$518,$B$519,1)</f>
        <v>0.51168199177959928</v>
      </c>
      <c r="D594" s="6">
        <f t="shared" ca="1" si="142"/>
        <v>29.899999420290818</v>
      </c>
      <c r="E594" s="6">
        <f ca="1">_xll.PDENSITY($D$594,Model!$C$163:$C$172,$D$518,$D$519,1)</f>
        <v>0.4448754548986063</v>
      </c>
      <c r="F594" s="6">
        <f t="shared" ca="1" si="143"/>
        <v>29.899999420290818</v>
      </c>
      <c r="G594" s="6">
        <f ca="1">_xll.PDENSITY($F$594,Model!$D$163:$D$172,$F$518,$F$519,1)</f>
        <v>0.50731721585150424</v>
      </c>
      <c r="H594" s="6">
        <f t="shared" ca="1" si="144"/>
        <v>29.899999420290818</v>
      </c>
      <c r="I594" s="6">
        <f ca="1">_xll.PDENSITY($H$594,Model!$E$163:$E$172,$H$518,$H$519,1)</f>
        <v>0.44663755299750107</v>
      </c>
      <c r="J594" s="6">
        <f t="shared" ca="1" si="145"/>
        <v>29.899999420290818</v>
      </c>
      <c r="K594" s="6">
        <f ca="1">_xll.PDENSITY($J$594,Model!$F$163:$F$172,$J$518,$J$519,1)</f>
        <v>0.51198069295320281</v>
      </c>
      <c r="L594" s="6"/>
      <c r="M594" s="6"/>
      <c r="N594" s="6">
        <f t="shared" ca="1" si="146"/>
        <v>29.899999420290818</v>
      </c>
      <c r="O594" s="6">
        <f ca="1">_xll.PDENSITY($N$594,Model!$H$163:$H$172,$N$518,$N$519,1)</f>
        <v>0.42457776393000535</v>
      </c>
      <c r="P594" s="6">
        <f t="shared" ca="1" si="147"/>
        <v>29.899999420290818</v>
      </c>
      <c r="Q594" s="6">
        <f ca="1">_xll.PDENSITY($P$594,Model!$I$163:$I$172,$P$518,$P$519,1)</f>
        <v>0.43717859825219979</v>
      </c>
      <c r="R594" s="6">
        <f t="shared" ca="1" si="148"/>
        <v>29.899999420290818</v>
      </c>
      <c r="S594" s="6">
        <f ca="1">_xll.PDENSITY($R$594,Model!$J$163:$J$172,$R$518,$R$519,1)</f>
        <v>0.4402316378181535</v>
      </c>
      <c r="T594" s="6">
        <f t="shared" ca="1" si="149"/>
        <v>29.899999420290818</v>
      </c>
      <c r="U594" s="6">
        <f ca="1">_xll.PDENSITY($T$594,Model!$K$163:$K$172,$T$518,$T$519,1)</f>
        <v>0.43100742116766194</v>
      </c>
      <c r="V594" s="6">
        <f t="shared" ca="1" si="150"/>
        <v>29.899999420290818</v>
      </c>
      <c r="W594" s="6">
        <f ca="1">_xll.PDENSITY($V$594,Model!$L$163:$L$172,$V$518,$V$519,1)</f>
        <v>0.46590997357902336</v>
      </c>
    </row>
    <row r="595" spans="1:23">
      <c r="A595">
        <v>72</v>
      </c>
      <c r="B595" s="6">
        <f t="shared" ca="1" si="141"/>
        <v>30.048348733799635</v>
      </c>
      <c r="C595" s="6">
        <f ca="1">_xll.PDENSITY($B$595,Model!$B$163:$B$172,$B$518,$B$519,1)</f>
        <v>0.51882224560451307</v>
      </c>
      <c r="D595" s="6">
        <f t="shared" ca="1" si="142"/>
        <v>30.048348733799635</v>
      </c>
      <c r="E595" s="6">
        <f ca="1">_xll.PDENSITY($D$595,Model!$C$163:$C$172,$D$518,$D$519,1)</f>
        <v>0.45609557661471067</v>
      </c>
      <c r="F595" s="6">
        <f t="shared" ca="1" si="143"/>
        <v>30.048348733799635</v>
      </c>
      <c r="G595" s="6">
        <f ca="1">_xll.PDENSITY($F$595,Model!$D$163:$D$172,$F$518,$F$519,1)</f>
        <v>0.51586261294827951</v>
      </c>
      <c r="H595" s="6">
        <f t="shared" ca="1" si="144"/>
        <v>30.048348733799635</v>
      </c>
      <c r="I595" s="6">
        <f ca="1">_xll.PDENSITY($H$595,Model!$E$163:$E$172,$H$518,$H$519,1)</f>
        <v>0.45786185699700344</v>
      </c>
      <c r="J595" s="6">
        <f t="shared" ca="1" si="145"/>
        <v>30.048348733799635</v>
      </c>
      <c r="K595" s="6">
        <f ca="1">_xll.PDENSITY($J$595,Model!$F$163:$F$172,$J$518,$J$519,1)</f>
        <v>0.52141221903238133</v>
      </c>
      <c r="L595" s="6"/>
      <c r="M595" s="6"/>
      <c r="N595" s="6">
        <f t="shared" ca="1" si="146"/>
        <v>30.048348733799635</v>
      </c>
      <c r="O595" s="6">
        <f ca="1">_xll.PDENSITY($N$595,Model!$H$163:$H$172,$N$518,$N$519,1)</f>
        <v>0.4347269055156513</v>
      </c>
      <c r="P595" s="6">
        <f t="shared" ca="1" si="147"/>
        <v>30.048348733799635</v>
      </c>
      <c r="Q595" s="6">
        <f ca="1">_xll.PDENSITY($P$595,Model!$I$163:$I$172,$P$518,$P$519,1)</f>
        <v>0.44839215374657526</v>
      </c>
      <c r="R595" s="6">
        <f t="shared" ca="1" si="148"/>
        <v>30.048348733799635</v>
      </c>
      <c r="S595" s="6">
        <f ca="1">_xll.PDENSITY($R$595,Model!$J$163:$J$172,$R$518,$R$519,1)</f>
        <v>0.45098249484954023</v>
      </c>
      <c r="T595" s="6">
        <f t="shared" ca="1" si="149"/>
        <v>30.048348733799635</v>
      </c>
      <c r="U595" s="6">
        <f ca="1">_xll.PDENSITY($T$595,Model!$K$163:$K$172,$T$518,$T$519,1)</f>
        <v>0.44206211682542007</v>
      </c>
      <c r="V595" s="6">
        <f t="shared" ca="1" si="150"/>
        <v>30.048348733799635</v>
      </c>
      <c r="W595" s="6">
        <f ca="1">_xll.PDENSITY($V$595,Model!$L$163:$L$172,$V$518,$V$519,1)</f>
        <v>0.47832122706622987</v>
      </c>
    </row>
    <row r="596" spans="1:23">
      <c r="A596">
        <v>73</v>
      </c>
      <c r="B596" s="6">
        <f t="shared" ca="1" si="141"/>
        <v>30.196698047308452</v>
      </c>
      <c r="C596" s="6">
        <f ca="1">_xll.PDENSITY($B$596,Model!$B$163:$B$172,$B$518,$B$519,1)</f>
        <v>0.52607767681098805</v>
      </c>
      <c r="D596" s="6">
        <f t="shared" ca="1" si="142"/>
        <v>30.196698047308452</v>
      </c>
      <c r="E596" s="6">
        <f ca="1">_xll.PDENSITY($D$596,Model!$C$163:$C$172,$D$518,$D$519,1)</f>
        <v>0.46792320330221193</v>
      </c>
      <c r="F596" s="6">
        <f t="shared" ca="1" si="143"/>
        <v>30.196698047308452</v>
      </c>
      <c r="G596" s="6">
        <f ca="1">_xll.PDENSITY($F$596,Model!$D$163:$D$172,$F$518,$F$519,1)</f>
        <v>0.52460634261646866</v>
      </c>
      <c r="H596" s="6">
        <f t="shared" ca="1" si="144"/>
        <v>30.196698047308452</v>
      </c>
      <c r="I596" s="6">
        <f ca="1">_xll.PDENSITY($H$596,Model!$E$163:$E$172,$H$518,$H$519,1)</f>
        <v>0.46971093774439171</v>
      </c>
      <c r="J596" s="6">
        <f t="shared" ca="1" si="145"/>
        <v>30.196698047308452</v>
      </c>
      <c r="K596" s="6">
        <f ca="1">_xll.PDENSITY($J$596,Model!$F$163:$F$172,$J$518,$J$519,1)</f>
        <v>0.53097266704612833</v>
      </c>
      <c r="L596" s="6"/>
      <c r="M596" s="6"/>
      <c r="N596" s="6">
        <f t="shared" ca="1" si="146"/>
        <v>30.196698047308452</v>
      </c>
      <c r="O596" s="6">
        <f ca="1">_xll.PDENSITY($N$596,Model!$H$163:$H$172,$N$518,$N$519,1)</f>
        <v>0.44567437528585974</v>
      </c>
      <c r="P596" s="6">
        <f t="shared" ca="1" si="147"/>
        <v>30.196698047308452</v>
      </c>
      <c r="Q596" s="6">
        <f ca="1">_xll.PDENSITY($P$596,Model!$I$163:$I$172,$P$518,$P$519,1)</f>
        <v>0.46012963011704827</v>
      </c>
      <c r="R596" s="6">
        <f t="shared" ca="1" si="148"/>
        <v>30.196698047308452</v>
      </c>
      <c r="S596" s="6">
        <f ca="1">_xll.PDENSITY($R$596,Model!$J$163:$J$172,$R$518,$R$519,1)</f>
        <v>0.46241797060592127</v>
      </c>
      <c r="T596" s="6">
        <f t="shared" ca="1" si="149"/>
        <v>30.196698047308452</v>
      </c>
      <c r="U596" s="6">
        <f ca="1">_xll.PDENSITY($T$596,Model!$K$163:$K$172,$T$518,$T$519,1)</f>
        <v>0.45368458636772646</v>
      </c>
      <c r="V596" s="6">
        <f t="shared" ca="1" si="150"/>
        <v>30.196698047308452</v>
      </c>
      <c r="W596" s="6">
        <f ca="1">_xll.PDENSITY($V$596,Model!$L$163:$L$172,$V$518,$V$519,1)</f>
        <v>0.49073248055343638</v>
      </c>
    </row>
    <row r="597" spans="1:23">
      <c r="A597">
        <v>74</v>
      </c>
      <c r="B597" s="6">
        <f t="shared" ca="1" si="141"/>
        <v>30.345047360817269</v>
      </c>
      <c r="C597" s="6">
        <f ca="1">_xll.PDENSITY($B$597,Model!$B$163:$B$172,$B$518,$B$519,1)</f>
        <v>0.53344477588411321</v>
      </c>
      <c r="D597" s="6">
        <f t="shared" ca="1" si="142"/>
        <v>30.345047360817269</v>
      </c>
      <c r="E597" s="6">
        <f ca="1">_xll.PDENSITY($D$597,Model!$C$163:$C$172,$D$518,$D$519,1)</f>
        <v>0.48030840361193106</v>
      </c>
      <c r="F597" s="6">
        <f t="shared" ca="1" si="143"/>
        <v>30.345047360817269</v>
      </c>
      <c r="G597" s="6">
        <f ca="1">_xll.PDENSITY($F$597,Model!$D$163:$D$172,$F$518,$F$519,1)</f>
        <v>0.53356337229332096</v>
      </c>
      <c r="H597" s="6">
        <f t="shared" ca="1" si="144"/>
        <v>30.345047360817269</v>
      </c>
      <c r="I597" s="6">
        <f ca="1">_xll.PDENSITY($H$597,Model!$E$163:$E$172,$H$518,$H$519,1)</f>
        <v>0.48212106791563086</v>
      </c>
      <c r="J597" s="6">
        <f t="shared" ca="1" si="145"/>
        <v>30.345047360817269</v>
      </c>
      <c r="K597" s="6">
        <f ca="1">_xll.PDENSITY($J$597,Model!$F$163:$F$172,$J$518,$J$519,1)</f>
        <v>0.5406549746185052</v>
      </c>
      <c r="L597" s="6"/>
      <c r="M597" s="6"/>
      <c r="N597" s="6">
        <f t="shared" ca="1" si="146"/>
        <v>30.345047360817269</v>
      </c>
      <c r="O597" s="6">
        <f ca="1">_xll.PDENSITY($N$597,Model!$H$163:$H$172,$N$518,$N$519,1)</f>
        <v>0.45748356708551724</v>
      </c>
      <c r="P597" s="6">
        <f t="shared" ca="1" si="147"/>
        <v>30.345047360817269</v>
      </c>
      <c r="Q597" s="6">
        <f ca="1">_xll.PDENSITY($P$597,Model!$I$163:$I$172,$P$518,$P$519,1)</f>
        <v>0.47240559647840508</v>
      </c>
      <c r="R597" s="6">
        <f t="shared" ca="1" si="148"/>
        <v>30.345047360817269</v>
      </c>
      <c r="S597" s="6">
        <f ca="1">_xll.PDENSITY($R$597,Model!$J$163:$J$172,$R$518,$R$519,1)</f>
        <v>0.47453806508729651</v>
      </c>
      <c r="T597" s="6">
        <f t="shared" ca="1" si="149"/>
        <v>30.345047360817269</v>
      </c>
      <c r="U597" s="6">
        <f ca="1">_xll.PDENSITY($T$597,Model!$K$163:$K$172,$T$518,$T$519,1)</f>
        <v>0.46588112491026762</v>
      </c>
      <c r="V597" s="6">
        <f t="shared" ca="1" si="150"/>
        <v>30.345047360817269</v>
      </c>
      <c r="W597" s="6">
        <f ca="1">_xll.PDENSITY($V$597,Model!$L$163:$L$172,$V$518,$V$519,1)</f>
        <v>0.50314373404064283</v>
      </c>
    </row>
    <row r="598" spans="1:23">
      <c r="A598">
        <v>75</v>
      </c>
      <c r="B598" s="6">
        <f t="shared" ca="1" si="141"/>
        <v>30.493396674326085</v>
      </c>
      <c r="C598" s="6">
        <f ca="1">_xll.PDENSITY($B$598,Model!$B$163:$B$172,$B$518,$B$519,1)</f>
        <v>0.54091916567938669</v>
      </c>
      <c r="D598" s="6">
        <f t="shared" ca="1" si="142"/>
        <v>30.493396674326085</v>
      </c>
      <c r="E598" s="6">
        <f ca="1">_xll.PDENSITY($D$598,Model!$C$163:$C$172,$D$518,$D$519,1)</f>
        <v>0.493198892349411</v>
      </c>
      <c r="F598" s="6">
        <f t="shared" ca="1" si="143"/>
        <v>30.493396674326085</v>
      </c>
      <c r="G598" s="6">
        <f ca="1">_xll.PDENSITY($F$598,Model!$D$163:$D$172,$F$518,$F$519,1)</f>
        <v>0.54274903454110868</v>
      </c>
      <c r="H598" s="6">
        <f t="shared" ca="1" si="144"/>
        <v>30.493396674326085</v>
      </c>
      <c r="I598" s="6">
        <f ca="1">_xll.PDENSITY($H$598,Model!$E$163:$E$172,$H$518,$H$519,1)</f>
        <v>0.49502852018668592</v>
      </c>
      <c r="J598" s="6">
        <f t="shared" ca="1" si="145"/>
        <v>30.493396674326085</v>
      </c>
      <c r="K598" s="6">
        <f ca="1">_xll.PDENSITY($J$598,Model!$F$163:$F$172,$J$518,$J$519,1)</f>
        <v>0.55045138964762108</v>
      </c>
      <c r="L598" s="6"/>
      <c r="M598" s="6"/>
      <c r="N598" s="6">
        <f t="shared" ca="1" si="146"/>
        <v>30.493396674326085</v>
      </c>
      <c r="O598" s="6">
        <f ca="1">_xll.PDENSITY($N$598,Model!$H$163:$H$172,$N$518,$N$519,1)</f>
        <v>0.4701943058756502</v>
      </c>
      <c r="P598" s="6">
        <f t="shared" ca="1" si="147"/>
        <v>30.493396674326085</v>
      </c>
      <c r="Q598" s="6">
        <f ca="1">_xll.PDENSITY($P$598,Model!$I$163:$I$172,$P$518,$P$519,1)</f>
        <v>0.48522021801013687</v>
      </c>
      <c r="R598" s="6">
        <f t="shared" ca="1" si="148"/>
        <v>30.493396674326085</v>
      </c>
      <c r="S598" s="6">
        <f ca="1">_xll.PDENSITY($R$598,Model!$J$163:$J$172,$R$518,$R$519,1)</f>
        <v>0.48734277829366579</v>
      </c>
      <c r="T598" s="6">
        <f t="shared" ca="1" si="149"/>
        <v>30.493396674326085</v>
      </c>
      <c r="U598" s="6">
        <f ca="1">_xll.PDENSITY($T$598,Model!$K$163:$K$172,$T$518,$T$519,1)</f>
        <v>0.47865945087673706</v>
      </c>
      <c r="V598" s="6">
        <f t="shared" ca="1" si="150"/>
        <v>30.493396674326085</v>
      </c>
      <c r="W598" s="6">
        <f ca="1">_xll.PDENSITY($V$598,Model!$L$163:$L$172,$V$518,$V$519,1)</f>
        <v>0.51555498752784934</v>
      </c>
    </row>
    <row r="599" spans="1:23">
      <c r="A599">
        <v>76</v>
      </c>
      <c r="B599" s="6">
        <f t="shared" ca="1" si="141"/>
        <v>30.641745987834902</v>
      </c>
      <c r="C599" s="6">
        <f ca="1">_xll.PDENSITY($B$599,Model!$B$163:$B$172,$B$518,$B$519,1)</f>
        <v>0.54849556411822431</v>
      </c>
      <c r="D599" s="6">
        <f t="shared" ca="1" si="142"/>
        <v>30.641745987834902</v>
      </c>
      <c r="E599" s="6">
        <f ca="1">_xll.PDENSITY($D$599,Model!$C$163:$C$172,$D$518,$D$519,1)</f>
        <v>0.50654336046704096</v>
      </c>
      <c r="F599" s="6">
        <f t="shared" ca="1" si="143"/>
        <v>30.641745987834902</v>
      </c>
      <c r="G599" s="6">
        <f ca="1">_xll.PDENSITY($F$599,Model!$D$163:$D$172,$F$518,$F$519,1)</f>
        <v>0.552179053293268</v>
      </c>
      <c r="H599" s="6">
        <f t="shared" ca="1" si="144"/>
        <v>30.641745987834902</v>
      </c>
      <c r="I599" s="6">
        <f ca="1">_xll.PDENSITY($H$599,Model!$E$163:$E$172,$H$518,$H$519,1)</f>
        <v>0.50837333873969759</v>
      </c>
      <c r="J599" s="6">
        <f t="shared" ca="1" si="145"/>
        <v>30.641745987834902</v>
      </c>
      <c r="K599" s="6">
        <f ca="1">_xll.PDENSITY($J$599,Model!$F$163:$F$172,$J$518,$J$519,1)</f>
        <v>0.5603534974130191</v>
      </c>
      <c r="L599" s="6"/>
      <c r="M599" s="6"/>
      <c r="N599" s="6">
        <f t="shared" ca="1" si="146"/>
        <v>30.641745987834902</v>
      </c>
      <c r="O599" s="6">
        <f ca="1">_xll.PDENSITY($N$599,Model!$H$163:$H$172,$N$518,$N$519,1)</f>
        <v>0.48381176084805411</v>
      </c>
      <c r="P599" s="6">
        <f t="shared" ca="1" si="147"/>
        <v>30.641745987834902</v>
      </c>
      <c r="Q599" s="6">
        <f ca="1">_xll.PDENSITY($P$599,Model!$I$163:$I$172,$P$518,$P$519,1)</f>
        <v>0.49856093653665595</v>
      </c>
      <c r="R599" s="6">
        <f t="shared" ca="1" si="148"/>
        <v>30.641745987834902</v>
      </c>
      <c r="S599" s="6">
        <f ca="1">_xll.PDENSITY($R$599,Model!$J$163:$J$172,$R$518,$R$519,1)</f>
        <v>0.50083463052695998</v>
      </c>
      <c r="T599" s="6">
        <f t="shared" ca="1" si="149"/>
        <v>30.641745987834902</v>
      </c>
      <c r="U599" s="6">
        <f ca="1">_xll.PDENSITY($T$599,Model!$K$163:$K$172,$T$518,$T$519,1)</f>
        <v>0.49202487095717784</v>
      </c>
      <c r="V599" s="6">
        <f t="shared" ca="1" si="150"/>
        <v>30.641745987834902</v>
      </c>
      <c r="W599" s="6">
        <f ca="1">_xll.PDENSITY($V$599,Model!$L$163:$L$172,$V$518,$V$519,1)</f>
        <v>0.52832122706622775</v>
      </c>
    </row>
    <row r="600" spans="1:23">
      <c r="A600">
        <v>77</v>
      </c>
      <c r="B600" s="6">
        <f t="shared" ca="1" si="141"/>
        <v>30.790095301343719</v>
      </c>
      <c r="C600" s="6">
        <f ca="1">_xll.PDENSITY($B$600,Model!$B$163:$B$172,$B$518,$B$519,1)</f>
        <v>0.55616776983575966</v>
      </c>
      <c r="D600" s="6">
        <f t="shared" ca="1" si="142"/>
        <v>30.790095301343719</v>
      </c>
      <c r="E600" s="6">
        <f ca="1">_xll.PDENSITY($D$600,Model!$C$163:$C$172,$D$518,$D$519,1)</f>
        <v>0.52042101101493976</v>
      </c>
      <c r="F600" s="6">
        <f t="shared" ca="1" si="143"/>
        <v>30.790095301343719</v>
      </c>
      <c r="G600" s="6">
        <f ca="1">_xll.PDENSITY($F$600,Model!$D$163:$D$172,$F$518,$F$519,1)</f>
        <v>0.56182997935786416</v>
      </c>
      <c r="H600" s="6">
        <f t="shared" ca="1" si="144"/>
        <v>30.790095301343719</v>
      </c>
      <c r="I600" s="6">
        <f ca="1">_xll.PDENSITY($H$600,Model!$E$163:$E$172,$H$518,$H$519,1)</f>
        <v>0.52225383950102877</v>
      </c>
      <c r="J600" s="6">
        <f t="shared" ca="1" si="145"/>
        <v>30.790095301343719</v>
      </c>
      <c r="K600" s="6">
        <f ca="1">_xll.PDENSITY($J$600,Model!$F$163:$F$172,$J$518,$J$519,1)</f>
        <v>0.57035224741321844</v>
      </c>
      <c r="L600" s="6"/>
      <c r="M600" s="6"/>
      <c r="N600" s="6">
        <f t="shared" ca="1" si="146"/>
        <v>30.790095301343719</v>
      </c>
      <c r="O600" s="6">
        <f ca="1">_xll.PDENSITY($N$600,Model!$H$163:$H$172,$N$518,$N$519,1)</f>
        <v>0.49830424102026544</v>
      </c>
      <c r="P600" s="6">
        <f t="shared" ca="1" si="147"/>
        <v>30.790095301343719</v>
      </c>
      <c r="Q600" s="6">
        <f ca="1">_xll.PDENSITY($P$600,Model!$I$163:$I$172,$P$518,$P$519,1)</f>
        <v>0.51241760624909927</v>
      </c>
      <c r="R600" s="6">
        <f t="shared" ca="1" si="148"/>
        <v>30.790095301343719</v>
      </c>
      <c r="S600" s="6">
        <f ca="1">_xll.PDENSITY($R$600,Model!$J$163:$J$172,$R$518,$R$519,1)</f>
        <v>0.51504435306885032</v>
      </c>
      <c r="T600" s="6">
        <f t="shared" ca="1" si="149"/>
        <v>30.790095301343719</v>
      </c>
      <c r="U600" s="6">
        <f ca="1">_xll.PDENSITY($T$600,Model!$K$163:$K$172,$T$518,$T$519,1)</f>
        <v>0.50597834521173368</v>
      </c>
      <c r="V600" s="6">
        <f t="shared" ca="1" si="150"/>
        <v>30.790095301343719</v>
      </c>
      <c r="W600" s="6">
        <f ca="1">_xll.PDENSITY($V$600,Model!$L$163:$L$172,$V$518,$V$519,1)</f>
        <v>0.54280102280130194</v>
      </c>
    </row>
    <row r="601" spans="1:23">
      <c r="A601">
        <v>78</v>
      </c>
      <c r="B601" s="6">
        <f t="shared" ca="1" si="141"/>
        <v>30.938444614852536</v>
      </c>
      <c r="C601" s="6">
        <f ca="1">_xll.PDENSITY($B$601,Model!$B$163:$B$172,$B$518,$B$519,1)</f>
        <v>0.56392867220679266</v>
      </c>
      <c r="D601" s="6">
        <f t="shared" ca="1" si="142"/>
        <v>30.938444614852536</v>
      </c>
      <c r="E601" s="6">
        <f ca="1">_xll.PDENSITY($D$601,Model!$C$163:$C$172,$D$518,$D$519,1)</f>
        <v>0.53484569047373065</v>
      </c>
      <c r="F601" s="6">
        <f t="shared" ca="1" si="143"/>
        <v>30.938444614852536</v>
      </c>
      <c r="G601" s="6">
        <f ca="1">_xll.PDENSITY($F$601,Model!$D$163:$D$172,$F$518,$F$519,1)</f>
        <v>0.5715955002770633</v>
      </c>
      <c r="H601" s="6">
        <f t="shared" ca="1" si="144"/>
        <v>30.938444614852536</v>
      </c>
      <c r="I601" s="6">
        <f ca="1">_xll.PDENSITY($H$601,Model!$E$163:$E$172,$H$518,$H$519,1)</f>
        <v>0.53668476846553825</v>
      </c>
      <c r="J601" s="6">
        <f t="shared" ca="1" si="145"/>
        <v>30.938444614852536</v>
      </c>
      <c r="K601" s="6">
        <f ca="1">_xll.PDENSITY($J$601,Model!$F$163:$F$172,$J$518,$J$519,1)</f>
        <v>0.58043798243676781</v>
      </c>
      <c r="L601" s="6"/>
      <c r="M601" s="6"/>
      <c r="N601" s="6">
        <f t="shared" ca="1" si="146"/>
        <v>30.938444614852536</v>
      </c>
      <c r="O601" s="6">
        <f ca="1">_xll.PDENSITY($N$601,Model!$H$163:$H$172,$N$518,$N$519,1)</f>
        <v>0.51361376604398967</v>
      </c>
      <c r="P601" s="6">
        <f t="shared" ca="1" si="147"/>
        <v>30.938444614852536</v>
      </c>
      <c r="Q601" s="6">
        <f ca="1">_xll.PDENSITY($P$601,Model!$I$163:$I$172,$P$518,$P$519,1)</f>
        <v>0.52680061034824377</v>
      </c>
      <c r="R601" s="6">
        <f t="shared" ca="1" si="148"/>
        <v>30.938444614852536</v>
      </c>
      <c r="S601" s="6">
        <f ca="1">_xll.PDENSITY($R$601,Model!$J$163:$J$172,$R$518,$R$519,1)</f>
        <v>0.5297850491109326</v>
      </c>
      <c r="T601" s="6">
        <f t="shared" ca="1" si="149"/>
        <v>30.938444614852536</v>
      </c>
      <c r="U601" s="6">
        <f ca="1">_xll.PDENSITY($T$601,Model!$K$163:$K$172,$T$518,$T$519,1)</f>
        <v>0.52052116729415221</v>
      </c>
      <c r="V601" s="6">
        <f t="shared" ca="1" si="150"/>
        <v>30.938444614852536</v>
      </c>
      <c r="W601" s="6">
        <f ca="1">_xll.PDENSITY($V$601,Model!$L$163:$L$172,$V$518,$V$519,1)</f>
        <v>0.55728081853637623</v>
      </c>
    </row>
    <row r="602" spans="1:23">
      <c r="A602">
        <v>79</v>
      </c>
      <c r="B602" s="6">
        <f t="shared" ca="1" si="141"/>
        <v>31.086793928361352</v>
      </c>
      <c r="C602" s="6">
        <f ca="1">_xll.PDENSITY($B$602,Model!$B$163:$B$172,$B$518,$B$519,1)</f>
        <v>0.57177028531847685</v>
      </c>
      <c r="D602" s="6">
        <f t="shared" ca="1" si="142"/>
        <v>31.086793928361352</v>
      </c>
      <c r="E602" s="6">
        <f ca="1">_xll.PDENSITY($D$602,Model!$C$163:$C$172,$D$518,$D$519,1)</f>
        <v>0.54975650381130925</v>
      </c>
      <c r="F602" s="6">
        <f t="shared" ca="1" si="143"/>
        <v>31.086793928361352</v>
      </c>
      <c r="G602" s="6">
        <f ca="1">_xll.PDENSITY($F$602,Model!$D$163:$D$172,$F$518,$F$519,1)</f>
        <v>0.58148357772515713</v>
      </c>
      <c r="H602" s="6">
        <f t="shared" ca="1" si="144"/>
        <v>31.086793928361352</v>
      </c>
      <c r="I602" s="6">
        <f ca="1">_xll.PDENSITY($H$602,Model!$E$163:$E$172,$H$518,$H$519,1)</f>
        <v>0.55159177708851892</v>
      </c>
      <c r="J602" s="6">
        <f t="shared" ca="1" si="145"/>
        <v>31.086793928361352</v>
      </c>
      <c r="K602" s="6">
        <f ca="1">_xll.PDENSITY($J$602,Model!$F$163:$F$172,$J$518,$J$519,1)</f>
        <v>0.59060050015383014</v>
      </c>
      <c r="L602" s="6"/>
      <c r="M602" s="6"/>
      <c r="N602" s="6">
        <f t="shared" ca="1" si="146"/>
        <v>31.086793928361352</v>
      </c>
      <c r="O602" s="6">
        <f ca="1">_xll.PDENSITY($N$602,Model!$H$163:$H$172,$N$518,$N$519,1)</f>
        <v>0.5296740698780219</v>
      </c>
      <c r="P602" s="6">
        <f t="shared" ca="1" si="147"/>
        <v>31.086793928361352</v>
      </c>
      <c r="Q602" s="6">
        <f ca="1">_xll.PDENSITY($P$602,Model!$I$163:$I$172,$P$518,$P$519,1)</f>
        <v>0.54171136246433904</v>
      </c>
      <c r="R602" s="6">
        <f t="shared" ca="1" si="148"/>
        <v>31.086793928361352</v>
      </c>
      <c r="S602" s="6">
        <f ca="1">_xll.PDENSITY($R$602,Model!$J$163:$J$172,$R$518,$R$519,1)</f>
        <v>0.54503920919676074</v>
      </c>
      <c r="T602" s="6">
        <f t="shared" ca="1" si="149"/>
        <v>31.086793928361352</v>
      </c>
      <c r="U602" s="6">
        <f ca="1">_xll.PDENSITY($T$602,Model!$K$163:$K$172,$T$518,$T$519,1)</f>
        <v>0.53565583037298026</v>
      </c>
      <c r="V602" s="6">
        <f t="shared" ca="1" si="150"/>
        <v>31.086793928361352</v>
      </c>
      <c r="W602" s="6">
        <f ca="1">_xll.PDENSITY($V$602,Model!$L$163:$L$172,$V$518,$V$519,1)</f>
        <v>0.57176061427145053</v>
      </c>
    </row>
    <row r="603" spans="1:23">
      <c r="A603">
        <v>80</v>
      </c>
      <c r="B603" s="6">
        <f t="shared" ca="1" si="141"/>
        <v>31.235143241870169</v>
      </c>
      <c r="C603" s="6">
        <f ca="1">_xll.PDENSITY($B$603,Model!$B$163:$B$172,$B$518,$B$519,1)</f>
        <v>0.57968380364212191</v>
      </c>
      <c r="D603" s="6">
        <f t="shared" ca="1" si="142"/>
        <v>31.235143241870169</v>
      </c>
      <c r="E603" s="6">
        <f ca="1">_xll.PDENSITY($D$603,Model!$C$163:$C$172,$D$518,$D$519,1)</f>
        <v>0.56509050373934988</v>
      </c>
      <c r="F603" s="6">
        <f t="shared" ca="1" si="143"/>
        <v>31.235143241870169</v>
      </c>
      <c r="G603" s="6">
        <f ca="1">_xll.PDENSITY($F$603,Model!$D$163:$D$172,$F$518,$F$519,1)</f>
        <v>0.5915111380235597</v>
      </c>
      <c r="H603" s="6">
        <f t="shared" ca="1" si="144"/>
        <v>31.235143241870169</v>
      </c>
      <c r="I603" s="6">
        <f ca="1">_xll.PDENSITY($H$603,Model!$E$163:$E$172,$H$518,$H$519,1)</f>
        <v>0.5669005168252631</v>
      </c>
      <c r="J603" s="6">
        <f t="shared" ca="1" si="145"/>
        <v>31.235143241870169</v>
      </c>
      <c r="K603" s="6">
        <f ca="1">_xll.PDENSITY($J$603,Model!$F$163:$F$172,$J$518,$J$519,1)</f>
        <v>0.60082908303006966</v>
      </c>
      <c r="L603" s="6"/>
      <c r="M603" s="6"/>
      <c r="N603" s="6">
        <f t="shared" ca="1" si="146"/>
        <v>31.235143241870169</v>
      </c>
      <c r="O603" s="6">
        <f ca="1">_xll.PDENSITY($N$603,Model!$H$163:$H$172,$N$518,$N$519,1)</f>
        <v>0.54641418718992818</v>
      </c>
      <c r="P603" s="6">
        <f t="shared" ca="1" si="147"/>
        <v>31.235143241870169</v>
      </c>
      <c r="Q603" s="6">
        <f ca="1">_xll.PDENSITY($P$603,Model!$I$163:$I$172,$P$518,$P$519,1)</f>
        <v>0.55713905373830486</v>
      </c>
      <c r="R603" s="6">
        <f t="shared" ca="1" si="148"/>
        <v>31.235143241870169</v>
      </c>
      <c r="S603" s="6">
        <f ca="1">_xll.PDENSITY($R$603,Model!$J$163:$J$172,$R$518,$R$519,1)</f>
        <v>0.56080683332633441</v>
      </c>
      <c r="T603" s="6">
        <f t="shared" ca="1" si="149"/>
        <v>31.235143241870169</v>
      </c>
      <c r="U603" s="6">
        <f ca="1">_xll.PDENSITY($T$603,Model!$K$163:$K$172,$T$518,$T$519,1)</f>
        <v>0.55138179348307337</v>
      </c>
      <c r="V603" s="6">
        <f t="shared" ca="1" si="150"/>
        <v>31.235143241870169</v>
      </c>
      <c r="W603" s="6">
        <f ca="1">_xll.PDENSITY($V$603,Model!$L$163:$L$172,$V$518,$V$519,1)</f>
        <v>0.58624041000652471</v>
      </c>
    </row>
    <row r="604" spans="1:23">
      <c r="A604">
        <v>81</v>
      </c>
      <c r="B604" s="6">
        <f t="shared" ca="1" si="141"/>
        <v>31.383492555378986</v>
      </c>
      <c r="C604" s="6">
        <f ca="1">_xll.PDENSITY($B$604,Model!$B$163:$B$172,$B$518,$B$519,1)</f>
        <v>0.58765967555297904</v>
      </c>
      <c r="D604" s="6">
        <f t="shared" ca="1" si="142"/>
        <v>31.383492555378986</v>
      </c>
      <c r="E604" s="6">
        <f ca="1">_xll.PDENSITY($D$604,Model!$C$163:$C$172,$D$518,$D$519,1)</f>
        <v>0.58078295645072875</v>
      </c>
      <c r="F604" s="6">
        <f t="shared" ca="1" si="143"/>
        <v>31.383492555378986</v>
      </c>
      <c r="G604" s="6">
        <f ca="1">_xll.PDENSITY($F$604,Model!$D$163:$D$172,$F$518,$F$519,1)</f>
        <v>0.60169534625916454</v>
      </c>
      <c r="H604" s="6">
        <f t="shared" ca="1" si="144"/>
        <v>31.383492555378986</v>
      </c>
      <c r="I604" s="6">
        <f ca="1">_xll.PDENSITY($H$604,Model!$E$163:$E$172,$H$518,$H$519,1)</f>
        <v>0.58253663913106357</v>
      </c>
      <c r="J604" s="6">
        <f t="shared" ca="1" si="145"/>
        <v>31.383492555378986</v>
      </c>
      <c r="K604" s="6">
        <f ca="1">_xll.PDENSITY($J$604,Model!$F$163:$F$172,$J$518,$J$519,1)</f>
        <v>0.61111254398732728</v>
      </c>
      <c r="L604" s="6"/>
      <c r="M604" s="6"/>
      <c r="N604" s="6">
        <f t="shared" ca="1" si="146"/>
        <v>31.383492555378986</v>
      </c>
      <c r="O604" s="6">
        <f ca="1">_xll.PDENSITY($N$604,Model!$H$163:$H$172,$N$518,$N$519,1)</f>
        <v>0.56375846561928855</v>
      </c>
      <c r="P604" s="6">
        <f t="shared" ca="1" si="147"/>
        <v>31.383492555378986</v>
      </c>
      <c r="Q604" s="6">
        <f ca="1">_xll.PDENSITY($P$604,Model!$I$163:$I$172,$P$518,$P$519,1)</f>
        <v>0.57306256158695312</v>
      </c>
      <c r="R604" s="6">
        <f t="shared" ca="1" si="148"/>
        <v>31.383492555378986</v>
      </c>
      <c r="S604" s="6">
        <f ca="1">_xll.PDENSITY($R$604,Model!$J$163:$J$172,$R$518,$R$519,1)</f>
        <v>0.57708792149965382</v>
      </c>
      <c r="T604" s="6">
        <f t="shared" ca="1" si="149"/>
        <v>31.383492555378986</v>
      </c>
      <c r="U604" s="6">
        <f ca="1">_xll.PDENSITY($T$604,Model!$K$163:$K$172,$T$518,$T$519,1)</f>
        <v>0.56769166570689344</v>
      </c>
      <c r="V604" s="6">
        <f t="shared" ca="1" si="150"/>
        <v>31.383492555378986</v>
      </c>
      <c r="W604" s="6">
        <f ca="1">_xll.PDENSITY($V$604,Model!$L$163:$L$172,$V$518,$V$519,1)</f>
        <v>0.60072020574159901</v>
      </c>
    </row>
    <row r="605" spans="1:23">
      <c r="A605">
        <v>82</v>
      </c>
      <c r="B605" s="6">
        <f t="shared" ca="1" si="141"/>
        <v>31.531841868887803</v>
      </c>
      <c r="C605" s="6">
        <f ca="1">_xll.PDENSITY($B$605,Model!$B$163:$B$172,$B$518,$B$519,1)</f>
        <v>0.59568768962349128</v>
      </c>
      <c r="D605" s="6">
        <f t="shared" ca="1" si="142"/>
        <v>31.531841868887803</v>
      </c>
      <c r="E605" s="6">
        <f ca="1">_xll.PDENSITY($D$605,Model!$C$163:$C$172,$D$518,$D$519,1)</f>
        <v>0.59676761489889041</v>
      </c>
      <c r="F605" s="6">
        <f t="shared" ca="1" si="143"/>
        <v>31.531841868887803</v>
      </c>
      <c r="G605" s="6">
        <f ca="1">_xll.PDENSITY($F$605,Model!$D$163:$D$172,$F$518,$F$519,1)</f>
        <v>0.61205363566738569</v>
      </c>
      <c r="H605" s="6">
        <f t="shared" ca="1" si="144"/>
        <v>31.531841868887803</v>
      </c>
      <c r="I605" s="6">
        <f ca="1">_xll.PDENSITY($H$605,Model!$E$163:$E$172,$H$518,$H$519,1)</f>
        <v>0.59842579546121244</v>
      </c>
      <c r="J605" s="6">
        <f t="shared" ca="1" si="145"/>
        <v>31.531841868887803</v>
      </c>
      <c r="K605" s="6">
        <f ca="1">_xll.PDENSITY($J$605,Model!$F$163:$F$172,$J$518,$J$519,1)</f>
        <v>0.62143927610039018</v>
      </c>
      <c r="L605" s="6"/>
      <c r="M605" s="6"/>
      <c r="N605" s="6">
        <f t="shared" ca="1" si="146"/>
        <v>31.531841868887803</v>
      </c>
      <c r="O605" s="6">
        <f ca="1">_xll.PDENSITY($N$605,Model!$H$163:$H$172,$N$518,$N$519,1)</f>
        <v>0.58162643238859957</v>
      </c>
      <c r="P605" s="6">
        <f t="shared" ca="1" si="147"/>
        <v>31.531841868887803</v>
      </c>
      <c r="Q605" s="6">
        <f ca="1">_xll.PDENSITY($P$605,Model!$I$163:$I$172,$P$518,$P$519,1)</f>
        <v>0.5894523584682072</v>
      </c>
      <c r="R605" s="6">
        <f t="shared" ca="1" si="148"/>
        <v>31.531841868887803</v>
      </c>
      <c r="S605" s="6">
        <f ca="1">_xll.PDENSITY($R$605,Model!$J$163:$J$172,$R$518,$R$519,1)</f>
        <v>0.59388247371671876</v>
      </c>
      <c r="T605" s="6">
        <f t="shared" ca="1" si="149"/>
        <v>31.531841868887803</v>
      </c>
      <c r="U605" s="6">
        <f ca="1">_xll.PDENSITY($T$605,Model!$K$163:$K$172,$T$518,$T$519,1)</f>
        <v>0.58456800819056354</v>
      </c>
      <c r="V605" s="6">
        <f t="shared" ca="1" si="150"/>
        <v>31.531841868887803</v>
      </c>
      <c r="W605" s="6">
        <f ca="1">_xll.PDENSITY($V$605,Model!$L$163:$L$172,$V$518,$V$519,1)</f>
        <v>0.61520000147667331</v>
      </c>
    </row>
    <row r="606" spans="1:23">
      <c r="A606">
        <v>83</v>
      </c>
      <c r="B606" s="6">
        <f t="shared" ca="1" si="141"/>
        <v>31.680191182396619</v>
      </c>
      <c r="C606" s="6">
        <f ca="1">_xll.PDENSITY($B$606,Model!$B$163:$B$172,$B$518,$B$519,1)</f>
        <v>0.60375706792140971</v>
      </c>
      <c r="D606" s="6">
        <f t="shared" ca="1" si="142"/>
        <v>31.680191182396619</v>
      </c>
      <c r="E606" s="6">
        <f ca="1">_xll.PDENSITY($D$606,Model!$C$163:$C$172,$D$518,$D$519,1)</f>
        <v>0.6129769984654847</v>
      </c>
      <c r="F606" s="6">
        <f t="shared" ca="1" si="143"/>
        <v>31.680191182396619</v>
      </c>
      <c r="G606" s="6">
        <f ca="1">_xll.PDENSITY($F$606,Model!$D$163:$D$172,$F$518,$F$519,1)</f>
        <v>0.62254200723469233</v>
      </c>
      <c r="H606" s="6">
        <f t="shared" ca="1" si="144"/>
        <v>31.680191182396619</v>
      </c>
      <c r="I606" s="6">
        <f ca="1">_xll.PDENSITY($H$606,Model!$E$163:$E$172,$H$518,$H$519,1)</f>
        <v>0.61449363727100281</v>
      </c>
      <c r="J606" s="6">
        <f t="shared" ca="1" si="145"/>
        <v>31.680191182396619</v>
      </c>
      <c r="K606" s="6">
        <f ca="1">_xll.PDENSITY($J$606,Model!$F$163:$F$172,$J$518,$J$519,1)</f>
        <v>0.63179729793505868</v>
      </c>
      <c r="L606" s="6"/>
      <c r="M606" s="6"/>
      <c r="N606" s="6">
        <f t="shared" ca="1" si="146"/>
        <v>31.680191182396619</v>
      </c>
      <c r="O606" s="6">
        <f ca="1">_xll.PDENSITY($N$606,Model!$H$163:$H$172,$N$518,$N$519,1)</f>
        <v>0.59992833165715242</v>
      </c>
      <c r="P606" s="6">
        <f t="shared" ca="1" si="147"/>
        <v>31.680191182396619</v>
      </c>
      <c r="Q606" s="6">
        <f ca="1">_xll.PDENSITY($P$606,Model!$I$163:$I$172,$P$518,$P$519,1)</f>
        <v>0.60627242064632347</v>
      </c>
      <c r="R606" s="6">
        <f t="shared" ca="1" si="148"/>
        <v>31.680191182396619</v>
      </c>
      <c r="S606" s="6">
        <f ca="1">_xll.PDENSITY($R$606,Model!$J$163:$J$172,$R$518,$R$519,1)</f>
        <v>0.61106704139106482</v>
      </c>
      <c r="T606" s="6">
        <f t="shared" ca="1" si="149"/>
        <v>31.680191182396619</v>
      </c>
      <c r="U606" s="6">
        <f ca="1">_xll.PDENSITY($T$606,Model!$K$163:$K$172,$T$518,$T$519,1)</f>
        <v>0.60198063965174364</v>
      </c>
      <c r="V606" s="6">
        <f t="shared" ca="1" si="150"/>
        <v>31.680191182396619</v>
      </c>
      <c r="W606" s="6">
        <f ca="1">_xll.PDENSITY($V$606,Model!$L$163:$L$172,$V$518,$V$519,1)</f>
        <v>0.62967979721174749</v>
      </c>
    </row>
    <row r="607" spans="1:23">
      <c r="A607">
        <v>84</v>
      </c>
      <c r="B607" s="6">
        <f t="shared" ca="1" si="141"/>
        <v>31.828540495905436</v>
      </c>
      <c r="C607" s="6">
        <f ca="1">_xll.PDENSITY($B$607,Model!$B$163:$B$172,$B$518,$B$519,1)</f>
        <v>0.61185656048983772</v>
      </c>
      <c r="D607" s="6">
        <f t="shared" ca="1" si="142"/>
        <v>31.828540495905436</v>
      </c>
      <c r="E607" s="6">
        <f ca="1">_xll.PDENSITY($D$607,Model!$C$163:$C$172,$D$518,$D$519,1)</f>
        <v>0.6293426778356348</v>
      </c>
      <c r="F607" s="6">
        <f t="shared" ca="1" si="143"/>
        <v>31.828540495905436</v>
      </c>
      <c r="G607" s="6">
        <f ca="1">_xll.PDENSITY($F$607,Model!$D$163:$D$172,$F$518,$F$519,1)</f>
        <v>0.6329613687957224</v>
      </c>
      <c r="H607" s="6">
        <f t="shared" ca="1" si="144"/>
        <v>31.828540495905436</v>
      </c>
      <c r="I607" s="6">
        <f ca="1">_xll.PDENSITY($H$607,Model!$E$163:$E$172,$H$518,$H$519,1)</f>
        <v>0.63066581601572724</v>
      </c>
      <c r="J607" s="6">
        <f t="shared" ca="1" si="145"/>
        <v>31.828540495905436</v>
      </c>
      <c r="K607" s="6">
        <f ca="1">_xll.PDENSITY($J$607,Model!$F$163:$F$172,$J$518,$J$519,1)</f>
        <v>0.64217429511692981</v>
      </c>
      <c r="L607" s="6"/>
      <c r="M607" s="6"/>
      <c r="N607" s="6">
        <f t="shared" ca="1" si="146"/>
        <v>31.828540495905436</v>
      </c>
      <c r="O607" s="6">
        <f ca="1">_xll.PDENSITY($N$607,Model!$H$163:$H$172,$N$518,$N$519,1)</f>
        <v>0.61856418287784742</v>
      </c>
      <c r="P607" s="6">
        <f t="shared" ca="1" si="147"/>
        <v>31.828540495905436</v>
      </c>
      <c r="Q607" s="6">
        <f ca="1">_xll.PDENSITY($P$607,Model!$I$163:$I$172,$P$518,$P$519,1)</f>
        <v>0.62348213695711141</v>
      </c>
      <c r="R607" s="6">
        <f t="shared" ca="1" si="148"/>
        <v>31.828540495905436</v>
      </c>
      <c r="S607" s="6">
        <f ca="1">_xll.PDENSITY($R$607,Model!$J$163:$J$172,$R$518,$R$519,1)</f>
        <v>0.62820760562818179</v>
      </c>
      <c r="T607" s="6">
        <f t="shared" ca="1" si="149"/>
        <v>31.828540495905436</v>
      </c>
      <c r="U607" s="6">
        <f ca="1">_xll.PDENSITY($T$607,Model!$K$163:$K$172,$T$518,$T$519,1)</f>
        <v>0.61988433103639051</v>
      </c>
      <c r="V607" s="6">
        <f t="shared" ca="1" si="150"/>
        <v>31.828540495905436</v>
      </c>
      <c r="W607" s="6">
        <f ca="1">_xll.PDENSITY($V$607,Model!$L$163:$L$172,$V$518,$V$519,1)</f>
        <v>0.64415959294682179</v>
      </c>
    </row>
    <row r="608" spans="1:23">
      <c r="A608">
        <v>85</v>
      </c>
      <c r="B608" s="6">
        <f t="shared" ca="1" si="141"/>
        <v>31.976889809414253</v>
      </c>
      <c r="C608" s="6">
        <f ca="1">_xll.PDENSITY($B$608,Model!$B$163:$B$172,$B$518,$B$519,1)</f>
        <v>0.61997453581895046</v>
      </c>
      <c r="D608" s="6">
        <f t="shared" ca="1" si="142"/>
        <v>31.976889809414253</v>
      </c>
      <c r="E608" s="6">
        <f ca="1">_xll.PDENSITY($D$608,Model!$C$163:$C$172,$D$518,$D$519,1)</f>
        <v>0.64579556387820936</v>
      </c>
      <c r="F608" s="6">
        <f t="shared" ca="1" si="143"/>
        <v>31.976889809414253</v>
      </c>
      <c r="G608" s="6">
        <f ca="1">_xll.PDENSITY($F$608,Model!$D$163:$D$172,$F$518,$F$519,1)</f>
        <v>0.64326597423506282</v>
      </c>
      <c r="H608" s="6">
        <f t="shared" ca="1" si="144"/>
        <v>31.976889809414253</v>
      </c>
      <c r="I608" s="6">
        <f ca="1">_xll.PDENSITY($H$608,Model!$E$163:$E$172,$H$518,$H$519,1)</f>
        <v>0.64686798315067784</v>
      </c>
      <c r="J608" s="6">
        <f t="shared" ca="1" si="145"/>
        <v>31.976889809414253</v>
      </c>
      <c r="K608" s="6">
        <f ca="1">_xll.PDENSITY($J$608,Model!$F$163:$F$172,$J$518,$J$519,1)</f>
        <v>0.65255771161225185</v>
      </c>
      <c r="L608" s="6"/>
      <c r="M608" s="6"/>
      <c r="N608" s="6">
        <f t="shared" ca="1" si="146"/>
        <v>31.976889809414253</v>
      </c>
      <c r="O608" s="6">
        <f ca="1">_xll.PDENSITY($N$608,Model!$H$163:$H$172,$N$518,$N$519,1)</f>
        <v>0.63744006095596883</v>
      </c>
      <c r="P608" s="6">
        <f t="shared" ca="1" si="147"/>
        <v>31.976889809414253</v>
      </c>
      <c r="Q608" s="6">
        <f ca="1">_xll.PDENSITY($P$608,Model!$I$163:$I$172,$P$518,$P$519,1)</f>
        <v>0.64103821757315427</v>
      </c>
      <c r="R608" s="6">
        <f t="shared" ca="1" si="148"/>
        <v>31.976889809414253</v>
      </c>
      <c r="S608" s="6">
        <f ca="1">_xll.PDENSITY($R$608,Model!$J$163:$J$172,$R$518,$R$519,1)</f>
        <v>0.64517701518405046</v>
      </c>
      <c r="T608" s="6">
        <f t="shared" ca="1" si="149"/>
        <v>31.976889809414253</v>
      </c>
      <c r="U608" s="6">
        <f ca="1">_xll.PDENSITY($T$608,Model!$K$163:$K$172,$T$518,$T$519,1)</f>
        <v>0.63821677498146689</v>
      </c>
      <c r="V608" s="6">
        <f t="shared" ca="1" si="150"/>
        <v>31.976889809414253</v>
      </c>
      <c r="W608" s="6">
        <f ca="1">_xll.PDENSITY($V$608,Model!$L$163:$L$172,$V$518,$V$519,1)</f>
        <v>0.65863938868189609</v>
      </c>
    </row>
    <row r="609" spans="1:23">
      <c r="A609">
        <v>86</v>
      </c>
      <c r="B609" s="6">
        <f t="shared" ca="1" si="141"/>
        <v>32.12523912292307</v>
      </c>
      <c r="C609" s="6">
        <f ca="1">_xll.PDENSITY($B$609,Model!$B$163:$B$172,$B$518,$B$519,1)</f>
        <v>0.62809906339946919</v>
      </c>
      <c r="D609" s="6">
        <f t="shared" ca="1" si="142"/>
        <v>32.12523912292307</v>
      </c>
      <c r="E609" s="6">
        <f ca="1">_xll.PDENSITY($D$609,Model!$C$163:$C$172,$D$518,$D$519,1)</f>
        <v>0.66229525821119783</v>
      </c>
      <c r="F609" s="6">
        <f t="shared" ca="1" si="143"/>
        <v>32.12523912292307</v>
      </c>
      <c r="G609" s="6">
        <f ca="1">_xll.PDENSITY($F$609,Model!$D$163:$D$172,$F$518,$F$519,1)</f>
        <v>0.65347346288296948</v>
      </c>
      <c r="H609" s="6">
        <f t="shared" ca="1" si="144"/>
        <v>32.12523912292307</v>
      </c>
      <c r="I609" s="6">
        <f ca="1">_xll.PDENSITY($H$609,Model!$E$163:$E$172,$H$518,$H$519,1)</f>
        <v>0.66306138059303499</v>
      </c>
      <c r="J609" s="6">
        <f t="shared" ca="1" si="145"/>
        <v>32.12523912292307</v>
      </c>
      <c r="K609" s="6">
        <f ca="1">_xll.PDENSITY($J$609,Model!$F$163:$F$172,$J$518,$J$519,1)</f>
        <v>0.66293479536743516</v>
      </c>
      <c r="L609" s="6"/>
      <c r="M609" s="6"/>
      <c r="N609" s="6">
        <f t="shared" ca="1" si="146"/>
        <v>32.12523912292307</v>
      </c>
      <c r="O609" s="6">
        <f ca="1">_xll.PDENSITY($N$609,Model!$H$163:$H$172,$N$518,$N$519,1)</f>
        <v>0.65647566399694457</v>
      </c>
      <c r="P609" s="6">
        <f t="shared" ca="1" si="147"/>
        <v>32.12523912292307</v>
      </c>
      <c r="Q609" s="6">
        <f ca="1">_xll.PDENSITY($P$609,Model!$I$163:$I$172,$P$518,$P$519,1)</f>
        <v>0.65889530360064819</v>
      </c>
      <c r="R609" s="6">
        <f t="shared" ca="1" si="148"/>
        <v>32.12523912292307</v>
      </c>
      <c r="S609" s="6">
        <f ca="1">_xll.PDENSITY($R$609,Model!$J$163:$J$172,$R$518,$R$519,1)</f>
        <v>0.6619988265974085</v>
      </c>
      <c r="T609" s="6">
        <f t="shared" ca="1" si="149"/>
        <v>32.12523912292307</v>
      </c>
      <c r="U609" s="6">
        <f ca="1">_xll.PDENSITY($T$609,Model!$K$163:$K$172,$T$518,$T$519,1)</f>
        <v>0.65689676557149379</v>
      </c>
      <c r="V609" s="6">
        <f t="shared" ca="1" si="150"/>
        <v>32.12523912292307</v>
      </c>
      <c r="W609" s="6">
        <f ca="1">_xll.PDENSITY($V$609,Model!$L$163:$L$172,$V$518,$V$519,1)</f>
        <v>0.67203390706214328</v>
      </c>
    </row>
    <row r="610" spans="1:23">
      <c r="A610">
        <v>87</v>
      </c>
      <c r="B610" s="6">
        <f t="shared" ca="1" si="141"/>
        <v>32.273588436431886</v>
      </c>
      <c r="C610" s="6">
        <f ca="1">_xll.PDENSITY($B$610,Model!$B$163:$B$172,$B$518,$B$519,1)</f>
        <v>0.6362179862369981</v>
      </c>
      <c r="D610" s="6">
        <f t="shared" ca="1" si="142"/>
        <v>32.273588436431886</v>
      </c>
      <c r="E610" s="6">
        <f ca="1">_xll.PDENSITY($D$610,Model!$C$163:$C$172,$D$518,$D$519,1)</f>
        <v>0.67893027319314614</v>
      </c>
      <c r="F610" s="6">
        <f t="shared" ca="1" si="143"/>
        <v>32.273588436431886</v>
      </c>
      <c r="G610" s="6">
        <f ca="1">_xll.PDENSITY($F$610,Model!$D$163:$D$172,$F$518,$F$519,1)</f>
        <v>0.66360130782605564</v>
      </c>
      <c r="H610" s="6">
        <f t="shared" ca="1" si="144"/>
        <v>32.273588436431886</v>
      </c>
      <c r="I610" s="6">
        <f ca="1">_xll.PDENSITY($H$610,Model!$E$163:$E$172,$H$518,$H$519,1)</f>
        <v>0.67936955969760882</v>
      </c>
      <c r="J610" s="6">
        <f t="shared" ca="1" si="145"/>
        <v>32.273588436431886</v>
      </c>
      <c r="K610" s="6">
        <f ca="1">_xll.PDENSITY($J$610,Model!$F$163:$F$172,$J$518,$J$519,1)</f>
        <v>0.67329265071645994</v>
      </c>
      <c r="L610" s="6"/>
      <c r="M610" s="6"/>
      <c r="N610" s="6">
        <f t="shared" ca="1" si="146"/>
        <v>32.273588436431886</v>
      </c>
      <c r="O610" s="6">
        <f ca="1">_xll.PDENSITY($N$610,Model!$H$163:$H$172,$N$518,$N$519,1)</f>
        <v>0.67560574730013911</v>
      </c>
      <c r="P610" s="6">
        <f t="shared" ca="1" si="147"/>
        <v>32.273588436431886</v>
      </c>
      <c r="Q610" s="6">
        <f ca="1">_xll.PDENSITY($P$610,Model!$I$163:$I$172,$P$518,$P$519,1)</f>
        <v>0.67698149923607021</v>
      </c>
      <c r="R610" s="6">
        <f t="shared" ca="1" si="148"/>
        <v>32.273588436431886</v>
      </c>
      <c r="S610" s="6">
        <f ca="1">_xll.PDENSITY($R$610,Model!$J$163:$J$172,$R$518,$R$519,1)</f>
        <v>0.67880130181376885</v>
      </c>
      <c r="T610" s="6">
        <f t="shared" ca="1" si="149"/>
        <v>32.273588436431886</v>
      </c>
      <c r="U610" s="6">
        <f ca="1">_xll.PDENSITY($T$610,Model!$K$163:$K$172,$T$518,$T$519,1)</f>
        <v>0.67582585698311848</v>
      </c>
      <c r="V610" s="6">
        <f t="shared" ca="1" si="150"/>
        <v>32.273588436431886</v>
      </c>
      <c r="W610" s="6">
        <f ca="1">_xll.PDENSITY($V$610,Model!$L$163:$L$172,$V$518,$V$519,1)</f>
        <v>0.68444516054934967</v>
      </c>
    </row>
    <row r="611" spans="1:23">
      <c r="A611">
        <v>88</v>
      </c>
      <c r="B611" s="6">
        <f t="shared" ca="1" si="141"/>
        <v>32.421937749940703</v>
      </c>
      <c r="C611" s="6">
        <f ca="1">_xll.PDENSITY($B$611,Model!$B$163:$B$172,$B$518,$B$519,1)</f>
        <v>0.64431898327068704</v>
      </c>
      <c r="D611" s="6">
        <f t="shared" ca="1" si="142"/>
        <v>32.421937749940703</v>
      </c>
      <c r="E611" s="6">
        <f ca="1">_xll.PDENSITY($D$611,Model!$C$163:$C$172,$D$518,$D$519,1)</f>
        <v>0.69565423584939123</v>
      </c>
      <c r="F611" s="6">
        <f t="shared" ca="1" si="143"/>
        <v>32.421937749940703</v>
      </c>
      <c r="G611" s="6">
        <f ca="1">_xll.PDENSITY($F$611,Model!$D$163:$D$172,$F$518,$F$519,1)</f>
        <v>0.67366684581756131</v>
      </c>
      <c r="H611" s="6">
        <f t="shared" ca="1" si="144"/>
        <v>32.421937749940703</v>
      </c>
      <c r="I611" s="6">
        <f ca="1">_xll.PDENSITY($H$611,Model!$E$163:$E$172,$H$518,$H$519,1)</f>
        <v>0.69575760730982394</v>
      </c>
      <c r="J611" s="6">
        <f t="shared" ca="1" si="145"/>
        <v>32.421937749940703</v>
      </c>
      <c r="K611" s="6">
        <f ca="1">_xll.PDENSITY($J$611,Model!$F$163:$F$172,$J$518,$J$519,1)</f>
        <v>0.68361829893964843</v>
      </c>
      <c r="L611" s="6"/>
      <c r="M611" s="6"/>
      <c r="N611" s="6">
        <f t="shared" ca="1" si="146"/>
        <v>32.421937749940703</v>
      </c>
      <c r="O611" s="6">
        <f ca="1">_xll.PDENSITY($N$611,Model!$H$163:$H$172,$N$518,$N$519,1)</f>
        <v>0.69478292887028281</v>
      </c>
      <c r="P611" s="6">
        <f t="shared" ca="1" si="147"/>
        <v>32.421937749940703</v>
      </c>
      <c r="Q611" s="6">
        <f ca="1">_xll.PDENSITY($P$611,Model!$I$163:$I$172,$P$518,$P$519,1)</f>
        <v>0.69519783092501886</v>
      </c>
      <c r="R611" s="6">
        <f t="shared" ca="1" si="148"/>
        <v>32.421937749940703</v>
      </c>
      <c r="S611" s="6">
        <f ca="1">_xll.PDENSITY($R$611,Model!$J$163:$J$172,$R$518,$R$519,1)</f>
        <v>0.6956037770301291</v>
      </c>
      <c r="T611" s="6">
        <f t="shared" ca="1" si="149"/>
        <v>32.421937749940703</v>
      </c>
      <c r="U611" s="6">
        <f ca="1">_xll.PDENSITY($T$611,Model!$K$163:$K$172,$T$518,$T$519,1)</f>
        <v>0.694897751651257</v>
      </c>
      <c r="V611" s="6">
        <f t="shared" ca="1" si="150"/>
        <v>32.421937749940703</v>
      </c>
      <c r="W611" s="6">
        <f ca="1">_xll.PDENSITY($V$611,Model!$L$163:$L$172,$V$518,$V$519,1)</f>
        <v>0.69685641403655618</v>
      </c>
    </row>
    <row r="612" spans="1:23">
      <c r="A612">
        <v>89</v>
      </c>
      <c r="B612" s="6">
        <f t="shared" ca="1" si="141"/>
        <v>32.57028706344952</v>
      </c>
      <c r="C612" s="6">
        <f ca="1">_xll.PDENSITY($B$612,Model!$B$163:$B$172,$B$518,$B$519,1)</f>
        <v>0.65238962367980013</v>
      </c>
      <c r="D612" s="6">
        <f t="shared" ca="1" si="142"/>
        <v>32.57028706344952</v>
      </c>
      <c r="E612" s="6">
        <f ca="1">_xll.PDENSITY($D$612,Model!$C$163:$C$172,$D$518,$D$519,1)</f>
        <v>0.71239654452491707</v>
      </c>
      <c r="F612" s="6">
        <f t="shared" ca="1" si="143"/>
        <v>32.57028706344952</v>
      </c>
      <c r="G612" s="6">
        <f ca="1">_xll.PDENSITY($F$612,Model!$D$163:$D$172,$F$518,$F$519,1)</f>
        <v>0.68368730695425128</v>
      </c>
      <c r="H612" s="6">
        <f t="shared" ca="1" si="144"/>
        <v>32.57028706344952</v>
      </c>
      <c r="I612" s="6">
        <f ca="1">_xll.PDENSITY($H$612,Model!$E$163:$E$172,$H$518,$H$519,1)</f>
        <v>0.71216179610564567</v>
      </c>
      <c r="J612" s="6">
        <f t="shared" ca="1" si="145"/>
        <v>32.57028706344952</v>
      </c>
      <c r="K612" s="6">
        <f ca="1">_xll.PDENSITY($J$612,Model!$F$163:$F$172,$J$518,$J$519,1)</f>
        <v>0.69389873919953926</v>
      </c>
      <c r="L612" s="6"/>
      <c r="M612" s="6"/>
      <c r="N612" s="6">
        <f t="shared" ca="1" si="146"/>
        <v>32.57028706344952</v>
      </c>
      <c r="O612" s="6">
        <f ca="1">_xll.PDENSITY($N$612,Model!$H$163:$H$172,$N$518,$N$519,1)</f>
        <v>0.71397738173189562</v>
      </c>
      <c r="P612" s="6">
        <f t="shared" ca="1" si="147"/>
        <v>32.57028706344952</v>
      </c>
      <c r="Q612" s="6">
        <f ca="1">_xll.PDENSITY($P$612,Model!$I$163:$I$172,$P$518,$P$519,1)</f>
        <v>0.7134423379682383</v>
      </c>
      <c r="R612" s="6">
        <f t="shared" ca="1" si="148"/>
        <v>32.57028706344952</v>
      </c>
      <c r="S612" s="6">
        <f ca="1">_xll.PDENSITY($R$612,Model!$J$163:$J$172,$R$518,$R$519,1)</f>
        <v>0.71240625224648946</v>
      </c>
      <c r="T612" s="6">
        <f t="shared" ca="1" si="149"/>
        <v>32.57028706344952</v>
      </c>
      <c r="U612" s="6">
        <f ca="1">_xll.PDENSITY($T$612,Model!$K$163:$K$172,$T$518,$T$519,1)</f>
        <v>0.71400311906329239</v>
      </c>
      <c r="V612" s="6">
        <f t="shared" ca="1" si="150"/>
        <v>32.57028706344952</v>
      </c>
      <c r="W612" s="6">
        <f ca="1">_xll.PDENSITY($V$612,Model!$L$163:$L$172,$V$518,$V$519,1)</f>
        <v>0.7092676675237628</v>
      </c>
    </row>
    <row r="613" spans="1:23">
      <c r="A613">
        <v>90</v>
      </c>
      <c r="B613" s="6">
        <f t="shared" ca="1" si="141"/>
        <v>32.718636376958337</v>
      </c>
      <c r="C613" s="6">
        <f ca="1">_xll.PDENSITY($B$613,Model!$B$163:$B$172,$B$518,$B$519,1)</f>
        <v>0.66041741675983501</v>
      </c>
      <c r="D613" s="6">
        <f t="shared" ca="1" si="142"/>
        <v>32.718636376958337</v>
      </c>
      <c r="E613" s="6">
        <f ca="1">_xll.PDENSITY($D$613,Model!$C$163:$C$172,$D$518,$D$519,1)</f>
        <v>0.72908652011540043</v>
      </c>
      <c r="F613" s="6">
        <f t="shared" ca="1" si="143"/>
        <v>32.718636376958337</v>
      </c>
      <c r="G613" s="6">
        <f ca="1">_xll.PDENSITY($F$613,Model!$D$163:$D$172,$F$518,$F$519,1)</f>
        <v>0.69367984417073836</v>
      </c>
      <c r="H613" s="6">
        <f t="shared" ca="1" si="144"/>
        <v>32.718636376958337</v>
      </c>
      <c r="I613" s="6">
        <f ca="1">_xll.PDENSITY($H$613,Model!$E$163:$E$172,$H$518,$H$519,1)</f>
        <v>0.72851839876103919</v>
      </c>
      <c r="J613" s="6">
        <f t="shared" ca="1" si="145"/>
        <v>32.718636376958337</v>
      </c>
      <c r="K613" s="6">
        <f ca="1">_xll.PDENSITY($J$613,Model!$F$163:$F$172,$J$518,$J$519,1)</f>
        <v>0.70412100946149392</v>
      </c>
      <c r="L613" s="6"/>
      <c r="M613" s="6"/>
      <c r="N613" s="6">
        <f t="shared" ca="1" si="146"/>
        <v>32.718636376958337</v>
      </c>
      <c r="O613" s="6">
        <f ca="1">_xll.PDENSITY($N$613,Model!$H$163:$H$172,$N$518,$N$519,1)</f>
        <v>0.73316292671350713</v>
      </c>
      <c r="P613" s="6">
        <f t="shared" ca="1" si="147"/>
        <v>32.718636376958337</v>
      </c>
      <c r="Q613" s="6">
        <f ca="1">_xll.PDENSITY($P$613,Model!$I$163:$I$172,$P$518,$P$519,1)</f>
        <v>0.73161264527060288</v>
      </c>
      <c r="R613" s="6">
        <f t="shared" ca="1" si="148"/>
        <v>32.718636376958337</v>
      </c>
      <c r="S613" s="6">
        <f ca="1">_xll.PDENSITY($R$613,Model!$J$163:$J$172,$R$518,$R$519,1)</f>
        <v>0.7292087274628497</v>
      </c>
      <c r="T613" s="6">
        <f t="shared" ca="1" si="149"/>
        <v>32.718636376958337</v>
      </c>
      <c r="U613" s="6">
        <f ca="1">_xll.PDENSITY($T$613,Model!$K$163:$K$172,$T$518,$T$519,1)</f>
        <v>0.7330319098786513</v>
      </c>
      <c r="V613" s="6">
        <f t="shared" ca="1" si="150"/>
        <v>32.718636376958337</v>
      </c>
      <c r="W613" s="6">
        <f ca="1">_xll.PDENSITY($V$613,Model!$L$163:$L$172,$V$518,$V$519,1)</f>
        <v>0.7216789210109692</v>
      </c>
    </row>
    <row r="614" spans="1:23">
      <c r="A614">
        <v>91</v>
      </c>
      <c r="B614" s="6">
        <f t="shared" ca="1" si="141"/>
        <v>32.866985690467153</v>
      </c>
      <c r="C614" s="6">
        <f ca="1">_xll.PDENSITY($B$614,Model!$B$163:$B$172,$B$518,$B$519,1)</f>
        <v>0.66838986212855223</v>
      </c>
      <c r="D614" s="6">
        <f t="shared" ca="1" si="142"/>
        <v>32.866985690467153</v>
      </c>
      <c r="E614" s="6">
        <f ca="1">_xll.PDENSITY($D$614,Model!$C$163:$C$172,$D$518,$D$519,1)</f>
        <v>0.7456537044451631</v>
      </c>
      <c r="F614" s="6">
        <f t="shared" ca="1" si="143"/>
        <v>32.866985690467153</v>
      </c>
      <c r="G614" s="6">
        <f ca="1">_xll.PDENSITY($F$614,Model!$D$163:$D$172,$F$518,$F$519,1)</f>
        <v>0.70366156260172208</v>
      </c>
      <c r="H614" s="6">
        <f t="shared" ca="1" si="144"/>
        <v>32.866985690467153</v>
      </c>
      <c r="I614" s="6">
        <f ca="1">_xll.PDENSITY($H$614,Model!$E$163:$E$172,$H$518,$H$519,1)</f>
        <v>0.74476368795196912</v>
      </c>
      <c r="J614" s="6">
        <f t="shared" ca="1" si="145"/>
        <v>32.866985690467153</v>
      </c>
      <c r="K614" s="6">
        <f ca="1">_xll.PDENSITY($J$614,Model!$F$163:$F$172,$J$518,$J$519,1)</f>
        <v>0.71427224700637648</v>
      </c>
      <c r="L614" s="6"/>
      <c r="M614" s="6"/>
      <c r="N614" s="6">
        <f t="shared" ca="1" si="146"/>
        <v>32.866985690467153</v>
      </c>
      <c r="O614" s="6">
        <f ca="1">_xll.PDENSITY($N$614,Model!$H$163:$H$172,$N$518,$N$519,1)</f>
        <v>0.75229814726191324</v>
      </c>
      <c r="P614" s="6">
        <f t="shared" ca="1" si="147"/>
        <v>32.866985690467153</v>
      </c>
      <c r="Q614" s="6">
        <f ca="1">_xll.PDENSITY($P$614,Model!$I$163:$I$172,$P$518,$P$519,1)</f>
        <v>0.74960759942559108</v>
      </c>
      <c r="R614" s="6">
        <f t="shared" ca="1" si="148"/>
        <v>32.866985690467153</v>
      </c>
      <c r="S614" s="6">
        <f ca="1">_xll.PDENSITY($R$614,Model!$J$163:$J$172,$R$518,$R$519,1)</f>
        <v>0.74601120267921017</v>
      </c>
      <c r="T614" s="6">
        <f t="shared" ca="1" si="149"/>
        <v>32.866985690467153</v>
      </c>
      <c r="U614" s="6">
        <f ca="1">_xll.PDENSITY($T$614,Model!$K$163:$K$172,$T$518,$T$519,1)</f>
        <v>0.75187566292288055</v>
      </c>
      <c r="V614" s="6">
        <f t="shared" ca="1" si="150"/>
        <v>32.866985690467153</v>
      </c>
      <c r="W614" s="6">
        <f ca="1">_xll.PDENSITY($V$614,Model!$L$163:$L$172,$V$518,$V$519,1)</f>
        <v>0.73409017449817571</v>
      </c>
    </row>
    <row r="615" spans="1:23">
      <c r="A615">
        <v>92</v>
      </c>
      <c r="B615" s="6">
        <f t="shared" ca="1" si="141"/>
        <v>33.01533500397597</v>
      </c>
      <c r="C615" s="6">
        <f ca="1">_xll.PDENSITY($B$615,Model!$B$163:$B$172,$B$518,$B$519,1)</f>
        <v>0.67629450529960611</v>
      </c>
      <c r="D615" s="6">
        <f t="shared" ca="1" si="142"/>
        <v>33.01533500397597</v>
      </c>
      <c r="E615" s="6">
        <f ca="1">_xll.PDENSITY($D$615,Model!$C$163:$C$172,$D$518,$D$519,1)</f>
        <v>0.76202815771245613</v>
      </c>
      <c r="F615" s="6">
        <f t="shared" ca="1" si="143"/>
        <v>33.01533500397597</v>
      </c>
      <c r="G615" s="6">
        <f ca="1">_xll.PDENSITY($F$615,Model!$D$163:$D$172,$F$518,$F$519,1)</f>
        <v>0.71364954886240262</v>
      </c>
      <c r="H615" s="6">
        <f t="shared" ca="1" si="144"/>
        <v>33.01533500397597</v>
      </c>
      <c r="I615" s="6">
        <f ca="1">_xll.PDENSITY($H$615,Model!$E$163:$E$172,$H$518,$H$519,1)</f>
        <v>0.76083393635440077</v>
      </c>
      <c r="J615" s="6">
        <f t="shared" ca="1" si="145"/>
        <v>33.01533500397597</v>
      </c>
      <c r="K615" s="6">
        <f ca="1">_xll.PDENSITY($J$615,Model!$F$163:$F$172,$J$518,$J$519,1)</f>
        <v>0.72433974814615709</v>
      </c>
      <c r="L615" s="6"/>
      <c r="M615" s="6"/>
      <c r="N615" s="6">
        <f t="shared" ca="1" si="146"/>
        <v>33.01533500397597</v>
      </c>
      <c r="O615" s="6">
        <f ca="1">_xll.PDENSITY($N$615,Model!$H$163:$H$172,$N$518,$N$519,1)</f>
        <v>0.77132289986454594</v>
      </c>
      <c r="P615" s="6">
        <f t="shared" ca="1" si="147"/>
        <v>33.01533500397597</v>
      </c>
      <c r="Q615" s="6">
        <f ca="1">_xll.PDENSITY($P$615,Model!$I$163:$I$172,$P$518,$P$519,1)</f>
        <v>0.76732890479976101</v>
      </c>
      <c r="R615" s="6">
        <f t="shared" ca="1" si="148"/>
        <v>33.01533500397597</v>
      </c>
      <c r="S615" s="6">
        <f ca="1">_xll.PDENSITY($R$615,Model!$J$163:$J$172,$R$518,$R$519,1)</f>
        <v>0.76281367789557042</v>
      </c>
      <c r="T615" s="6">
        <f t="shared" ca="1" si="149"/>
        <v>33.01533500397597</v>
      </c>
      <c r="U615" s="6">
        <f ca="1">_xll.PDENSITY($T$615,Model!$K$163:$K$172,$T$518,$T$519,1)</f>
        <v>0.77042973899752243</v>
      </c>
      <c r="V615" s="6">
        <f t="shared" ca="1" si="150"/>
        <v>33.01533500397597</v>
      </c>
      <c r="W615" s="6">
        <f ca="1">_xll.PDENSITY($V$615,Model!$L$163:$L$172,$V$518,$V$519,1)</f>
        <v>0.74650142798538233</v>
      </c>
    </row>
    <row r="616" spans="1:23">
      <c r="A616">
        <v>93</v>
      </c>
      <c r="B616" s="6">
        <f t="shared" ca="1" si="141"/>
        <v>33.163684317484787</v>
      </c>
      <c r="C616" s="6">
        <f ca="1">_xll.PDENSITY($B$616,Model!$B$163:$B$172,$B$518,$B$519,1)</f>
        <v>0.68411900308815021</v>
      </c>
      <c r="D616" s="6">
        <f t="shared" ca="1" si="142"/>
        <v>33.163684317484787</v>
      </c>
      <c r="E616" s="6">
        <f ca="1">_xll.PDENSITY($D$616,Model!$C$163:$C$172,$D$518,$D$519,1)</f>
        <v>0.77814075374638259</v>
      </c>
      <c r="F616" s="6">
        <f t="shared" ca="1" si="143"/>
        <v>33.163684317484787</v>
      </c>
      <c r="G616" s="6">
        <f ca="1">_xll.PDENSITY($F$616,Model!$D$163:$D$172,$F$518,$F$519,1)</f>
        <v>0.72366090029719443</v>
      </c>
      <c r="H616" s="6">
        <f t="shared" ca="1" si="144"/>
        <v>33.163684317484787</v>
      </c>
      <c r="I616" s="6">
        <f ca="1">_xll.PDENSITY($H$616,Model!$E$163:$E$172,$H$518,$H$519,1)</f>
        <v>0.77666541664429922</v>
      </c>
      <c r="J616" s="6">
        <f t="shared" ca="1" si="145"/>
        <v>33.163684317484787</v>
      </c>
      <c r="K616" s="6">
        <f ca="1">_xll.PDENSITY($J$616,Model!$F$163:$F$172,$J$518,$J$519,1)</f>
        <v>0.73431102676058013</v>
      </c>
      <c r="L616" s="6"/>
      <c r="M616" s="6"/>
      <c r="N616" s="6">
        <f t="shared" ca="1" si="146"/>
        <v>33.163684317484787</v>
      </c>
      <c r="O616" s="6">
        <f ca="1">_xll.PDENSITY($N$616,Model!$H$163:$H$172,$N$518,$N$519,1)</f>
        <v>0.79015829289689266</v>
      </c>
      <c r="P616" s="6">
        <f t="shared" ca="1" si="147"/>
        <v>33.163684317484787</v>
      </c>
      <c r="Q616" s="6">
        <f ca="1">_xll.PDENSITY($P$616,Model!$I$163:$I$172,$P$518,$P$519,1)</f>
        <v>0.78468275961722445</v>
      </c>
      <c r="R616" s="6">
        <f t="shared" ca="1" si="148"/>
        <v>33.163684317484787</v>
      </c>
      <c r="S616" s="6">
        <f ca="1">_xll.PDENSITY($R$616,Model!$J$163:$J$172,$R$518,$R$519,1)</f>
        <v>0.77961615311193078</v>
      </c>
      <c r="T616" s="6">
        <f t="shared" ca="1" si="149"/>
        <v>33.163684317484787</v>
      </c>
      <c r="U616" s="6">
        <f ca="1">_xll.PDENSITY($T$616,Model!$K$163:$K$172,$T$518,$T$519,1)</f>
        <v>0.7885953834975522</v>
      </c>
      <c r="V616" s="6">
        <f t="shared" ca="1" si="150"/>
        <v>33.163684317484787</v>
      </c>
      <c r="W616" s="6">
        <f ca="1">_xll.PDENSITY($V$616,Model!$L$163:$L$172,$V$518,$V$519,1)</f>
        <v>0.75891268147258883</v>
      </c>
    </row>
    <row r="617" spans="1:23">
      <c r="A617">
        <v>94</v>
      </c>
      <c r="B617" s="6">
        <f t="shared" ca="1" si="141"/>
        <v>33.312033630993604</v>
      </c>
      <c r="C617" s="6">
        <f ca="1">_xll.PDENSITY($B$617,Model!$B$163:$B$172,$B$518,$B$519,1)</f>
        <v>0.69185120198188788</v>
      </c>
      <c r="D617" s="6">
        <f t="shared" ca="1" si="142"/>
        <v>33.312033630993604</v>
      </c>
      <c r="E617" s="6">
        <f ca="1">_xll.PDENSITY($D$617,Model!$C$163:$C$172,$D$518,$D$519,1)</f>
        <v>0.79392347182900702</v>
      </c>
      <c r="F617" s="6">
        <f t="shared" ca="1" si="143"/>
        <v>33.312033630993604</v>
      </c>
      <c r="G617" s="6">
        <f ca="1">_xll.PDENSITY($F$617,Model!$D$163:$D$172,$F$518,$F$519,1)</f>
        <v>0.73368620085574032</v>
      </c>
      <c r="H617" s="6">
        <f t="shared" ca="1" si="144"/>
        <v>33.312033630993604</v>
      </c>
      <c r="I617" s="6">
        <f ca="1">_xll.PDENSITY($H$617,Model!$E$163:$E$172,$H$518,$H$519,1)</f>
        <v>0.79219440149762954</v>
      </c>
      <c r="J617" s="6">
        <f t="shared" ca="1" si="145"/>
        <v>33.312033630993604</v>
      </c>
      <c r="K617" s="6">
        <f ca="1">_xll.PDENSITY($J$617,Model!$F$163:$F$172,$J$518,$J$519,1)</f>
        <v>0.74417386823323184</v>
      </c>
      <c r="L617" s="6"/>
      <c r="M617" s="6"/>
      <c r="N617" s="6">
        <f t="shared" ca="1" si="146"/>
        <v>33.312033630993604</v>
      </c>
      <c r="O617" s="6">
        <f ca="1">_xll.PDENSITY($N$617,Model!$H$163:$H$172,$N$518,$N$519,1)</f>
        <v>0.80870679942572399</v>
      </c>
      <c r="P617" s="6">
        <f t="shared" ca="1" si="147"/>
        <v>33.312033630993604</v>
      </c>
      <c r="Q617" s="6">
        <f ca="1">_xll.PDENSITY($P$617,Model!$I$163:$I$172,$P$518,$P$519,1)</f>
        <v>0.80158149204412266</v>
      </c>
      <c r="R617" s="6">
        <f t="shared" ca="1" si="148"/>
        <v>33.312033630993604</v>
      </c>
      <c r="S617" s="6">
        <f ca="1">_xll.PDENSITY($R$617,Model!$J$163:$J$172,$R$518,$R$519,1)</f>
        <v>0.7963655238962698</v>
      </c>
      <c r="T617" s="6">
        <f t="shared" ca="1" si="149"/>
        <v>33.312033630993604</v>
      </c>
      <c r="U617" s="6">
        <f ca="1">_xll.PDENSITY($T$617,Model!$K$163:$K$172,$T$518,$T$519,1)</f>
        <v>0.80628151982815499</v>
      </c>
      <c r="V617" s="6">
        <f t="shared" ca="1" si="150"/>
        <v>33.312033630993604</v>
      </c>
      <c r="W617" s="6">
        <f ca="1">_xll.PDENSITY($V$617,Model!$L$163:$L$172,$V$518,$V$519,1)</f>
        <v>0.77132393495979523</v>
      </c>
    </row>
    <row r="618" spans="1:23">
      <c r="A618">
        <v>95</v>
      </c>
      <c r="B618" s="6">
        <f t="shared" ca="1" si="141"/>
        <v>33.46038294450242</v>
      </c>
      <c r="C618" s="6">
        <f ca="1">_xll.PDENSITY($B$618,Model!$B$163:$B$172,$B$518,$B$519,1)</f>
        <v>0.69947923073790796</v>
      </c>
      <c r="D618" s="6">
        <f t="shared" ca="1" si="142"/>
        <v>33.46038294450242</v>
      </c>
      <c r="E618" s="6">
        <f ca="1">_xll.PDENSITY($D$618,Model!$C$163:$C$172,$D$518,$D$519,1)</f>
        <v>0.8093096838507009</v>
      </c>
      <c r="F618" s="6">
        <f t="shared" ca="1" si="143"/>
        <v>33.46038294450242</v>
      </c>
      <c r="G618" s="6">
        <f ca="1">_xll.PDENSITY($F$618,Model!$D$163:$D$172,$F$518,$F$519,1)</f>
        <v>0.74360926123469184</v>
      </c>
      <c r="H618" s="6">
        <f t="shared" ca="1" si="144"/>
        <v>33.46038294450242</v>
      </c>
      <c r="I618" s="6">
        <f ca="1">_xll.PDENSITY($H$618,Model!$E$163:$E$172,$H$518,$H$519,1)</f>
        <v>0.8073571635903567</v>
      </c>
      <c r="J618" s="6">
        <f t="shared" ca="1" si="145"/>
        <v>33.46038294450242</v>
      </c>
      <c r="K618" s="6">
        <f ca="1">_xll.PDENSITY($J$618,Model!$F$163:$F$172,$J$518,$J$519,1)</f>
        <v>0.75391637396424127</v>
      </c>
      <c r="L618" s="6"/>
      <c r="M618" s="6"/>
      <c r="N618" s="6">
        <f t="shared" ca="1" si="146"/>
        <v>33.46038294450242</v>
      </c>
      <c r="O618" s="6">
        <f ca="1">_xll.PDENSITY($N$618,Model!$H$163:$H$172,$N$518,$N$519,1)</f>
        <v>0.8268583384337127</v>
      </c>
      <c r="P618" s="6">
        <f t="shared" ca="1" si="147"/>
        <v>33.46038294450242</v>
      </c>
      <c r="Q618" s="6">
        <f ca="1">_xll.PDENSITY($P$618,Model!$I$163:$I$172,$P$518,$P$519,1)</f>
        <v>0.81794519627310047</v>
      </c>
      <c r="R618" s="6">
        <f t="shared" ca="1" si="148"/>
        <v>33.46038294450242</v>
      </c>
      <c r="S618" s="6">
        <f ca="1">_xll.PDENSITY($R$618,Model!$J$163:$J$172,$R$518,$R$519,1)</f>
        <v>0.81279513484187516</v>
      </c>
      <c r="T618" s="6">
        <f t="shared" ca="1" si="149"/>
        <v>33.46038294450242</v>
      </c>
      <c r="U618" s="6">
        <f ca="1">_xll.PDENSITY($T$618,Model!$K$163:$K$172,$T$518,$T$519,1)</f>
        <v>0.82340617561260276</v>
      </c>
      <c r="V618" s="6">
        <f t="shared" ca="1" si="150"/>
        <v>33.46038294450242</v>
      </c>
      <c r="W618" s="6">
        <f ca="1">_xll.PDENSITY($V$618,Model!$L$163:$L$172,$V$518,$V$519,1)</f>
        <v>0.78373518844700185</v>
      </c>
    </row>
    <row r="619" spans="1:23">
      <c r="A619">
        <v>96</v>
      </c>
      <c r="B619" s="6">
        <f t="shared" ca="1" si="141"/>
        <v>33.608732258011237</v>
      </c>
      <c r="C619" s="6">
        <f ca="1">_xll.PDENSITY($B$619,Model!$B$163:$B$172,$B$518,$B$519,1)</f>
        <v>0.70699160634332592</v>
      </c>
      <c r="D619" s="6">
        <f t="shared" ca="1" si="142"/>
        <v>33.608732258011237</v>
      </c>
      <c r="E619" s="6">
        <f ca="1">_xll.PDENSITY($D$619,Model!$C$163:$C$172,$D$518,$D$519,1)</f>
        <v>0.82423443558647058</v>
      </c>
      <c r="F619" s="6">
        <f t="shared" ca="1" si="143"/>
        <v>33.608732258011237</v>
      </c>
      <c r="G619" s="6">
        <f ca="1">_xll.PDENSITY($F$619,Model!$D$163:$D$172,$F$518,$F$519,1)</f>
        <v>0.75331225093598508</v>
      </c>
      <c r="H619" s="6">
        <f t="shared" ca="1" si="144"/>
        <v>33.608732258011237</v>
      </c>
      <c r="I619" s="6">
        <f ca="1">_xll.PDENSITY($H$619,Model!$E$163:$E$172,$H$518,$H$519,1)</f>
        <v>0.82208997559844599</v>
      </c>
      <c r="J619" s="6">
        <f t="shared" ca="1" si="145"/>
        <v>33.608732258011237</v>
      </c>
      <c r="K619" s="6">
        <f ca="1">_xll.PDENSITY($J$619,Model!$F$163:$F$172,$J$518,$J$519,1)</f>
        <v>0.76352702448846443</v>
      </c>
      <c r="L619" s="6"/>
      <c r="M619" s="6"/>
      <c r="N619" s="6">
        <f t="shared" ca="1" si="146"/>
        <v>33.608732258011237</v>
      </c>
      <c r="O619" s="6">
        <f ca="1">_xll.PDENSITY($N$619,Model!$H$163:$H$172,$N$518,$N$519,1)</f>
        <v>0.84450283284523076</v>
      </c>
      <c r="P619" s="6">
        <f t="shared" ca="1" si="147"/>
        <v>33.608732258011237</v>
      </c>
      <c r="Q619" s="6">
        <f ca="1">_xll.PDENSITY($P$619,Model!$I$163:$I$172,$P$518,$P$519,1)</f>
        <v>0.83370336860778094</v>
      </c>
      <c r="R619" s="6">
        <f t="shared" ca="1" si="148"/>
        <v>33.608732258011237</v>
      </c>
      <c r="S619" s="6">
        <f ca="1">_xll.PDENSITY($R$619,Model!$J$163:$J$172,$R$518,$R$519,1)</f>
        <v>0.82863539464387337</v>
      </c>
      <c r="T619" s="6">
        <f t="shared" ca="1" si="149"/>
        <v>33.608732258011237</v>
      </c>
      <c r="U619" s="6">
        <f ca="1">_xll.PDENSITY($T$619,Model!$K$163:$K$172,$T$518,$T$519,1)</f>
        <v>0.83989744368300756</v>
      </c>
      <c r="V619" s="6">
        <f t="shared" ca="1" si="150"/>
        <v>33.608732258011237</v>
      </c>
      <c r="W619" s="6">
        <f ca="1">_xll.PDENSITY($V$619,Model!$L$163:$L$172,$V$518,$V$519,1)</f>
        <v>0.79614644193420836</v>
      </c>
    </row>
    <row r="620" spans="1:23">
      <c r="A620">
        <v>97</v>
      </c>
      <c r="B620" s="6">
        <f t="shared" ca="1" si="141"/>
        <v>33.757081571520054</v>
      </c>
      <c r="C620" s="6">
        <f ca="1">_xll.PDENSITY($B$620,Model!$B$163:$B$172,$B$518,$B$519,1)</f>
        <v>0.71437735041990968</v>
      </c>
      <c r="D620" s="6">
        <f t="shared" ca="1" si="142"/>
        <v>33.757081571520054</v>
      </c>
      <c r="E620" s="6">
        <f ca="1">_xll.PDENSITY($D$620,Model!$C$163:$C$172,$D$518,$D$519,1)</f>
        <v>0.83863472090583713</v>
      </c>
      <c r="F620" s="6">
        <f t="shared" ca="1" si="143"/>
        <v>33.757081571520054</v>
      </c>
      <c r="G620" s="6">
        <f ca="1">_xll.PDENSITY($F$620,Model!$D$163:$D$172,$F$518,$F$519,1)</f>
        <v>0.76276414187706143</v>
      </c>
      <c r="H620" s="6">
        <f t="shared" ca="1" si="144"/>
        <v>33.757081571520054</v>
      </c>
      <c r="I620" s="6">
        <f ca="1">_xll.PDENSITY($H$620,Model!$E$163:$E$172,$H$518,$H$519,1)</f>
        <v>0.83632911019786216</v>
      </c>
      <c r="J620" s="6">
        <f t="shared" ca="1" si="145"/>
        <v>33.757081571520054</v>
      </c>
      <c r="K620" s="6">
        <f ca="1">_xll.PDENSITY($J$620,Model!$F$163:$F$172,$J$518,$J$519,1)</f>
        <v>0.77299473781314565</v>
      </c>
      <c r="L620" s="6"/>
      <c r="M620" s="6"/>
      <c r="N620" s="6">
        <f t="shared" ca="1" si="146"/>
        <v>33.757081571520054</v>
      </c>
      <c r="O620" s="6">
        <f ca="1">_xll.PDENSITY($N$620,Model!$H$163:$H$172,$N$518,$N$519,1)</f>
        <v>0.86153114364073213</v>
      </c>
      <c r="P620" s="6">
        <f t="shared" ca="1" si="147"/>
        <v>33.757081571520054</v>
      </c>
      <c r="Q620" s="6">
        <f ca="1">_xll.PDENSITY($P$620,Model!$I$163:$I$172,$P$518,$P$519,1)</f>
        <v>0.84879654354724077</v>
      </c>
      <c r="R620" s="6">
        <f t="shared" ca="1" si="148"/>
        <v>33.757081571520054</v>
      </c>
      <c r="S620" s="6">
        <f ca="1">_xll.PDENSITY($R$620,Model!$J$163:$J$172,$R$518,$R$519,1)</f>
        <v>0.84379103572087755</v>
      </c>
      <c r="T620" s="6">
        <f t="shared" ca="1" si="149"/>
        <v>33.757081571520054</v>
      </c>
      <c r="U620" s="6">
        <f ca="1">_xll.PDENSITY($T$620,Model!$K$163:$K$172,$T$518,$T$519,1)</f>
        <v>0.85569387984571466</v>
      </c>
      <c r="V620" s="6">
        <f t="shared" ca="1" si="150"/>
        <v>33.757081571520054</v>
      </c>
      <c r="W620" s="6">
        <f ca="1">_xll.PDENSITY($V$620,Model!$L$163:$L$172,$V$518,$V$519,1)</f>
        <v>0.80855769542141476</v>
      </c>
    </row>
    <row r="621" spans="1:23">
      <c r="A621">
        <v>98</v>
      </c>
      <c r="B621" s="6">
        <f t="shared" ca="1" si="141"/>
        <v>33.905430885028871</v>
      </c>
      <c r="C621" s="6">
        <f ca="1">_xll.PDENSITY($B$621,Model!$B$163:$B$172,$B$518,$B$519,1)</f>
        <v>0.72162611143822786</v>
      </c>
      <c r="D621" s="6">
        <f t="shared" ca="1" si="142"/>
        <v>33.905430885028871</v>
      </c>
      <c r="E621" s="6">
        <f ca="1">_xll.PDENSITY($D$621,Model!$C$163:$C$172,$D$518,$D$519,1)</f>
        <v>0.85244974775866533</v>
      </c>
      <c r="F621" s="6">
        <f t="shared" ca="1" si="143"/>
        <v>33.905430885028871</v>
      </c>
      <c r="G621" s="6">
        <f ca="1">_xll.PDENSITY($F$621,Model!$D$163:$D$172,$F$518,$F$519,1)</f>
        <v>0.77198111371922318</v>
      </c>
      <c r="H621" s="6">
        <f t="shared" ca="1" si="144"/>
        <v>33.905430885028871</v>
      </c>
      <c r="I621" s="6">
        <f ca="1">_xll.PDENSITY($H$621,Model!$E$163:$E$172,$H$518,$H$519,1)</f>
        <v>0.85001084006457073</v>
      </c>
      <c r="J621" s="6">
        <f t="shared" ca="1" si="145"/>
        <v>33.905430885028871</v>
      </c>
      <c r="K621" s="6">
        <f ca="1">_xll.PDENSITY($J$621,Model!$F$163:$F$172,$J$518,$J$519,1)</f>
        <v>0.78230891036952666</v>
      </c>
      <c r="L621" s="6"/>
      <c r="M621" s="6"/>
      <c r="N621" s="6">
        <f t="shared" ca="1" si="146"/>
        <v>33.905430885028871</v>
      </c>
      <c r="O621" s="6">
        <f ca="1">_xll.PDENSITY($N$621,Model!$H$163:$H$172,$N$518,$N$519,1)</f>
        <v>0.87783436079490806</v>
      </c>
      <c r="P621" s="6">
        <f t="shared" ca="1" si="147"/>
        <v>33.905430885028871</v>
      </c>
      <c r="Q621" s="6">
        <f ca="1">_xll.PDENSITY($P$621,Model!$I$163:$I$172,$P$518,$P$519,1)</f>
        <v>0.86317792987048514</v>
      </c>
      <c r="R621" s="6">
        <f t="shared" ca="1" si="148"/>
        <v>33.905430885028871</v>
      </c>
      <c r="S621" s="6">
        <f ca="1">_xll.PDENSITY($R$621,Model!$J$163:$J$172,$R$518,$R$519,1)</f>
        <v>0.85826205807288769</v>
      </c>
      <c r="T621" s="6">
        <f t="shared" ca="1" si="149"/>
        <v>33.905430885028871</v>
      </c>
      <c r="U621" s="6">
        <f ca="1">_xll.PDENSITY($T$621,Model!$K$163:$K$172,$T$518,$T$519,1)</f>
        <v>0.8707442394131093</v>
      </c>
      <c r="V621" s="6">
        <f t="shared" ca="1" si="150"/>
        <v>33.905430885028871</v>
      </c>
      <c r="W621" s="6">
        <f ca="1">_xll.PDENSITY($V$621,Model!$L$163:$L$172,$V$518,$V$519,1)</f>
        <v>0.82096894890862127</v>
      </c>
    </row>
    <row r="622" spans="1:23">
      <c r="A622">
        <v>99</v>
      </c>
      <c r="B622" s="6">
        <f t="shared" ca="1" si="141"/>
        <v>34.053780198537687</v>
      </c>
      <c r="C622" s="6">
        <f ca="1">_xll.PDENSITY($B$622,Model!$B$163:$B$172,$B$518,$B$519,1)</f>
        <v>0.72872828693748115</v>
      </c>
      <c r="D622" s="6">
        <f t="shared" ca="1" si="142"/>
        <v>34.053780198537687</v>
      </c>
      <c r="E622" s="6">
        <f ca="1">_xll.PDENSITY($D$622,Model!$C$163:$C$172,$D$518,$D$519,1)</f>
        <v>0.86562119481406374</v>
      </c>
      <c r="F622" s="6">
        <f t="shared" ca="1" si="143"/>
        <v>34.053780198537687</v>
      </c>
      <c r="G622" s="6">
        <f ca="1">_xll.PDENSITY($F$622,Model!$D$163:$D$172,$F$518,$F$519,1)</f>
        <v>0.78097894399138634</v>
      </c>
      <c r="H622" s="6">
        <f t="shared" ca="1" si="144"/>
        <v>34.053780198537687</v>
      </c>
      <c r="I622" s="6">
        <f ca="1">_xll.PDENSITY($H$622,Model!$E$163:$E$172,$H$518,$H$519,1)</f>
        <v>0.86307143787453611</v>
      </c>
      <c r="J622" s="6">
        <f t="shared" ca="1" si="145"/>
        <v>34.053780198537687</v>
      </c>
      <c r="K622" s="6">
        <f ca="1">_xll.PDENSITY($J$622,Model!$F$163:$F$172,$J$518,$J$519,1)</f>
        <v>0.79145945508564108</v>
      </c>
      <c r="L622" s="6"/>
      <c r="M622" s="6"/>
      <c r="N622" s="6">
        <f t="shared" ca="1" si="146"/>
        <v>34.053780198537687</v>
      </c>
      <c r="O622" s="6">
        <f ca="1">_xll.PDENSITY($N$622,Model!$H$163:$H$172,$N$518,$N$519,1)</f>
        <v>0.89330357428245111</v>
      </c>
      <c r="P622" s="6">
        <f t="shared" ca="1" si="147"/>
        <v>34.053780198537687</v>
      </c>
      <c r="Q622" s="6">
        <f ca="1">_xll.PDENSITY($P$622,Model!$I$163:$I$172,$P$518,$P$519,1)</f>
        <v>0.87681504672092136</v>
      </c>
      <c r="R622" s="6">
        <f t="shared" ca="1" si="148"/>
        <v>34.053780198537687</v>
      </c>
      <c r="S622" s="6">
        <f ca="1">_xll.PDENSITY($R$622,Model!$J$163:$J$172,$R$518,$R$519,1)</f>
        <v>0.87204846169990335</v>
      </c>
      <c r="T622" s="6">
        <f t="shared" ca="1" si="149"/>
        <v>34.053780198537687</v>
      </c>
      <c r="U622" s="6">
        <f ca="1">_xll.PDENSITY($T$622,Model!$K$163:$K$172,$T$518,$T$519,1)</f>
        <v>0.88500645449360271</v>
      </c>
      <c r="V622" s="6">
        <f t="shared" ca="1" si="150"/>
        <v>34.053780198537687</v>
      </c>
      <c r="W622" s="6">
        <f ca="1">_xll.PDENSITY($V$622,Model!$L$163:$L$172,$V$518,$V$519,1)</f>
        <v>0.83338020239582777</v>
      </c>
    </row>
    <row r="623" spans="1:23">
      <c r="A623">
        <v>100</v>
      </c>
      <c r="B623" s="6">
        <f t="shared" ca="1" si="141"/>
        <v>34.202129512046504</v>
      </c>
      <c r="C623" s="6">
        <v>1</v>
      </c>
      <c r="D623" s="6">
        <f t="shared" ca="1" si="142"/>
        <v>34.202129512046504</v>
      </c>
      <c r="E623" s="6">
        <v>1</v>
      </c>
      <c r="F623" s="6">
        <f t="shared" ca="1" si="143"/>
        <v>34.202129512046504</v>
      </c>
      <c r="G623" s="6">
        <v>1</v>
      </c>
      <c r="H623" s="6">
        <f t="shared" ca="1" si="144"/>
        <v>34.202129512046504</v>
      </c>
      <c r="I623" s="6">
        <v>1</v>
      </c>
      <c r="J623" s="6">
        <f t="shared" ca="1" si="145"/>
        <v>34.202129512046504</v>
      </c>
      <c r="K623" s="6">
        <v>1</v>
      </c>
      <c r="L623" s="6"/>
      <c r="M623" s="6"/>
      <c r="N623" s="6">
        <f t="shared" ca="1" si="146"/>
        <v>34.202129512046504</v>
      </c>
      <c r="O623" s="6">
        <v>1</v>
      </c>
      <c r="P623" s="6">
        <f t="shared" ca="1" si="147"/>
        <v>34.202129512046504</v>
      </c>
      <c r="Q623" s="6">
        <v>1</v>
      </c>
      <c r="R623" s="6">
        <f t="shared" ca="1" si="148"/>
        <v>34.202129512046504</v>
      </c>
      <c r="S623" s="6">
        <v>1</v>
      </c>
      <c r="T623" s="6">
        <f t="shared" ca="1" si="149"/>
        <v>34.202129512046504</v>
      </c>
      <c r="U623" s="6">
        <v>1</v>
      </c>
      <c r="V623" s="6">
        <f t="shared" ca="1" si="150"/>
        <v>34.202129512046504</v>
      </c>
      <c r="W623" s="6">
        <v>1</v>
      </c>
    </row>
    <row r="626" spans="1:119">
      <c r="A626" s="5" t="s">
        <v>132</v>
      </c>
    </row>
    <row r="627" spans="1:119">
      <c r="A627" s="5" t="s">
        <v>133</v>
      </c>
    </row>
    <row r="628" spans="1:119">
      <c r="A628" s="5" t="s">
        <v>134</v>
      </c>
    </row>
    <row r="629" spans="1:119" s="5" customFormat="1">
      <c r="D629" s="5" t="s">
        <v>2</v>
      </c>
      <c r="E629" s="5" t="s">
        <v>2</v>
      </c>
      <c r="F629" s="5" t="s">
        <v>2</v>
      </c>
      <c r="G629" s="5" t="s">
        <v>2</v>
      </c>
      <c r="H629" s="5" t="s">
        <v>2</v>
      </c>
      <c r="I629" s="5" t="s">
        <v>2</v>
      </c>
      <c r="J629" s="5" t="s">
        <v>2</v>
      </c>
      <c r="K629" s="5" t="s">
        <v>2</v>
      </c>
      <c r="L629" s="5" t="s">
        <v>2</v>
      </c>
      <c r="M629" s="5" t="s">
        <v>2</v>
      </c>
      <c r="N629" s="5" t="s">
        <v>2</v>
      </c>
      <c r="O629" s="5" t="s">
        <v>2</v>
      </c>
      <c r="P629" s="5" t="s">
        <v>2</v>
      </c>
      <c r="Q629" s="5" t="s">
        <v>2</v>
      </c>
      <c r="R629" s="5" t="s">
        <v>2</v>
      </c>
      <c r="S629" s="5" t="s">
        <v>2</v>
      </c>
      <c r="T629" s="5" t="s">
        <v>2</v>
      </c>
      <c r="U629" s="5" t="s">
        <v>2</v>
      </c>
      <c r="V629" s="5" t="s">
        <v>2</v>
      </c>
      <c r="W629" s="5" t="s">
        <v>2</v>
      </c>
      <c r="X629" s="5" t="s">
        <v>2</v>
      </c>
      <c r="Y629" s="5" t="s">
        <v>2</v>
      </c>
      <c r="Z629" s="5" t="s">
        <v>2</v>
      </c>
      <c r="AA629" s="5" t="s">
        <v>2</v>
      </c>
      <c r="AB629" s="5" t="s">
        <v>2</v>
      </c>
      <c r="AC629" s="5" t="s">
        <v>2</v>
      </c>
      <c r="AH629" s="5" t="s">
        <v>3</v>
      </c>
      <c r="AI629" s="5" t="s">
        <v>3</v>
      </c>
      <c r="AJ629" s="5" t="s">
        <v>3</v>
      </c>
      <c r="AK629" s="5" t="s">
        <v>3</v>
      </c>
      <c r="AL629" s="5" t="s">
        <v>3</v>
      </c>
      <c r="AM629" s="5" t="s">
        <v>3</v>
      </c>
      <c r="AN629" s="5" t="s">
        <v>3</v>
      </c>
      <c r="AO629" s="5" t="s">
        <v>3</v>
      </c>
      <c r="AP629" s="5" t="s">
        <v>3</v>
      </c>
      <c r="AQ629" s="5" t="s">
        <v>3</v>
      </c>
      <c r="AR629" s="5" t="s">
        <v>3</v>
      </c>
      <c r="AS629" s="5" t="s">
        <v>3</v>
      </c>
      <c r="AT629" s="5" t="s">
        <v>3</v>
      </c>
      <c r="AU629" s="5" t="s">
        <v>3</v>
      </c>
      <c r="AV629" s="5" t="s">
        <v>3</v>
      </c>
      <c r="AW629" s="5" t="s">
        <v>3</v>
      </c>
      <c r="AX629" s="5" t="s">
        <v>3</v>
      </c>
      <c r="AY629" s="5" t="s">
        <v>3</v>
      </c>
      <c r="AZ629" s="5" t="s">
        <v>3</v>
      </c>
      <c r="BA629" s="5" t="s">
        <v>3</v>
      </c>
      <c r="BB629" s="5" t="s">
        <v>3</v>
      </c>
      <c r="BC629" s="5" t="s">
        <v>3</v>
      </c>
      <c r="BD629" s="5" t="s">
        <v>3</v>
      </c>
      <c r="BE629" s="5" t="s">
        <v>3</v>
      </c>
      <c r="BF629" s="5" t="s">
        <v>3</v>
      </c>
      <c r="BG629" s="5" t="s">
        <v>3</v>
      </c>
      <c r="BL629" s="5" t="s">
        <v>4</v>
      </c>
      <c r="BM629" s="5" t="s">
        <v>4</v>
      </c>
      <c r="BN629" s="5" t="s">
        <v>4</v>
      </c>
      <c r="BO629" s="5" t="s">
        <v>4</v>
      </c>
      <c r="BP629" s="5" t="s">
        <v>4</v>
      </c>
      <c r="BQ629" s="5" t="s">
        <v>4</v>
      </c>
      <c r="BR629" s="5" t="s">
        <v>4</v>
      </c>
      <c r="BS629" s="5" t="s">
        <v>4</v>
      </c>
      <c r="BT629" s="5" t="s">
        <v>4</v>
      </c>
      <c r="BU629" s="5" t="s">
        <v>4</v>
      </c>
      <c r="BV629" s="5" t="s">
        <v>4</v>
      </c>
      <c r="BW629" s="5" t="s">
        <v>4</v>
      </c>
      <c r="BX629" s="5" t="s">
        <v>4</v>
      </c>
      <c r="BY629" s="5" t="s">
        <v>4</v>
      </c>
      <c r="BZ629" s="5" t="s">
        <v>4</v>
      </c>
      <c r="CA629" s="5" t="s">
        <v>4</v>
      </c>
      <c r="CB629" s="5" t="s">
        <v>4</v>
      </c>
      <c r="CC629" s="5" t="s">
        <v>4</v>
      </c>
      <c r="CD629" s="5" t="s">
        <v>4</v>
      </c>
      <c r="CE629" s="5" t="s">
        <v>4</v>
      </c>
      <c r="CF629" s="5" t="s">
        <v>4</v>
      </c>
      <c r="CG629" s="5" t="s">
        <v>4</v>
      </c>
      <c r="CH629" s="5" t="s">
        <v>4</v>
      </c>
      <c r="CI629" s="5" t="s">
        <v>4</v>
      </c>
      <c r="CJ629" s="5" t="s">
        <v>4</v>
      </c>
      <c r="CK629" s="5" t="s">
        <v>4</v>
      </c>
      <c r="CP629" s="5" t="s">
        <v>5</v>
      </c>
      <c r="CQ629" s="5" t="s">
        <v>5</v>
      </c>
      <c r="CR629" s="5" t="s">
        <v>5</v>
      </c>
      <c r="CS629" s="5" t="s">
        <v>5</v>
      </c>
      <c r="CT629" s="5" t="s">
        <v>5</v>
      </c>
      <c r="CU629" s="5" t="s">
        <v>5</v>
      </c>
      <c r="CV629" s="5" t="s">
        <v>5</v>
      </c>
      <c r="CW629" s="5" t="s">
        <v>5</v>
      </c>
      <c r="CX629" s="5" t="s">
        <v>5</v>
      </c>
      <c r="CY629" s="5" t="s">
        <v>5</v>
      </c>
      <c r="CZ629" s="5" t="s">
        <v>5</v>
      </c>
      <c r="DA629" s="5" t="s">
        <v>5</v>
      </c>
      <c r="DB629" s="5" t="s">
        <v>5</v>
      </c>
      <c r="DC629" s="5" t="s">
        <v>5</v>
      </c>
      <c r="DD629" s="5" t="s">
        <v>5</v>
      </c>
      <c r="DE629" s="5" t="s">
        <v>5</v>
      </c>
      <c r="DF629" s="5" t="s">
        <v>5</v>
      </c>
      <c r="DG629" s="5" t="s">
        <v>5</v>
      </c>
      <c r="DH629" s="5" t="s">
        <v>5</v>
      </c>
      <c r="DI629" s="5" t="s">
        <v>5</v>
      </c>
      <c r="DJ629" s="5" t="s">
        <v>5</v>
      </c>
      <c r="DK629" s="5" t="s">
        <v>5</v>
      </c>
      <c r="DL629" s="5" t="s">
        <v>5</v>
      </c>
      <c r="DM629" s="5" t="s">
        <v>5</v>
      </c>
      <c r="DN629" s="5" t="s">
        <v>5</v>
      </c>
      <c r="DO629" s="5" t="s">
        <v>5</v>
      </c>
    </row>
    <row r="630" spans="1:119">
      <c r="A630" s="5" t="s">
        <v>37</v>
      </c>
      <c r="D630" s="5" t="s">
        <v>9</v>
      </c>
      <c r="E630" s="5" t="s">
        <v>10</v>
      </c>
      <c r="F630" s="5" t="s">
        <v>11</v>
      </c>
      <c r="G630" s="5" t="s">
        <v>12</v>
      </c>
      <c r="H630" s="5" t="s">
        <v>13</v>
      </c>
      <c r="I630" s="5" t="s">
        <v>14</v>
      </c>
      <c r="J630" s="5" t="s">
        <v>15</v>
      </c>
      <c r="K630" s="5" t="s">
        <v>16</v>
      </c>
      <c r="L630" s="5" t="s">
        <v>17</v>
      </c>
      <c r="M630" s="5" t="s">
        <v>18</v>
      </c>
      <c r="N630" s="5" t="s">
        <v>19</v>
      </c>
      <c r="O630" s="5" t="s">
        <v>20</v>
      </c>
      <c r="P630" s="5"/>
      <c r="Q630" s="5"/>
      <c r="R630" s="5"/>
      <c r="S630" t="str">
        <f>B181</f>
        <v>Cauchy</v>
      </c>
      <c r="T630" t="str">
        <f>D181</f>
        <v>Cosinus</v>
      </c>
      <c r="U630" t="str">
        <f>F181</f>
        <v>Double Exp</v>
      </c>
      <c r="V630" t="str">
        <f>H181</f>
        <v>Epanechnikov</v>
      </c>
      <c r="W630" t="str">
        <f>J181</f>
        <v>Gaussian</v>
      </c>
      <c r="X630">
        <f>L181</f>
        <v>0</v>
      </c>
      <c r="Y630" t="str">
        <f>N181</f>
        <v>Parzen</v>
      </c>
      <c r="Z630" t="str">
        <f>P181</f>
        <v>Quartic</v>
      </c>
      <c r="AA630" t="str">
        <f>R181</f>
        <v>Triangle</v>
      </c>
      <c r="AB630" t="str">
        <f>T181</f>
        <v>Triweight</v>
      </c>
      <c r="AC630" t="str">
        <f>V181&amp;"KDE"</f>
        <v>UniformKDE</v>
      </c>
      <c r="AH630" s="5" t="str">
        <f t="shared" ref="AH630:AS630" si="151">D630</f>
        <v>Beta</v>
      </c>
      <c r="AI630" s="5" t="str">
        <f t="shared" si="151"/>
        <v>Double Exponential</v>
      </c>
      <c r="AJ630" s="5" t="str">
        <f t="shared" si="151"/>
        <v>Exponential</v>
      </c>
      <c r="AK630" s="5" t="str">
        <f t="shared" si="151"/>
        <v>Gamma</v>
      </c>
      <c r="AL630" s="5" t="str">
        <f t="shared" si="151"/>
        <v>Logistic</v>
      </c>
      <c r="AM630" s="5" t="str">
        <f t="shared" si="151"/>
        <v>Log-Log</v>
      </c>
      <c r="AN630" s="5" t="str">
        <f t="shared" si="151"/>
        <v>Log-Logistic</v>
      </c>
      <c r="AO630" s="5" t="str">
        <f t="shared" si="151"/>
        <v>Lognormal</v>
      </c>
      <c r="AP630" s="5" t="str">
        <f t="shared" si="151"/>
        <v>Normal</v>
      </c>
      <c r="AQ630" s="5" t="str">
        <f t="shared" si="151"/>
        <v>Pareto</v>
      </c>
      <c r="AR630" s="5" t="str">
        <f t="shared" si="151"/>
        <v>Uniform</v>
      </c>
      <c r="AS630" s="5" t="str">
        <f t="shared" si="151"/>
        <v>Weibull</v>
      </c>
      <c r="AT630" s="5"/>
      <c r="AU630" s="5"/>
      <c r="AV630" s="5"/>
      <c r="AW630" t="str">
        <f>B294</f>
        <v>Cauchy</v>
      </c>
      <c r="AX630" t="str">
        <f>D294</f>
        <v>Cosinus</v>
      </c>
      <c r="AY630" t="str">
        <f>F294</f>
        <v>Double Exp</v>
      </c>
      <c r="AZ630" t="str">
        <f>H294</f>
        <v>Epanechnikov</v>
      </c>
      <c r="BA630" t="str">
        <f>J294</f>
        <v>Gaussian</v>
      </c>
      <c r="BB630">
        <f>L294</f>
        <v>0</v>
      </c>
      <c r="BC630" t="str">
        <f>N294</f>
        <v>Parzen</v>
      </c>
      <c r="BD630" t="str">
        <f>P294</f>
        <v>Quartic</v>
      </c>
      <c r="BE630" t="str">
        <f>R294</f>
        <v>Triangle</v>
      </c>
      <c r="BF630" t="str">
        <f>T294</f>
        <v>Triweight</v>
      </c>
      <c r="BG630" t="str">
        <f>AC630</f>
        <v>UniformKDE</v>
      </c>
      <c r="BH630" s="5"/>
      <c r="BI630" s="5"/>
      <c r="BL630" s="5" t="str">
        <f t="shared" ref="BL630:BW630" si="152">AH630</f>
        <v>Beta</v>
      </c>
      <c r="BM630" s="5" t="str">
        <f t="shared" si="152"/>
        <v>Double Exponential</v>
      </c>
      <c r="BN630" s="5" t="str">
        <f t="shared" si="152"/>
        <v>Exponential</v>
      </c>
      <c r="BO630" s="5" t="str">
        <f t="shared" si="152"/>
        <v>Gamma</v>
      </c>
      <c r="BP630" s="5" t="str">
        <f t="shared" si="152"/>
        <v>Logistic</v>
      </c>
      <c r="BQ630" s="5" t="str">
        <f t="shared" si="152"/>
        <v>Log-Log</v>
      </c>
      <c r="BR630" s="5" t="str">
        <f t="shared" si="152"/>
        <v>Log-Logistic</v>
      </c>
      <c r="BS630" s="5" t="str">
        <f t="shared" si="152"/>
        <v>Lognormal</v>
      </c>
      <c r="BT630" s="5" t="str">
        <f t="shared" si="152"/>
        <v>Normal</v>
      </c>
      <c r="BU630" s="5" t="str">
        <f t="shared" si="152"/>
        <v>Pareto</v>
      </c>
      <c r="BV630" s="5" t="str">
        <f t="shared" si="152"/>
        <v>Uniform</v>
      </c>
      <c r="BW630" s="5" t="str">
        <f t="shared" si="152"/>
        <v>Weibull</v>
      </c>
      <c r="BX630" s="5"/>
      <c r="BY630" s="5"/>
      <c r="BZ630" s="5"/>
      <c r="CA630" t="str">
        <f>B407</f>
        <v>Cauchy</v>
      </c>
      <c r="CB630" t="str">
        <f>D407</f>
        <v>Cosinus</v>
      </c>
      <c r="CC630" t="str">
        <f>F407</f>
        <v>Double Exp</v>
      </c>
      <c r="CD630" t="str">
        <f>H407</f>
        <v>Epanechnikov</v>
      </c>
      <c r="CE630" t="str">
        <f>J407</f>
        <v>Gaussian</v>
      </c>
      <c r="CF630">
        <f>L407</f>
        <v>0</v>
      </c>
      <c r="CG630" t="str">
        <f>N407</f>
        <v>Parzen</v>
      </c>
      <c r="CH630" t="str">
        <f>P407</f>
        <v>Quartic</v>
      </c>
      <c r="CI630" t="str">
        <f>R407</f>
        <v>Triangle</v>
      </c>
      <c r="CJ630" t="str">
        <f>T407</f>
        <v>Triweight</v>
      </c>
      <c r="CK630" t="str">
        <f>AC630</f>
        <v>UniformKDE</v>
      </c>
      <c r="CM630" s="5"/>
      <c r="CP630" s="5" t="str">
        <f t="shared" ref="CP630:DA630" si="153">BL630</f>
        <v>Beta</v>
      </c>
      <c r="CQ630" s="5" t="str">
        <f t="shared" si="153"/>
        <v>Double Exponential</v>
      </c>
      <c r="CR630" s="5" t="str">
        <f t="shared" si="153"/>
        <v>Exponential</v>
      </c>
      <c r="CS630" s="5" t="str">
        <f t="shared" si="153"/>
        <v>Gamma</v>
      </c>
      <c r="CT630" s="5" t="str">
        <f t="shared" si="153"/>
        <v>Logistic</v>
      </c>
      <c r="CU630" s="5" t="str">
        <f t="shared" si="153"/>
        <v>Log-Log</v>
      </c>
      <c r="CV630" s="5" t="str">
        <f t="shared" si="153"/>
        <v>Log-Logistic</v>
      </c>
      <c r="CW630" s="5" t="str">
        <f t="shared" si="153"/>
        <v>Lognormal</v>
      </c>
      <c r="CX630" s="5" t="str">
        <f t="shared" si="153"/>
        <v>Normal</v>
      </c>
      <c r="CY630" s="5" t="str">
        <f t="shared" si="153"/>
        <v>Pareto</v>
      </c>
      <c r="CZ630" s="5" t="str">
        <f t="shared" si="153"/>
        <v>Uniform</v>
      </c>
      <c r="DA630" s="5" t="str">
        <f t="shared" si="153"/>
        <v>Weibull</v>
      </c>
      <c r="DB630" s="5"/>
      <c r="DC630" s="5"/>
      <c r="DD630" s="5"/>
      <c r="DE630" t="str">
        <f>B519</f>
        <v>Cauchy</v>
      </c>
      <c r="DF630" t="str">
        <f>D519</f>
        <v>Cosinus</v>
      </c>
      <c r="DG630" t="str">
        <f>F519</f>
        <v>Double Exp</v>
      </c>
      <c r="DH630" t="str">
        <f>H519</f>
        <v>Epanechnikov</v>
      </c>
      <c r="DI630" t="str">
        <f>J519</f>
        <v>Gaussian</v>
      </c>
      <c r="DJ630">
        <f>L519</f>
        <v>0</v>
      </c>
      <c r="DK630" t="str">
        <f>N519</f>
        <v>Parzen</v>
      </c>
      <c r="DL630" t="str">
        <f>P519</f>
        <v>Quartic</v>
      </c>
      <c r="DM630" t="str">
        <f>R519</f>
        <v>Triangle</v>
      </c>
      <c r="DN630" t="str">
        <f>T519</f>
        <v>Triweight</v>
      </c>
      <c r="DO630" t="str">
        <f>AC630</f>
        <v>UniformKDE</v>
      </c>
    </row>
    <row r="631" spans="1:119">
      <c r="A631" s="12">
        <v>1E-3</v>
      </c>
      <c r="D631" s="6">
        <f t="shared" ref="D631:D662" ca="1" si="154">BETAINV(A631,$C$83,$D$83,MIN($B$66:$B$75),MAX($B$66:$B$75))</f>
        <v>81.394375243105216</v>
      </c>
      <c r="E631" s="6">
        <f ca="1">_xll.DEXPONINV($C$84,$D$84,A631)</f>
        <v>-360.31716242658717</v>
      </c>
      <c r="F631" s="6">
        <f ca="1">_xll.EXPONINV($D$85,A631)+$C$85</f>
        <v>81.714216354322843</v>
      </c>
      <c r="G631" s="6">
        <f t="shared" ref="G631:G662" ca="1" si="155">GAMMAINV(A631,$C$86,$D$86)</f>
        <v>54.408369004914377</v>
      </c>
      <c r="H631" s="6">
        <f ca="1">_xll.LOGISTICINV($C$87,$D$87,A631)</f>
        <v>-193.52582391028585</v>
      </c>
      <c r="I631" s="6">
        <f ca="1">_xll.LOGLOGINV($C$88,$D$88,A631)</f>
        <v>6.5180354714656232</v>
      </c>
      <c r="J631" s="6">
        <f ca="1">_xll.LOGLOGISTICINV($C$89,$D$89,A631)</f>
        <v>79.990317841814161</v>
      </c>
      <c r="K631" s="6">
        <f t="shared" ref="K631:K662" ca="1" si="156">LOGINV(A631,$C$90,$D$90)</f>
        <v>66.77832982729025</v>
      </c>
      <c r="L631" s="6">
        <f t="shared" ref="L631:L662" ca="1" si="157">NORMINV(A631,$C$91,$D$91)</f>
        <v>-76.384176174634604</v>
      </c>
      <c r="M631" s="6">
        <f ca="1">_xll.PARETO($C$92,$D$92,A631)</f>
        <v>81.46996002440541</v>
      </c>
      <c r="N631" s="6">
        <f ca="1">_xll.UNIFORM($C$93,$D$93,A631)</f>
        <v>82.016242994606742</v>
      </c>
      <c r="O631" s="6">
        <f ca="1">_xll.WEIBINV($C$94,$D$94,A631)</f>
        <v>45.494686924237229</v>
      </c>
      <c r="P631" s="13"/>
      <c r="Q631" s="13"/>
      <c r="R631" s="13"/>
      <c r="S631">
        <f ca="1">_xll.EMP($B$186:$B$285,$C$186:$C$285,A631)</f>
        <v>81.394297227710055</v>
      </c>
      <c r="T631">
        <f ca="1">_xll.EMP($D$186:$D$285,$E$186:$E$285,A631)</f>
        <v>81.462581214782915</v>
      </c>
      <c r="U631">
        <f ca="1">_xll.EMP($F$186:$F$285,$G$186:$G$285,A631)</f>
        <v>81.443602856710825</v>
      </c>
      <c r="V631">
        <f ca="1">_xll.EMP($H$186:$H$285,$I$186:$I$285,A631)</f>
        <v>81.463130391802807</v>
      </c>
      <c r="W631">
        <f ca="1">_xll.EMP($J$186:$J$285,$K$186:$K$285,A631)</f>
        <v>81.466858174838066</v>
      </c>
      <c r="X631" t="e">
        <f ca="1">_xll.EMP($L$186:$L$285,$M$186:$M$285,A631)</f>
        <v>#VALUE!</v>
      </c>
      <c r="Y631">
        <f ca="1">_xll.EMP($N$186:$N$285,$O$186:$O$285,A631)</f>
        <v>81.454735146465737</v>
      </c>
      <c r="Z631">
        <f ca="1">_xll.EMP($P$186:$P$285,$Q$186:$Q$285,A631)</f>
        <v>81.460275065436463</v>
      </c>
      <c r="AA631">
        <f ca="1">_xll.EMP($R$186:$R$285,$S$186:$S$285,A631)</f>
        <v>81.459819752241643</v>
      </c>
      <c r="AB631">
        <f ca="1">_xll.EMP($T$186:$T$285,$U$186:$U$285,A631)</f>
        <v>81.458005492163167</v>
      </c>
      <c r="AC631">
        <f ca="1">_xll.EMP($V$186:$V$285,$W$186:$W$285,A631)</f>
        <v>81.46717487699641</v>
      </c>
      <c r="AH631" s="6">
        <f t="shared" ref="AH631:AH662" ca="1" si="158">BETAINV(A631,$J$83,$K$83,MIN($C$66:$C$75),MAX($C$66:$C$75))</f>
        <v>354.1478659873784</v>
      </c>
      <c r="AI631" s="6">
        <f ca="1">_xll.DEXPONINV($J$84,$K$84,A631)</f>
        <v>132.33430609875091</v>
      </c>
      <c r="AJ631" s="6">
        <f ca="1">_xll.EXPONINV($K$85,A631)+$J$85</f>
        <v>354.21404432988066</v>
      </c>
      <c r="AK631" s="6">
        <f t="shared" ref="AK631:AK662" ca="1" si="159">GAMMAINV(A631,$J$86,$K$86)</f>
        <v>245.59817614937947</v>
      </c>
      <c r="AL631" s="6">
        <f ca="1">_xll.LOGISTICINV($J$87,$K$87,A631)</f>
        <v>181.48182101369142</v>
      </c>
      <c r="AM631" s="6">
        <f ca="1">_xll.LOGLOGINV($J$88,$K$88,A631)</f>
        <v>313.26670269047787</v>
      </c>
      <c r="AN631" s="6">
        <f ca="1">_xll.LOGLOGISTICINV($J$89,$K$89,A631)</f>
        <v>241.45721038277017</v>
      </c>
      <c r="AO631" s="6">
        <f t="shared" ref="AO631:AO662" ca="1" si="160">LOGINV(A631,$J$90,$K$90)</f>
        <v>260.76896681244989</v>
      </c>
      <c r="AP631" s="6">
        <f t="shared" ref="AP631:AP662" ca="1" si="161">NORMINV(A631,$J$91,$K$91)</f>
        <v>196.89693950695715</v>
      </c>
      <c r="AQ631" s="6">
        <f ca="1">_xll.PARETO($J$92,$K$92,A631)</f>
        <v>354.20390927224673</v>
      </c>
      <c r="AR631" s="6">
        <f ca="1">_xll.UNIFORM($J$93,$K$93,A631)</f>
        <v>354.41619526695945</v>
      </c>
      <c r="AS631" s="6">
        <f ca="1">_xll.WEIBINV($J$94,$K$94,A631)</f>
        <v>117.5069002853476</v>
      </c>
      <c r="AT631" s="13"/>
      <c r="AU631" s="13"/>
      <c r="AV631" s="12"/>
      <c r="AW631">
        <f ca="1">_xll.EMP($B$299:$B$398,$C$299:$C$398,A631)</f>
        <v>354.16034620187787</v>
      </c>
      <c r="AX631">
        <f ca="1">_xll.EMP($D$299:$D$398,$E$299:$E$398,A631)</f>
        <v>354.17411007348153</v>
      </c>
      <c r="AY631">
        <f ca="1">_xll.EMP($F$299:$F$398,$G$299:$G$398,A631)</f>
        <v>354.165733961775</v>
      </c>
      <c r="AZ631">
        <f ca="1">_xll.EMP($H$299:$H$398,$I$299:$I$398,A631)</f>
        <v>354.17408981996999</v>
      </c>
      <c r="BA631">
        <f ca="1">_xll.EMP($J$299:$J$398,$K$299:$K$398,A631)</f>
        <v>354.16882532956004</v>
      </c>
      <c r="BB631" t="e">
        <f ca="1">_xll.EMP($L$299:$L$398,$M$299:$M$398,A631)</f>
        <v>#VALUE!</v>
      </c>
      <c r="BC631">
        <f ca="1">_xll.EMP($N$299:$N$398,$O$299:$O$398,A631)</f>
        <v>354.17435069806544</v>
      </c>
      <c r="BD631">
        <f ca="1">_xll.EMP($P$299:$P$398,$Q$299:$Q$398,A631)</f>
        <v>354.17419926886311</v>
      </c>
      <c r="BE631">
        <f ca="1">_xll.EMP($R$299:$R$398,$S$299:$S$398,A631)</f>
        <v>354.1741619754431</v>
      </c>
      <c r="BF631">
        <f ca="1">_xll.EMP($T$299:$T$398,$U$299:$U$398,A631)</f>
        <v>354.17426563269873</v>
      </c>
      <c r="BG631">
        <f ca="1">_xll.EMP($V$299:$V$398,$W$299:$W$398,A631)</f>
        <v>354.1734921549006</v>
      </c>
      <c r="BH631" s="12"/>
      <c r="BL631" s="6">
        <f t="shared" ref="BL631:BL662" ca="1" si="162">BETAINV(A631,$C$104,$D$104,MIN($D$66:$D$75),MAX($D$66:$D$75))</f>
        <v>19.120980709734756</v>
      </c>
      <c r="BM631" s="6">
        <f ca="1">_xll.DEXPONINV($C$105,$D$105,A631)</f>
        <v>-19.767220937932677</v>
      </c>
      <c r="BN631" s="6">
        <f ca="1">_xll.EXPONINV($D$106,A631)+$C$106</f>
        <v>19.132772837470416</v>
      </c>
      <c r="BO631" s="6">
        <f t="shared" ref="BO631:BO662" ca="1" si="163">GAMMAINV(A631,$C$107,$D$107)</f>
        <v>10.240652658237142</v>
      </c>
      <c r="BP631" s="6">
        <f ca="1">_xll.LOGISTICINV($C$108,$D$108,A631)</f>
        <v>-7.2266671686205726</v>
      </c>
      <c r="BQ631" s="6">
        <f ca="1">_xll.LOGLOGINV($C$109,$D$109,A631)</f>
        <v>13.262236794186254</v>
      </c>
      <c r="BR631" s="6">
        <f ca="1">_xll.LOGLOGISTICINV($C$110,$D$110,A631)</f>
        <v>9.1002387677640488</v>
      </c>
      <c r="BS631" s="6">
        <f t="shared" ref="BS631:BS662" ca="1" si="164">LOGINV(A631,$C$111,$D$111)</f>
        <v>12.198418179848517</v>
      </c>
      <c r="BT631" s="6">
        <f t="shared" ref="BT631:BT662" ca="1" si="165">NORMINV(A631,$C$112,$D$112)</f>
        <v>0.90257188687347423</v>
      </c>
      <c r="BU631" s="6">
        <f ca="1">_xll.PARETO($C$113,$D$113,A631)</f>
        <v>19.129099672868207</v>
      </c>
      <c r="BV631" s="6">
        <f ca="1">_xll.UNIFORM($C$114,$D$114,A631)</f>
        <v>19.156156816744392</v>
      </c>
      <c r="BW631" s="6">
        <f ca="1">_xll.WEIBINV($C$115,$D$115,A631)</f>
        <v>4.2465730624949325</v>
      </c>
      <c r="BX631" s="13"/>
      <c r="BY631" s="13"/>
      <c r="BZ631" s="12"/>
      <c r="CA631">
        <f ca="1">_xll.EMP($B$412:$B$511,$C$412:$C$511,A631)</f>
        <v>19.122116493620751</v>
      </c>
      <c r="CB631">
        <f ca="1">_xll.EMP($D$412:$D$511,$E$412:$E$511,A631)</f>
        <v>19.125805376234315</v>
      </c>
      <c r="CC631">
        <f ca="1">_xll.EMP($F$412:$F$511,$G$412:$G$511,A631)</f>
        <v>19.12279402312485</v>
      </c>
      <c r="CD631">
        <f ca="1">_xll.EMP($H$412:$H$511,$I$412:$I$511,A631)</f>
        <v>19.125737669234994</v>
      </c>
      <c r="CE631">
        <f ca="1">_xll.EMP($J$412:$J$511,$K$412:$K$511,A631)</f>
        <v>19.12316887886324</v>
      </c>
      <c r="CF631" t="e">
        <f ca="1">_xll.EMP($L$412:$L$511,$M$412:$M$511,A631)</f>
        <v>#VALUE!</v>
      </c>
      <c r="CG631">
        <f ca="1">_xll.EMP($N$412:$N$511,$O$412:$O$511,A631)</f>
        <v>19.126385126041654</v>
      </c>
      <c r="CH631">
        <f ca="1">_xll.EMP($P$412:$P$511,$Q$412:$Q$511,A631)</f>
        <v>19.126129201372557</v>
      </c>
      <c r="CI631">
        <f ca="1">_xll.EMP($R$412:$R$511,$S$412:$S$511,A631)</f>
        <v>19.125872119471506</v>
      </c>
      <c r="CJ631">
        <f ca="1">_xll.EMP($T$412:$T$511,$U$412:$U$511,A631)</f>
        <v>19.126318574973364</v>
      </c>
      <c r="CK631">
        <f ca="1">_xll.EMP($V$412:$V$511,$W$412:$W$511,A631)</f>
        <v>19.12487625143152</v>
      </c>
      <c r="CM631" s="12"/>
      <c r="CP631" s="6">
        <f t="shared" ref="CP631:CP662" ca="1" si="166">BETAINV(A631,$J$104,$K$104,MIN($E$66:$E$75),MAX($E$66:$E$75))</f>
        <v>19.520131008887407</v>
      </c>
      <c r="CQ631" s="6">
        <f ca="1">_xll.DEXPONINV($J$105,$K$105,A631)</f>
        <v>5.8451725871034128</v>
      </c>
      <c r="CR631" s="6">
        <f ca="1">_xll.EXPONINV($K$106,A631)+$J$106</f>
        <v>19.524782677559653</v>
      </c>
      <c r="CS631" s="6">
        <f t="shared" ref="CS631:CS662" ca="1" si="167">GAMMAINV(A631,$J$107,$K$107)</f>
        <v>14.974142003901054</v>
      </c>
      <c r="CT631" s="6">
        <f ca="1">_xll.LOGISTICINV($J$108,$K$108,A631)</f>
        <v>8.4817120662742695</v>
      </c>
      <c r="CU631" s="6">
        <f ca="1">_xll.LOGLOGINV($J$109,$K$109,A631)</f>
        <v>15.964238754353675</v>
      </c>
      <c r="CV631" s="6">
        <f ca="1">_xll.LOGLOGISTICINV($J$110,$K$110,A631)</f>
        <v>13.346784438404962</v>
      </c>
      <c r="CW631" s="6">
        <f t="shared" ref="CW631:CW662" ca="1" si="168">LOGINV(A631,$J$111,$K$111)</f>
        <v>15.596023953358607</v>
      </c>
      <c r="CX631" s="6">
        <f t="shared" ref="CX631:CX662" ca="1" si="169">NORMINV(A631,$J$112,$K$112)</f>
        <v>13.028118112954951</v>
      </c>
      <c r="CY631" s="6">
        <f ca="1">_xll.PARETO($J$113,$K$113,A631)</f>
        <v>19.522769397705339</v>
      </c>
      <c r="CZ631" s="6">
        <f ca="1">_xll.UNIFORM($J$114,$K$114,A631)</f>
        <v>19.53023405671102</v>
      </c>
      <c r="DA631" s="6">
        <f ca="1">_xll.WEIBINV($J$115,$K$115,A631)</f>
        <v>12.324046412910636</v>
      </c>
      <c r="DB631" s="13"/>
      <c r="DC631" s="13"/>
      <c r="DD631" s="12"/>
      <c r="DE631">
        <f ca="1">_xll.EMP($B$524:$B$623,$C$524:$C$623,A631)</f>
        <v>19.516394123878644</v>
      </c>
      <c r="DF631">
        <f ca="1">_xll.EMP($D$524:$D$623,$E$524:$E$623,A631)</f>
        <v>19.51798033520484</v>
      </c>
      <c r="DG631">
        <f ca="1">_xll.EMP($F$524:$F$623,$G$524:$G$623,A631)</f>
        <v>19.516866627102658</v>
      </c>
      <c r="DH631">
        <f ca="1">_xll.EMP($H$524:$H$623,$I$524:$I$623,A631)</f>
        <v>19.517948173745786</v>
      </c>
      <c r="DI631">
        <f ca="1">_xll.EMP($J$524:$J$623,$K$524:$K$623,A631)</f>
        <v>19.517064705324078</v>
      </c>
      <c r="DJ631" t="e">
        <f ca="1">_xll.EMP($L$524:$L$623,$M$524:$M$623,A631)</f>
        <v>#VALUE!</v>
      </c>
      <c r="DK631">
        <f ca="1">_xll.EMP($N$524:$N$623,$O$524:$O$623,A631)</f>
        <v>19.518190901098759</v>
      </c>
      <c r="DL631">
        <f ca="1">_xll.EMP($P$524:$P$623,$Q$524:$Q$623,A631)</f>
        <v>19.518136818120144</v>
      </c>
      <c r="DM631">
        <f ca="1">_xll.EMP($R$524:$R$623,$S$524:$S$623,A631)</f>
        <v>19.518003067973844</v>
      </c>
      <c r="DN631">
        <f ca="1">_xll.EMP($T$524:$T$623,$U$524:$U$623,A631)</f>
        <v>19.518199009461846</v>
      </c>
      <c r="DO631">
        <f ca="1">_xll.EMP($V$524:$V$623,$W$524:$W$623,A631)</f>
        <v>19.51747956863915</v>
      </c>
    </row>
    <row r="632" spans="1:119">
      <c r="A632">
        <v>0.01</v>
      </c>
      <c r="D632" s="6">
        <f t="shared" ca="1" si="154"/>
        <v>82.784773789791245</v>
      </c>
      <c r="E632" s="6">
        <f ca="1">_xll.DEXPONINV($C$84,$D$84,A632)</f>
        <v>-62.346483309114774</v>
      </c>
      <c r="F632" s="6">
        <f ca="1">_xll.EXPONINV($D$85,A632)+$C$85</f>
        <v>85.104269825827515</v>
      </c>
      <c r="G632" s="6">
        <f t="shared" ca="1" si="155"/>
        <v>100.88999629744711</v>
      </c>
      <c r="H632" s="6">
        <f ca="1">_xll.LOGISTICINV($C$87,$D$87,A632)</f>
        <v>26.029567267218397</v>
      </c>
      <c r="I632" s="6">
        <f ca="1">_xll.LOGLOGINV($C$88,$D$88,A632)</f>
        <v>81.938335089159068</v>
      </c>
      <c r="J632" s="6">
        <f ca="1">_xll.LOGLOGISTICINV($C$89,$D$89,A632)</f>
        <v>143.34165564482004</v>
      </c>
      <c r="K632" s="6">
        <f t="shared" ca="1" si="156"/>
        <v>104.19927431509126</v>
      </c>
      <c r="L632" s="6">
        <f t="shared" ca="1" si="157"/>
        <v>55.202195616327458</v>
      </c>
      <c r="M632" s="6">
        <f ca="1">_xll.PARETO($C$92,$D$92,A632)</f>
        <v>82.660196779258257</v>
      </c>
      <c r="N632" s="6">
        <f ca="1">_xll.UNIFORM($C$93,$D$93,A632)</f>
        <v>88.107554742257676</v>
      </c>
      <c r="O632" s="6">
        <f ca="1">_xll.WEIBINV($C$94,$D$94,A632)</f>
        <v>101.82942050952086</v>
      </c>
      <c r="P632" s="13"/>
      <c r="Q632" s="13"/>
      <c r="R632" s="13"/>
      <c r="S632">
        <f ca="1">_xll.EMP($B$186:$B$285,$C$186:$C$285,A632)</f>
        <v>81.888097073290837</v>
      </c>
      <c r="T632">
        <f ca="1">_xll.EMP($D$186:$D$285,$E$186:$E$285,A632)</f>
        <v>82.570936944019536</v>
      </c>
      <c r="U632">
        <f ca="1">_xll.EMP($F$186:$F$285,$G$186:$G$285,A632)</f>
        <v>82.381153363298537</v>
      </c>
      <c r="V632">
        <f ca="1">_xll.EMP($H$186:$H$285,$I$186:$I$285,A632)</f>
        <v>82.576428714218423</v>
      </c>
      <c r="W632">
        <f ca="1">_xll.EMP($J$186:$J$285,$K$186:$K$285,A632)</f>
        <v>82.613706544571059</v>
      </c>
      <c r="X632" t="e">
        <f ca="1">_xll.EMP($L$186:$L$285,$M$186:$M$285,A632)</f>
        <v>#VALUE!</v>
      </c>
      <c r="Y632">
        <f ca="1">_xll.EMP($N$186:$N$285,$O$186:$O$285,A632)</f>
        <v>82.492476260847752</v>
      </c>
      <c r="Z632">
        <f ca="1">_xll.EMP($P$186:$P$285,$Q$186:$Q$285,A632)</f>
        <v>82.547875450554997</v>
      </c>
      <c r="AA632">
        <f ca="1">_xll.EMP($R$186:$R$285,$S$186:$S$285,A632)</f>
        <v>82.543322318606812</v>
      </c>
      <c r="AB632">
        <f ca="1">_xll.EMP($T$186:$T$285,$U$186:$U$285,A632)</f>
        <v>82.525179717822056</v>
      </c>
      <c r="AC632">
        <f ca="1">_xll.EMP($V$186:$V$285,$W$186:$W$285,A632)</f>
        <v>82.616873566154368</v>
      </c>
      <c r="AH632" s="6">
        <f t="shared" ca="1" si="158"/>
        <v>354.21988406514868</v>
      </c>
      <c r="AI632" s="6">
        <f ca="1">_xll.DEXPONINV($J$84,$K$84,A632)</f>
        <v>233.57572582862832</v>
      </c>
      <c r="AJ632" s="6">
        <f ca="1">_xll.EXPONINV($K$85,A632)+$J$85</f>
        <v>354.82478811858601</v>
      </c>
      <c r="AK632" s="6">
        <f t="shared" ca="1" si="159"/>
        <v>282.52995799919927</v>
      </c>
      <c r="AL632" s="6">
        <f ca="1">_xll.LOGISTICINV($J$87,$K$87,A632)</f>
        <v>257.51120120066582</v>
      </c>
      <c r="AM632" s="6">
        <f ca="1">_xll.LOGLOGINV($J$88,$K$88,A632)</f>
        <v>330.12621878384294</v>
      </c>
      <c r="AN632" s="6">
        <f ca="1">_xll.LOGLOGISTICINV($J$89,$K$89,A632)</f>
        <v>288.08209184362306</v>
      </c>
      <c r="AO632" s="6">
        <f t="shared" ca="1" si="160"/>
        <v>292.7521371909545</v>
      </c>
      <c r="AP632" s="6">
        <f t="shared" ca="1" si="161"/>
        <v>252.4502291491811</v>
      </c>
      <c r="AQ632" s="6">
        <f ca="1">_xll.PARETO($J$92,$K$92,A632)</f>
        <v>354.72340095977574</v>
      </c>
      <c r="AR632" s="6">
        <f ca="1">_xll.UNIFORM($J$93,$K$93,A632)</f>
        <v>356.84323814608251</v>
      </c>
      <c r="AS632" s="6">
        <f ca="1">_xll.WEIBINV($J$94,$K$94,A632)</f>
        <v>184.54130108148217</v>
      </c>
      <c r="AT632" s="13"/>
      <c r="AU632" s="13"/>
      <c r="AV632" s="12"/>
      <c r="AW632">
        <f ca="1">_xll.EMP($B$299:$B$398,$C$299:$C$398,A632)</f>
        <v>354.28474749526674</v>
      </c>
      <c r="AX632">
        <f ca="1">_xll.EMP($D$299:$D$398,$E$299:$E$398,A632)</f>
        <v>354.42238621130292</v>
      </c>
      <c r="AY632">
        <f ca="1">_xll.EMP($F$299:$F$398,$G$299:$G$398,A632)</f>
        <v>354.33862509423784</v>
      </c>
      <c r="AZ632">
        <f ca="1">_xll.EMP($H$299:$H$398,$I$299:$I$398,A632)</f>
        <v>354.42218367618779</v>
      </c>
      <c r="BA632">
        <f ca="1">_xll.EMP($J$299:$J$398,$K$299:$K$398,A632)</f>
        <v>354.36953877208805</v>
      </c>
      <c r="BB632" t="e">
        <f ca="1">_xll.EMP($L$299:$L$398,$M$299:$M$398,A632)</f>
        <v>#VALUE!</v>
      </c>
      <c r="BC632">
        <f ca="1">_xll.EMP($N$299:$N$398,$O$299:$O$398,A632)</f>
        <v>354.42479245714219</v>
      </c>
      <c r="BD632">
        <f ca="1">_xll.EMP($P$299:$P$398,$Q$299:$Q$398,A632)</f>
        <v>354.4232781651188</v>
      </c>
      <c r="BE632">
        <f ca="1">_xll.EMP($R$299:$R$398,$S$299:$S$398,A632)</f>
        <v>354.42290523091884</v>
      </c>
      <c r="BF632">
        <f ca="1">_xll.EMP($T$299:$T$398,$U$299:$U$398,A632)</f>
        <v>354.42394180347509</v>
      </c>
      <c r="BG632">
        <f ca="1">_xll.EMP($V$299:$V$398,$W$299:$W$398,A632)</f>
        <v>354.41620702549392</v>
      </c>
      <c r="BH632" s="12"/>
      <c r="BL632" s="6">
        <f t="shared" ca="1" si="162"/>
        <v>19.143027466740612</v>
      </c>
      <c r="BM632" s="6">
        <f ca="1">_xll.DEXPONINV($C$105,$D$105,A632)</f>
        <v>-2.0613587526131774</v>
      </c>
      <c r="BN632" s="6">
        <f ca="1">_xll.EXPONINV($D$106,A632)+$C$106</f>
        <v>19.244537755631438</v>
      </c>
      <c r="BO632" s="6">
        <f t="shared" ca="1" si="163"/>
        <v>13.891824615710572</v>
      </c>
      <c r="BP632" s="6">
        <f ca="1">_xll.LOGISTICINV($C$108,$D$108,A632)</f>
        <v>5.3662980512985037</v>
      </c>
      <c r="BQ632" s="6">
        <f ca="1">_xll.LOGLOGINV($C$109,$D$109,A632)</f>
        <v>16.161568186778098</v>
      </c>
      <c r="BR632" s="6">
        <f ca="1">_xll.LOGLOGISTICINV($C$110,$D$110,A632)</f>
        <v>13.472451854318793</v>
      </c>
      <c r="BS632" s="6">
        <f t="shared" ca="1" si="164"/>
        <v>15.250023134609515</v>
      </c>
      <c r="BT632" s="6">
        <f t="shared" ca="1" si="165"/>
        <v>8.4587204251841683</v>
      </c>
      <c r="BU632" s="6">
        <f ca="1">_xll.PARETO($C$113,$D$113,A632)</f>
        <v>19.207819038176943</v>
      </c>
      <c r="BV632" s="6">
        <f ca="1">_xll.UNIFORM($C$114,$D$114,A632)</f>
        <v>19.477817694535634</v>
      </c>
      <c r="BW632" s="6">
        <f ca="1">_xll.WEIBINV($C$115,$D$115,A632)</f>
        <v>8.5942820733044503</v>
      </c>
      <c r="BX632" s="13"/>
      <c r="BY632" s="13"/>
      <c r="BZ632" s="12"/>
      <c r="CA632">
        <f ca="1">_xll.EMP($B$412:$B$511,$C$412:$C$511,A632)</f>
        <v>19.137414463299244</v>
      </c>
      <c r="CB632">
        <f ca="1">_xll.EMP($D$412:$D$511,$E$412:$E$511,A632)</f>
        <v>19.174303289434885</v>
      </c>
      <c r="CC632">
        <f ca="1">_xll.EMP($F$412:$F$511,$G$412:$G$511,A632)</f>
        <v>19.144189758340239</v>
      </c>
      <c r="CD632">
        <f ca="1">_xll.EMP($H$412:$H$511,$I$412:$I$511,A632)</f>
        <v>19.173626219441655</v>
      </c>
      <c r="CE632">
        <f ca="1">_xll.EMP($J$412:$J$511,$K$412:$K$511,A632)</f>
        <v>19.147938315724112</v>
      </c>
      <c r="CF632" t="e">
        <f ca="1">_xll.EMP($L$412:$L$511,$M$412:$M$511,A632)</f>
        <v>#VALUE!</v>
      </c>
      <c r="CG632">
        <f ca="1">_xll.EMP($N$412:$N$511,$O$412:$O$511,A632)</f>
        <v>19.180100787508259</v>
      </c>
      <c r="CH632">
        <f ca="1">_xll.EMP($P$412:$P$511,$Q$412:$Q$511,A632)</f>
        <v>19.177541540817298</v>
      </c>
      <c r="CI632">
        <f ca="1">_xll.EMP($R$412:$R$511,$S$412:$S$511,A632)</f>
        <v>19.174970721806773</v>
      </c>
      <c r="CJ632">
        <f ca="1">_xll.EMP($T$412:$T$511,$U$412:$U$511,A632)</f>
        <v>19.179435276825355</v>
      </c>
      <c r="CK632">
        <f ca="1">_xll.EMP($V$412:$V$511,$W$412:$W$511,A632)</f>
        <v>19.165012041406907</v>
      </c>
      <c r="CM632" s="12"/>
      <c r="CP632" s="6">
        <f t="shared" ca="1" si="166"/>
        <v>19.597049646071305</v>
      </c>
      <c r="CQ632" s="6">
        <f ca="1">_xll.DEXPONINV($J$105,$K$105,A632)</f>
        <v>15.210808310793759</v>
      </c>
      <c r="CR632" s="6">
        <f ca="1">_xll.EXPONINV($K$106,A632)+$J$106</f>
        <v>19.608317949169273</v>
      </c>
      <c r="CS632" s="6">
        <f t="shared" ca="1" si="167"/>
        <v>17.760336822069</v>
      </c>
      <c r="CT632" s="6">
        <f ca="1">_xll.LOGISTICINV($J$108,$K$108,A632)</f>
        <v>15.457554653035199</v>
      </c>
      <c r="CU632" s="6">
        <f ca="1">_xll.LOGLOGINV($J$109,$K$109,A632)</f>
        <v>18.081662825965893</v>
      </c>
      <c r="CV632" s="6">
        <f ca="1">_xll.LOGLOGISTICINV($J$110,$K$110,A632)</f>
        <v>17.353875160689022</v>
      </c>
      <c r="CW632" s="6">
        <f t="shared" ca="1" si="168"/>
        <v>18.062703847319529</v>
      </c>
      <c r="CX632" s="6">
        <f t="shared" ca="1" si="169"/>
        <v>16.913504360484993</v>
      </c>
      <c r="CY632" s="6">
        <f ca="1">_xll.PARETO($J$113,$K$113,A632)</f>
        <v>19.588215467430921</v>
      </c>
      <c r="CZ632" s="6">
        <f ca="1">_xll.UNIFORM($J$114,$K$114,A632)</f>
        <v>19.662413295047376</v>
      </c>
      <c r="DA632" s="6">
        <f ca="1">_xll.WEIBINV($J$115,$K$115,A632)</f>
        <v>16.734509934222448</v>
      </c>
      <c r="DB632" s="13"/>
      <c r="DC632" s="13"/>
      <c r="DD632" s="12"/>
      <c r="DE632">
        <f ca="1">_xll.EMP($B$524:$B$623,$C$524:$C$623,A632)</f>
        <v>19.524013966723626</v>
      </c>
      <c r="DF632">
        <f ca="1">_xll.EMP($D$524:$D$623,$E$524:$E$623,A632)</f>
        <v>19.539876079985593</v>
      </c>
      <c r="DG632">
        <f ca="1">_xll.EMP($F$524:$F$623,$G$524:$G$623,A632)</f>
        <v>19.528738998963775</v>
      </c>
      <c r="DH632">
        <f ca="1">_xll.EMP($H$524:$H$623,$I$524:$I$623,A632)</f>
        <v>19.539554465395042</v>
      </c>
      <c r="DI632">
        <f ca="1">_xll.EMP($J$524:$J$623,$K$524:$K$623,A632)</f>
        <v>19.530719781177961</v>
      </c>
      <c r="DJ632" t="e">
        <f ca="1">_xll.EMP($L$524:$L$623,$M$524:$M$623,A632)</f>
        <v>#VALUE!</v>
      </c>
      <c r="DK632">
        <f ca="1">_xll.EMP($N$524:$N$623,$O$524:$O$623,A632)</f>
        <v>19.541981738924779</v>
      </c>
      <c r="DL632">
        <f ca="1">_xll.EMP($P$524:$P$623,$Q$524:$Q$623,A632)</f>
        <v>19.541440909138615</v>
      </c>
      <c r="DM632">
        <f ca="1">_xll.EMP($R$524:$R$623,$S$524:$S$623,A632)</f>
        <v>19.540103407675637</v>
      </c>
      <c r="DN632">
        <f ca="1">_xll.EMP($T$524:$T$623,$U$524:$U$623,A632)</f>
        <v>19.542062822555646</v>
      </c>
      <c r="DO632">
        <f ca="1">_xll.EMP($V$524:$V$623,$W$524:$W$623,A632)</f>
        <v>19.534868414328674</v>
      </c>
    </row>
    <row r="633" spans="1:119">
      <c r="A633">
        <v>0.02</v>
      </c>
      <c r="D633" s="6">
        <f t="shared" ca="1" si="154"/>
        <v>85.205566338666515</v>
      </c>
      <c r="E633" s="6">
        <f ca="1">_xll.DEXPONINV($C$84,$D$84,A633)</f>
        <v>27.351628933611494</v>
      </c>
      <c r="F633" s="6">
        <f ca="1">_xll.EXPONINV($D$85,A633)+$C$85</f>
        <v>88.907331444997297</v>
      </c>
      <c r="G633" s="6">
        <f t="shared" ca="1" si="155"/>
        <v>123.2176554559245</v>
      </c>
      <c r="H633" s="6">
        <f ca="1">_xll.LOGISTICINV($C$87,$D$87,A633)</f>
        <v>92.827834742286086</v>
      </c>
      <c r="I633" s="6">
        <f ca="1">_xll.LOGLOGINV($C$88,$D$88,A633)</f>
        <v>112.28110835150713</v>
      </c>
      <c r="J633" s="6">
        <f ca="1">_xll.LOGLOGISTICINV($C$89,$D$89,A633)</f>
        <v>171.17798244938263</v>
      </c>
      <c r="K633" s="6">
        <f t="shared" ca="1" si="156"/>
        <v>122.12940312174678</v>
      </c>
      <c r="L633" s="6">
        <f t="shared" ca="1" si="157"/>
        <v>102.15996441008923</v>
      </c>
      <c r="M633" s="6">
        <f ca="1">_xll.PARETO($C$92,$D$92,A633)</f>
        <v>84.016147118598695</v>
      </c>
      <c r="N633" s="6">
        <f ca="1">_xll.UNIFORM($C$93,$D$93,A633)</f>
        <v>94.875678906314278</v>
      </c>
      <c r="O633" s="6">
        <f ca="1">_xll.WEIBINV($C$94,$D$94,A633)</f>
        <v>129.94782279487444</v>
      </c>
      <c r="P633" s="13"/>
      <c r="Q633" s="13"/>
      <c r="R633" s="13"/>
      <c r="S633">
        <f ca="1">_xll.EMP($B$186:$B$285,$C$186:$C$285,A633)</f>
        <v>82.436763568380599</v>
      </c>
      <c r="T633">
        <f ca="1">_xll.EMP($D$186:$D$285,$E$186:$E$285,A633)</f>
        <v>83.802443309837997</v>
      </c>
      <c r="U633">
        <f ca="1">_xll.EMP($F$186:$F$285,$G$186:$G$285,A633)</f>
        <v>83.422876148396</v>
      </c>
      <c r="V633">
        <f ca="1">_xll.EMP($H$186:$H$285,$I$186:$I$285,A633)</f>
        <v>83.813426850235786</v>
      </c>
      <c r="W633">
        <f ca="1">_xll.EMP($J$186:$J$285,$K$186:$K$285,A633)</f>
        <v>83.887982510941029</v>
      </c>
      <c r="X633" t="e">
        <f ca="1">_xll.EMP($L$186:$L$285,$M$186:$M$285,A633)</f>
        <v>#VALUE!</v>
      </c>
      <c r="Y633">
        <f ca="1">_xll.EMP($N$186:$N$285,$O$186:$O$285,A633)</f>
        <v>83.645521943494415</v>
      </c>
      <c r="Z633">
        <f ca="1">_xll.EMP($P$186:$P$285,$Q$186:$Q$285,A633)</f>
        <v>83.75632032290892</v>
      </c>
      <c r="AA633">
        <f ca="1">_xll.EMP($R$186:$R$285,$S$186:$S$285,A633)</f>
        <v>83.747214059012535</v>
      </c>
      <c r="AB633">
        <f ca="1">_xll.EMP($T$186:$T$285,$U$186:$U$285,A633)</f>
        <v>83.710928857443037</v>
      </c>
      <c r="AC633">
        <f ca="1">_xll.EMP($V$186:$V$285,$W$186:$W$285,A633)</f>
        <v>83.894316554107661</v>
      </c>
      <c r="AH633" s="6">
        <f t="shared" ca="1" si="158"/>
        <v>354.39119723842748</v>
      </c>
      <c r="AI633" s="6">
        <f ca="1">_xll.DEXPONINV($J$84,$K$84,A633)</f>
        <v>264.05242997092864</v>
      </c>
      <c r="AJ633" s="6">
        <f ca="1">_xll.EXPONINV($K$85,A633)+$J$85</f>
        <v>355.50993845072549</v>
      </c>
      <c r="AK633" s="6">
        <f t="shared" ca="1" si="159"/>
        <v>296.58776376487799</v>
      </c>
      <c r="AL633" s="6">
        <f ca="1">_xll.LOGISTICINV($J$87,$K$87,A633)</f>
        <v>280.64263444152482</v>
      </c>
      <c r="AM633" s="6">
        <f ca="1">_xll.LOGLOGINV($J$88,$K$88,A633)</f>
        <v>336.90906738994784</v>
      </c>
      <c r="AN633" s="6">
        <f ca="1">_xll.LOGLOGISTICINV($J$89,$K$89,A633)</f>
        <v>303.97960771439182</v>
      </c>
      <c r="AO633" s="6">
        <f t="shared" ca="1" si="160"/>
        <v>305.09153158223916</v>
      </c>
      <c r="AP633" s="6">
        <f t="shared" ca="1" si="161"/>
        <v>272.27491536286095</v>
      </c>
      <c r="AQ633" s="6">
        <f ca="1">_xll.PARETO($J$92,$K$92,A633)</f>
        <v>355.30708885608885</v>
      </c>
      <c r="AR633" s="6">
        <f ca="1">_xll.UNIFORM($J$93,$K$93,A633)</f>
        <v>359.53995245621923</v>
      </c>
      <c r="AS633" s="6">
        <f ca="1">_xll.WEIBINV($J$94,$K$94,A633)</f>
        <v>211.55297913866877</v>
      </c>
      <c r="AT633" s="13"/>
      <c r="AU633" s="13"/>
      <c r="AV633" s="12"/>
      <c r="AW633">
        <f ca="1">_xll.EMP($B$299:$B$398,$C$299:$C$398,A633)</f>
        <v>354.42297115458769</v>
      </c>
      <c r="AX633">
        <f ca="1">_xll.EMP($D$299:$D$398,$E$299:$E$398,A633)</f>
        <v>354.69824858666004</v>
      </c>
      <c r="AY633">
        <f ca="1">_xll.EMP($F$299:$F$398,$G$299:$G$398,A633)</f>
        <v>354.53072635252988</v>
      </c>
      <c r="AZ633">
        <f ca="1">_xll.EMP($H$299:$H$398,$I$299:$I$398,A633)</f>
        <v>354.69784351642977</v>
      </c>
      <c r="BA633">
        <f ca="1">_xll.EMP($J$299:$J$398,$K$299:$K$398,A633)</f>
        <v>354.59255370823035</v>
      </c>
      <c r="BB633" t="e">
        <f ca="1">_xll.EMP($L$299:$L$398,$M$299:$M$398,A633)</f>
        <v>#VALUE!</v>
      </c>
      <c r="BC633">
        <f ca="1">_xll.EMP($N$299:$N$398,$O$299:$O$398,A633)</f>
        <v>354.70306107833864</v>
      </c>
      <c r="BD633">
        <f ca="1">_xll.EMP($P$299:$P$398,$Q$299:$Q$398,A633)</f>
        <v>354.70003249429175</v>
      </c>
      <c r="BE633">
        <f ca="1">_xll.EMP($R$299:$R$398,$S$299:$S$398,A633)</f>
        <v>354.69928662589194</v>
      </c>
      <c r="BF633">
        <f ca="1">_xll.EMP($T$299:$T$398,$U$299:$U$398,A633)</f>
        <v>354.70135977100432</v>
      </c>
      <c r="BG633">
        <f ca="1">_xll.EMP($V$299:$V$398,$W$299:$W$398,A633)</f>
        <v>354.68589021504209</v>
      </c>
      <c r="BH633" s="12"/>
      <c r="BL633" s="6">
        <f t="shared" ca="1" si="162"/>
        <v>19.189098941849018</v>
      </c>
      <c r="BM633" s="6">
        <f ca="1">_xll.DEXPONINV($C$105,$D$105,A633)</f>
        <v>3.2686368642606034</v>
      </c>
      <c r="BN633" s="6">
        <f ca="1">_xll.EXPONINV($D$106,A633)+$C$106</f>
        <v>19.369918925633797</v>
      </c>
      <c r="BO633" s="6">
        <f t="shared" ca="1" si="163"/>
        <v>15.395058125950897</v>
      </c>
      <c r="BP633" s="6">
        <f ca="1">_xll.LOGISTICINV($C$108,$D$108,A633)</f>
        <v>9.1976239620537648</v>
      </c>
      <c r="BQ633" s="6">
        <f ca="1">_xll.LOGLOGINV($C$109,$D$109,A633)</f>
        <v>17.328014826525781</v>
      </c>
      <c r="BR633" s="6">
        <f ca="1">_xll.LOGLOGISTICINV($C$110,$D$110,A633)</f>
        <v>15.180561539674601</v>
      </c>
      <c r="BS633" s="6">
        <f t="shared" ca="1" si="164"/>
        <v>16.514827233903645</v>
      </c>
      <c r="BT633" s="6">
        <f t="shared" ca="1" si="165"/>
        <v>11.155199332566621</v>
      </c>
      <c r="BU633" s="6">
        <f ca="1">_xll.PARETO($C$113,$D$113,A633)</f>
        <v>19.29651434588888</v>
      </c>
      <c r="BV633" s="6">
        <f ca="1">_xll.UNIFORM($C$114,$D$114,A633)</f>
        <v>19.835218669859238</v>
      </c>
      <c r="BW633" s="6">
        <f ca="1">_xll.WEIBINV($C$115,$D$115,A633)</f>
        <v>10.638186773551839</v>
      </c>
      <c r="BX633" s="13"/>
      <c r="BY633" s="13"/>
      <c r="BZ633" s="12"/>
      <c r="CA633">
        <f ca="1">_xll.EMP($B$412:$B$511,$C$412:$C$511,A633)</f>
        <v>19.154412207386461</v>
      </c>
      <c r="CB633">
        <f ca="1">_xll.EMP($D$412:$D$511,$E$412:$E$511,A633)</f>
        <v>19.228189859657736</v>
      </c>
      <c r="CC633">
        <f ca="1">_xll.EMP($F$412:$F$511,$G$412:$G$511,A633)</f>
        <v>19.167962797468448</v>
      </c>
      <c r="CD633">
        <f ca="1">_xll.EMP($H$412:$H$511,$I$412:$I$511,A633)</f>
        <v>19.226835719671275</v>
      </c>
      <c r="CE633">
        <f ca="1">_xll.EMP($J$412:$J$511,$K$412:$K$511,A633)</f>
        <v>19.175459912236189</v>
      </c>
      <c r="CF633" t="e">
        <f ca="1">_xll.EMP($L$412:$L$511,$M$412:$M$511,A633)</f>
        <v>#VALUE!</v>
      </c>
      <c r="CG633">
        <f ca="1">_xll.EMP($N$412:$N$511,$O$412:$O$511,A633)</f>
        <v>19.239784855804491</v>
      </c>
      <c r="CH633">
        <f ca="1">_xll.EMP($P$412:$P$511,$Q$412:$Q$511,A633)</f>
        <v>19.234666362422569</v>
      </c>
      <c r="CI633">
        <f ca="1">_xll.EMP($R$412:$R$511,$S$412:$S$511,A633)</f>
        <v>19.229524724401514</v>
      </c>
      <c r="CJ633">
        <f ca="1">_xll.EMP($T$412:$T$511,$U$412:$U$511,A633)</f>
        <v>19.238453834438683</v>
      </c>
      <c r="CK633">
        <f ca="1">_xll.EMP($V$412:$V$511,$W$412:$W$511,A633)</f>
        <v>19.209607363601787</v>
      </c>
      <c r="CM633" s="12"/>
      <c r="CP633" s="6">
        <f t="shared" ca="1" si="166"/>
        <v>19.709120384074122</v>
      </c>
      <c r="CQ633" s="6">
        <f ca="1">_xll.DEXPONINV($J$105,$K$105,A633)</f>
        <v>18.030145592086694</v>
      </c>
      <c r="CR633" s="6">
        <f ca="1">_xll.EXPONINV($K$106,A633)+$J$106</f>
        <v>19.702030271991269</v>
      </c>
      <c r="CS633" s="6">
        <f t="shared" ca="1" si="167"/>
        <v>18.836214704914006</v>
      </c>
      <c r="CT633" s="6">
        <f ca="1">_xll.LOGISTICINV($J$108,$K$108,A633)</f>
        <v>17.579908362845487</v>
      </c>
      <c r="CU633" s="6">
        <f ca="1">_xll.LOGLOGINV($J$109,$K$109,A633)</f>
        <v>18.933535847298927</v>
      </c>
      <c r="CV633" s="6">
        <f ca="1">_xll.LOGLOGISTICINV($J$110,$K$110,A633)</f>
        <v>18.796900459809297</v>
      </c>
      <c r="CW633" s="6">
        <f t="shared" ca="1" si="168"/>
        <v>19.034402553204522</v>
      </c>
      <c r="CX633" s="6">
        <f t="shared" ca="1" si="169"/>
        <v>18.300039049470989</v>
      </c>
      <c r="CY633" s="6">
        <f ca="1">_xll.PARETO($J$113,$K$113,A633)</f>
        <v>19.661895943158967</v>
      </c>
      <c r="CZ633" s="6">
        <f ca="1">_xll.UNIFORM($J$114,$K$114,A633)</f>
        <v>19.809279115421106</v>
      </c>
      <c r="DA633" s="6">
        <f ca="1">_xll.WEIBINV($J$115,$K$115,A633)</f>
        <v>18.357813879348146</v>
      </c>
      <c r="DB633" s="13"/>
      <c r="DC633" s="13"/>
      <c r="DD633" s="12"/>
      <c r="DE633">
        <f ca="1">_xll.EMP($B$524:$B$623,$C$524:$C$623,A633)</f>
        <v>19.532480458773605</v>
      </c>
      <c r="DF633">
        <f ca="1">_xll.EMP($D$524:$D$623,$E$524:$E$623,A633)</f>
        <v>19.56420468529754</v>
      </c>
      <c r="DG633">
        <f ca="1">_xll.EMP($F$524:$F$623,$G$524:$G$623,A633)</f>
        <v>19.5419305232539</v>
      </c>
      <c r="DH633">
        <f ca="1">_xll.EMP($H$524:$H$623,$I$524:$I$623,A633)</f>
        <v>19.563561456116439</v>
      </c>
      <c r="DI633">
        <f ca="1">_xll.EMP($J$524:$J$623,$K$524:$K$623,A633)</f>
        <v>19.545892087682279</v>
      </c>
      <c r="DJ633" t="e">
        <f ca="1">_xll.EMP($L$524:$L$623,$M$524:$M$623,A633)</f>
        <v>#VALUE!</v>
      </c>
      <c r="DK633">
        <f ca="1">_xll.EMP($N$524:$N$623,$O$524:$O$623,A633)</f>
        <v>19.568416003175908</v>
      </c>
      <c r="DL633">
        <f ca="1">_xll.EMP($P$524:$P$623,$Q$524:$Q$623,A633)</f>
        <v>19.567334343603584</v>
      </c>
      <c r="DM633">
        <f ca="1">_xll.EMP($R$524:$R$623,$S$524:$S$623,A633)</f>
        <v>19.564659340677625</v>
      </c>
      <c r="DN633">
        <f ca="1">_xll.EMP($T$524:$T$623,$U$524:$U$623,A633)</f>
        <v>19.568578170437643</v>
      </c>
      <c r="DO633">
        <f ca="1">_xll.EMP($V$524:$V$623,$W$524:$W$623,A633)</f>
        <v>19.554189353983706</v>
      </c>
    </row>
    <row r="634" spans="1:119">
      <c r="A634">
        <v>0.03</v>
      </c>
      <c r="D634" s="6">
        <f t="shared" ca="1" si="154"/>
        <v>88.210983031294276</v>
      </c>
      <c r="E634" s="6">
        <f ca="1">_xll.DEXPONINV($C$84,$D$84,A634)</f>
        <v>79.821660981083539</v>
      </c>
      <c r="F634" s="6">
        <f ca="1">_xll.EXPONINV($D$85,A634)+$C$85</f>
        <v>92.749399504769443</v>
      </c>
      <c r="G634" s="6">
        <f t="shared" ca="1" si="155"/>
        <v>139.16676115728427</v>
      </c>
      <c r="H634" s="6">
        <f ca="1">_xll.LOGISTICINV($C$87,$D$87,A634)</f>
        <v>132.31240871197946</v>
      </c>
      <c r="I634" s="6">
        <f ca="1">_xll.LOGLOGINV($C$88,$D$88,A634)</f>
        <v>132.63420126122656</v>
      </c>
      <c r="J634" s="6">
        <f ca="1">_xll.LOGLOGISTICINV($C$89,$D$89,A634)</f>
        <v>190.11104974731683</v>
      </c>
      <c r="K634" s="6">
        <f t="shared" ca="1" si="156"/>
        <v>135.07354998290688</v>
      </c>
      <c r="L634" s="6">
        <f t="shared" ca="1" si="157"/>
        <v>131.95316319548442</v>
      </c>
      <c r="M634" s="6">
        <f ca="1">_xll.PARETO($C$92,$D$92,A634)</f>
        <v>85.4085924051208</v>
      </c>
      <c r="N634" s="6">
        <f ca="1">_xll.UNIFORM($C$93,$D$93,A634)</f>
        <v>101.64380307037088</v>
      </c>
      <c r="O634" s="6">
        <f ca="1">_xll.WEIBINV($C$94,$D$94,A634)</f>
        <v>149.98206323392051</v>
      </c>
      <c r="P634" s="13"/>
      <c r="Q634" s="13"/>
      <c r="R634" s="13"/>
      <c r="S634">
        <f ca="1">_xll.EMP($B$186:$B$285,$C$186:$C$285,A634)</f>
        <v>82.985430063470375</v>
      </c>
      <c r="T634">
        <f ca="1">_xll.EMP($D$186:$D$285,$E$186:$E$285,A634)</f>
        <v>85.033949675656459</v>
      </c>
      <c r="U634">
        <f ca="1">_xll.EMP($F$186:$F$285,$G$186:$G$285,A634)</f>
        <v>84.464598933493448</v>
      </c>
      <c r="V634">
        <f ca="1">_xll.EMP($H$186:$H$285,$I$186:$I$285,A634)</f>
        <v>85.050424986253134</v>
      </c>
      <c r="W634">
        <f ca="1">_xll.EMP($J$186:$J$285,$K$186:$K$285,A634)</f>
        <v>85.162258477311013</v>
      </c>
      <c r="X634" t="e">
        <f ca="1">_xll.EMP($L$186:$L$285,$M$186:$M$285,A634)</f>
        <v>#VALUE!</v>
      </c>
      <c r="Y634">
        <f ca="1">_xll.EMP($N$186:$N$285,$O$186:$O$285,A634)</f>
        <v>84.798567626141093</v>
      </c>
      <c r="Z634">
        <f ca="1">_xll.EMP($P$186:$P$285,$Q$186:$Q$285,A634)</f>
        <v>84.964765195262842</v>
      </c>
      <c r="AA634">
        <f ca="1">_xll.EMP($R$186:$R$285,$S$186:$S$285,A634)</f>
        <v>84.951105799418272</v>
      </c>
      <c r="AB634">
        <f ca="1">_xll.EMP($T$186:$T$285,$U$186:$U$285,A634)</f>
        <v>84.896677997064018</v>
      </c>
      <c r="AC634">
        <f ca="1">_xll.EMP($V$186:$V$285,$W$186:$W$285,A634)</f>
        <v>85.171759542060954</v>
      </c>
      <c r="AH634" s="6">
        <f t="shared" ca="1" si="158"/>
        <v>354.64152857269693</v>
      </c>
      <c r="AI634" s="6">
        <f ca="1">_xll.DEXPONINV($J$84,$K$84,A634)</f>
        <v>281.88015903974741</v>
      </c>
      <c r="AJ634" s="6">
        <f ca="1">_xll.EXPONINV($K$85,A634)+$J$85</f>
        <v>356.20211608833887</v>
      </c>
      <c r="AK634" s="6">
        <f t="shared" ca="1" si="159"/>
        <v>305.75174849787447</v>
      </c>
      <c r="AL634" s="6">
        <f ca="1">_xll.LOGISTICINV($J$87,$K$87,A634)</f>
        <v>294.31566551474276</v>
      </c>
      <c r="AM634" s="6">
        <f ca="1">_xll.LOGLOGINV($J$88,$K$88,A634)</f>
        <v>341.45881459594636</v>
      </c>
      <c r="AN634" s="6">
        <f ca="1">_xll.LOGLOGISTICINV($J$89,$K$89,A634)</f>
        <v>313.78615932572228</v>
      </c>
      <c r="AO634" s="6">
        <f t="shared" ca="1" si="160"/>
        <v>313.18879315164355</v>
      </c>
      <c r="AP634" s="6">
        <f t="shared" ca="1" si="161"/>
        <v>284.85304316566044</v>
      </c>
      <c r="AQ634" s="6">
        <f ca="1">_xll.PARETO($J$92,$K$92,A634)</f>
        <v>355.89773867452743</v>
      </c>
      <c r="AR634" s="6">
        <f ca="1">_xll.UNIFORM($J$93,$K$93,A634)</f>
        <v>362.23666676635588</v>
      </c>
      <c r="AS634" s="6">
        <f ca="1">_xll.WEIBINV($J$94,$K$94,A634)</f>
        <v>229.24750054374954</v>
      </c>
      <c r="AT634" s="13"/>
      <c r="AU634" s="13"/>
      <c r="AV634" s="12"/>
      <c r="AW634">
        <f ca="1">_xll.EMP($B$299:$B$398,$C$299:$C$398,A634)</f>
        <v>354.56119481390863</v>
      </c>
      <c r="AX634">
        <f ca="1">_xll.EMP($D$299:$D$398,$E$299:$E$398,A634)</f>
        <v>354.97411096201716</v>
      </c>
      <c r="AY634">
        <f ca="1">_xll.EMP($F$299:$F$398,$G$299:$G$398,A634)</f>
        <v>354.72282761082192</v>
      </c>
      <c r="AZ634">
        <f ca="1">_xll.EMP($H$299:$H$398,$I$299:$I$398,A634)</f>
        <v>354.97350335667176</v>
      </c>
      <c r="BA634">
        <f ca="1">_xll.EMP($J$299:$J$398,$K$299:$K$398,A634)</f>
        <v>354.8155686443726</v>
      </c>
      <c r="BB634" t="e">
        <f ca="1">_xll.EMP($L$299:$L$398,$M$299:$M$398,A634)</f>
        <v>#VALUE!</v>
      </c>
      <c r="BC634">
        <f ca="1">_xll.EMP($N$299:$N$398,$O$299:$O$398,A634)</f>
        <v>354.98132969953502</v>
      </c>
      <c r="BD634">
        <f ca="1">_xll.EMP($P$299:$P$398,$Q$299:$Q$398,A634)</f>
        <v>354.97678682346475</v>
      </c>
      <c r="BE634">
        <f ca="1">_xll.EMP($R$299:$R$398,$S$299:$S$398,A634)</f>
        <v>354.97566802086499</v>
      </c>
      <c r="BF634">
        <f ca="1">_xll.EMP($T$299:$T$398,$U$299:$U$398,A634)</f>
        <v>354.97877773853361</v>
      </c>
      <c r="BG634">
        <f ca="1">_xll.EMP($V$299:$V$398,$W$299:$W$398,A634)</f>
        <v>354.95557340459021</v>
      </c>
      <c r="BH634" s="12"/>
      <c r="BL634" s="6">
        <f t="shared" ca="1" si="162"/>
        <v>19.251969772055446</v>
      </c>
      <c r="BM634" s="6">
        <f ca="1">_xll.DEXPONINV($C$105,$D$105,A634)</f>
        <v>6.3864844291398875</v>
      </c>
      <c r="BN634" s="6">
        <f ca="1">_xll.EXPONINV($D$106,A634)+$C$106</f>
        <v>19.496586078786077</v>
      </c>
      <c r="BO634" s="6">
        <f t="shared" ca="1" si="163"/>
        <v>16.406429445185907</v>
      </c>
      <c r="BP634" s="6">
        <f ca="1">_xll.LOGISTICINV($C$108,$D$108,A634)</f>
        <v>11.46232747972633</v>
      </c>
      <c r="BQ634" s="6">
        <f ca="1">_xll.LOGLOGINV($C$109,$D$109,A634)</f>
        <v>18.110434964189146</v>
      </c>
      <c r="BR634" s="6">
        <f ca="1">_xll.LOGLOGISTICINV($C$110,$D$110,A634)</f>
        <v>16.290381669482187</v>
      </c>
      <c r="BS634" s="6">
        <f t="shared" ca="1" si="164"/>
        <v>17.371161844908237</v>
      </c>
      <c r="BT634" s="6">
        <f t="shared" ca="1" si="165"/>
        <v>12.866028747420398</v>
      </c>
      <c r="BU634" s="6">
        <f ca="1">_xll.PARETO($C$113,$D$113,A634)</f>
        <v>19.386535259524692</v>
      </c>
      <c r="BV634" s="6">
        <f ca="1">_xll.UNIFORM($C$114,$D$114,A634)</f>
        <v>20.192619645182841</v>
      </c>
      <c r="BW634" s="6">
        <f ca="1">_xll.WEIBINV($C$115,$D$115,A634)</f>
        <v>12.060177231454396</v>
      </c>
      <c r="BX634" s="13"/>
      <c r="BY634" s="13"/>
      <c r="BZ634" s="12"/>
      <c r="CA634">
        <f ca="1">_xll.EMP($B$412:$B$511,$C$412:$C$511,A634)</f>
        <v>19.171409951473674</v>
      </c>
      <c r="CB634">
        <f ca="1">_xll.EMP($D$412:$D$511,$E$412:$E$511,A634)</f>
        <v>19.28207642988059</v>
      </c>
      <c r="CC634">
        <f ca="1">_xll.EMP($F$412:$F$511,$G$412:$G$511,A634)</f>
        <v>19.191735836596656</v>
      </c>
      <c r="CD634">
        <f ca="1">_xll.EMP($H$412:$H$511,$I$412:$I$511,A634)</f>
        <v>19.280045219900899</v>
      </c>
      <c r="CE634">
        <f ca="1">_xll.EMP($J$412:$J$511,$K$412:$K$511,A634)</f>
        <v>19.20298150874827</v>
      </c>
      <c r="CF634" t="e">
        <f ca="1">_xll.EMP($L$412:$L$511,$M$412:$M$511,A634)</f>
        <v>#VALUE!</v>
      </c>
      <c r="CG634">
        <f ca="1">_xll.EMP($N$412:$N$511,$O$412:$O$511,A634)</f>
        <v>19.299468924100719</v>
      </c>
      <c r="CH634">
        <f ca="1">_xll.EMP($P$412:$P$511,$Q$412:$Q$511,A634)</f>
        <v>19.291791184027836</v>
      </c>
      <c r="CI634">
        <f ca="1">_xll.EMP($R$412:$R$511,$S$412:$S$511,A634)</f>
        <v>19.284078726996256</v>
      </c>
      <c r="CJ634">
        <f ca="1">_xll.EMP($T$412:$T$511,$U$412:$U$511,A634)</f>
        <v>19.297472392052008</v>
      </c>
      <c r="CK634">
        <f ca="1">_xll.EMP($V$412:$V$511,$W$412:$W$511,A634)</f>
        <v>19.254202685796663</v>
      </c>
      <c r="CM634" s="12"/>
      <c r="CP634" s="6">
        <f t="shared" ca="1" si="166"/>
        <v>19.836317835448561</v>
      </c>
      <c r="CQ634" s="6">
        <f ca="1">_xll.DEXPONINV($J$105,$K$105,A634)</f>
        <v>19.679352178528191</v>
      </c>
      <c r="CR634" s="6">
        <f ca="1">_xll.EXPONINV($K$106,A634)+$J$106</f>
        <v>19.796703763608281</v>
      </c>
      <c r="CS634" s="6">
        <f t="shared" ca="1" si="167"/>
        <v>19.541685128272093</v>
      </c>
      <c r="CT634" s="6">
        <f ca="1">_xll.LOGISTICINV($J$108,$K$108,A634)</f>
        <v>18.834435391950478</v>
      </c>
      <c r="CU634" s="6">
        <f ca="1">_xll.LOGLOGINV($J$109,$K$109,A634)</f>
        <v>19.504948704013295</v>
      </c>
      <c r="CV634" s="6">
        <f ca="1">_xll.LOGLOGISTICINV($J$110,$K$110,A634)</f>
        <v>19.705680068922</v>
      </c>
      <c r="CW634" s="6">
        <f t="shared" ca="1" si="168"/>
        <v>19.677843949636951</v>
      </c>
      <c r="CX634" s="6">
        <f t="shared" ca="1" si="169"/>
        <v>19.179750855907873</v>
      </c>
      <c r="CY634" s="6">
        <f ca="1">_xll.PARETO($J$113,$K$113,A634)</f>
        <v>19.736613558186569</v>
      </c>
      <c r="CZ634" s="6">
        <f ca="1">_xll.UNIFORM($J$114,$K$114,A634)</f>
        <v>19.956144935794836</v>
      </c>
      <c r="DA634" s="6">
        <f ca="1">_xll.WEIBINV($J$115,$K$115,A634)</f>
        <v>19.384947140601763</v>
      </c>
      <c r="DB634" s="13"/>
      <c r="DC634" s="13"/>
      <c r="DD634" s="12"/>
      <c r="DE634">
        <f ca="1">_xll.EMP($B$524:$B$623,$C$524:$C$623,A634)</f>
        <v>19.540946950823585</v>
      </c>
      <c r="DF634">
        <f ca="1">_xll.EMP($D$524:$D$623,$E$524:$E$623,A634)</f>
        <v>19.588533290609487</v>
      </c>
      <c r="DG634">
        <f ca="1">_xll.EMP($F$524:$F$623,$G$524:$G$623,A634)</f>
        <v>19.555122047544028</v>
      </c>
      <c r="DH634">
        <f ca="1">_xll.EMP($H$524:$H$623,$I$524:$I$623,A634)</f>
        <v>19.587568446837835</v>
      </c>
      <c r="DI634">
        <f ca="1">_xll.EMP($J$524:$J$623,$K$524:$K$623,A634)</f>
        <v>19.561064394186594</v>
      </c>
      <c r="DJ634" t="e">
        <f ca="1">_xll.EMP($L$524:$L$623,$M$524:$M$623,A634)</f>
        <v>#VALUE!</v>
      </c>
      <c r="DK634">
        <f ca="1">_xll.EMP($N$524:$N$623,$O$524:$O$623,A634)</f>
        <v>19.594850267427042</v>
      </c>
      <c r="DL634">
        <f ca="1">_xll.EMP($P$524:$P$623,$Q$524:$Q$623,A634)</f>
        <v>19.593227778068556</v>
      </c>
      <c r="DM634">
        <f ca="1">_xll.EMP($R$524:$R$623,$S$524:$S$623,A634)</f>
        <v>19.589215273679617</v>
      </c>
      <c r="DN634">
        <f ca="1">_xll.EMP($T$524:$T$623,$U$524:$U$623,A634)</f>
        <v>19.595093518319644</v>
      </c>
      <c r="DO634">
        <f ca="1">_xll.EMP($V$524:$V$623,$W$524:$W$623,A634)</f>
        <v>19.573510293638734</v>
      </c>
    </row>
    <row r="635" spans="1:119">
      <c r="A635">
        <v>0.04</v>
      </c>
      <c r="D635" s="6">
        <f t="shared" ca="1" si="154"/>
        <v>91.67015713276335</v>
      </c>
      <c r="E635" s="6">
        <f ca="1">_xll.DEXPONINV($C$84,$D$84,A635)</f>
        <v>117.0497411763377</v>
      </c>
      <c r="F635" s="6">
        <f ca="1">_xll.EXPONINV($D$85,A635)+$C$85</f>
        <v>96.631282450265999</v>
      </c>
      <c r="G635" s="6">
        <f t="shared" ca="1" si="155"/>
        <v>152.12838722741373</v>
      </c>
      <c r="H635" s="6">
        <f ca="1">_xll.LOGISTICINV($C$87,$D$87,A635)</f>
        <v>160.62023314654573</v>
      </c>
      <c r="I635" s="6">
        <f ca="1">_xll.LOGLOGINV($C$88,$D$88,A635)</f>
        <v>148.55710804936464</v>
      </c>
      <c r="J635" s="6">
        <f ca="1">_xll.LOGLOGISTICINV($C$89,$D$89,A635)</f>
        <v>204.96064203906343</v>
      </c>
      <c r="K635" s="6">
        <f t="shared" ca="1" si="156"/>
        <v>145.7074623862936</v>
      </c>
      <c r="L635" s="6">
        <f t="shared" ca="1" si="157"/>
        <v>154.36542610224308</v>
      </c>
      <c r="M635" s="6">
        <f ca="1">_xll.PARETO($C$92,$D$92,A635)</f>
        <v>86.838906489655812</v>
      </c>
      <c r="N635" s="6">
        <f ca="1">_xll.UNIFORM($C$93,$D$93,A635)</f>
        <v>108.41192723442748</v>
      </c>
      <c r="O635" s="6">
        <f ca="1">_xll.WEIBINV($C$94,$D$94,A635)</f>
        <v>166.13168760445834</v>
      </c>
      <c r="P635" s="13"/>
      <c r="Q635" s="13"/>
      <c r="R635" s="13"/>
      <c r="S635">
        <f ca="1">_xll.EMP($B$186:$B$285,$C$186:$C$285,A635)</f>
        <v>83.534096558560137</v>
      </c>
      <c r="T635">
        <f ca="1">_xll.EMP($D$186:$D$285,$E$186:$E$285,A635)</f>
        <v>86.26545604147492</v>
      </c>
      <c r="U635">
        <f ca="1">_xll.EMP($F$186:$F$285,$G$186:$G$285,A635)</f>
        <v>85.506321718590911</v>
      </c>
      <c r="V635">
        <f ca="1">_xll.EMP($H$186:$H$285,$I$186:$I$285,A635)</f>
        <v>86.287423122270482</v>
      </c>
      <c r="W635">
        <f ca="1">_xll.EMP($J$186:$J$285,$K$186:$K$285,A635)</f>
        <v>86.436534443680983</v>
      </c>
      <c r="X635" t="e">
        <f ca="1">_xll.EMP($L$186:$L$285,$M$186:$M$285,A635)</f>
        <v>#VALUE!</v>
      </c>
      <c r="Y635">
        <f ca="1">_xll.EMP($N$186:$N$285,$O$186:$O$285,A635)</f>
        <v>85.951613308787771</v>
      </c>
      <c r="Z635">
        <f ca="1">_xll.EMP($P$186:$P$285,$Q$186:$Q$285,A635)</f>
        <v>86.173210067616765</v>
      </c>
      <c r="AA635">
        <f ca="1">_xll.EMP($R$186:$R$285,$S$186:$S$285,A635)</f>
        <v>86.154997539824009</v>
      </c>
      <c r="AB635">
        <f ca="1">_xll.EMP($T$186:$T$285,$U$186:$U$285,A635)</f>
        <v>86.082427136684984</v>
      </c>
      <c r="AC635">
        <f ca="1">_xll.EMP($V$186:$V$285,$W$186:$W$285,A635)</f>
        <v>86.449202530014261</v>
      </c>
      <c r="AH635" s="6">
        <f t="shared" ca="1" si="158"/>
        <v>354.9626644226629</v>
      </c>
      <c r="AI635" s="6">
        <f ca="1">_xll.DEXPONINV($J$84,$K$84,A635)</f>
        <v>294.52913411322891</v>
      </c>
      <c r="AJ635" s="6">
        <f ca="1">_xll.EXPONINV($K$85,A635)+$J$85</f>
        <v>356.90146667893333</v>
      </c>
      <c r="AK635" s="6">
        <f t="shared" ca="1" si="159"/>
        <v>312.77192242804483</v>
      </c>
      <c r="AL635" s="6">
        <f ca="1">_xll.LOGISTICINV($J$87,$K$87,A635)</f>
        <v>304.11832321610501</v>
      </c>
      <c r="AM635" s="6">
        <f ca="1">_xll.LOGLOGINV($J$88,$K$88,A635)</f>
        <v>345.01823433583809</v>
      </c>
      <c r="AN635" s="6">
        <f ca="1">_xll.LOGLOGISTICINV($J$89,$K$89,A635)</f>
        <v>321.0109318124733</v>
      </c>
      <c r="AO635" s="6">
        <f t="shared" ca="1" si="160"/>
        <v>319.42137895938305</v>
      </c>
      <c r="AP635" s="6">
        <f t="shared" ca="1" si="161"/>
        <v>294.31507875377412</v>
      </c>
      <c r="AQ635" s="6">
        <f ca="1">_xll.PARETO($J$92,$K$92,A635)</f>
        <v>356.49550652165453</v>
      </c>
      <c r="AR635" s="6">
        <f ca="1">_xll.UNIFORM($J$93,$K$93,A635)</f>
        <v>364.93338107649259</v>
      </c>
      <c r="AS635" s="6">
        <f ca="1">_xll.WEIBINV($J$94,$K$94,A635)</f>
        <v>242.76497118540715</v>
      </c>
      <c r="AT635" s="13"/>
      <c r="AU635" s="13"/>
      <c r="AV635" s="12"/>
      <c r="AW635">
        <f ca="1">_xll.EMP($B$299:$B$398,$C$299:$C$398,A635)</f>
        <v>354.69941847322951</v>
      </c>
      <c r="AX635">
        <f ca="1">_xll.EMP($D$299:$D$398,$E$299:$E$398,A635)</f>
        <v>355.24997333737429</v>
      </c>
      <c r="AY635">
        <f ca="1">_xll.EMP($F$299:$F$398,$G$299:$G$398,A635)</f>
        <v>354.91492886911396</v>
      </c>
      <c r="AZ635">
        <f ca="1">_xll.EMP($H$299:$H$398,$I$299:$I$398,A635)</f>
        <v>355.24916319691374</v>
      </c>
      <c r="BA635">
        <f ca="1">_xll.EMP($J$299:$J$398,$K$299:$K$398,A635)</f>
        <v>355.03858358051491</v>
      </c>
      <c r="BB635" t="e">
        <f ca="1">_xll.EMP($L$299:$L$398,$M$299:$M$398,A635)</f>
        <v>#VALUE!</v>
      </c>
      <c r="BC635">
        <f ca="1">_xll.EMP($N$299:$N$398,$O$299:$O$398,A635)</f>
        <v>355.25959832073141</v>
      </c>
      <c r="BD635">
        <f ca="1">_xll.EMP($P$299:$P$398,$Q$299:$Q$398,A635)</f>
        <v>355.25354115263769</v>
      </c>
      <c r="BE635">
        <f ca="1">_xll.EMP($R$299:$R$398,$S$299:$S$398,A635)</f>
        <v>355.25204941583809</v>
      </c>
      <c r="BF635">
        <f ca="1">_xll.EMP($T$299:$T$398,$U$299:$U$398,A635)</f>
        <v>355.2561957060629</v>
      </c>
      <c r="BG635">
        <f ca="1">_xll.EMP($V$299:$V$398,$W$299:$W$398,A635)</f>
        <v>355.22525659413833</v>
      </c>
      <c r="BH635" s="12"/>
      <c r="BL635" s="6">
        <f t="shared" ca="1" si="162"/>
        <v>19.329038890586538</v>
      </c>
      <c r="BM635" s="6">
        <f ca="1">_xll.DEXPONINV($C$105,$D$105,A635)</f>
        <v>8.5986324811343771</v>
      </c>
      <c r="BN635" s="6">
        <f ca="1">_xll.EXPONINV($D$106,A635)+$C$106</f>
        <v>19.62456586829704</v>
      </c>
      <c r="BO635" s="6">
        <f t="shared" ca="1" si="163"/>
        <v>17.197428155124882</v>
      </c>
      <c r="BP635" s="6">
        <f ca="1">_xll.LOGISTICINV($C$108,$D$108,A635)</f>
        <v>13.085969908382822</v>
      </c>
      <c r="BQ635" s="6">
        <f ca="1">_xll.LOGLOGINV($C$109,$D$109,A635)</f>
        <v>18.722548463421816</v>
      </c>
      <c r="BR635" s="6">
        <f ca="1">_xll.LOGLOGISTICINV($C$110,$D$110,A635)</f>
        <v>17.135649258590906</v>
      </c>
      <c r="BS635" s="6">
        <f t="shared" ca="1" si="164"/>
        <v>18.044490807098395</v>
      </c>
      <c r="BT635" s="6">
        <f t="shared" ca="1" si="165"/>
        <v>14.153019073988332</v>
      </c>
      <c r="BU635" s="6">
        <f ca="1">_xll.PARETO($C$113,$D$113,A635)</f>
        <v>19.477915566424794</v>
      </c>
      <c r="BV635" s="6">
        <f ca="1">_xll.UNIFORM($C$114,$D$114,A635)</f>
        <v>20.550020620506444</v>
      </c>
      <c r="BW635" s="6">
        <f ca="1">_xll.WEIBINV($C$115,$D$115,A635)</f>
        <v>13.189091458194317</v>
      </c>
      <c r="BX635" s="13"/>
      <c r="BY635" s="13"/>
      <c r="BZ635" s="12"/>
      <c r="CA635">
        <f ca="1">_xll.EMP($B$412:$B$511,$C$412:$C$511,A635)</f>
        <v>19.18840769556089</v>
      </c>
      <c r="CB635">
        <f ca="1">_xll.EMP($D$412:$D$511,$E$412:$E$511,A635)</f>
        <v>19.335963000103444</v>
      </c>
      <c r="CC635">
        <f ca="1">_xll.EMP($F$412:$F$511,$G$412:$G$511,A635)</f>
        <v>19.215508875724865</v>
      </c>
      <c r="CD635">
        <f ca="1">_xll.EMP($H$412:$H$511,$I$412:$I$511,A635)</f>
        <v>19.333254720130522</v>
      </c>
      <c r="CE635">
        <f ca="1">_xll.EMP($J$412:$J$511,$K$412:$K$511,A635)</f>
        <v>19.230503105260347</v>
      </c>
      <c r="CF635" t="e">
        <f ca="1">_xll.EMP($L$412:$L$511,$M$412:$M$511,A635)</f>
        <v>#VALUE!</v>
      </c>
      <c r="CG635">
        <f ca="1">_xll.EMP($N$412:$N$511,$O$412:$O$511,A635)</f>
        <v>19.359152992396947</v>
      </c>
      <c r="CH635">
        <f ca="1">_xll.EMP($P$412:$P$511,$Q$412:$Q$511,A635)</f>
        <v>19.348916005633104</v>
      </c>
      <c r="CI635">
        <f ca="1">_xll.EMP($R$412:$R$511,$S$412:$S$511,A635)</f>
        <v>19.338632729590998</v>
      </c>
      <c r="CJ635">
        <f ca="1">_xll.EMP($T$412:$T$511,$U$412:$U$511,A635)</f>
        <v>19.356490949665336</v>
      </c>
      <c r="CK635">
        <f ca="1">_xll.EMP($V$412:$V$511,$W$412:$W$511,A635)</f>
        <v>19.298798007991543</v>
      </c>
      <c r="CM635" s="12"/>
      <c r="CP635" s="6">
        <f t="shared" ca="1" si="166"/>
        <v>19.974216035911812</v>
      </c>
      <c r="CQ635" s="6">
        <f ca="1">_xll.DEXPONINV($J$105,$K$105,A635)</f>
        <v>20.849482873379625</v>
      </c>
      <c r="CR635" s="6">
        <f ca="1">_xll.EXPONINV($K$106,A635)+$J$106</f>
        <v>19.892358345146455</v>
      </c>
      <c r="CS635" s="6">
        <f t="shared" ca="1" si="167"/>
        <v>20.084223687166727</v>
      </c>
      <c r="CT635" s="6">
        <f ca="1">_xll.LOGISTICINV($J$108,$K$108,A635)</f>
        <v>19.73384818327451</v>
      </c>
      <c r="CU635" s="6">
        <f ca="1">_xll.LOGLOGINV($J$109,$K$109,A635)</f>
        <v>19.95198413471492</v>
      </c>
      <c r="CV635" s="6">
        <f ca="1">_xll.LOGLOGISTICINV($J$110,$K$110,A635)</f>
        <v>20.384135040574424</v>
      </c>
      <c r="CW635" s="6">
        <f t="shared" ca="1" si="168"/>
        <v>20.176175853931184</v>
      </c>
      <c r="CX635" s="6">
        <f t="shared" ca="1" si="169"/>
        <v>19.841523780328068</v>
      </c>
      <c r="CY635" s="6">
        <f ca="1">_xll.PARETO($J$113,$K$113,A635)</f>
        <v>19.81239383152219</v>
      </c>
      <c r="CZ635" s="6">
        <f ca="1">_xll.UNIFORM($J$114,$K$114,A635)</f>
        <v>20.103010756168565</v>
      </c>
      <c r="DA635" s="6">
        <f ca="1">_xll.WEIBINV($J$115,$K$115,A635)</f>
        <v>20.152457967430703</v>
      </c>
      <c r="DB635" s="13"/>
      <c r="DC635" s="13"/>
      <c r="DD635" s="12"/>
      <c r="DE635">
        <f ca="1">_xll.EMP($B$524:$B$623,$C$524:$C$623,A635)</f>
        <v>19.549413442873565</v>
      </c>
      <c r="DF635">
        <f ca="1">_xll.EMP($D$524:$D$623,$E$524:$E$623,A635)</f>
        <v>19.612861895921437</v>
      </c>
      <c r="DG635">
        <f ca="1">_xll.EMP($F$524:$F$623,$G$524:$G$623,A635)</f>
        <v>19.568313571834153</v>
      </c>
      <c r="DH635">
        <f ca="1">_xll.EMP($H$524:$H$623,$I$524:$I$623,A635)</f>
        <v>19.611575437559232</v>
      </c>
      <c r="DI635">
        <f ca="1">_xll.EMP($J$524:$J$623,$K$524:$K$623,A635)</f>
        <v>19.576236700690909</v>
      </c>
      <c r="DJ635" t="e">
        <f ca="1">_xll.EMP($L$524:$L$623,$M$524:$M$623,A635)</f>
        <v>#VALUE!</v>
      </c>
      <c r="DK635">
        <f ca="1">_xll.EMP($N$524:$N$623,$O$524:$O$623,A635)</f>
        <v>19.621284531678171</v>
      </c>
      <c r="DL635">
        <f ca="1">_xll.EMP($P$524:$P$623,$Q$524:$Q$623,A635)</f>
        <v>19.619121212533525</v>
      </c>
      <c r="DM635">
        <f ca="1">_xll.EMP($R$524:$R$623,$S$524:$S$623,A635)</f>
        <v>19.613771206681605</v>
      </c>
      <c r="DN635">
        <f ca="1">_xll.EMP($T$524:$T$623,$U$524:$U$623,A635)</f>
        <v>19.62160886620164</v>
      </c>
      <c r="DO635">
        <f ca="1">_xll.EMP($V$524:$V$623,$W$524:$W$623,A635)</f>
        <v>19.592831233293762</v>
      </c>
    </row>
    <row r="636" spans="1:119">
      <c r="A636">
        <v>0.05</v>
      </c>
      <c r="D636" s="6">
        <f t="shared" ca="1" si="154"/>
        <v>95.50886090194038</v>
      </c>
      <c r="E636" s="6">
        <f ca="1">_xll.DEXPONINV($C$84,$D$84,A636)</f>
        <v>145.92608356563142</v>
      </c>
      <c r="F636" s="6">
        <f ca="1">_xll.EXPONINV($D$85,A636)+$C$85</f>
        <v>100.55381412370495</v>
      </c>
      <c r="G636" s="6">
        <f t="shared" ca="1" si="155"/>
        <v>163.30463327360627</v>
      </c>
      <c r="H636" s="6">
        <f ca="1">_xll.LOGISTICINV($C$87,$D$87,A636)</f>
        <v>182.80859836085864</v>
      </c>
      <c r="I636" s="6">
        <f ca="1">_xll.LOGLOGINV($C$88,$D$88,A636)</f>
        <v>161.92066595138834</v>
      </c>
      <c r="J636" s="6">
        <f ca="1">_xll.LOGLOGISTICINV($C$89,$D$89,A636)</f>
        <v>217.40654767743078</v>
      </c>
      <c r="K636" s="6">
        <f t="shared" ca="1" si="156"/>
        <v>154.97182419793108</v>
      </c>
      <c r="L636" s="6">
        <f t="shared" ca="1" si="157"/>
        <v>172.59607301374297</v>
      </c>
      <c r="M636" s="6">
        <f ca="1">_xll.PARETO($C$92,$D$92,A636)</f>
        <v>88.308529994586578</v>
      </c>
      <c r="N636" s="6">
        <f ca="1">_xll.UNIFORM($C$93,$D$93,A636)</f>
        <v>115.1800513984841</v>
      </c>
      <c r="O636" s="6">
        <f ca="1">_xll.WEIBINV($C$94,$D$94,A636)</f>
        <v>179.9219071481881</v>
      </c>
      <c r="P636" s="13"/>
      <c r="Q636" s="13"/>
      <c r="R636" s="13"/>
      <c r="S636">
        <f ca="1">_xll.EMP($B$186:$B$285,$C$186:$C$285,A636)</f>
        <v>84.082763053649899</v>
      </c>
      <c r="T636">
        <f ca="1">_xll.EMP($D$186:$D$285,$E$186:$E$285,A636)</f>
        <v>87.496962407293381</v>
      </c>
      <c r="U636">
        <f ca="1">_xll.EMP($F$186:$F$285,$G$186:$G$285,A636)</f>
        <v>86.548044503688374</v>
      </c>
      <c r="V636">
        <f ca="1">_xll.EMP($H$186:$H$285,$I$186:$I$285,A636)</f>
        <v>87.52442125828783</v>
      </c>
      <c r="W636">
        <f ca="1">_xll.EMP($J$186:$J$285,$K$186:$K$285,A636)</f>
        <v>87.710810410050968</v>
      </c>
      <c r="X636" t="e">
        <f ca="1">_xll.EMP($L$186:$L$285,$M$186:$M$285,A636)</f>
        <v>#VALUE!</v>
      </c>
      <c r="Y636">
        <f ca="1">_xll.EMP($N$186:$N$285,$O$186:$O$285,A636)</f>
        <v>87.104658991434434</v>
      </c>
      <c r="Z636">
        <f ca="1">_xll.EMP($P$186:$P$285,$Q$186:$Q$285,A636)</f>
        <v>87.381654939970687</v>
      </c>
      <c r="AA636">
        <f ca="1">_xll.EMP($R$186:$R$285,$S$186:$S$285,A636)</f>
        <v>87.358889280229732</v>
      </c>
      <c r="AB636">
        <f ca="1">_xll.EMP($T$186:$T$285,$U$186:$U$285,A636)</f>
        <v>87.268176276305965</v>
      </c>
      <c r="AC636">
        <f ca="1">_xll.EMP($V$186:$V$285,$W$186:$W$285,A636)</f>
        <v>87.726645517967555</v>
      </c>
      <c r="AH636" s="6">
        <f t="shared" ca="1" si="158"/>
        <v>355.34944514030292</v>
      </c>
      <c r="AI636" s="6">
        <f ca="1">_xll.DEXPONINV($J$84,$K$84,A636)</f>
        <v>304.34044141620541</v>
      </c>
      <c r="AJ636" s="6">
        <f ca="1">_xll.EXPONINV($K$85,A636)+$J$85</f>
        <v>357.60814044549483</v>
      </c>
      <c r="AK636" s="6">
        <f t="shared" ca="1" si="159"/>
        <v>318.5629267784999</v>
      </c>
      <c r="AL636" s="6">
        <f ca="1">_xll.LOGISTICINV($J$87,$K$87,A636)</f>
        <v>311.8018860999814</v>
      </c>
      <c r="AM636" s="6">
        <f ca="1">_xll.LOGLOGINV($J$88,$K$88,A636)</f>
        <v>348.00553511103851</v>
      </c>
      <c r="AN636" s="6">
        <f ca="1">_xll.LOGLOGISTICINV($J$89,$K$89,A636)</f>
        <v>326.78998711732459</v>
      </c>
      <c r="AO636" s="6">
        <f t="shared" ca="1" si="160"/>
        <v>324.58247196902698</v>
      </c>
      <c r="AP636" s="6">
        <f t="shared" ca="1" si="161"/>
        <v>302.01171476900339</v>
      </c>
      <c r="AQ636" s="6">
        <f ca="1">_xll.PARETO($J$92,$K$92,A636)</f>
        <v>357.10055367717138</v>
      </c>
      <c r="AR636" s="6">
        <f ca="1">_xll.UNIFORM($J$93,$K$93,A636)</f>
        <v>367.63009538662931</v>
      </c>
      <c r="AS636" s="6">
        <f ca="1">_xll.WEIBINV($J$94,$K$94,A636)</f>
        <v>253.85605994036814</v>
      </c>
      <c r="AT636" s="13"/>
      <c r="AU636" s="13"/>
      <c r="AV636" s="12"/>
      <c r="AW636">
        <f ca="1">_xll.EMP($B$299:$B$398,$C$299:$C$398,A636)</f>
        <v>354.83764213255046</v>
      </c>
      <c r="AX636">
        <f ca="1">_xll.EMP($D$299:$D$398,$E$299:$E$398,A636)</f>
        <v>355.52583571273141</v>
      </c>
      <c r="AY636">
        <f ca="1">_xll.EMP($F$299:$F$398,$G$299:$G$398,A636)</f>
        <v>355.10703012740595</v>
      </c>
      <c r="AZ636">
        <f ca="1">_xll.EMP($H$299:$H$398,$I$299:$I$398,A636)</f>
        <v>355.52482303715573</v>
      </c>
      <c r="BA636">
        <f ca="1">_xll.EMP($J$299:$J$398,$K$299:$K$398,A636)</f>
        <v>355.26159851665716</v>
      </c>
      <c r="BB636" t="e">
        <f ca="1">_xll.EMP($L$299:$L$398,$M$299:$M$398,A636)</f>
        <v>#VALUE!</v>
      </c>
      <c r="BC636">
        <f ca="1">_xll.EMP($N$299:$N$398,$O$299:$O$398,A636)</f>
        <v>355.5378669419278</v>
      </c>
      <c r="BD636">
        <f ca="1">_xll.EMP($P$299:$P$398,$Q$299:$Q$398,A636)</f>
        <v>355.5302954818107</v>
      </c>
      <c r="BE636">
        <f ca="1">_xll.EMP($R$299:$R$398,$S$299:$S$398,A636)</f>
        <v>355.52843081081113</v>
      </c>
      <c r="BF636">
        <f ca="1">_xll.EMP($T$299:$T$398,$U$299:$U$398,A636)</f>
        <v>355.53361367359219</v>
      </c>
      <c r="BG636">
        <f ca="1">_xll.EMP($V$299:$V$398,$W$299:$W$398,A636)</f>
        <v>355.4949397836865</v>
      </c>
      <c r="BH636" s="12"/>
      <c r="BL636" s="6">
        <f t="shared" ca="1" si="162"/>
        <v>19.418744805267952</v>
      </c>
      <c r="BM636" s="6">
        <f ca="1">_xll.DEXPONINV($C$105,$D$105,A636)</f>
        <v>10.314507815832545</v>
      </c>
      <c r="BN636" s="6">
        <f ca="1">_xll.EXPONINV($D$106,A636)+$C$106</f>
        <v>19.753885784679163</v>
      </c>
      <c r="BO636" s="6">
        <f t="shared" ca="1" si="163"/>
        <v>17.860267559946855</v>
      </c>
      <c r="BP636" s="6">
        <f ca="1">_xll.LOGISTICINV($C$108,$D$108,A636)</f>
        <v>14.358620559009765</v>
      </c>
      <c r="BQ636" s="6">
        <f ca="1">_xll.LOGLOGINV($C$109,$D$109,A636)</f>
        <v>19.236274650382846</v>
      </c>
      <c r="BR636" s="6">
        <f ca="1">_xll.LOGLOGISTICINV($C$110,$D$110,A636)</f>
        <v>17.828739628411107</v>
      </c>
      <c r="BS636" s="6">
        <f t="shared" ca="1" si="164"/>
        <v>18.611395229953828</v>
      </c>
      <c r="BT636" s="6">
        <f t="shared" ca="1" si="165"/>
        <v>15.199886421555473</v>
      </c>
      <c r="BU636" s="6">
        <f ca="1">_xll.PARETO($C$113,$D$113,A636)</f>
        <v>19.570690278796945</v>
      </c>
      <c r="BV636" s="6">
        <f ca="1">_xll.UNIFORM($C$114,$D$114,A636)</f>
        <v>20.907421595830048</v>
      </c>
      <c r="BW636" s="6">
        <f ca="1">_xll.WEIBINV($C$115,$D$115,A636)</f>
        <v>14.14220909167658</v>
      </c>
      <c r="BX636" s="13"/>
      <c r="BY636" s="13"/>
      <c r="BZ636" s="12"/>
      <c r="CA636">
        <f ca="1">_xll.EMP($B$412:$B$511,$C$412:$C$511,A636)</f>
        <v>19.205405439648104</v>
      </c>
      <c r="CB636">
        <f ca="1">_xll.EMP($D$412:$D$511,$E$412:$E$511,A636)</f>
        <v>19.389849570326295</v>
      </c>
      <c r="CC636">
        <f ca="1">_xll.EMP($F$412:$F$511,$G$412:$G$511,A636)</f>
        <v>19.239281914853073</v>
      </c>
      <c r="CD636">
        <f ca="1">_xll.EMP($H$412:$H$511,$I$412:$I$511,A636)</f>
        <v>19.386464220360143</v>
      </c>
      <c r="CE636">
        <f ca="1">_xll.EMP($J$412:$J$511,$K$412:$K$511,A636)</f>
        <v>19.258024701772428</v>
      </c>
      <c r="CF636" t="e">
        <f ca="1">_xll.EMP($L$412:$L$511,$M$412:$M$511,A636)</f>
        <v>#VALUE!</v>
      </c>
      <c r="CG636">
        <f ca="1">_xll.EMP($N$412:$N$511,$O$412:$O$511,A636)</f>
        <v>19.418837060693175</v>
      </c>
      <c r="CH636">
        <f ca="1">_xll.EMP($P$412:$P$511,$Q$412:$Q$511,A636)</f>
        <v>19.406040827238375</v>
      </c>
      <c r="CI636">
        <f ca="1">_xll.EMP($R$412:$R$511,$S$412:$S$511,A636)</f>
        <v>19.39318673218574</v>
      </c>
      <c r="CJ636">
        <f ca="1">_xll.EMP($T$412:$T$511,$U$412:$U$511,A636)</f>
        <v>19.41550950727866</v>
      </c>
      <c r="CK636">
        <f ca="1">_xll.EMP($V$412:$V$511,$W$412:$W$511,A636)</f>
        <v>19.343393330186419</v>
      </c>
      <c r="CM636" s="12"/>
      <c r="CP636" s="6">
        <f t="shared" ca="1" si="166"/>
        <v>20.120447934945545</v>
      </c>
      <c r="CQ636" s="6">
        <f ca="1">_xll.DEXPONINV($J$105,$K$105,A636)</f>
        <v>21.757106753191174</v>
      </c>
      <c r="CR636" s="6">
        <f ca="1">_xll.EXPONINV($K$106,A636)+$J$106</f>
        <v>19.989014563549002</v>
      </c>
      <c r="CS636" s="6">
        <f t="shared" ca="1" si="167"/>
        <v>20.533098273190575</v>
      </c>
      <c r="CT636" s="6">
        <f ca="1">_xll.LOGISTICINV($J$108,$K$108,A636)</f>
        <v>20.438829929167834</v>
      </c>
      <c r="CU636" s="6">
        <f ca="1">_xll.LOGLOGINV($J$109,$K$109,A636)</f>
        <v>20.327165873949092</v>
      </c>
      <c r="CV636" s="6">
        <f ca="1">_xll.LOGLOGISTICINV($J$110,$K$110,A636)</f>
        <v>20.932214748510358</v>
      </c>
      <c r="CW636" s="6">
        <f t="shared" ca="1" si="168"/>
        <v>20.590823627593579</v>
      </c>
      <c r="CX636" s="6">
        <f t="shared" ca="1" si="169"/>
        <v>20.379825002783257</v>
      </c>
      <c r="CY636" s="6">
        <f ca="1">_xll.PARETO($J$113,$K$113,A636)</f>
        <v>19.889263184405518</v>
      </c>
      <c r="CZ636" s="6">
        <f ca="1">_xll.UNIFORM($J$114,$K$114,A636)</f>
        <v>20.249876576542295</v>
      </c>
      <c r="DA636" s="6">
        <f ca="1">_xll.WEIBINV($J$115,$K$115,A636)</f>
        <v>20.771957208764231</v>
      </c>
      <c r="DB636" s="13"/>
      <c r="DC636" s="13"/>
      <c r="DD636" s="12"/>
      <c r="DE636">
        <f ca="1">_xll.EMP($B$524:$B$623,$C$524:$C$623,A636)</f>
        <v>19.557879934923545</v>
      </c>
      <c r="DF636">
        <f ca="1">_xll.EMP($D$524:$D$623,$E$524:$E$623,A636)</f>
        <v>19.637190501233384</v>
      </c>
      <c r="DG636">
        <f ca="1">_xll.EMP($F$524:$F$623,$G$524:$G$623,A636)</f>
        <v>19.581505096124282</v>
      </c>
      <c r="DH636">
        <f ca="1">_xll.EMP($H$524:$H$623,$I$524:$I$623,A636)</f>
        <v>19.635582428280628</v>
      </c>
      <c r="DI636">
        <f ca="1">_xll.EMP($J$524:$J$623,$K$524:$K$623,A636)</f>
        <v>19.591409007195224</v>
      </c>
      <c r="DJ636" t="e">
        <f ca="1">_xll.EMP($L$524:$L$623,$M$524:$M$623,A636)</f>
        <v>#VALUE!</v>
      </c>
      <c r="DK636">
        <f ca="1">_xll.EMP($N$524:$N$623,$O$524:$O$623,A636)</f>
        <v>19.647718795929304</v>
      </c>
      <c r="DL636">
        <f ca="1">_xll.EMP($P$524:$P$623,$Q$524:$Q$623,A636)</f>
        <v>19.645014646998494</v>
      </c>
      <c r="DM636">
        <f ca="1">_xll.EMP($R$524:$R$623,$S$524:$S$623,A636)</f>
        <v>19.638327139683597</v>
      </c>
      <c r="DN636">
        <f ca="1">_xll.EMP($T$524:$T$623,$U$524:$U$623,A636)</f>
        <v>19.648124214083641</v>
      </c>
      <c r="DO636">
        <f ca="1">_xll.EMP($V$524:$V$623,$W$524:$W$623,A636)</f>
        <v>19.61215217294879</v>
      </c>
    </row>
    <row r="637" spans="1:119">
      <c r="A637">
        <v>0.06</v>
      </c>
      <c r="D637" s="6">
        <f t="shared" ca="1" si="154"/>
        <v>99.677394025196918</v>
      </c>
      <c r="E637" s="6">
        <f ca="1">_xll.DEXPONINV($C$84,$D$84,A637)</f>
        <v>169.51977322380981</v>
      </c>
      <c r="F637" s="6">
        <f ca="1">_xll.EXPONINV($D$85,A637)+$C$85</f>
        <v>104.51785483945868</v>
      </c>
      <c r="G637" s="6">
        <f t="shared" ca="1" si="155"/>
        <v>173.2772727017267</v>
      </c>
      <c r="H637" s="6">
        <f ca="1">_xll.LOGISTICINV($C$87,$D$87,A637)</f>
        <v>201.13028028092032</v>
      </c>
      <c r="I637" s="6">
        <f ca="1">_xll.LOGLOGINV($C$88,$D$88,A637)</f>
        <v>173.60041132414599</v>
      </c>
      <c r="J637" s="6">
        <f ca="1">_xll.LOGLOGISTICINV($C$89,$D$89,A637)</f>
        <v>228.25125615452222</v>
      </c>
      <c r="K637" s="6">
        <f t="shared" ca="1" si="156"/>
        <v>163.31987123146547</v>
      </c>
      <c r="L637" s="6">
        <f t="shared" ca="1" si="157"/>
        <v>188.11321687718424</v>
      </c>
      <c r="M637" s="6">
        <f ca="1">_xll.PARETO($C$92,$D$92,A637)</f>
        <v>89.818974306270405</v>
      </c>
      <c r="N637" s="6">
        <f ca="1">_xll.UNIFORM($C$93,$D$93,A637)</f>
        <v>121.94817556254068</v>
      </c>
      <c r="O637" s="6">
        <f ca="1">_xll.WEIBINV($C$94,$D$94,A637)</f>
        <v>192.10168881618895</v>
      </c>
      <c r="P637" s="13"/>
      <c r="Q637" s="13"/>
      <c r="R637" s="13"/>
      <c r="S637">
        <f ca="1">_xll.EMP($B$186:$B$285,$C$186:$C$285,A637)</f>
        <v>84.631429548739661</v>
      </c>
      <c r="T637">
        <f ca="1">_xll.EMP($D$186:$D$285,$E$186:$E$285,A637)</f>
        <v>93.808282039034438</v>
      </c>
      <c r="U637">
        <f ca="1">_xll.EMP($F$186:$F$285,$G$186:$G$285,A637)</f>
        <v>87.589767288785836</v>
      </c>
      <c r="V637">
        <f ca="1">_xll.EMP($H$186:$H$285,$I$186:$I$285,A637)</f>
        <v>94.381359400706756</v>
      </c>
      <c r="W637">
        <f ca="1">_xll.EMP($J$186:$J$285,$K$186:$K$285,A637)</f>
        <v>102.67412975539993</v>
      </c>
      <c r="X637" t="e">
        <f ca="1">_xll.EMP($L$186:$L$285,$M$186:$M$285,A637)</f>
        <v>#VALUE!</v>
      </c>
      <c r="Y637">
        <f ca="1">_xll.EMP($N$186:$N$285,$O$186:$O$285,A637)</f>
        <v>88.726801384792211</v>
      </c>
      <c r="Z637">
        <f ca="1">_xll.EMP($P$186:$P$285,$Q$186:$Q$285,A637)</f>
        <v>91.812573906081255</v>
      </c>
      <c r="AA637">
        <f ca="1">_xll.EMP($R$186:$R$285,$S$186:$S$285,A637)</f>
        <v>91.667527175104468</v>
      </c>
      <c r="AB637">
        <f ca="1">_xll.EMP($T$186:$T$285,$U$186:$U$285,A637)</f>
        <v>90.333069059261945</v>
      </c>
      <c r="AC637">
        <f ca="1">_xll.EMP($V$186:$V$285,$W$186:$W$285,A637)</f>
        <v>100.77795311183667</v>
      </c>
      <c r="AH637" s="6">
        <f t="shared" ca="1" si="158"/>
        <v>355.79815770788133</v>
      </c>
      <c r="AI637" s="6">
        <f ca="1">_xll.DEXPONINV($J$84,$K$84,A637)</f>
        <v>312.35686318204773</v>
      </c>
      <c r="AJ637" s="6">
        <f ca="1">_xll.EXPONINV($K$85,A637)+$J$85</f>
        <v>358.32229238016839</v>
      </c>
      <c r="AK637" s="6">
        <f t="shared" ca="1" si="159"/>
        <v>323.54927803870498</v>
      </c>
      <c r="AL637" s="6">
        <f ca="1">_xll.LOGISTICINV($J$87,$K$87,A637)</f>
        <v>318.14646326064423</v>
      </c>
      <c r="AM637" s="6">
        <f ca="1">_xll.LOGLOGINV($J$88,$K$88,A637)</f>
        <v>350.61643504217875</v>
      </c>
      <c r="AN637" s="6">
        <f ca="1">_xll.LOGLOGISTICINV($J$89,$K$89,A637)</f>
        <v>331.64028914258472</v>
      </c>
      <c r="AO637" s="6">
        <f t="shared" ca="1" si="160"/>
        <v>329.04101682970543</v>
      </c>
      <c r="AP637" s="6">
        <f t="shared" ca="1" si="161"/>
        <v>308.56276086696272</v>
      </c>
      <c r="AQ637" s="6">
        <f ca="1">_xll.PARETO($J$92,$K$92,A637)</f>
        <v>357.71304682195546</v>
      </c>
      <c r="AR637" s="6">
        <f ca="1">_xll.UNIFORM($J$93,$K$93,A637)</f>
        <v>370.32680969676602</v>
      </c>
      <c r="AS637" s="6">
        <f ca="1">_xll.WEIBINV($J$94,$K$94,A637)</f>
        <v>263.34456952591921</v>
      </c>
      <c r="AT637" s="13"/>
      <c r="AU637" s="13"/>
      <c r="AV637" s="12"/>
      <c r="AW637">
        <f ca="1">_xll.EMP($B$299:$B$398,$C$299:$C$398,A637)</f>
        <v>354.9758657918714</v>
      </c>
      <c r="AX637">
        <f ca="1">_xll.EMP($D$299:$D$398,$E$299:$E$398,A637)</f>
        <v>355.80169808808853</v>
      </c>
      <c r="AY637">
        <f ca="1">_xll.EMP($F$299:$F$398,$G$299:$G$398,A637)</f>
        <v>355.29913138569799</v>
      </c>
      <c r="AZ637">
        <f ca="1">_xll.EMP($H$299:$H$398,$I$299:$I$398,A637)</f>
        <v>355.80048287739771</v>
      </c>
      <c r="BA637">
        <f ca="1">_xll.EMP($J$299:$J$398,$K$299:$K$398,A637)</f>
        <v>355.48461345279946</v>
      </c>
      <c r="BB637" t="e">
        <f ca="1">_xll.EMP($L$299:$L$398,$M$299:$M$398,A637)</f>
        <v>#VALUE!</v>
      </c>
      <c r="BC637">
        <f ca="1">_xll.EMP($N$299:$N$398,$O$299:$O$398,A637)</f>
        <v>355.81613556312425</v>
      </c>
      <c r="BD637">
        <f ca="1">_xll.EMP($P$299:$P$398,$Q$299:$Q$398,A637)</f>
        <v>355.80704981098364</v>
      </c>
      <c r="BE637">
        <f ca="1">_xll.EMP($R$299:$R$398,$S$299:$S$398,A637)</f>
        <v>355.80481220578423</v>
      </c>
      <c r="BF637">
        <f ca="1">_xll.EMP($T$299:$T$398,$U$299:$U$398,A637)</f>
        <v>355.81103164112142</v>
      </c>
      <c r="BG637">
        <f ca="1">_xll.EMP($V$299:$V$398,$W$299:$W$398,A637)</f>
        <v>355.76462297323462</v>
      </c>
      <c r="BH637" s="12"/>
      <c r="BL637" s="6">
        <f t="shared" ca="1" si="162"/>
        <v>19.519996814881054</v>
      </c>
      <c r="BM637" s="6">
        <f ca="1">_xll.DEXPONINV($C$105,$D$105,A637)</f>
        <v>11.716480046013665</v>
      </c>
      <c r="BN637" s="6">
        <f ca="1">_xll.EXPONINV($D$106,A637)+$C$106</f>
        <v>19.884574191191678</v>
      </c>
      <c r="BO637" s="6">
        <f t="shared" ca="1" si="163"/>
        <v>18.438346380579617</v>
      </c>
      <c r="BP637" s="6">
        <f ca="1">_xll.LOGISTICINV($C$108,$D$108,A637)</f>
        <v>15.409491147758931</v>
      </c>
      <c r="BQ637" s="6">
        <f ca="1">_xll.LOGLOGINV($C$109,$D$109,A637)</f>
        <v>19.685271175036949</v>
      </c>
      <c r="BR637" s="6">
        <f ca="1">_xll.LOGLOGISTICINV($C$110,$D$110,A637)</f>
        <v>18.422129987193514</v>
      </c>
      <c r="BS637" s="6">
        <f t="shared" ca="1" si="164"/>
        <v>19.107929560734203</v>
      </c>
      <c r="BT637" s="6">
        <f t="shared" ca="1" si="165"/>
        <v>16.090934957408116</v>
      </c>
      <c r="BU637" s="6">
        <f ca="1">_xll.PARETO($C$113,$D$113,A637)</f>
        <v>19.664895691584842</v>
      </c>
      <c r="BV637" s="6">
        <f ca="1">_xll.UNIFORM($C$114,$D$114,A637)</f>
        <v>21.264822571153651</v>
      </c>
      <c r="BW637" s="6">
        <f ca="1">_xll.WEIBINV($C$115,$D$115,A637)</f>
        <v>14.976429773804467</v>
      </c>
      <c r="BX637" s="13"/>
      <c r="BY637" s="13"/>
      <c r="BZ637" s="12"/>
      <c r="CA637">
        <f ca="1">_xll.EMP($B$412:$B$511,$C$412:$C$511,A637)</f>
        <v>19.222403183735317</v>
      </c>
      <c r="CB637">
        <f ca="1">_xll.EMP($D$412:$D$511,$E$412:$E$511,A637)</f>
        <v>19.443736140549149</v>
      </c>
      <c r="CC637">
        <f ca="1">_xll.EMP($F$412:$F$511,$G$412:$G$511,A637)</f>
        <v>19.263054953981282</v>
      </c>
      <c r="CD637">
        <f ca="1">_xll.EMP($H$412:$H$511,$I$412:$I$511,A637)</f>
        <v>19.439673720589767</v>
      </c>
      <c r="CE637">
        <f ca="1">_xll.EMP($J$412:$J$511,$K$412:$K$511,A637)</f>
        <v>19.285546298284508</v>
      </c>
      <c r="CF637" t="e">
        <f ca="1">_xll.EMP($L$412:$L$511,$M$412:$M$511,A637)</f>
        <v>#VALUE!</v>
      </c>
      <c r="CG637">
        <f ca="1">_xll.EMP($N$412:$N$511,$O$412:$O$511,A637)</f>
        <v>19.478521128989406</v>
      </c>
      <c r="CH637">
        <f ca="1">_xll.EMP($P$412:$P$511,$Q$412:$Q$511,A637)</f>
        <v>19.463165648843642</v>
      </c>
      <c r="CI637">
        <f ca="1">_xll.EMP($R$412:$R$511,$S$412:$S$511,A637)</f>
        <v>19.447740734780481</v>
      </c>
      <c r="CJ637">
        <f ca="1">_xll.EMP($T$412:$T$511,$U$412:$U$511,A637)</f>
        <v>19.474528064891988</v>
      </c>
      <c r="CK637">
        <f ca="1">_xll.EMP($V$412:$V$511,$W$412:$W$511,A637)</f>
        <v>19.387988652381299</v>
      </c>
      <c r="CM637" s="12"/>
      <c r="CP637" s="6">
        <f t="shared" ca="1" si="166"/>
        <v>20.273507864320631</v>
      </c>
      <c r="CQ637" s="6">
        <f ca="1">_xll.DEXPONINV($J$105,$K$105,A637)</f>
        <v>22.498689459821126</v>
      </c>
      <c r="CR637" s="6">
        <f ca="1">_xll.EXPONINV($K$106,A637)+$J$106</f>
        <v>20.086693618067013</v>
      </c>
      <c r="CS637" s="6">
        <f t="shared" ca="1" si="167"/>
        <v>20.920540819202543</v>
      </c>
      <c r="CT637" s="6">
        <f ca="1">_xll.LOGISTICINV($J$108,$K$108,A637)</f>
        <v>21.020957146876299</v>
      </c>
      <c r="CU637" s="6">
        <f ca="1">_xll.LOGLOGINV($J$109,$K$109,A637)</f>
        <v>20.655074595181176</v>
      </c>
      <c r="CV637" s="6">
        <f ca="1">_xll.LOGLOGISTICINV($J$110,$K$110,A637)</f>
        <v>21.395873617710919</v>
      </c>
      <c r="CW637" s="6">
        <f t="shared" ca="1" si="168"/>
        <v>20.95046060744502</v>
      </c>
      <c r="CX637" s="6">
        <f t="shared" ca="1" si="169"/>
        <v>20.83800388975596</v>
      </c>
      <c r="CY637" s="6">
        <f ca="1">_xll.PARETO($J$113,$K$113,A637)</f>
        <v>19.967248982110906</v>
      </c>
      <c r="CZ637" s="6">
        <f ca="1">_xll.UNIFORM($J$114,$K$114,A637)</f>
        <v>20.396742396916025</v>
      </c>
      <c r="DA637" s="6">
        <f ca="1">_xll.WEIBINV($J$115,$K$115,A637)</f>
        <v>21.295048002501044</v>
      </c>
      <c r="DB637" s="13"/>
      <c r="DC637" s="13"/>
      <c r="DD637" s="12"/>
      <c r="DE637">
        <f ca="1">_xll.EMP($B$524:$B$623,$C$524:$C$623,A637)</f>
        <v>19.566346426973521</v>
      </c>
      <c r="DF637">
        <f ca="1">_xll.EMP($D$524:$D$623,$E$524:$E$623,A637)</f>
        <v>19.661519106545331</v>
      </c>
      <c r="DG637">
        <f ca="1">_xll.EMP($F$524:$F$623,$G$524:$G$623,A637)</f>
        <v>19.59469662041441</v>
      </c>
      <c r="DH637">
        <f ca="1">_xll.EMP($H$524:$H$623,$I$524:$I$623,A637)</f>
        <v>19.659589419002025</v>
      </c>
      <c r="DI637">
        <f ca="1">_xll.EMP($J$524:$J$623,$K$524:$K$623,A637)</f>
        <v>19.606581313699543</v>
      </c>
      <c r="DJ637" t="e">
        <f ca="1">_xll.EMP($L$524:$L$623,$M$524:$M$623,A637)</f>
        <v>#VALUE!</v>
      </c>
      <c r="DK637">
        <f ca="1">_xll.EMP($N$524:$N$623,$O$524:$O$623,A637)</f>
        <v>19.762050193163269</v>
      </c>
      <c r="DL637">
        <f ca="1">_xll.EMP($P$524:$P$623,$Q$524:$Q$623,A637)</f>
        <v>19.736373438238953</v>
      </c>
      <c r="DM637">
        <f ca="1">_xll.EMP($R$524:$R$623,$S$524:$S$623,A637)</f>
        <v>19.662883072685588</v>
      </c>
      <c r="DN637">
        <f ca="1">_xll.EMP($T$524:$T$623,$U$524:$U$623,A637)</f>
        <v>19.774568422449335</v>
      </c>
      <c r="DO637">
        <f ca="1">_xll.EMP($V$524:$V$623,$W$524:$W$623,A637)</f>
        <v>19.631473112603821</v>
      </c>
    </row>
    <row r="638" spans="1:119">
      <c r="A638">
        <v>7.0000000000000007E-2</v>
      </c>
      <c r="D638" s="6">
        <f t="shared" ca="1" si="154"/>
        <v>104.13961081989413</v>
      </c>
      <c r="E638" s="6">
        <f ca="1">_xll.DEXPONINV($C$84,$D$84,A638)</f>
        <v>189.46795359477821</v>
      </c>
      <c r="F638" s="6">
        <f ca="1">_xll.EXPONINV($D$85,A638)+$C$85</f>
        <v>108.52429251660523</v>
      </c>
      <c r="G638" s="6">
        <f t="shared" ca="1" si="155"/>
        <v>182.37718567229047</v>
      </c>
      <c r="H638" s="6">
        <f ca="1">_xll.LOGISTICINV($C$87,$D$87,A638)</f>
        <v>216.78708696310807</v>
      </c>
      <c r="I638" s="6">
        <f ca="1">_xll.LOGLOGINV($C$88,$D$88,A638)</f>
        <v>184.08196785568083</v>
      </c>
      <c r="J638" s="6">
        <f ca="1">_xll.LOGLOGISTICINV($C$89,$D$89,A638)</f>
        <v>237.94624433091835</v>
      </c>
      <c r="K638" s="6">
        <f t="shared" ca="1" si="156"/>
        <v>171.00867498522035</v>
      </c>
      <c r="L638" s="6">
        <f t="shared" ca="1" si="157"/>
        <v>201.71871649537059</v>
      </c>
      <c r="M638" s="6">
        <f ca="1">_xll.PARETO($C$92,$D$92,A638)</f>
        <v>91.371825851818514</v>
      </c>
      <c r="N638" s="6">
        <f ca="1">_xll.UNIFORM($C$93,$D$93,A638)</f>
        <v>128.7162997265973</v>
      </c>
      <c r="O638" s="6">
        <f ca="1">_xll.WEIBINV($C$94,$D$94,A638)</f>
        <v>203.10133689163854</v>
      </c>
      <c r="P638" s="13"/>
      <c r="Q638" s="13"/>
      <c r="R638" s="13"/>
      <c r="S638">
        <f ca="1">_xll.EMP($B$186:$B$285,$C$186:$C$285,A638)</f>
        <v>85.180096043829423</v>
      </c>
      <c r="T638">
        <f ca="1">_xll.EMP($D$186:$D$285,$E$186:$E$285,A638)</f>
        <v>106.83325568419596</v>
      </c>
      <c r="U638">
        <f ca="1">_xll.EMP($F$186:$F$285,$G$186:$G$285,A638)</f>
        <v>95.56627092143961</v>
      </c>
      <c r="V638">
        <f ca="1">_xll.EMP($H$186:$H$285,$I$186:$I$285,A638)</f>
        <v>107.93315006751634</v>
      </c>
      <c r="W638">
        <f ca="1">_xll.EMP($J$186:$J$285,$K$186:$K$285,A638)</f>
        <v>125.40611106738326</v>
      </c>
      <c r="X638" t="e">
        <f ca="1">_xll.EMP($L$186:$L$285,$M$186:$M$285,A638)</f>
        <v>#VALUE!</v>
      </c>
      <c r="Y638">
        <f ca="1">_xll.EMP($N$186:$N$285,$O$186:$O$285,A638)</f>
        <v>96.655596777417244</v>
      </c>
      <c r="Z638">
        <f ca="1">_xll.EMP($P$186:$P$285,$Q$186:$Q$285,A638)</f>
        <v>102.78525971547181</v>
      </c>
      <c r="AA638">
        <f ca="1">_xll.EMP($R$186:$R$285,$S$186:$S$285,A638)</f>
        <v>103.29885827734779</v>
      </c>
      <c r="AB638">
        <f ca="1">_xll.EMP($T$186:$T$285,$U$186:$U$285,A638)</f>
        <v>99.816045542140756</v>
      </c>
      <c r="AC638">
        <f ca="1">_xll.EMP($V$186:$V$285,$W$186:$W$285,A638)</f>
        <v>120.21647564547227</v>
      </c>
      <c r="AH638" s="6">
        <f t="shared" ca="1" si="158"/>
        <v>356.30595708583439</v>
      </c>
      <c r="AI638" s="6">
        <f ca="1">_xll.DEXPONINV($J$84,$K$84,A638)</f>
        <v>319.13465121060841</v>
      </c>
      <c r="AJ638" s="6">
        <f ca="1">_xll.EXPONINV($K$85,A638)+$J$85</f>
        <v>359.04408244829568</v>
      </c>
      <c r="AK638" s="6">
        <f t="shared" ca="1" si="159"/>
        <v>327.96487771434113</v>
      </c>
      <c r="AL638" s="6">
        <f ca="1">_xll.LOGISTICINV($J$87,$K$87,A638)</f>
        <v>323.56822631264612</v>
      </c>
      <c r="AM638" s="6">
        <f ca="1">_xll.LOGLOGINV($J$88,$K$88,A638)</f>
        <v>352.9594908497358</v>
      </c>
      <c r="AN638" s="6">
        <f ca="1">_xll.LOGLOGISTICINV($J$89,$K$89,A638)</f>
        <v>335.84212212165534</v>
      </c>
      <c r="AO638" s="6">
        <f t="shared" ca="1" si="160"/>
        <v>333.0006511469154</v>
      </c>
      <c r="AP638" s="6">
        <f t="shared" ca="1" si="161"/>
        <v>314.30674674277202</v>
      </c>
      <c r="AQ638" s="6">
        <f ca="1">_xll.PARETO($J$92,$K$92,A638)</f>
        <v>358.33315827870018</v>
      </c>
      <c r="AR638" s="6">
        <f ca="1">_xll.UNIFORM($J$93,$K$93,A638)</f>
        <v>373.02352400690273</v>
      </c>
      <c r="AS638" s="6">
        <f ca="1">_xll.WEIBINV($J$94,$K$94,A638)</f>
        <v>271.68867327868497</v>
      </c>
      <c r="AT638" s="13"/>
      <c r="AU638" s="13"/>
      <c r="AV638" s="12"/>
      <c r="AW638">
        <f ca="1">_xll.EMP($B$299:$B$398,$C$299:$C$398,A638)</f>
        <v>355.11408945119234</v>
      </c>
      <c r="AX638">
        <f ca="1">_xll.EMP($D$299:$D$398,$E$299:$E$398,A638)</f>
        <v>356.07756046344559</v>
      </c>
      <c r="AY638">
        <f ca="1">_xll.EMP($F$299:$F$398,$G$299:$G$398,A638)</f>
        <v>355.49123264399003</v>
      </c>
      <c r="AZ638">
        <f ca="1">_xll.EMP($H$299:$H$398,$I$299:$I$398,A638)</f>
        <v>356.0761427176397</v>
      </c>
      <c r="BA638">
        <f ca="1">_xll.EMP($J$299:$J$398,$K$299:$K$398,A638)</f>
        <v>355.70762838894171</v>
      </c>
      <c r="BB638" t="e">
        <f ca="1">_xll.EMP($L$299:$L$398,$M$299:$M$398,A638)</f>
        <v>#VALUE!</v>
      </c>
      <c r="BC638">
        <f ca="1">_xll.EMP($N$299:$N$398,$O$299:$O$398,A638)</f>
        <v>356.09440418432064</v>
      </c>
      <c r="BD638">
        <f ca="1">_xll.EMP($P$299:$P$398,$Q$299:$Q$398,A638)</f>
        <v>356.08380414015664</v>
      </c>
      <c r="BE638">
        <f ca="1">_xll.EMP($R$299:$R$398,$S$299:$S$398,A638)</f>
        <v>356.08119360075727</v>
      </c>
      <c r="BF638">
        <f ca="1">_xll.EMP($T$299:$T$398,$U$299:$U$398,A638)</f>
        <v>356.08844960865071</v>
      </c>
      <c r="BG638">
        <f ca="1">_xll.EMP($V$299:$V$398,$W$299:$W$398,A638)</f>
        <v>356.03430616278274</v>
      </c>
      <c r="BH638" s="12"/>
      <c r="BL638" s="6">
        <f t="shared" ca="1" si="162"/>
        <v>19.631989675166768</v>
      </c>
      <c r="BM638" s="6">
        <f ca="1">_xll.DEXPONINV($C$105,$D$105,A638)</f>
        <v>12.901830676962879</v>
      </c>
      <c r="BN638" s="6">
        <f ca="1">_xll.EXPONINV($D$106,A638)+$C$106</f>
        <v>20.016660361179071</v>
      </c>
      <c r="BO638" s="6">
        <f t="shared" ca="1" si="163"/>
        <v>18.955832630952038</v>
      </c>
      <c r="BP638" s="6">
        <f ca="1">_xll.LOGISTICINV($C$108,$D$108,A638)</f>
        <v>16.307513377804668</v>
      </c>
      <c r="BQ638" s="6">
        <f ca="1">_xll.LOGLOGINV($C$109,$D$109,A638)</f>
        <v>20.088206539244595</v>
      </c>
      <c r="BR638" s="6">
        <f ca="1">_xll.LOGLOGISTICINV($C$110,$D$110,A638)</f>
        <v>18.944836868149931</v>
      </c>
      <c r="BS638" s="6">
        <f t="shared" ca="1" si="164"/>
        <v>19.554180800886495</v>
      </c>
      <c r="BT638" s="6">
        <f t="shared" ca="1" si="165"/>
        <v>16.872210211476688</v>
      </c>
      <c r="BU638" s="6">
        <f ca="1">_xll.PARETO($C$113,$D$113,A638)</f>
        <v>19.760569443720438</v>
      </c>
      <c r="BV638" s="6">
        <f ca="1">_xll.UNIFORM($C$114,$D$114,A638)</f>
        <v>21.622223546477251</v>
      </c>
      <c r="BW638" s="6">
        <f ca="1">_xll.WEIBINV($C$115,$D$115,A638)</f>
        <v>15.724144273291973</v>
      </c>
      <c r="BX638" s="13"/>
      <c r="BY638" s="13"/>
      <c r="BZ638" s="12"/>
      <c r="CA638">
        <f ca="1">_xll.EMP($B$412:$B$511,$C$412:$C$511,A638)</f>
        <v>19.239400927822533</v>
      </c>
      <c r="CB638">
        <f ca="1">_xll.EMP($D$412:$D$511,$E$412:$E$511,A638)</f>
        <v>19.601475535094679</v>
      </c>
      <c r="CC638">
        <f ca="1">_xll.EMP($F$412:$F$511,$G$412:$G$511,A638)</f>
        <v>19.28682799310949</v>
      </c>
      <c r="CD638">
        <f ca="1">_xll.EMP($H$412:$H$511,$I$412:$I$511,A638)</f>
        <v>19.56729574742992</v>
      </c>
      <c r="CE638">
        <f ca="1">_xll.EMP($J$412:$J$511,$K$412:$K$511,A638)</f>
        <v>19.313067894796585</v>
      </c>
      <c r="CF638" t="e">
        <f ca="1">_xll.EMP($L$412:$L$511,$M$412:$M$511,A638)</f>
        <v>#VALUE!</v>
      </c>
      <c r="CG638">
        <f ca="1">_xll.EMP($N$412:$N$511,$O$412:$O$511,A638)</f>
        <v>19.84519668450676</v>
      </c>
      <c r="CH638">
        <f ca="1">_xll.EMP($P$412:$P$511,$Q$412:$Q$511,A638)</f>
        <v>19.755300316675633</v>
      </c>
      <c r="CI638">
        <f ca="1">_xll.EMP($R$412:$R$511,$S$412:$S$511,A638)</f>
        <v>19.630252322021377</v>
      </c>
      <c r="CJ638">
        <f ca="1">_xll.EMP($T$412:$T$511,$U$412:$U$511,A638)</f>
        <v>19.833068473216088</v>
      </c>
      <c r="CK638">
        <f ca="1">_xll.EMP($V$412:$V$511,$W$412:$W$511,A638)</f>
        <v>19.432583974576175</v>
      </c>
      <c r="CM638" s="12"/>
      <c r="CP638" s="6">
        <f t="shared" ca="1" si="166"/>
        <v>20.432324348506587</v>
      </c>
      <c r="CQ638" s="6">
        <f ca="1">_xll.DEXPONINV($J$105,$K$105,A638)</f>
        <v>23.125688704371978</v>
      </c>
      <c r="CR638" s="6">
        <f ca="1">_xll.EXPONINV($K$106,A638)+$J$106</f>
        <v>20.185417388166993</v>
      </c>
      <c r="CS638" s="6">
        <f t="shared" ca="1" si="167"/>
        <v>21.26434458498953</v>
      </c>
      <c r="CT638" s="6">
        <f ca="1">_xll.LOGISTICINV($J$108,$K$108,A638)</f>
        <v>21.518414386439083</v>
      </c>
      <c r="CU638" s="6">
        <f ca="1">_xll.LOGLOGINV($J$109,$K$109,A638)</f>
        <v>20.949344178043312</v>
      </c>
      <c r="CV638" s="6">
        <f ca="1">_xll.LOGLOGISTICINV($J$110,$K$110,A638)</f>
        <v>21.800223161820153</v>
      </c>
      <c r="CW638" s="6">
        <f t="shared" ca="1" si="168"/>
        <v>21.270956483466716</v>
      </c>
      <c r="CX638" s="6">
        <f t="shared" ca="1" si="169"/>
        <v>21.239737142126913</v>
      </c>
      <c r="CY638" s="6">
        <f ca="1">_xll.PARETO($J$113,$K$113,A638)</f>
        <v>20.046379578156522</v>
      </c>
      <c r="CZ638" s="6">
        <f ca="1">_xll.UNIFORM($J$114,$K$114,A638)</f>
        <v>20.543608217289758</v>
      </c>
      <c r="DA638" s="6">
        <f ca="1">_xll.WEIBINV($J$115,$K$115,A638)</f>
        <v>21.750048458575595</v>
      </c>
      <c r="DB638" s="13"/>
      <c r="DC638" s="13"/>
      <c r="DD638" s="12"/>
      <c r="DE638">
        <f ca="1">_xll.EMP($B$524:$B$623,$C$524:$C$623,A638)</f>
        <v>19.574812919023501</v>
      </c>
      <c r="DF638">
        <f ca="1">_xll.EMP($D$524:$D$623,$E$524:$E$623,A638)</f>
        <v>19.887125554591698</v>
      </c>
      <c r="DG638">
        <f ca="1">_xll.EMP($F$524:$F$623,$G$524:$G$623,A638)</f>
        <v>19.607888144704535</v>
      </c>
      <c r="DH638">
        <f ca="1">_xll.EMP($H$524:$H$623,$I$524:$I$623,A638)</f>
        <v>19.865330572190722</v>
      </c>
      <c r="DI638">
        <f ca="1">_xll.EMP($J$524:$J$623,$K$524:$K$623,A638)</f>
        <v>19.621753620203858</v>
      </c>
      <c r="DJ638" t="e">
        <f ca="1">_xll.EMP($L$524:$L$623,$M$524:$M$623,A638)</f>
        <v>#VALUE!</v>
      </c>
      <c r="DK638">
        <f ca="1">_xll.EMP($N$524:$N$623,$O$524:$O$623,A638)</f>
        <v>20.013438772712593</v>
      </c>
      <c r="DL638">
        <f ca="1">_xll.EMP($P$524:$P$623,$Q$524:$Q$623,A638)</f>
        <v>19.98951968782713</v>
      </c>
      <c r="DM638">
        <f ca="1">_xll.EMP($R$524:$R$623,$S$524:$S$623,A638)</f>
        <v>19.894874165397759</v>
      </c>
      <c r="DN638">
        <f ca="1">_xll.EMP($T$524:$T$623,$U$524:$U$623,A638)</f>
        <v>20.031712806677923</v>
      </c>
      <c r="DO638">
        <f ca="1">_xll.EMP($V$524:$V$623,$W$524:$W$623,A638)</f>
        <v>19.650794052258849</v>
      </c>
    </row>
    <row r="639" spans="1:119">
      <c r="A639">
        <v>0.08</v>
      </c>
      <c r="D639" s="6">
        <f t="shared" ca="1" si="154"/>
        <v>108.86727247147043</v>
      </c>
      <c r="E639" s="6">
        <f ca="1">_xll.DEXPONINV($C$84,$D$84,A639)</f>
        <v>206.74785341906397</v>
      </c>
      <c r="F639" s="6">
        <f ca="1">_xll.EXPONINV($D$85,A639)+$C$85</f>
        <v>112.57404387270212</v>
      </c>
      <c r="G639" s="6">
        <f t="shared" ca="1" si="155"/>
        <v>190.81258524939614</v>
      </c>
      <c r="H639" s="6">
        <f ca="1">_xll.LOGISTICINV($C$87,$D$87,A639)</f>
        <v>230.49648876591559</v>
      </c>
      <c r="I639" s="6">
        <f ca="1">_xll.LOGLOGINV($C$88,$D$88,A639)</f>
        <v>193.66485489612157</v>
      </c>
      <c r="J639" s="6">
        <f ca="1">_xll.LOGLOGISTICINV($C$89,$D$89,A639)</f>
        <v>246.77292595695357</v>
      </c>
      <c r="K639" s="6">
        <f t="shared" ca="1" si="156"/>
        <v>178.1997354163139</v>
      </c>
      <c r="L639" s="6">
        <f t="shared" ca="1" si="157"/>
        <v>213.90081865711983</v>
      </c>
      <c r="M639" s="6">
        <f ca="1">_xll.PARETO($C$92,$D$92,A639)</f>
        <v>92.968750683806789</v>
      </c>
      <c r="N639" s="6">
        <f ca="1">_xll.UNIFORM($C$93,$D$93,A639)</f>
        <v>135.48442389065389</v>
      </c>
      <c r="O639" s="6">
        <f ca="1">_xll.WEIBINV($C$94,$D$94,A639)</f>
        <v>213.19367223164366</v>
      </c>
      <c r="P639" s="13"/>
      <c r="Q639" s="13"/>
      <c r="R639" s="13"/>
      <c r="S639">
        <f ca="1">_xll.EMP($B$186:$B$285,$C$186:$C$285,A639)</f>
        <v>85.728762538919185</v>
      </c>
      <c r="T639">
        <f ca="1">_xll.EMP($D$186:$D$285,$E$186:$E$285,A639)</f>
        <v>121.19462786338032</v>
      </c>
      <c r="U639">
        <f ca="1">_xll.EMP($F$186:$F$285,$G$186:$G$285,A639)</f>
        <v>113.59988100041629</v>
      </c>
      <c r="V639">
        <f ca="1">_xll.EMP($H$186:$H$285,$I$186:$I$285,A639)</f>
        <v>122.72960430716113</v>
      </c>
      <c r="W639">
        <f ca="1">_xll.EMP($J$186:$J$285,$K$186:$K$285,A639)</f>
        <v>148.13187475542674</v>
      </c>
      <c r="X639" t="e">
        <f ca="1">_xll.EMP($L$186:$L$285,$M$186:$M$285,A639)</f>
        <v>#VALUE!</v>
      </c>
      <c r="Y639">
        <f ca="1">_xll.EMP($N$186:$N$285,$O$186:$O$285,A639)</f>
        <v>105.84257660068904</v>
      </c>
      <c r="Z639">
        <f ca="1">_xll.EMP($P$186:$P$285,$Q$186:$Q$285,A639)</f>
        <v>115.06866219350302</v>
      </c>
      <c r="AA639">
        <f ca="1">_xll.EMP($R$186:$R$285,$S$186:$S$285,A639)</f>
        <v>117.13047986190553</v>
      </c>
      <c r="AB639">
        <f ca="1">_xll.EMP($T$186:$T$285,$U$186:$U$285,A639)</f>
        <v>110.57620079172061</v>
      </c>
      <c r="AC639">
        <f ca="1">_xll.EMP($V$186:$V$285,$W$186:$W$285,A639)</f>
        <v>139.65499817910785</v>
      </c>
      <c r="AH639" s="6">
        <f t="shared" ca="1" si="158"/>
        <v>356.8706251077225</v>
      </c>
      <c r="AI639" s="6">
        <f ca="1">_xll.DEXPONINV($J$84,$K$84,A639)</f>
        <v>325.00583825552917</v>
      </c>
      <c r="AJ639" s="6">
        <f ca="1">_xll.EXPONINV($K$85,A639)+$J$85</f>
        <v>359.77367580348238</v>
      </c>
      <c r="AK639" s="6">
        <f t="shared" ca="1" si="159"/>
        <v>331.95317260819411</v>
      </c>
      <c r="AL639" s="6">
        <f ca="1">_xll.LOGISTICINV($J$87,$K$87,A639)</f>
        <v>328.3156265755664</v>
      </c>
      <c r="AM639" s="6">
        <f ca="1">_xll.LOGLOGINV($J$88,$K$88,A639)</f>
        <v>355.1016573367184</v>
      </c>
      <c r="AN639" s="6">
        <f ca="1">_xll.LOGLOGISTICINV($J$89,$K$89,A639)</f>
        <v>339.5650211969716</v>
      </c>
      <c r="AO639" s="6">
        <f t="shared" ca="1" si="160"/>
        <v>336.58644734271297</v>
      </c>
      <c r="AP639" s="6">
        <f t="shared" ca="1" si="161"/>
        <v>319.44980100159682</v>
      </c>
      <c r="AQ639" s="6">
        <f ca="1">_xll.PARETO($J$92,$K$92,A639)</f>
        <v>358.9610662659955</v>
      </c>
      <c r="AR639" s="6">
        <f ca="1">_xll.UNIFORM($J$93,$K$93,A639)</f>
        <v>375.72023831703939</v>
      </c>
      <c r="AS639" s="6">
        <f ca="1">_xll.WEIBINV($J$94,$K$94,A639)</f>
        <v>279.1712899809873</v>
      </c>
      <c r="AT639" s="13"/>
      <c r="AU639" s="13"/>
      <c r="AV639" s="12"/>
      <c r="AW639">
        <f ca="1">_xll.EMP($B$299:$B$398,$C$299:$C$398,A639)</f>
        <v>355.25231311051328</v>
      </c>
      <c r="AX639">
        <f ca="1">_xll.EMP($D$299:$D$398,$E$299:$E$398,A639)</f>
        <v>356.35342283880271</v>
      </c>
      <c r="AY639">
        <f ca="1">_xll.EMP($F$299:$F$398,$G$299:$G$398,A639)</f>
        <v>355.68333390228207</v>
      </c>
      <c r="AZ639">
        <f ca="1">_xll.EMP($H$299:$H$398,$I$299:$I$398,A639)</f>
        <v>356.35180255788168</v>
      </c>
      <c r="BA639">
        <f ca="1">_xll.EMP($J$299:$J$398,$K$299:$K$398,A639)</f>
        <v>355.93064332508396</v>
      </c>
      <c r="BB639" t="e">
        <f ca="1">_xll.EMP($L$299:$L$398,$M$299:$M$398,A639)</f>
        <v>#VALUE!</v>
      </c>
      <c r="BC639">
        <f ca="1">_xll.EMP($N$299:$N$398,$O$299:$O$398,A639)</f>
        <v>356.37267280551703</v>
      </c>
      <c r="BD639">
        <f ca="1">_xll.EMP($P$299:$P$398,$Q$299:$Q$398,A639)</f>
        <v>356.36055846932959</v>
      </c>
      <c r="BE639">
        <f ca="1">_xll.EMP($R$299:$R$398,$S$299:$S$398,A639)</f>
        <v>356.35757499573037</v>
      </c>
      <c r="BF639">
        <f ca="1">_xll.EMP($T$299:$T$398,$U$299:$U$398,A639)</f>
        <v>356.36586757617999</v>
      </c>
      <c r="BG639">
        <f ca="1">_xll.EMP($V$299:$V$398,$W$299:$W$398,A639)</f>
        <v>356.30398935233092</v>
      </c>
      <c r="BH639" s="12"/>
      <c r="BL639" s="6">
        <f t="shared" ca="1" si="162"/>
        <v>19.754071521724892</v>
      </c>
      <c r="BM639" s="6">
        <f ca="1">_xll.DEXPONINV($C$105,$D$105,A639)</f>
        <v>13.928628098008156</v>
      </c>
      <c r="BN639" s="6">
        <f ca="1">_xll.EXPONINV($D$106,A639)+$C$106</f>
        <v>20.150174517427981</v>
      </c>
      <c r="BO639" s="6">
        <f t="shared" ca="1" si="163"/>
        <v>19.427676822208241</v>
      </c>
      <c r="BP639" s="6">
        <f ca="1">_xll.LOGISTICINV($C$108,$D$108,A639)</f>
        <v>17.093838956797512</v>
      </c>
      <c r="BQ639" s="6">
        <f ca="1">_xll.LOGLOGINV($C$109,$D$109,A639)</f>
        <v>20.45659496210752</v>
      </c>
      <c r="BR639" s="6">
        <f ca="1">_xll.LOGLOGISTICINV($C$110,$D$110,A639)</f>
        <v>19.414693736004967</v>
      </c>
      <c r="BS639" s="6">
        <f t="shared" ca="1" si="164"/>
        <v>19.962581808723403</v>
      </c>
      <c r="BT639" s="6">
        <f t="shared" ca="1" si="165"/>
        <v>17.571749017739112</v>
      </c>
      <c r="BU639" s="6">
        <f ca="1">_xll.PARETO($C$113,$D$113,A639)</f>
        <v>19.857750582996708</v>
      </c>
      <c r="BV639" s="6">
        <f ca="1">_xll.UNIFORM($C$114,$D$114,A639)</f>
        <v>21.979624521800854</v>
      </c>
      <c r="BW639" s="6">
        <f ca="1">_xll.WEIBINV($C$115,$D$115,A639)</f>
        <v>16.405735513905327</v>
      </c>
      <c r="BX639" s="13"/>
      <c r="BY639" s="13"/>
      <c r="BZ639" s="12"/>
      <c r="CA639">
        <f ca="1">_xll.EMP($B$412:$B$511,$C$412:$C$511,A639)</f>
        <v>19.256398671909746</v>
      </c>
      <c r="CB639">
        <f ca="1">_xll.EMP($D$412:$D$511,$E$412:$E$511,A639)</f>
        <v>19.989509933596313</v>
      </c>
      <c r="CC639">
        <f ca="1">_xll.EMP($F$412:$F$511,$G$412:$G$511,A639)</f>
        <v>19.310601032237699</v>
      </c>
      <c r="CD639">
        <f ca="1">_xll.EMP($H$412:$H$511,$I$412:$I$511,A639)</f>
        <v>19.957292546637174</v>
      </c>
      <c r="CE639">
        <f ca="1">_xll.EMP($J$412:$J$511,$K$412:$K$511,A639)</f>
        <v>19.340589491308666</v>
      </c>
      <c r="CF639" t="e">
        <f ca="1">_xll.EMP($L$412:$L$511,$M$412:$M$511,A639)</f>
        <v>#VALUE!</v>
      </c>
      <c r="CG639">
        <f ca="1">_xll.EMP($N$412:$N$511,$O$412:$O$511,A639)</f>
        <v>20.21744675973865</v>
      </c>
      <c r="CH639">
        <f ca="1">_xll.EMP($P$412:$P$511,$Q$412:$Q$511,A639)</f>
        <v>20.134238353694631</v>
      </c>
      <c r="CI639">
        <f ca="1">_xll.EMP($R$412:$R$511,$S$412:$S$511,A639)</f>
        <v>20.012165075226104</v>
      </c>
      <c r="CJ639">
        <f ca="1">_xll.EMP($T$412:$T$511,$U$412:$U$511,A639)</f>
        <v>20.206538683776795</v>
      </c>
      <c r="CK639">
        <f ca="1">_xll.EMP($V$412:$V$511,$W$412:$W$511,A639)</f>
        <v>19.477179296771052</v>
      </c>
      <c r="CM639" s="12"/>
      <c r="CP639" s="6">
        <f t="shared" ca="1" si="166"/>
        <v>20.596085026970492</v>
      </c>
      <c r="CQ639" s="6">
        <f ca="1">_xll.DEXPONINV($J$105,$K$105,A639)</f>
        <v>23.668820154672559</v>
      </c>
      <c r="CR639" s="6">
        <f ca="1">_xll.EXPONINV($K$106,A639)+$J$106</f>
        <v>20.285208462946951</v>
      </c>
      <c r="CS639" s="6">
        <f t="shared" ca="1" si="167"/>
        <v>21.575440290324615</v>
      </c>
      <c r="CT639" s="6">
        <f ca="1">_xll.LOGISTICINV($J$108,$K$108,A639)</f>
        <v>21.953997536650704</v>
      </c>
      <c r="CU639" s="6">
        <f ca="1">_xll.LOGLOGINV($J$109,$K$109,A639)</f>
        <v>21.218383624953834</v>
      </c>
      <c r="CV639" s="6">
        <f ca="1">_xll.LOGLOGISTICINV($J$110,$K$110,A639)</f>
        <v>22.160549530406879</v>
      </c>
      <c r="CW639" s="6">
        <f t="shared" ca="1" si="168"/>
        <v>21.562080412714213</v>
      </c>
      <c r="CX639" s="6">
        <f t="shared" ca="1" si="169"/>
        <v>21.59944135435687</v>
      </c>
      <c r="CY639" s="6">
        <f ca="1">_xll.PARETO($J$113,$K$113,A639)</f>
        <v>20.126684361085143</v>
      </c>
      <c r="CZ639" s="6">
        <f ca="1">_xll.UNIFORM($J$114,$K$114,A639)</f>
        <v>20.690474037663488</v>
      </c>
      <c r="DA639" s="6">
        <f ca="1">_xll.WEIBINV($J$115,$K$115,A639)</f>
        <v>22.154255625743787</v>
      </c>
      <c r="DB639" s="13"/>
      <c r="DC639" s="13"/>
      <c r="DD639" s="12"/>
      <c r="DE639">
        <f ca="1">_xll.EMP($B$524:$B$623,$C$524:$C$623,A639)</f>
        <v>19.58327941107348</v>
      </c>
      <c r="DF639">
        <f ca="1">_xll.EMP($D$524:$D$623,$E$524:$E$623,A639)</f>
        <v>20.116757365065268</v>
      </c>
      <c r="DG639">
        <f ca="1">_xll.EMP($F$524:$F$623,$G$524:$G$623,A639)</f>
        <v>19.621079668994664</v>
      </c>
      <c r="DH639">
        <f ca="1">_xll.EMP($H$524:$H$623,$I$524:$I$623,A639)</f>
        <v>20.094299438635243</v>
      </c>
      <c r="DI639">
        <f ca="1">_xll.EMP($J$524:$J$623,$K$524:$K$623,A639)</f>
        <v>19.636925926708173</v>
      </c>
      <c r="DJ639" t="e">
        <f ca="1">_xll.EMP($L$524:$L$623,$M$524:$M$623,A639)</f>
        <v>#VALUE!</v>
      </c>
      <c r="DK639">
        <f ca="1">_xll.EMP($N$524:$N$623,$O$524:$O$623,A639)</f>
        <v>20.262239129518569</v>
      </c>
      <c r="DL639">
        <f ca="1">_xll.EMP($P$524:$P$623,$Q$524:$Q$623,A639)</f>
        <v>20.217702766420349</v>
      </c>
      <c r="DM639">
        <f ca="1">_xll.EMP($R$524:$R$623,$S$524:$S$623,A639)</f>
        <v>20.126558479280611</v>
      </c>
      <c r="DN639">
        <f ca="1">_xll.EMP($T$524:$T$623,$U$524:$U$623,A639)</f>
        <v>20.267935880284067</v>
      </c>
      <c r="DO639">
        <f ca="1">_xll.EMP($V$524:$V$623,$W$524:$W$623,A639)</f>
        <v>19.740834026624608</v>
      </c>
    </row>
    <row r="640" spans="1:119">
      <c r="A640">
        <v>0.09</v>
      </c>
      <c r="D640" s="6">
        <f t="shared" ca="1" si="154"/>
        <v>113.83794929293114</v>
      </c>
      <c r="E640" s="6">
        <f ca="1">_xll.DEXPONINV($C$84,$D$84,A640)</f>
        <v>221.98980527128194</v>
      </c>
      <c r="F640" s="6">
        <f ca="1">_xll.EXPONINV($D$85,A640)+$C$85</f>
        <v>116.66805568279821</v>
      </c>
      <c r="G640" s="6">
        <f t="shared" ca="1" si="155"/>
        <v>198.72399687030247</v>
      </c>
      <c r="H640" s="6">
        <f ca="1">_xll.LOGISTICINV($C$87,$D$87,A640)</f>
        <v>242.72135891082181</v>
      </c>
      <c r="I640" s="6">
        <f ca="1">_xll.LOGLOGINV($C$88,$D$88,A640)</f>
        <v>202.54785280867571</v>
      </c>
      <c r="J640" s="6">
        <f ca="1">_xll.LOGLOGISTICINV($C$89,$D$89,A640)</f>
        <v>254.91960268345647</v>
      </c>
      <c r="K640" s="6">
        <f t="shared" ca="1" si="156"/>
        <v>185.00194972770072</v>
      </c>
      <c r="L640" s="6">
        <f t="shared" ca="1" si="157"/>
        <v>224.97995318075621</v>
      </c>
      <c r="M640" s="6">
        <f ca="1">_xll.PARETO($C$92,$D$92,A640)</f>
        <v>94.61149939872854</v>
      </c>
      <c r="N640" s="6">
        <f ca="1">_xll.UNIFORM($C$93,$D$93,A640)</f>
        <v>142.2525480547105</v>
      </c>
      <c r="O640" s="6">
        <f ca="1">_xll.WEIBINV($C$94,$D$94,A640)</f>
        <v>222.56387284828608</v>
      </c>
      <c r="P640" s="13"/>
      <c r="Q640" s="13"/>
      <c r="R640" s="13"/>
      <c r="S640">
        <f ca="1">_xll.EMP($B$186:$B$285,$C$186:$C$285,A640)</f>
        <v>86.277429034008961</v>
      </c>
      <c r="T640">
        <f ca="1">_xll.EMP($D$186:$D$285,$E$186:$E$285,A640)</f>
        <v>138.8383575355316</v>
      </c>
      <c r="U640">
        <f ca="1">_xll.EMP($F$186:$F$285,$G$186:$G$285,A640)</f>
        <v>132.98856971069654</v>
      </c>
      <c r="V640">
        <f ca="1">_xll.EMP($H$186:$H$285,$I$186:$I$285,A640)</f>
        <v>140.57392817520036</v>
      </c>
      <c r="W640">
        <f ca="1">_xll.EMP($J$186:$J$285,$K$186:$K$285,A640)</f>
        <v>170.45410617122363</v>
      </c>
      <c r="X640" t="e">
        <f ca="1">_xll.EMP($L$186:$L$285,$M$186:$M$285,A640)</f>
        <v>#VALUE!</v>
      </c>
      <c r="Y640">
        <f ca="1">_xll.EMP($N$186:$N$285,$O$186:$O$285,A640)</f>
        <v>118.19188683583263</v>
      </c>
      <c r="Z640">
        <f ca="1">_xll.EMP($P$186:$P$285,$Q$186:$Q$285,A640)</f>
        <v>130.70327962104636</v>
      </c>
      <c r="AA640">
        <f ca="1">_xll.EMP($R$186:$R$285,$S$186:$S$285,A640)</f>
        <v>135.12788942159008</v>
      </c>
      <c r="AB640">
        <f ca="1">_xll.EMP($T$186:$T$285,$U$186:$U$285,A640)</f>
        <v>124.54921820624047</v>
      </c>
      <c r="AC640">
        <f ca="1">_xll.EMP($V$186:$V$285,$W$186:$W$285,A640)</f>
        <v>159.09352071274341</v>
      </c>
      <c r="AH640" s="6">
        <f t="shared" ca="1" si="158"/>
        <v>357.49023293316355</v>
      </c>
      <c r="AI640" s="6">
        <f ca="1">_xll.DEXPONINV($J$84,$K$84,A640)</f>
        <v>330.1845922508665</v>
      </c>
      <c r="AJ640" s="6">
        <f ca="1">_xll.EXPONINV($K$85,A640)+$J$85</f>
        <v>360.51124301441871</v>
      </c>
      <c r="AK640" s="6">
        <f t="shared" ca="1" si="159"/>
        <v>335.60889877460795</v>
      </c>
      <c r="AL640" s="6">
        <f ca="1">_xll.LOGISTICINV($J$87,$K$87,A640)</f>
        <v>332.54895145544617</v>
      </c>
      <c r="AM640" s="6">
        <f ca="1">_xll.LOGLOGINV($J$88,$K$88,A640)</f>
        <v>357.08737002976244</v>
      </c>
      <c r="AN640" s="6">
        <f ca="1">_xll.LOGLOGISTICINV($J$89,$K$89,A640)</f>
        <v>342.91957776210717</v>
      </c>
      <c r="AO640" s="6">
        <f t="shared" ca="1" si="160"/>
        <v>339.88110131508461</v>
      </c>
      <c r="AP640" s="6">
        <f t="shared" ca="1" si="161"/>
        <v>324.12720308206832</v>
      </c>
      <c r="AQ640" s="6">
        <f ca="1">_xll.PARETO($J$92,$K$92,A640)</f>
        <v>359.59695516675606</v>
      </c>
      <c r="AR640" s="6">
        <f ca="1">_xll.UNIFORM($J$93,$K$93,A640)</f>
        <v>378.4169526271761</v>
      </c>
      <c r="AS640" s="6">
        <f ca="1">_xll.WEIBINV($J$94,$K$94,A640)</f>
        <v>285.98020987799032</v>
      </c>
      <c r="AT640" s="13"/>
      <c r="AU640" s="13"/>
      <c r="AV640" s="12"/>
      <c r="AW640">
        <f ca="1">_xll.EMP($B$299:$B$398,$C$299:$C$398,A640)</f>
        <v>355.39053676983423</v>
      </c>
      <c r="AX640">
        <f ca="1">_xll.EMP($D$299:$D$398,$E$299:$E$398,A640)</f>
        <v>356.62928521415984</v>
      </c>
      <c r="AY640">
        <f ca="1">_xll.EMP($F$299:$F$398,$G$299:$G$398,A640)</f>
        <v>355.87543516057411</v>
      </c>
      <c r="AZ640">
        <f ca="1">_xll.EMP($H$299:$H$398,$I$299:$I$398,A640)</f>
        <v>356.62746239812367</v>
      </c>
      <c r="BA640">
        <f ca="1">_xll.EMP($J$299:$J$398,$K$299:$K$398,A640)</f>
        <v>356.15365826122627</v>
      </c>
      <c r="BB640" t="e">
        <f ca="1">_xll.EMP($L$299:$L$398,$M$299:$M$398,A640)</f>
        <v>#VALUE!</v>
      </c>
      <c r="BC640">
        <f ca="1">_xll.EMP($N$299:$N$398,$O$299:$O$398,A640)</f>
        <v>356.65094142671342</v>
      </c>
      <c r="BD640">
        <f ca="1">_xll.EMP($P$299:$P$398,$Q$299:$Q$398,A640)</f>
        <v>356.63731279850259</v>
      </c>
      <c r="BE640">
        <f ca="1">_xll.EMP($R$299:$R$398,$S$299:$S$398,A640)</f>
        <v>356.63395639070342</v>
      </c>
      <c r="BF640">
        <f ca="1">_xll.EMP($T$299:$T$398,$U$299:$U$398,A640)</f>
        <v>356.64328554370923</v>
      </c>
      <c r="BG640">
        <f ca="1">_xll.EMP($V$299:$V$398,$W$299:$W$398,A640)</f>
        <v>356.57367254187903</v>
      </c>
      <c r="BH640" s="12"/>
      <c r="BL640" s="6">
        <f t="shared" ca="1" si="162"/>
        <v>19.885722567255922</v>
      </c>
      <c r="BM640" s="6">
        <f ca="1">_xll.DEXPONINV($C$105,$D$105,A640)</f>
        <v>14.834327610892952</v>
      </c>
      <c r="BN640" s="6">
        <f ca="1">_xll.EXPONINV($D$106,A640)+$C$106</f>
        <v>20.285147873674941</v>
      </c>
      <c r="BO640" s="6">
        <f t="shared" ca="1" si="163"/>
        <v>19.863824279680472</v>
      </c>
      <c r="BP640" s="6">
        <f ca="1">_xll.LOGISTICINV($C$108,$D$108,A640)</f>
        <v>17.795016749459272</v>
      </c>
      <c r="BQ640" s="6">
        <f ca="1">_xll.LOGLOGINV($C$109,$D$109,A640)</f>
        <v>20.798078022221933</v>
      </c>
      <c r="BR640" s="6">
        <f ca="1">_xll.LOGLOGISTICINV($C$110,$D$110,A640)</f>
        <v>19.843491701368144</v>
      </c>
      <c r="BS640" s="6">
        <f t="shared" ca="1" si="164"/>
        <v>20.341407789948128</v>
      </c>
      <c r="BT640" s="6">
        <f t="shared" ca="1" si="165"/>
        <v>18.207951574258516</v>
      </c>
      <c r="BU640" s="6">
        <f ca="1">_xll.PARETO($C$113,$D$113,A640)</f>
        <v>19.956479634816844</v>
      </c>
      <c r="BV640" s="6">
        <f ca="1">_xll.UNIFORM($C$114,$D$114,A640)</f>
        <v>22.337025497124458</v>
      </c>
      <c r="BW640" s="6">
        <f ca="1">_xll.WEIBINV($C$115,$D$115,A640)</f>
        <v>17.034950900876741</v>
      </c>
      <c r="BX640" s="13"/>
      <c r="BY640" s="13"/>
      <c r="BZ640" s="12"/>
      <c r="CA640">
        <f ca="1">_xll.EMP($B$412:$B$511,$C$412:$C$511,A640)</f>
        <v>19.27339641599696</v>
      </c>
      <c r="CB640">
        <f ca="1">_xll.EMP($D$412:$D$511,$E$412:$E$511,A640)</f>
        <v>20.34454047184088</v>
      </c>
      <c r="CC640">
        <f ca="1">_xll.EMP($F$412:$F$511,$G$412:$G$511,A640)</f>
        <v>19.334374071365907</v>
      </c>
      <c r="CD640">
        <f ca="1">_xll.EMP($H$412:$H$511,$I$412:$I$511,A640)</f>
        <v>20.314492524685303</v>
      </c>
      <c r="CE640">
        <f ca="1">_xll.EMP($J$412:$J$511,$K$412:$K$511,A640)</f>
        <v>19.368111087820747</v>
      </c>
      <c r="CF640" t="e">
        <f ca="1">_xll.EMP($L$412:$L$511,$M$412:$M$511,A640)</f>
        <v>#VALUE!</v>
      </c>
      <c r="CG640">
        <f ca="1">_xll.EMP($N$412:$N$511,$O$412:$O$511,A640)</f>
        <v>20.579188994850366</v>
      </c>
      <c r="CH640">
        <f ca="1">_xll.EMP($P$412:$P$511,$Q$412:$Q$511,A640)</f>
        <v>20.484403466905956</v>
      </c>
      <c r="CI640">
        <f ca="1">_xll.EMP($R$412:$R$511,$S$412:$S$511,A640)</f>
        <v>20.372024969787638</v>
      </c>
      <c r="CJ640">
        <f ca="1">_xll.EMP($T$412:$T$511,$U$412:$U$511,A640)</f>
        <v>20.557072230888345</v>
      </c>
      <c r="CK640">
        <f ca="1">_xll.EMP($V$412:$V$511,$W$412:$W$511,A640)</f>
        <v>19.840007011121788</v>
      </c>
      <c r="CM640" s="12"/>
      <c r="CP640" s="6">
        <f t="shared" ca="1" si="166"/>
        <v>20.764145613772438</v>
      </c>
      <c r="CQ640" s="6">
        <f ca="1">_xll.DEXPONINV($J$105,$K$105,A640)</f>
        <v>24.147896046262623</v>
      </c>
      <c r="CR640" s="6">
        <f ca="1">_xll.EXPONINV($K$106,A640)+$J$106</f>
        <v>20.386090172160106</v>
      </c>
      <c r="CS640" s="6">
        <f t="shared" ca="1" si="167"/>
        <v>21.861055125802871</v>
      </c>
      <c r="CT640" s="6">
        <f ca="1">_xll.LOGISTICINV($J$108,$K$108,A640)</f>
        <v>22.342413276829515</v>
      </c>
      <c r="CU640" s="6">
        <f ca="1">_xll.LOGLOGINV($J$109,$K$109,A640)</f>
        <v>21.467773692395447</v>
      </c>
      <c r="CV640" s="6">
        <f ca="1">_xll.LOGLOGISTICINV($J$110,$K$110,A640)</f>
        <v>22.486877959198523</v>
      </c>
      <c r="CW640" s="6">
        <f t="shared" ca="1" si="168"/>
        <v>21.830304211376948</v>
      </c>
      <c r="CX640" s="6">
        <f t="shared" ca="1" si="169"/>
        <v>21.926577944011125</v>
      </c>
      <c r="CY640" s="6">
        <f ca="1">_xll.PARETO($J$113,$K$113,A640)</f>
        <v>20.208193803996018</v>
      </c>
      <c r="CZ640" s="6">
        <f ca="1">_xll.UNIFORM($J$114,$K$114,A640)</f>
        <v>20.837339858037218</v>
      </c>
      <c r="DA640" s="6">
        <f ca="1">_xll.WEIBINV($J$115,$K$115,A640)</f>
        <v>22.51904562927275</v>
      </c>
      <c r="DB640" s="13"/>
      <c r="DC640" s="13"/>
      <c r="DD640" s="12"/>
      <c r="DE640">
        <f ca="1">_xll.EMP($B$524:$B$623,$C$524:$C$623,A640)</f>
        <v>19.59174590312346</v>
      </c>
      <c r="DF640">
        <f ca="1">_xll.EMP($D$524:$D$623,$E$524:$E$623,A640)</f>
        <v>20.330428031963464</v>
      </c>
      <c r="DG640">
        <f ca="1">_xll.EMP($F$524:$F$623,$G$524:$G$623,A640)</f>
        <v>19.634271193284789</v>
      </c>
      <c r="DH640">
        <f ca="1">_xll.EMP($H$524:$H$623,$I$524:$I$623,A640)</f>
        <v>20.308386117752573</v>
      </c>
      <c r="DI640">
        <f ca="1">_xll.EMP($J$524:$J$623,$K$524:$K$623,A640)</f>
        <v>19.652098233212492</v>
      </c>
      <c r="DJ640" t="e">
        <f ca="1">_xll.EMP($L$524:$L$623,$M$524:$M$623,A640)</f>
        <v>#VALUE!</v>
      </c>
      <c r="DK640">
        <f ca="1">_xll.EMP($N$524:$N$623,$O$524:$O$623,A640)</f>
        <v>20.50455106584047</v>
      </c>
      <c r="DL640">
        <f ca="1">_xll.EMP($P$524:$P$623,$Q$524:$Q$623,A640)</f>
        <v>20.428759190413199</v>
      </c>
      <c r="DM640">
        <f ca="1">_xll.EMP($R$524:$R$623,$S$524:$S$623,A640)</f>
        <v>20.348632673551787</v>
      </c>
      <c r="DN640">
        <f ca="1">_xll.EMP($T$524:$T$623,$U$524:$U$623,A640)</f>
        <v>20.484673605646137</v>
      </c>
      <c r="DO640">
        <f ca="1">_xll.EMP($V$524:$V$623,$W$524:$W$623,A640)</f>
        <v>19.979890160095309</v>
      </c>
    </row>
    <row r="641" spans="1:119">
      <c r="A641">
        <v>0.1</v>
      </c>
      <c r="D641" s="6">
        <f t="shared" ca="1" si="154"/>
        <v>119.03260025502902</v>
      </c>
      <c r="E641" s="6">
        <f ca="1">_xll.DEXPONINV($C$84,$D$84,A641)</f>
        <v>235.62419580835765</v>
      </c>
      <c r="F641" s="6">
        <f ca="1">_xll.EXPONINV($D$85,A641)+$C$85</f>
        <v>120.80730610800714</v>
      </c>
      <c r="G641" s="6">
        <f t="shared" ca="1" si="155"/>
        <v>206.21126803584735</v>
      </c>
      <c r="H641" s="6">
        <f ca="1">_xll.LOGISTICINV($C$87,$D$87,A641)</f>
        <v>253.77782808813299</v>
      </c>
      <c r="I641" s="6">
        <f ca="1">_xll.LOGLOGINV($C$88,$D$88,A641)</f>
        <v>210.87018888271587</v>
      </c>
      <c r="J641" s="6">
        <f ca="1">_xll.LOGLOGISTICINV($C$89,$D$89,A641)</f>
        <v>262.51902978781482</v>
      </c>
      <c r="K641" s="6">
        <f t="shared" ca="1" si="156"/>
        <v>191.49267998183981</v>
      </c>
      <c r="L641" s="6">
        <f t="shared" ca="1" si="157"/>
        <v>235.17831466461578</v>
      </c>
      <c r="M641" s="6">
        <f ca="1">_xll.PARETO($C$92,$D$92,A641)</f>
        <v>96.301912417474426</v>
      </c>
      <c r="N641" s="6">
        <f ca="1">_xll.UNIFORM($C$93,$D$93,A641)</f>
        <v>149.02067221876712</v>
      </c>
      <c r="O641" s="6">
        <f ca="1">_xll.WEIBINV($C$94,$D$94,A641)</f>
        <v>231.34409963644734</v>
      </c>
      <c r="P641" s="13"/>
      <c r="Q641" s="13"/>
      <c r="R641" s="13"/>
      <c r="S641">
        <f ca="1">_xll.EMP($B$186:$B$285,$C$186:$C$285,A641)</f>
        <v>86.826095529098723</v>
      </c>
      <c r="T641">
        <f ca="1">_xll.EMP($D$186:$D$285,$E$186:$E$285,A641)</f>
        <v>238.57867883406141</v>
      </c>
      <c r="U641">
        <f ca="1">_xll.EMP($F$186:$F$285,$G$186:$G$285,A641)</f>
        <v>153.18520068771394</v>
      </c>
      <c r="V641">
        <f ca="1">_xll.EMP($H$186:$H$285,$I$186:$I$285,A641)</f>
        <v>238.57867883406141</v>
      </c>
      <c r="W641">
        <f ca="1">_xll.EMP($J$186:$J$285,$K$186:$K$285,A641)</f>
        <v>191.49121154216658</v>
      </c>
      <c r="X641" t="e">
        <f ca="1">_xll.EMP($L$186:$L$285,$M$186:$M$285,A641)</f>
        <v>#VALUE!</v>
      </c>
      <c r="Y641">
        <f ca="1">_xll.EMP($N$186:$N$285,$O$186:$O$285,A641)</f>
        <v>238.57867883406141</v>
      </c>
      <c r="Z641">
        <f ca="1">_xll.EMP($P$186:$P$285,$Q$186:$Q$285,A641)</f>
        <v>238.57867883406141</v>
      </c>
      <c r="AA641">
        <f ca="1">_xll.EMP($R$186:$R$285,$S$186:$S$285,A641)</f>
        <v>238.57867883406141</v>
      </c>
      <c r="AB641">
        <f ca="1">_xll.EMP($T$186:$T$285,$U$186:$U$285,A641)</f>
        <v>238.57867883406141</v>
      </c>
      <c r="AC641">
        <f ca="1">_xll.EMP($V$186:$V$285,$W$186:$W$285,A641)</f>
        <v>238.57867883406141</v>
      </c>
      <c r="AH641" s="6">
        <f t="shared" ca="1" si="158"/>
        <v>358.16323748985178</v>
      </c>
      <c r="AI641" s="6">
        <f ca="1">_xll.DEXPONINV($J$84,$K$84,A641)</f>
        <v>334.81714555850573</v>
      </c>
      <c r="AJ641" s="6">
        <f ca="1">_xll.EXPONINV($K$85,A641)+$J$85</f>
        <v>361.256960304232</v>
      </c>
      <c r="AK641" s="6">
        <f t="shared" ca="1" si="159"/>
        <v>338.99809487590255</v>
      </c>
      <c r="AL641" s="6">
        <f ca="1">_xll.LOGISTICINV($J$87,$K$87,A641)</f>
        <v>336.37767319212963</v>
      </c>
      <c r="AM641" s="6">
        <f ca="1">_xll.LOGLOGINV($J$88,$K$88,A641)</f>
        <v>358.94775191217218</v>
      </c>
      <c r="AN641" s="6">
        <f ca="1">_xll.LOGLOGISTICINV($J$89,$K$89,A641)</f>
        <v>345.98205110469911</v>
      </c>
      <c r="AO641" s="6">
        <f t="shared" ca="1" si="160"/>
        <v>342.94233405592462</v>
      </c>
      <c r="AP641" s="6">
        <f t="shared" ca="1" si="161"/>
        <v>328.43275936177923</v>
      </c>
      <c r="AQ641" s="6">
        <f ca="1">_xll.PARETO($J$92,$K$92,A641)</f>
        <v>360.24101581197414</v>
      </c>
      <c r="AR641" s="6">
        <f ca="1">_xll.UNIFORM($J$93,$K$93,A641)</f>
        <v>381.11366693731281</v>
      </c>
      <c r="AS641" s="6">
        <f ca="1">_xll.WEIBINV($J$94,$K$94,A641)</f>
        <v>292.24688182634196</v>
      </c>
      <c r="AT641" s="13"/>
      <c r="AU641" s="13"/>
      <c r="AV641" s="12"/>
      <c r="AW641">
        <f ca="1">_xll.EMP($B$299:$B$398,$C$299:$C$398,A641)</f>
        <v>355.52876042915511</v>
      </c>
      <c r="AX641">
        <f ca="1">_xll.EMP($D$299:$D$398,$E$299:$E$398,A641)</f>
        <v>357.03338987449877</v>
      </c>
      <c r="AY641">
        <f ca="1">_xll.EMP($F$299:$F$398,$G$299:$G$398,A641)</f>
        <v>356.06753641886615</v>
      </c>
      <c r="AZ641">
        <f ca="1">_xll.EMP($H$299:$H$398,$I$299:$I$398,A641)</f>
        <v>357.02800516798243</v>
      </c>
      <c r="BA641">
        <f ca="1">_xll.EMP($J$299:$J$398,$K$299:$K$398,A641)</f>
        <v>356.37667319736852</v>
      </c>
      <c r="BB641" t="e">
        <f ca="1">_xll.EMP($L$299:$L$398,$M$299:$M$398,A641)</f>
        <v>#VALUE!</v>
      </c>
      <c r="BC641">
        <f ca="1">_xll.EMP($N$299:$N$398,$O$299:$O$398,A641)</f>
        <v>357.06079858607654</v>
      </c>
      <c r="BD641">
        <f ca="1">_xll.EMP($P$299:$P$398,$Q$299:$Q$398,A641)</f>
        <v>357.05476200428086</v>
      </c>
      <c r="BE641">
        <f ca="1">_xll.EMP($R$299:$R$398,$S$299:$S$398,A641)</f>
        <v>357.03921668245209</v>
      </c>
      <c r="BF641">
        <f ca="1">_xll.EMP($T$299:$T$398,$U$299:$U$398,A641)</f>
        <v>357.05917997710202</v>
      </c>
      <c r="BG641">
        <f ca="1">_xll.EMP($V$299:$V$398,$W$299:$W$398,A641)</f>
        <v>356.84335573142715</v>
      </c>
      <c r="BH641" s="12"/>
      <c r="BL641" s="6">
        <f t="shared" ca="1" si="162"/>
        <v>20.026491193286507</v>
      </c>
      <c r="BM641" s="6">
        <f ca="1">_xll.DEXPONINV($C$105,$D$105,A641)</f>
        <v>15.644503432706324</v>
      </c>
      <c r="BN641" s="6">
        <f ca="1">_xll.EXPONINV($D$106,A641)+$C$106</f>
        <v>20.421612678407385</v>
      </c>
      <c r="BO641" s="6">
        <f t="shared" ca="1" si="163"/>
        <v>20.271253116663765</v>
      </c>
      <c r="BP641" s="6">
        <f ca="1">_xll.LOGISTICINV($C$108,$D$108,A641)</f>
        <v>18.429178958176891</v>
      </c>
      <c r="BQ641" s="6">
        <f ca="1">_xll.LOGLOGINV($C$109,$D$109,A641)</f>
        <v>21.118007939783592</v>
      </c>
      <c r="BR641" s="6">
        <f ca="1">_xll.LOGLOGISTICINV($C$110,$D$110,A641)</f>
        <v>20.239457348221833</v>
      </c>
      <c r="BS641" s="6">
        <f t="shared" ca="1" si="164"/>
        <v>20.696468910747569</v>
      </c>
      <c r="BT641" s="6">
        <f t="shared" ca="1" si="165"/>
        <v>18.793577070049579</v>
      </c>
      <c r="BU641" s="6">
        <f ca="1">_xll.PARETO($C$113,$D$113,A641)</f>
        <v>20.056798675097028</v>
      </c>
      <c r="BV641" s="6">
        <f ca="1">_xll.UNIFORM($C$114,$D$114,A641)</f>
        <v>22.694426472448061</v>
      </c>
      <c r="BW641" s="6">
        <f ca="1">_xll.WEIBINV($C$115,$D$115,A641)</f>
        <v>17.621547838404435</v>
      </c>
      <c r="BX641" s="13"/>
      <c r="BY641" s="13"/>
      <c r="BZ641" s="12"/>
      <c r="CA641">
        <f ca="1">_xll.EMP($B$412:$B$511,$C$412:$C$511,A641)</f>
        <v>19.290394160084176</v>
      </c>
      <c r="CB641">
        <f ca="1">_xll.EMP($D$412:$D$511,$E$412:$E$511,A641)</f>
        <v>20.66530952268074</v>
      </c>
      <c r="CC641">
        <f ca="1">_xll.EMP($F$412:$F$511,$G$412:$G$511,A641)</f>
        <v>19.358147110494112</v>
      </c>
      <c r="CD641">
        <f ca="1">_xll.EMP($H$412:$H$511,$I$412:$I$511,A641)</f>
        <v>20.635980128159549</v>
      </c>
      <c r="CE641">
        <f ca="1">_xll.EMP($J$412:$J$511,$K$412:$K$511,A641)</f>
        <v>19.395632684332824</v>
      </c>
      <c r="CF641" t="e">
        <f ca="1">_xll.EMP($L$412:$L$511,$M$412:$M$511,A641)</f>
        <v>#VALUE!</v>
      </c>
      <c r="CG641">
        <f ca="1">_xll.EMP($N$412:$N$511,$O$412:$O$511,A641)</f>
        <v>20.928800653077751</v>
      </c>
      <c r="CH641">
        <f ca="1">_xll.EMP($P$412:$P$511,$Q$412:$Q$511,A641)</f>
        <v>20.807537450368272</v>
      </c>
      <c r="CI641">
        <f ca="1">_xll.EMP($R$412:$R$511,$S$412:$S$511,A641)</f>
        <v>20.70317674333797</v>
      </c>
      <c r="CJ641">
        <f ca="1">_xll.EMP($T$412:$T$511,$U$412:$U$511,A641)</f>
        <v>20.886337697262494</v>
      </c>
      <c r="CK641">
        <f ca="1">_xll.EMP($V$412:$V$511,$W$412:$W$511,A641)</f>
        <v>20.194657270056016</v>
      </c>
      <c r="CM641" s="12"/>
      <c r="CP641" s="6">
        <f t="shared" ca="1" si="166"/>
        <v>20.935973872701204</v>
      </c>
      <c r="CQ641" s="6">
        <f ca="1">_xll.DEXPONINV($J$105,$K$105,A641)</f>
        <v>24.576444034484108</v>
      </c>
      <c r="CR641" s="6">
        <f ca="1">_xll.EXPONINV($K$106,A641)+$J$106</f>
        <v>20.488086618952607</v>
      </c>
      <c r="CS641" s="6">
        <f t="shared" ca="1" si="167"/>
        <v>22.126233567725237</v>
      </c>
      <c r="CT641" s="6">
        <f ca="1">_xll.LOGISTICINV($J$108,$K$108,A641)</f>
        <v>22.693705896576397</v>
      </c>
      <c r="CU641" s="6">
        <f ca="1">_xll.LOGLOGINV($J$109,$K$109,A641)</f>
        <v>21.701423184966348</v>
      </c>
      <c r="CV641" s="6">
        <f ca="1">_xll.LOGLOGISTICINV($J$110,$K$110,A641)</f>
        <v>22.786153800507247</v>
      </c>
      <c r="CW641" s="6">
        <f t="shared" ca="1" si="168"/>
        <v>22.08015294962118</v>
      </c>
      <c r="CX641" s="6">
        <f t="shared" ca="1" si="169"/>
        <v>22.227707710851082</v>
      </c>
      <c r="CY641" s="6">
        <f ca="1">_xll.PARETO($J$113,$K$113,A641)</f>
        <v>20.290939517021823</v>
      </c>
      <c r="CZ641" s="6">
        <f ca="1">_xll.UNIFORM($J$114,$K$114,A641)</f>
        <v>20.984205678410948</v>
      </c>
      <c r="DA641" s="6">
        <f ca="1">_xll.WEIBINV($J$115,$K$115,A641)</f>
        <v>22.852318324118595</v>
      </c>
      <c r="DB641" s="13"/>
      <c r="DC641" s="13"/>
      <c r="DD641" s="12"/>
      <c r="DE641">
        <f ca="1">_xll.EMP($B$524:$B$623,$C$524:$C$623,A641)</f>
        <v>19.60021239517344</v>
      </c>
      <c r="DF641">
        <f ca="1">_xll.EMP($D$524:$D$623,$E$524:$E$623,A641)</f>
        <v>20.534497374210126</v>
      </c>
      <c r="DG641">
        <f ca="1">_xll.EMP($F$524:$F$623,$G$524:$G$623,A641)</f>
        <v>19.647462717574918</v>
      </c>
      <c r="DH641">
        <f ca="1">_xll.EMP($H$524:$H$623,$I$524:$I$623,A641)</f>
        <v>20.512965801342613</v>
      </c>
      <c r="DI641">
        <f ca="1">_xll.EMP($J$524:$J$623,$K$524:$K$623,A641)</f>
        <v>19.740818761382211</v>
      </c>
      <c r="DJ641" t="e">
        <f ca="1">_xll.EMP($L$524:$L$623,$M$524:$M$623,A641)</f>
        <v>#VALUE!</v>
      </c>
      <c r="DK641">
        <f ca="1">_xll.EMP($N$524:$N$623,$O$524:$O$623,A641)</f>
        <v>20.735499231307532</v>
      </c>
      <c r="DL641">
        <f ca="1">_xll.EMP($P$524:$P$623,$Q$524:$Q$623,A641)</f>
        <v>20.626327590977528</v>
      </c>
      <c r="DM641">
        <f ca="1">_xll.EMP($R$524:$R$623,$S$524:$S$623,A641)</f>
        <v>20.5631979071571</v>
      </c>
      <c r="DN641">
        <f ca="1">_xll.EMP($T$524:$T$623,$U$524:$U$623,A641)</f>
        <v>20.688046163274535</v>
      </c>
      <c r="DO641">
        <f ca="1">_xll.EMP($V$524:$V$623,$W$524:$W$623,A641)</f>
        <v>20.21894629356601</v>
      </c>
    </row>
    <row r="642" spans="1:119">
      <c r="A642">
        <v>0.11</v>
      </c>
      <c r="D642" s="6">
        <f t="shared" ca="1" si="154"/>
        <v>124.43541162160959</v>
      </c>
      <c r="E642" s="6">
        <f ca="1">_xll.DEXPONINV($C$84,$D$84,A642)</f>
        <v>247.95800231544968</v>
      </c>
      <c r="F642" s="6">
        <f ca="1">_xll.EXPONINV($D$85,A642)+$C$85</f>
        <v>124.99280609830788</v>
      </c>
      <c r="G642" s="6">
        <f t="shared" ca="1" si="155"/>
        <v>213.34821920364107</v>
      </c>
      <c r="H642" s="6">
        <f ca="1">_xll.LOGISTICINV($C$87,$D$87,A642)</f>
        <v>263.8914588804879</v>
      </c>
      <c r="I642" s="6">
        <f ca="1">_xll.LOGLOGINV($C$88,$D$88,A642)</f>
        <v>218.73350362140553</v>
      </c>
      <c r="J642" s="6">
        <f ca="1">_xll.LOGLOGISTICINV($C$89,$D$89,A642)</f>
        <v>269.66864300975931</v>
      </c>
      <c r="K642" s="6">
        <f t="shared" ca="1" si="156"/>
        <v>197.7291444753572</v>
      </c>
      <c r="L642" s="6">
        <f t="shared" ca="1" si="157"/>
        <v>244.65662742152637</v>
      </c>
      <c r="M642" s="6">
        <f ca="1">_xll.PARETO($C$92,$D$92,A642)</f>
        <v>98.041925658869403</v>
      </c>
      <c r="N642" s="6">
        <f ca="1">_xll.UNIFORM($C$93,$D$93,A642)</f>
        <v>155.7887963828237</v>
      </c>
      <c r="O642" s="6">
        <f ca="1">_xll.WEIBINV($C$94,$D$94,A642)</f>
        <v>239.63238820988195</v>
      </c>
      <c r="P642" s="13"/>
      <c r="Q642" s="13"/>
      <c r="R642" s="13"/>
      <c r="S642">
        <f ca="1">_xll.EMP($B$186:$B$285,$C$186:$C$285,A642)</f>
        <v>87.374762024188485</v>
      </c>
      <c r="T642">
        <f ca="1">_xll.EMP($D$186:$D$285,$E$186:$E$285,A642)</f>
        <v>276.50643298454219</v>
      </c>
      <c r="U642">
        <f ca="1">_xll.EMP($F$186:$F$285,$G$186:$G$285,A642)</f>
        <v>173.38174784403361</v>
      </c>
      <c r="V642">
        <f ca="1">_xll.EMP($H$186:$H$285,$I$186:$I$285,A642)</f>
        <v>274.97761807305437</v>
      </c>
      <c r="W642">
        <f ca="1">_xll.EMP($J$186:$J$285,$K$186:$K$285,A642)</f>
        <v>210.48816477978761</v>
      </c>
      <c r="X642" t="e">
        <f ca="1">_xll.EMP($L$186:$L$285,$M$186:$M$285,A642)</f>
        <v>#VALUE!</v>
      </c>
      <c r="Y642">
        <f ca="1">_xll.EMP($N$186:$N$285,$O$186:$O$285,A642)</f>
        <v>298.6449263289079</v>
      </c>
      <c r="Z642">
        <f ca="1">_xll.EMP($P$186:$P$285,$Q$186:$Q$285,A642)</f>
        <v>285.15931468589793</v>
      </c>
      <c r="AA642">
        <f ca="1">_xll.EMP($R$186:$R$285,$S$186:$S$285,A642)</f>
        <v>279.57718311056095</v>
      </c>
      <c r="AB642">
        <f ca="1">_xll.EMP($T$186:$T$285,$U$186:$U$285,A642)</f>
        <v>291.91053151756267</v>
      </c>
      <c r="AC642">
        <f ca="1">_xll.EMP($V$186:$V$285,$W$186:$W$285,A642)</f>
        <v>259.73316344827992</v>
      </c>
      <c r="AH642" s="6">
        <f t="shared" ca="1" si="158"/>
        <v>358.88828858951962</v>
      </c>
      <c r="AI642" s="6">
        <f ca="1">_xll.DEXPONINV($J$84,$K$84,A642)</f>
        <v>339.00779977035626</v>
      </c>
      <c r="AJ642" s="6">
        <f ca="1">_xll.EXPONINV($K$85,A642)+$J$85</f>
        <v>362.01100980321178</v>
      </c>
      <c r="AK642" s="6">
        <f t="shared" ca="1" si="159"/>
        <v>342.16875907515475</v>
      </c>
      <c r="AL642" s="6">
        <f ca="1">_xll.LOGISTICINV($J$87,$K$87,A642)</f>
        <v>339.87990138365234</v>
      </c>
      <c r="AM642" s="6">
        <f ca="1">_xll.LOGLOGINV($J$88,$K$88,A642)</f>
        <v>360.70552378600644</v>
      </c>
      <c r="AN642" s="6">
        <f ca="1">_xll.LOGLOGISTICINV($J$89,$K$89,A642)</f>
        <v>348.80731729635323</v>
      </c>
      <c r="AO642" s="6">
        <f t="shared" ca="1" si="160"/>
        <v>345.81214572910966</v>
      </c>
      <c r="AP642" s="6">
        <f t="shared" ca="1" si="161"/>
        <v>332.43432462068552</v>
      </c>
      <c r="AQ642" s="6">
        <f ca="1">_xll.PARETO($J$92,$K$92,A642)</f>
        <v>360.89344578085439</v>
      </c>
      <c r="AR642" s="6">
        <f ca="1">_xll.UNIFORM($J$93,$K$93,A642)</f>
        <v>383.81038124744953</v>
      </c>
      <c r="AS642" s="6">
        <f ca="1">_xll.WEIBINV($J$94,$K$94,A642)</f>
        <v>298.06714922812245</v>
      </c>
      <c r="AT642" s="13"/>
      <c r="AU642" s="13"/>
      <c r="AV642" s="12"/>
      <c r="AW642">
        <f ca="1">_xll.EMP($B$299:$B$398,$C$299:$C$398,A642)</f>
        <v>355.66698408847606</v>
      </c>
      <c r="AX642">
        <f ca="1">_xll.EMP($D$299:$D$398,$E$299:$E$398,A642)</f>
        <v>358.32965370204153</v>
      </c>
      <c r="AY642">
        <f ca="1">_xll.EMP($F$299:$F$398,$G$299:$G$398,A642)</f>
        <v>356.2596376771582</v>
      </c>
      <c r="AZ642">
        <f ca="1">_xll.EMP($H$299:$H$398,$I$299:$I$398,A642)</f>
        <v>358.35821176788727</v>
      </c>
      <c r="BA642">
        <f ca="1">_xll.EMP($J$299:$J$398,$K$299:$K$398,A642)</f>
        <v>356.59968813351082</v>
      </c>
      <c r="BB642" t="e">
        <f ca="1">_xll.EMP($L$299:$L$398,$M$299:$M$398,A642)</f>
        <v>#VALUE!</v>
      </c>
      <c r="BC642">
        <f ca="1">_xll.EMP($N$299:$N$398,$O$299:$O$398,A642)</f>
        <v>357.96252179002562</v>
      </c>
      <c r="BD642">
        <f ca="1">_xll.EMP($P$299:$P$398,$Q$299:$Q$398,A642)</f>
        <v>358.2248040980528</v>
      </c>
      <c r="BE642">
        <f ca="1">_xll.EMP($R$299:$R$398,$S$299:$S$398,A642)</f>
        <v>358.20921671570113</v>
      </c>
      <c r="BF642">
        <f ca="1">_xll.EMP($T$299:$T$398,$U$299:$U$398,A642)</f>
        <v>358.10146061106519</v>
      </c>
      <c r="BG642">
        <f ca="1">_xll.EMP($V$299:$V$398,$W$299:$W$398,A642)</f>
        <v>358.15376113883832</v>
      </c>
      <c r="BH642" s="12"/>
      <c r="BL642" s="6">
        <f t="shared" ca="1" si="162"/>
        <v>20.176019513479286</v>
      </c>
      <c r="BM642" s="6">
        <f ca="1">_xll.DEXPONINV($C$105,$D$105,A642)</f>
        <v>16.377396611598176</v>
      </c>
      <c r="BN642" s="6">
        <f ca="1">_xll.EXPONINV($D$106,A642)+$C$106</f>
        <v>20.559602261111898</v>
      </c>
      <c r="BO642" s="6">
        <f t="shared" ca="1" si="163"/>
        <v>20.655065504119733</v>
      </c>
      <c r="BP642" s="6">
        <f ca="1">_xll.LOGISTICINV($C$108,$D$108,A642)</f>
        <v>19.009263100643977</v>
      </c>
      <c r="BQ642" s="6">
        <f ca="1">_xll.LOGLOGINV($C$109,$D$109,A642)</f>
        <v>21.420292011675087</v>
      </c>
      <c r="BR642" s="6">
        <f ca="1">_xll.LOGLOGISTICINV($C$110,$D$110,A642)</f>
        <v>20.608572522956536</v>
      </c>
      <c r="BS642" s="6">
        <f t="shared" ca="1" si="164"/>
        <v>21.03201560102384</v>
      </c>
      <c r="BT642" s="6">
        <f t="shared" ca="1" si="165"/>
        <v>19.337854855879527</v>
      </c>
      <c r="BU642" s="6">
        <f ca="1">_xll.PARETO($C$113,$D$113,A642)</f>
        <v>20.1587514076231</v>
      </c>
      <c r="BV642" s="6">
        <f ca="1">_xll.UNIFORM($C$114,$D$114,A642)</f>
        <v>23.051827447771664</v>
      </c>
      <c r="BW642" s="6">
        <f ca="1">_xll.WEIBINV($C$115,$D$115,A642)</f>
        <v>18.172728818144208</v>
      </c>
      <c r="BX642" s="13"/>
      <c r="BY642" s="13"/>
      <c r="BZ642" s="12"/>
      <c r="CA642">
        <f ca="1">_xll.EMP($B$412:$B$511,$C$412:$C$511,A642)</f>
        <v>19.307391904171389</v>
      </c>
      <c r="CB642">
        <f ca="1">_xll.EMP($D$412:$D$511,$E$412:$E$511,A642)</f>
        <v>20.957753387938034</v>
      </c>
      <c r="CC642">
        <f ca="1">_xll.EMP($F$412:$F$511,$G$412:$G$511,A642)</f>
        <v>19.381920149622321</v>
      </c>
      <c r="CD642">
        <f ca="1">_xll.EMP($H$412:$H$511,$I$412:$I$511,A642)</f>
        <v>20.927343638459107</v>
      </c>
      <c r="CE642">
        <f ca="1">_xll.EMP($J$412:$J$511,$K$412:$K$511,A642)</f>
        <v>19.423154280844905</v>
      </c>
      <c r="CF642" t="e">
        <f ca="1">_xll.EMP($L$412:$L$511,$M$412:$M$511,A642)</f>
        <v>#VALUE!</v>
      </c>
      <c r="CG642">
        <f ca="1">_xll.EMP($N$412:$N$511,$O$412:$O$511,A642)</f>
        <v>21.262488897261029</v>
      </c>
      <c r="CH642">
        <f ca="1">_xll.EMP($P$412:$P$511,$Q$412:$Q$511,A642)</f>
        <v>21.106573249073097</v>
      </c>
      <c r="CI642">
        <f ca="1">_xll.EMP($R$412:$R$511,$S$412:$S$511,A642)</f>
        <v>21.008112320499034</v>
      </c>
      <c r="CJ642">
        <f ca="1">_xll.EMP($T$412:$T$511,$U$412:$U$511,A642)</f>
        <v>21.195404443195404</v>
      </c>
      <c r="CK642">
        <f ca="1">_xll.EMP($V$412:$V$511,$W$412:$W$511,A642)</f>
        <v>20.446254929258181</v>
      </c>
      <c r="CM642" s="12"/>
      <c r="CP642" s="6">
        <f t="shared" ca="1" si="166"/>
        <v>21.111149617274251</v>
      </c>
      <c r="CQ642" s="6">
        <f ca="1">_xll.DEXPONINV($J$105,$K$105,A642)</f>
        <v>24.964112845301447</v>
      </c>
      <c r="CR642" s="6">
        <f ca="1">_xll.EXPONINV($K$106,A642)+$J$106</f>
        <v>20.591222714430376</v>
      </c>
      <c r="CS642" s="6">
        <f t="shared" ca="1" si="167"/>
        <v>22.374647023710587</v>
      </c>
      <c r="CT642" s="6">
        <f ca="1">_xll.LOGISTICINV($J$108,$K$108,A642)</f>
        <v>23.015042102486493</v>
      </c>
      <c r="CU642" s="6">
        <f ca="1">_xll.LOGLOGINV($J$109,$K$109,A642)</f>
        <v>21.922185658660609</v>
      </c>
      <c r="CV642" s="6">
        <f ca="1">_xll.LOGLOGISTICINV($J$110,$K$110,A642)</f>
        <v>23.063395672751032</v>
      </c>
      <c r="CW642" s="6">
        <f t="shared" ca="1" si="168"/>
        <v>22.314924404275374</v>
      </c>
      <c r="CX642" s="6">
        <f t="shared" ca="1" si="169"/>
        <v>22.507576404958645</v>
      </c>
      <c r="CY642" s="6">
        <f ca="1">_xll.PARETO($J$113,$K$113,A642)</f>
        <v>20.374954302960781</v>
      </c>
      <c r="CZ642" s="6">
        <f ca="1">_xll.UNIFORM($J$114,$K$114,A642)</f>
        <v>21.131071498784678</v>
      </c>
      <c r="DA642" s="6">
        <f ca="1">_xll.WEIBINV($J$115,$K$115,A642)</f>
        <v>23.159793306578578</v>
      </c>
      <c r="DB642" s="13"/>
      <c r="DC642" s="13"/>
      <c r="DD642" s="12"/>
      <c r="DE642">
        <f ca="1">_xll.EMP($B$524:$B$623,$C$524:$C$623,A642)</f>
        <v>19.608678887223419</v>
      </c>
      <c r="DF642">
        <f ca="1">_xll.EMP($D$524:$D$623,$E$524:$E$623,A642)</f>
        <v>20.730497107653488</v>
      </c>
      <c r="DG642">
        <f ca="1">_xll.EMP($F$524:$F$623,$G$524:$G$623,A642)</f>
        <v>19.660654241865043</v>
      </c>
      <c r="DH642">
        <f ca="1">_xll.EMP($H$524:$H$623,$I$524:$I$623,A642)</f>
        <v>20.710575584807511</v>
      </c>
      <c r="DI642">
        <f ca="1">_xll.EMP($J$524:$J$623,$K$524:$K$623,A642)</f>
        <v>20.079372097343509</v>
      </c>
      <c r="DJ642" t="e">
        <f ca="1">_xll.EMP($L$524:$L$623,$M$524:$M$623,A642)</f>
        <v>#VALUE!</v>
      </c>
      <c r="DK642">
        <f ca="1">_xll.EMP($N$524:$N$623,$O$524:$O$623,A642)</f>
        <v>20.950486544782258</v>
      </c>
      <c r="DL642">
        <f ca="1">_xll.EMP($P$524:$P$623,$Q$524:$Q$623,A642)</f>
        <v>20.814911916358078</v>
      </c>
      <c r="DM642">
        <f ca="1">_xll.EMP($R$524:$R$623,$S$524:$S$623,A642)</f>
        <v>20.769837236443621</v>
      </c>
      <c r="DN642">
        <f ca="1">_xll.EMP($T$524:$T$623,$U$524:$U$623,A642)</f>
        <v>20.878948130954981</v>
      </c>
      <c r="DO642">
        <f ca="1">_xll.EMP($V$524:$V$623,$W$524:$W$623,A642)</f>
        <v>20.45800242703671</v>
      </c>
    </row>
    <row r="643" spans="1:119">
      <c r="A643">
        <v>0.12</v>
      </c>
      <c r="D643" s="6">
        <f t="shared" ca="1" si="154"/>
        <v>130.0321833030647</v>
      </c>
      <c r="E643" s="6">
        <f ca="1">_xll.DEXPONINV($C$84,$D$84,A643)</f>
        <v>259.21788546653607</v>
      </c>
      <c r="F643" s="6">
        <f ca="1">_xll.EXPONINV($D$85,A643)+$C$85</f>
        <v>129.22560087460494</v>
      </c>
      <c r="G643" s="6">
        <f t="shared" ca="1" si="155"/>
        <v>220.19117781360325</v>
      </c>
      <c r="H643" s="6">
        <f ca="1">_xll.LOGISTICINV($C$87,$D$87,A643)</f>
        <v>273.22887410964626</v>
      </c>
      <c r="I643" s="6">
        <f ca="1">_xll.LOGLOGINV($C$88,$D$88,A643)</f>
        <v>226.21448204574241</v>
      </c>
      <c r="J643" s="6">
        <f ca="1">_xll.LOGLOGISTICINV($C$89,$D$89,A643)</f>
        <v>276.44228182800362</v>
      </c>
      <c r="K643" s="6">
        <f t="shared" ca="1" si="156"/>
        <v>203.75504692773205</v>
      </c>
      <c r="L643" s="6">
        <f t="shared" ca="1" si="157"/>
        <v>253.53511225468989</v>
      </c>
      <c r="M643" s="6">
        <f ca="1">_xll.PARETO($C$92,$D$92,A643)</f>
        <v>99.833576640338507</v>
      </c>
      <c r="N643" s="6">
        <f ca="1">_xll.UNIFORM($C$93,$D$93,A643)</f>
        <v>162.55692054688029</v>
      </c>
      <c r="O643" s="6">
        <f ca="1">_xll.WEIBINV($C$94,$D$94,A643)</f>
        <v>247.50372582831136</v>
      </c>
      <c r="P643" s="13"/>
      <c r="Q643" s="13"/>
      <c r="R643" s="13"/>
      <c r="S643">
        <f ca="1">_xll.EMP($B$186:$B$285,$C$186:$C$285,A643)</f>
        <v>87.923428519278247</v>
      </c>
      <c r="T643">
        <f ca="1">_xll.EMP($D$186:$D$285,$E$186:$E$285,A643)</f>
        <v>288.93888071620711</v>
      </c>
      <c r="U643">
        <f ca="1">_xll.EMP($F$186:$F$285,$G$186:$G$285,A643)</f>
        <v>192.76978388647549</v>
      </c>
      <c r="V643">
        <f ca="1">_xll.EMP($H$186:$H$285,$I$186:$I$285,A643)</f>
        <v>287.30783581720266</v>
      </c>
      <c r="W643">
        <f ca="1">_xll.EMP($J$186:$J$285,$K$186:$K$285,A643)</f>
        <v>227.17015961231084</v>
      </c>
      <c r="X643" t="e">
        <f ca="1">_xll.EMP($L$186:$L$285,$M$186:$M$285,A643)</f>
        <v>#VALUE!</v>
      </c>
      <c r="Y643">
        <f ca="1">_xll.EMP($N$186:$N$285,$O$186:$O$285,A643)</f>
        <v>308.8644857890182</v>
      </c>
      <c r="Z643">
        <f ca="1">_xll.EMP($P$186:$P$285,$Q$186:$Q$285,A643)</f>
        <v>296.78650169343018</v>
      </c>
      <c r="AA643">
        <f ca="1">_xll.EMP($R$186:$R$285,$S$186:$S$285,A643)</f>
        <v>292.61326235027423</v>
      </c>
      <c r="AB643">
        <f ca="1">_xll.EMP($T$186:$T$285,$U$186:$U$285,A643)</f>
        <v>302.76775965366949</v>
      </c>
      <c r="AC643">
        <f ca="1">_xll.EMP($V$186:$V$285,$W$186:$W$285,A643)</f>
        <v>269.45242471509772</v>
      </c>
      <c r="AH643" s="6">
        <f t="shared" ca="1" si="158"/>
        <v>359.66422892793776</v>
      </c>
      <c r="AI643" s="6">
        <f ca="1">_xll.DEXPONINV($J$84,$K$84,A643)</f>
        <v>342.833567324348</v>
      </c>
      <c r="AJ643" s="6">
        <f ca="1">_xll.EXPONINV($K$85,A643)+$J$85</f>
        <v>362.77357981581417</v>
      </c>
      <c r="AK643" s="6">
        <f t="shared" ca="1" si="159"/>
        <v>345.15696808301357</v>
      </c>
      <c r="AL643" s="6">
        <f ca="1">_xll.LOGISTICINV($J$87,$K$87,A643)</f>
        <v>343.1133355007284</v>
      </c>
      <c r="AM643" s="6">
        <f ca="1">_xll.LOGLOGINV($J$88,$K$88,A643)</f>
        <v>362.37782788422078</v>
      </c>
      <c r="AN643" s="6">
        <f ca="1">_xll.LOGLOGISTICINV($J$89,$K$89,A643)</f>
        <v>351.43622446375997</v>
      </c>
      <c r="AO643" s="6">
        <f t="shared" ca="1" si="160"/>
        <v>348.52212327078047</v>
      </c>
      <c r="AP643" s="6">
        <f t="shared" ca="1" si="161"/>
        <v>336.18265381927733</v>
      </c>
      <c r="AQ643" s="6">
        <f ca="1">_xll.PARETO($J$92,$K$92,A643)</f>
        <v>361.55444971847089</v>
      </c>
      <c r="AR643" s="6">
        <f ca="1">_xll.UNIFORM($J$93,$K$93,A643)</f>
        <v>386.50709555758624</v>
      </c>
      <c r="AS643" s="6">
        <f ca="1">_xll.WEIBINV($J$94,$K$94,A643)</f>
        <v>303.51319412586685</v>
      </c>
      <c r="AT643" s="13"/>
      <c r="AU643" s="13"/>
      <c r="AV643" s="12"/>
      <c r="AW643">
        <f ca="1">_xll.EMP($B$299:$B$398,$C$299:$C$398,A643)</f>
        <v>355.805207747797</v>
      </c>
      <c r="AX643">
        <f ca="1">_xll.EMP($D$299:$D$398,$E$299:$E$398,A643)</f>
        <v>359.62421018348721</v>
      </c>
      <c r="AY643">
        <f ca="1">_xll.EMP($F$299:$F$398,$G$299:$G$398,A643)</f>
        <v>356.45173893545024</v>
      </c>
      <c r="AZ643">
        <f ca="1">_xll.EMP($H$299:$H$398,$I$299:$I$398,A643)</f>
        <v>359.68219038614291</v>
      </c>
      <c r="BA643">
        <f ca="1">_xll.EMP($J$299:$J$398,$K$299:$K$398,A643)</f>
        <v>356.82270306965307</v>
      </c>
      <c r="BB643" t="e">
        <f ca="1">_xll.EMP($L$299:$L$398,$M$299:$M$398,A643)</f>
        <v>#VALUE!</v>
      </c>
      <c r="BC643">
        <f ca="1">_xll.EMP($N$299:$N$398,$O$299:$O$398,A643)</f>
        <v>358.86424499397475</v>
      </c>
      <c r="BD643">
        <f ca="1">_xll.EMP($P$299:$P$398,$Q$299:$Q$398,A643)</f>
        <v>359.39484619182474</v>
      </c>
      <c r="BE643">
        <f ca="1">_xll.EMP($R$299:$R$398,$S$299:$S$398,A643)</f>
        <v>359.37921674895011</v>
      </c>
      <c r="BF643">
        <f ca="1">_xll.EMP($T$299:$T$398,$U$299:$U$398,A643)</f>
        <v>359.14374124502837</v>
      </c>
      <c r="BG643">
        <f ca="1">_xll.EMP($V$299:$V$398,$W$299:$W$398,A643)</f>
        <v>359.58053476585638</v>
      </c>
      <c r="BH643" s="12"/>
      <c r="BL643" s="6">
        <f t="shared" ca="1" si="162"/>
        <v>20.333958162600165</v>
      </c>
      <c r="BM643" s="6">
        <f ca="1">_xll.DEXPONINV($C$105,$D$105,A643)</f>
        <v>17.046475662887442</v>
      </c>
      <c r="BN643" s="6">
        <f ca="1">_xll.EXPONINV($D$106,A643)+$C$106</f>
        <v>20.699151081135451</v>
      </c>
      <c r="BO643" s="6">
        <f t="shared" ca="1" si="163"/>
        <v>21.019114254216319</v>
      </c>
      <c r="BP643" s="6">
        <f ca="1">_xll.LOGISTICINV($C$108,$D$108,A643)</f>
        <v>19.544826106380732</v>
      </c>
      <c r="BQ643" s="6">
        <f ca="1">_xll.LOGLOGINV($C$109,$D$109,A643)</f>
        <v>21.707878188114698</v>
      </c>
      <c r="BR643" s="6">
        <f ca="1">_xll.LOGLOGISTICINV($C$110,$D$110,A643)</f>
        <v>20.955332085125185</v>
      </c>
      <c r="BS643" s="6">
        <f t="shared" ca="1" si="164"/>
        <v>21.351260406020891</v>
      </c>
      <c r="BT643" s="6">
        <f t="shared" ca="1" si="165"/>
        <v>19.847688429686826</v>
      </c>
      <c r="BU643" s="6">
        <f ca="1">_xll.PARETO($C$113,$D$113,A643)</f>
        <v>20.262383246186687</v>
      </c>
      <c r="BV643" s="6">
        <f ca="1">_xll.UNIFORM($C$114,$D$114,A643)</f>
        <v>23.409228423095268</v>
      </c>
      <c r="BW643" s="6">
        <f ca="1">_xll.WEIBINV($C$115,$D$115,A643)</f>
        <v>18.693978630793548</v>
      </c>
      <c r="BX643" s="13"/>
      <c r="BY643" s="13"/>
      <c r="BZ643" s="12"/>
      <c r="CA643">
        <f ca="1">_xll.EMP($B$412:$B$511,$C$412:$C$511,A643)</f>
        <v>19.324389648258606</v>
      </c>
      <c r="CB643">
        <f ca="1">_xll.EMP($D$412:$D$511,$E$412:$E$511,A643)</f>
        <v>21.225432678886015</v>
      </c>
      <c r="CC643">
        <f ca="1">_xll.EMP($F$412:$F$511,$G$412:$G$511,A643)</f>
        <v>19.405693188750529</v>
      </c>
      <c r="CD643">
        <f ca="1">_xll.EMP($H$412:$H$511,$I$412:$I$511,A643)</f>
        <v>21.190660357242376</v>
      </c>
      <c r="CE643">
        <f ca="1">_xll.EMP($J$412:$J$511,$K$412:$K$511,A643)</f>
        <v>19.450675877356982</v>
      </c>
      <c r="CF643" t="e">
        <f ca="1">_xll.EMP($L$412:$L$511,$M$412:$M$511,A643)</f>
        <v>#VALUE!</v>
      </c>
      <c r="CG643">
        <f ca="1">_xll.EMP($N$412:$N$511,$O$412:$O$511,A643)</f>
        <v>21.577250600060143</v>
      </c>
      <c r="CH643">
        <f ca="1">_xll.EMP($P$412:$P$511,$Q$412:$Q$511,A643)</f>
        <v>21.385842525345602</v>
      </c>
      <c r="CI643">
        <f ca="1">_xll.EMP($R$412:$R$511,$S$412:$S$511,A643)</f>
        <v>21.293028492819182</v>
      </c>
      <c r="CJ643">
        <f ca="1">_xll.EMP($T$412:$T$511,$U$412:$U$511,A643)</f>
        <v>21.485650477253927</v>
      </c>
      <c r="CK643">
        <f ca="1">_xll.EMP($V$412:$V$511,$W$412:$W$511,A643)</f>
        <v>20.689365145983455</v>
      </c>
      <c r="CM643" s="12"/>
      <c r="CP643" s="6">
        <f t="shared" ca="1" si="166"/>
        <v>21.289280673441194</v>
      </c>
      <c r="CQ643" s="6">
        <f ca="1">_xll.DEXPONINV($J$105,$K$105,A643)</f>
        <v>25.318026741114057</v>
      </c>
      <c r="CR643" s="6">
        <f ca="1">_xll.EXPONINV($K$106,A643)+$J$106</f>
        <v>20.695524214178938</v>
      </c>
      <c r="CS643" s="6">
        <f t="shared" ca="1" si="167"/>
        <v>22.609055839402103</v>
      </c>
      <c r="CT643" s="6">
        <f ca="1">_xll.LOGISTICINV($J$108,$K$108,A643)</f>
        <v>23.311715932523178</v>
      </c>
      <c r="CU643" s="6">
        <f ca="1">_xll.LOGLOGINV($J$109,$K$109,A643)</f>
        <v>22.132214044588508</v>
      </c>
      <c r="CV643" s="6">
        <f ca="1">_xll.LOGLOGISTICINV($J$110,$K$110,A643)</f>
        <v>23.322353284910879</v>
      </c>
      <c r="CW643" s="6">
        <f t="shared" ca="1" si="168"/>
        <v>22.537102307690716</v>
      </c>
      <c r="CX643" s="6">
        <f t="shared" ca="1" si="169"/>
        <v>22.769733818375883</v>
      </c>
      <c r="CY643" s="6">
        <f ca="1">_xll.PARETO($J$113,$K$113,A643)</f>
        <v>20.460272216291504</v>
      </c>
      <c r="CZ643" s="6">
        <f ca="1">_xll.UNIFORM($J$114,$K$114,A643)</f>
        <v>21.277937319158408</v>
      </c>
      <c r="DA643" s="6">
        <f ca="1">_xll.WEIBINV($J$115,$K$115,A643)</f>
        <v>23.445750982605372</v>
      </c>
      <c r="DB643" s="13"/>
      <c r="DC643" s="13"/>
      <c r="DD643" s="12"/>
      <c r="DE643">
        <f ca="1">_xll.EMP($B$524:$B$623,$C$524:$C$623,A643)</f>
        <v>19.617145379273399</v>
      </c>
      <c r="DF643">
        <f ca="1">_xll.EMP($D$524:$D$623,$E$524:$E$623,A643)</f>
        <v>20.920887277099474</v>
      </c>
      <c r="DG643">
        <f ca="1">_xll.EMP($F$524:$F$623,$G$524:$G$623,A643)</f>
        <v>19.912063161771865</v>
      </c>
      <c r="DH643">
        <f ca="1">_xll.EMP($H$524:$H$623,$I$524:$I$623,A643)</f>
        <v>20.902618317912687</v>
      </c>
      <c r="DI643">
        <f ca="1">_xll.EMP($J$524:$J$623,$K$524:$K$623,A643)</f>
        <v>20.405272720987185</v>
      </c>
      <c r="DJ643" t="e">
        <f ca="1">_xll.EMP($L$524:$L$623,$M$524:$M$623,A643)</f>
        <v>#VALUE!</v>
      </c>
      <c r="DK643">
        <f ca="1">_xll.EMP($N$524:$N$623,$O$524:$O$623,A643)</f>
        <v>21.149807416680311</v>
      </c>
      <c r="DL643">
        <f ca="1">_xll.EMP($P$524:$P$623,$Q$524:$Q$623,A643)</f>
        <v>20.996596654540291</v>
      </c>
      <c r="DM643">
        <f ca="1">_xll.EMP($R$524:$R$623,$S$524:$S$623,A643)</f>
        <v>20.970402811345902</v>
      </c>
      <c r="DN643">
        <f ca="1">_xll.EMP($T$524:$T$623,$U$524:$U$623,A643)</f>
        <v>21.060561553982126</v>
      </c>
      <c r="DO643">
        <f ca="1">_xll.EMP($V$524:$V$623,$W$524:$W$623,A643)</f>
        <v>20.697058560507408</v>
      </c>
    </row>
    <row r="644" spans="1:119">
      <c r="A644">
        <v>0.13</v>
      </c>
      <c r="D644" s="6">
        <f t="shared" ca="1" si="154"/>
        <v>135.81065158564192</v>
      </c>
      <c r="E644" s="6">
        <f ca="1">_xll.DEXPONINV($C$84,$D$84,A644)</f>
        <v>269.57597387614726</v>
      </c>
      <c r="F644" s="6">
        <f ca="1">_xll.EXPONINV($D$85,A644)+$C$85</f>
        <v>133.50677149548204</v>
      </c>
      <c r="G644" s="6">
        <f t="shared" ca="1" si="155"/>
        <v>226.78424686168728</v>
      </c>
      <c r="H644" s="6">
        <f ca="1">_xll.LOGISTICINV($C$87,$D$87,A644)</f>
        <v>281.91668182904448</v>
      </c>
      <c r="I644" s="6">
        <f ca="1">_xll.LOGLOGINV($C$88,$D$88,A644)</f>
        <v>233.37255679806137</v>
      </c>
      <c r="J644" s="6">
        <f ca="1">_xll.LOGLOGISTICINV($C$89,$D$89,A644)</f>
        <v>282.89738683409325</v>
      </c>
      <c r="K644" s="6">
        <f t="shared" ca="1" si="156"/>
        <v>209.604662419514</v>
      </c>
      <c r="L644" s="6">
        <f t="shared" ca="1" si="157"/>
        <v>261.90617823483092</v>
      </c>
      <c r="M644" s="6">
        <f ca="1">_xll.PARETO($C$92,$D$92,A644)</f>
        <v>101.6790110431548</v>
      </c>
      <c r="N644" s="6">
        <f ca="1">_xll.UNIFORM($C$93,$D$93,A644)</f>
        <v>169.32504471093694</v>
      </c>
      <c r="O644" s="6">
        <f ca="1">_xll.WEIBINV($C$94,$D$94,A644)</f>
        <v>255.01692235257772</v>
      </c>
      <c r="P644" s="13"/>
      <c r="Q644" s="13"/>
      <c r="R644" s="13"/>
      <c r="S644">
        <f ca="1">_xll.EMP($B$186:$B$285,$C$186:$C$285,A644)</f>
        <v>98.457683900999271</v>
      </c>
      <c r="T644">
        <f ca="1">_xll.EMP($D$186:$D$285,$E$186:$E$285,A644)</f>
        <v>298.59733249063356</v>
      </c>
      <c r="U644">
        <f ca="1">_xll.EMP($F$186:$F$285,$G$186:$G$285,A644)</f>
        <v>210.80605427664997</v>
      </c>
      <c r="V644">
        <f ca="1">_xll.EMP($H$186:$H$285,$I$186:$I$285,A644)</f>
        <v>296.92744795224974</v>
      </c>
      <c r="W644">
        <f ca="1">_xll.EMP($J$186:$J$285,$K$186:$K$285,A644)</f>
        <v>241.77876445694423</v>
      </c>
      <c r="X644" t="e">
        <f ca="1">_xll.EMP($L$186:$L$285,$M$186:$M$285,A644)</f>
        <v>#VALUE!</v>
      </c>
      <c r="Y644">
        <f ca="1">_xll.EMP($N$186:$N$285,$O$186:$O$285,A644)</f>
        <v>315.99077946877503</v>
      </c>
      <c r="Z644">
        <f ca="1">_xll.EMP($P$186:$P$285,$Q$186:$Q$285,A644)</f>
        <v>305.53684286231902</v>
      </c>
      <c r="AA644">
        <f ca="1">_xll.EMP($R$186:$R$285,$S$186:$S$285,A644)</f>
        <v>302.48116340837896</v>
      </c>
      <c r="AB644">
        <f ca="1">_xll.EMP($T$186:$T$285,$U$186:$U$285,A644)</f>
        <v>310.67241172655821</v>
      </c>
      <c r="AC644">
        <f ca="1">_xll.EMP($V$186:$V$285,$W$186:$W$285,A644)</f>
        <v>279.17168598191552</v>
      </c>
      <c r="AH644" s="6">
        <f t="shared" ca="1" si="158"/>
        <v>360.48999764289596</v>
      </c>
      <c r="AI644" s="6">
        <f ca="1">_xll.DEXPONINV($J$84,$K$84,A644)</f>
        <v>346.35293231483149</v>
      </c>
      <c r="AJ644" s="6">
        <f ca="1">_xll.EXPONINV($K$85,A644)+$J$85</f>
        <v>363.54486510292446</v>
      </c>
      <c r="AK644" s="6">
        <f t="shared" ca="1" si="159"/>
        <v>347.99055412408904</v>
      </c>
      <c r="AL644" s="6">
        <f ca="1">_xll.LOGISTICINV($J$87,$K$87,A644)</f>
        <v>346.12181838309789</v>
      </c>
      <c r="AM644" s="6">
        <f ca="1">_xll.LOGLOGINV($J$88,$K$88,A644)</f>
        <v>363.97794982878969</v>
      </c>
      <c r="AN644" s="6">
        <f ca="1">_xll.LOGLOGISTICINV($J$89,$K$89,A644)</f>
        <v>353.90002841345449</v>
      </c>
      <c r="AO644" s="6">
        <f t="shared" ca="1" si="160"/>
        <v>351.09666959668539</v>
      </c>
      <c r="AP644" s="6">
        <f t="shared" ca="1" si="161"/>
        <v>339.71676032802509</v>
      </c>
      <c r="AQ644" s="6">
        <f ca="1">_xll.PARETO($J$92,$K$92,A644)</f>
        <v>362.22423967218236</v>
      </c>
      <c r="AR644" s="6">
        <f ca="1">_xll.UNIFORM($J$93,$K$93,A644)</f>
        <v>389.2038098677229</v>
      </c>
      <c r="AS644" s="6">
        <f ca="1">_xll.WEIBINV($J$94,$K$94,A644)</f>
        <v>308.64083005309885</v>
      </c>
      <c r="AT644" s="13"/>
      <c r="AU644" s="13"/>
      <c r="AV644" s="12"/>
      <c r="AW644">
        <f ca="1">_xll.EMP($B$299:$B$398,$C$299:$C$398,A644)</f>
        <v>355.94343140711794</v>
      </c>
      <c r="AX644">
        <f ca="1">_xll.EMP($D$299:$D$398,$E$299:$E$398,A644)</f>
        <v>360.85018336628718</v>
      </c>
      <c r="AY644">
        <f ca="1">_xll.EMP($F$299:$F$398,$G$299:$G$398,A644)</f>
        <v>356.64384019374222</v>
      </c>
      <c r="AZ644">
        <f ca="1">_xll.EMP($H$299:$H$398,$I$299:$I$398,A644)</f>
        <v>360.92425163751017</v>
      </c>
      <c r="BA644">
        <f ca="1">_xll.EMP($J$299:$J$398,$K$299:$K$398,A644)</f>
        <v>358.24947790200878</v>
      </c>
      <c r="BB644" t="e">
        <f ca="1">_xll.EMP($L$299:$L$398,$M$299:$M$398,A644)</f>
        <v>#VALUE!</v>
      </c>
      <c r="BC644">
        <f ca="1">_xll.EMP($N$299:$N$398,$O$299:$O$398,A644)</f>
        <v>359.78622954680901</v>
      </c>
      <c r="BD644">
        <f ca="1">_xll.EMP($P$299:$P$398,$Q$299:$Q$398,A644)</f>
        <v>360.55802044773094</v>
      </c>
      <c r="BE644">
        <f ca="1">_xll.EMP($R$299:$R$398,$S$299:$S$398,A644)</f>
        <v>360.53249096141042</v>
      </c>
      <c r="BF644">
        <f ca="1">_xll.EMP($T$299:$T$398,$U$299:$U$398,A644)</f>
        <v>360.21718484093327</v>
      </c>
      <c r="BG644">
        <f ca="1">_xll.EMP($V$299:$V$398,$W$299:$W$398,A644)</f>
        <v>361.00730839287451</v>
      </c>
      <c r="BH644" s="12"/>
      <c r="BL644" s="6">
        <f t="shared" ca="1" si="162"/>
        <v>20.500034465344484</v>
      </c>
      <c r="BM644" s="6">
        <f ca="1">_xll.DEXPONINV($C$105,$D$105,A644)</f>
        <v>17.661968725584483</v>
      </c>
      <c r="BN644" s="6">
        <f ca="1">_xll.EXPONINV($D$106,A644)+$C$106</f>
        <v>20.840294779338926</v>
      </c>
      <c r="BO644" s="6">
        <f t="shared" ca="1" si="163"/>
        <v>21.366387684260431</v>
      </c>
      <c r="BP644" s="6">
        <f ca="1">_xll.LOGISTICINV($C$108,$D$108,A644)</f>
        <v>20.043129791209292</v>
      </c>
      <c r="BQ644" s="6">
        <f ca="1">_xll.LOGLOGINV($C$109,$D$109,A644)</f>
        <v>21.983051197836453</v>
      </c>
      <c r="BR644" s="6">
        <f ca="1">_xll.LOGLOGISTICINV($C$110,$D$110,A644)</f>
        <v>21.28320523938114</v>
      </c>
      <c r="BS644" s="6">
        <f t="shared" ca="1" si="164"/>
        <v>21.656696918625549</v>
      </c>
      <c r="BT644" s="6">
        <f t="shared" ca="1" si="165"/>
        <v>20.328384242703308</v>
      </c>
      <c r="BU644" s="6">
        <f ca="1">_xll.PARETO($C$113,$D$113,A644)</f>
        <v>20.367741401854367</v>
      </c>
      <c r="BV644" s="6">
        <f ca="1">_xll.UNIFORM($C$114,$D$114,A644)</f>
        <v>23.766629398418871</v>
      </c>
      <c r="BW644" s="6">
        <f ca="1">_xll.WEIBINV($C$115,$D$115,A644)</f>
        <v>19.189581363945511</v>
      </c>
      <c r="BX644" s="13"/>
      <c r="BY644" s="13"/>
      <c r="BZ644" s="12"/>
      <c r="CA644">
        <f ca="1">_xll.EMP($B$412:$B$511,$C$412:$C$511,A644)</f>
        <v>19.341387392345819</v>
      </c>
      <c r="CB644">
        <f ca="1">_xll.EMP($D$412:$D$511,$E$412:$E$511,A644)</f>
        <v>21.476732067245749</v>
      </c>
      <c r="CC644">
        <f ca="1">_xll.EMP($F$412:$F$511,$G$412:$G$511,A644)</f>
        <v>19.429466227878738</v>
      </c>
      <c r="CD644">
        <f ca="1">_xll.EMP($H$412:$H$511,$I$412:$I$511,A644)</f>
        <v>21.440907605467832</v>
      </c>
      <c r="CE644">
        <f ca="1">_xll.EMP($J$412:$J$511,$K$412:$K$511,A644)</f>
        <v>19.478197473869063</v>
      </c>
      <c r="CF644" t="e">
        <f ca="1">_xll.EMP($L$412:$L$511,$M$412:$M$511,A644)</f>
        <v>#VALUE!</v>
      </c>
      <c r="CG644">
        <f ca="1">_xll.EMP($N$412:$N$511,$O$412:$O$511,A644)</f>
        <v>21.871585273970471</v>
      </c>
      <c r="CH644">
        <f ca="1">_xll.EMP($P$412:$P$511,$Q$412:$Q$511,A644)</f>
        <v>21.649405929052698</v>
      </c>
      <c r="CI644">
        <f ca="1">_xll.EMP($R$412:$R$511,$S$412:$S$511,A644)</f>
        <v>21.555551277153956</v>
      </c>
      <c r="CJ644">
        <f ca="1">_xll.EMP($T$412:$T$511,$U$412:$U$511,A644)</f>
        <v>21.759350071017924</v>
      </c>
      <c r="CK644">
        <f ca="1">_xll.EMP($V$412:$V$511,$W$412:$W$511,A644)</f>
        <v>20.927167645819512</v>
      </c>
      <c r="CM644" s="12"/>
      <c r="CP644" s="6">
        <f t="shared" ca="1" si="166"/>
        <v>21.470044898232089</v>
      </c>
      <c r="CQ644" s="6">
        <f ca="1">_xll.DEXPONINV($J$105,$K$105,A644)</f>
        <v>25.643595965326053</v>
      </c>
      <c r="CR644" s="6">
        <f ca="1">_xll.EXPONINV($K$106,A644)+$J$106</f>
        <v>20.80101775687028</v>
      </c>
      <c r="CS644" s="6">
        <f t="shared" ca="1" si="167"/>
        <v>22.831592626106726</v>
      </c>
      <c r="CT644" s="6">
        <f ca="1">_xll.LOGISTICINV($J$108,$K$108,A644)</f>
        <v>23.587750051974936</v>
      </c>
      <c r="CU644" s="6">
        <f ca="1">_xll.LOGLOGINV($J$109,$K$109,A644)</f>
        <v>22.33317691352153</v>
      </c>
      <c r="CV644" s="6">
        <f ca="1">_xll.LOGLOGISTICINV($J$110,$K$110,A644)</f>
        <v>23.565905649068764</v>
      </c>
      <c r="CW644" s="6">
        <f t="shared" ca="1" si="168"/>
        <v>22.748608106820203</v>
      </c>
      <c r="CX644" s="6">
        <f t="shared" ca="1" si="169"/>
        <v>23.016908538627881</v>
      </c>
      <c r="CY644" s="6">
        <f ca="1">_xll.PARETO($J$113,$K$113,A644)</f>
        <v>20.546928625817344</v>
      </c>
      <c r="CZ644" s="6">
        <f ca="1">_xll.UNIFORM($J$114,$K$114,A644)</f>
        <v>21.424803139532138</v>
      </c>
      <c r="DA644" s="6">
        <f ca="1">_xll.WEIBINV($J$115,$K$115,A644)</f>
        <v>23.713482117252862</v>
      </c>
      <c r="DB644" s="13"/>
      <c r="DC644" s="13"/>
      <c r="DD644" s="12"/>
      <c r="DE644">
        <f ca="1">_xll.EMP($B$524:$B$623,$C$524:$C$623,A644)</f>
        <v>19.625611871323379</v>
      </c>
      <c r="DF644">
        <f ca="1">_xll.EMP($D$524:$D$623,$E$524:$E$623,A644)</f>
        <v>21.107603027999517</v>
      </c>
      <c r="DG644">
        <f ca="1">_xll.EMP($F$524:$F$623,$G$524:$G$623,A644)</f>
        <v>20.236354446032273</v>
      </c>
      <c r="DH644">
        <f ca="1">_xll.EMP($H$524:$H$623,$I$524:$I$623,A644)</f>
        <v>21.091435803876685</v>
      </c>
      <c r="DI644">
        <f ca="1">_xll.EMP($J$524:$J$623,$K$524:$K$623,A644)</f>
        <v>20.720795637180753</v>
      </c>
      <c r="DJ644" t="e">
        <f ca="1">_xll.EMP($L$524:$L$623,$M$524:$M$623,A644)</f>
        <v>#VALUE!</v>
      </c>
      <c r="DK644">
        <f ca="1">_xll.EMP($N$524:$N$623,$O$524:$O$623,A644)</f>
        <v>21.331933630723007</v>
      </c>
      <c r="DL644">
        <f ca="1">_xll.EMP($P$524:$P$623,$Q$524:$Q$623,A644)</f>
        <v>21.172697289108683</v>
      </c>
      <c r="DM644">
        <f ca="1">_xll.EMP($R$524:$R$623,$S$524:$S$623,A644)</f>
        <v>21.164910339334046</v>
      </c>
      <c r="DN644">
        <f ca="1">_xll.EMP($T$524:$T$623,$U$524:$U$623,A644)</f>
        <v>21.235145020179836</v>
      </c>
      <c r="DO644">
        <f ca="1">_xll.EMP($V$524:$V$623,$W$524:$W$623,A644)</f>
        <v>20.936114693978109</v>
      </c>
    </row>
    <row r="645" spans="1:119">
      <c r="A645">
        <v>0.14000000000000001</v>
      </c>
      <c r="D645" s="6">
        <f t="shared" ca="1" si="154"/>
        <v>141.7601664021351</v>
      </c>
      <c r="E645" s="6">
        <f ca="1">_xll.DEXPONINV($C$84,$D$84,A645)</f>
        <v>279.16606583750445</v>
      </c>
      <c r="F645" s="6">
        <f ca="1">_xll.EXPONINV($D$85,A645)+$C$85</f>
        <v>137.83743651452679</v>
      </c>
      <c r="G645" s="6">
        <f t="shared" ca="1" si="155"/>
        <v>233.16270587774545</v>
      </c>
      <c r="H645" s="6">
        <f ca="1">_xll.LOGISTICINV($C$87,$D$87,A645)</f>
        <v>290.05336702452007</v>
      </c>
      <c r="I645" s="6">
        <f ca="1">_xll.LOGLOGINV($C$88,$D$88,A645)</f>
        <v>240.25483324806981</v>
      </c>
      <c r="J645" s="6">
        <f ca="1">_xll.LOGLOGISTICINV($C$89,$D$89,A645)</f>
        <v>289.07962809526174</v>
      </c>
      <c r="K645" s="6">
        <f t="shared" ca="1" si="156"/>
        <v>215.30547495255001</v>
      </c>
      <c r="L645" s="6">
        <f t="shared" ca="1" si="157"/>
        <v>269.84248273238074</v>
      </c>
      <c r="M645" s="6">
        <f ca="1">_xll.PARETO($C$92,$D$92,A645)</f>
        <v>103.58048978348239</v>
      </c>
      <c r="N645" s="6">
        <f ca="1">_xll.UNIFORM($C$93,$D$93,A645)</f>
        <v>176.09316887499352</v>
      </c>
      <c r="O645" s="6">
        <f ca="1">_xll.WEIBINV($C$94,$D$94,A645)</f>
        <v>262.2190699080698</v>
      </c>
      <c r="P645" s="13"/>
      <c r="Q645" s="13"/>
      <c r="R645" s="13"/>
      <c r="S645">
        <f ca="1">_xll.EMP($B$186:$B$285,$C$186:$C$285,A645)</f>
        <v>117.52296625483197</v>
      </c>
      <c r="T645">
        <f ca="1">_xll.EMP($D$186:$D$285,$E$186:$E$285,A645)</f>
        <v>306.95769371091507</v>
      </c>
      <c r="U645">
        <f ca="1">_xll.EMP($F$186:$F$285,$G$186:$G$285,A645)</f>
        <v>227.19621173509418</v>
      </c>
      <c r="V645">
        <f ca="1">_xll.EMP($H$186:$H$285,$I$186:$I$285,A645)</f>
        <v>305.40227721253751</v>
      </c>
      <c r="W645">
        <f ca="1">_xll.EMP($J$186:$J$285,$K$186:$K$285,A645)</f>
        <v>254.65802884711402</v>
      </c>
      <c r="X645" t="e">
        <f ca="1">_xll.EMP($L$186:$L$285,$M$186:$M$285,A645)</f>
        <v>#VALUE!</v>
      </c>
      <c r="Y645">
        <f ca="1">_xll.EMP($N$186:$N$285,$O$186:$O$285,A645)</f>
        <v>321.80523743303741</v>
      </c>
      <c r="Z645">
        <f ca="1">_xll.EMP($P$186:$P$285,$Q$186:$Q$285,A645)</f>
        <v>312.87497220370415</v>
      </c>
      <c r="AA645">
        <f ca="1">_xll.EMP($R$186:$R$285,$S$186:$S$285,A645)</f>
        <v>310.81330569906368</v>
      </c>
      <c r="AB645">
        <f ca="1">_xll.EMP($T$186:$T$285,$U$186:$U$285,A645)</f>
        <v>317.22071913654423</v>
      </c>
      <c r="AC645">
        <f ca="1">_xll.EMP($V$186:$V$285,$W$186:$W$285,A645)</f>
        <v>288.89094724873331</v>
      </c>
      <c r="AH645" s="6">
        <f t="shared" ca="1" si="158"/>
        <v>361.36469460888253</v>
      </c>
      <c r="AI645" s="6">
        <f ca="1">_xll.DEXPONINV($J$84,$K$84,A645)</f>
        <v>349.61135535290873</v>
      </c>
      <c r="AJ645" s="6">
        <f ca="1">_xll.EXPONINV($K$85,A645)+$J$85</f>
        <v>364.32506718043663</v>
      </c>
      <c r="AK645" s="6">
        <f t="shared" ca="1" si="159"/>
        <v>350.69148276978785</v>
      </c>
      <c r="AL645" s="6">
        <f ca="1">_xll.LOGISTICINV($J$87,$K$87,A645)</f>
        <v>348.93945419186014</v>
      </c>
      <c r="AM645" s="6">
        <f ca="1">_xll.LOGLOGINV($J$88,$K$88,A645)</f>
        <v>365.51641959297882</v>
      </c>
      <c r="AN645" s="6">
        <f ca="1">_xll.LOGLOGISTICINV($J$89,$K$89,A645)</f>
        <v>356.22319947635447</v>
      </c>
      <c r="AO645" s="6">
        <f t="shared" ca="1" si="160"/>
        <v>353.55506380617231</v>
      </c>
      <c r="AP645" s="6">
        <f t="shared" ca="1" si="161"/>
        <v>343.06731872127318</v>
      </c>
      <c r="AQ645" s="6">
        <f ca="1">_xll.PARETO($J$92,$K$92,A645)</f>
        <v>362.90303544814401</v>
      </c>
      <c r="AR645" s="6">
        <f ca="1">_xll.UNIFORM($J$93,$K$93,A645)</f>
        <v>391.90052417785961</v>
      </c>
      <c r="AS645" s="6">
        <f ca="1">_xll.WEIBINV($J$94,$K$94,A645)</f>
        <v>313.49416875459042</v>
      </c>
      <c r="AT645" s="13"/>
      <c r="AU645" s="13"/>
      <c r="AV645" s="12"/>
      <c r="AW645">
        <f ca="1">_xll.EMP($B$299:$B$398,$C$299:$C$398,A645)</f>
        <v>356.08165506643888</v>
      </c>
      <c r="AX645">
        <f ca="1">_xll.EMP($D$299:$D$398,$E$299:$E$398,A645)</f>
        <v>362.07615654908722</v>
      </c>
      <c r="AY645">
        <f ca="1">_xll.EMP($F$299:$F$398,$G$299:$G$398,A645)</f>
        <v>356.83594145203426</v>
      </c>
      <c r="AZ645">
        <f ca="1">_xll.EMP($H$299:$H$398,$I$299:$I$398,A645)</f>
        <v>362.16631288887737</v>
      </c>
      <c r="BA645">
        <f ca="1">_xll.EMP($J$299:$J$398,$K$299:$K$398,A645)</f>
        <v>359.98402508308578</v>
      </c>
      <c r="BB645" t="e">
        <f ca="1">_xll.EMP($L$299:$L$398,$M$299:$M$398,A645)</f>
        <v>#VALUE!</v>
      </c>
      <c r="BC645">
        <f ca="1">_xll.EMP($N$299:$N$398,$O$299:$O$398,A645)</f>
        <v>360.79446134156939</v>
      </c>
      <c r="BD645">
        <f ca="1">_xll.EMP($P$299:$P$398,$Q$299:$Q$398,A645)</f>
        <v>361.71978225556927</v>
      </c>
      <c r="BE645">
        <f ca="1">_xll.EMP($R$299:$R$398,$S$299:$S$398,A645)</f>
        <v>361.68199506544477</v>
      </c>
      <c r="BF645">
        <f ca="1">_xll.EMP($T$299:$T$398,$U$299:$U$398,A645)</f>
        <v>361.31436926424891</v>
      </c>
      <c r="BG645">
        <f ca="1">_xll.EMP($V$299:$V$398,$W$299:$W$398,A645)</f>
        <v>362.43408201989257</v>
      </c>
      <c r="BH645" s="12"/>
      <c r="BL645" s="6">
        <f t="shared" ca="1" si="162"/>
        <v>20.67398426751085</v>
      </c>
      <c r="BM645" s="6">
        <f ca="1">_xll.DEXPONINV($C$105,$D$105,A645)</f>
        <v>18.231826293836658</v>
      </c>
      <c r="BN645" s="6">
        <f ca="1">_xll.EXPONINV($D$106,A645)+$C$106</f>
        <v>20.983070232736566</v>
      </c>
      <c r="BO645" s="6">
        <f t="shared" ca="1" si="163"/>
        <v>21.699255220041806</v>
      </c>
      <c r="BP645" s="6">
        <f ca="1">_xll.LOGISTICINV($C$108,$D$108,A645)</f>
        <v>20.509822925559227</v>
      </c>
      <c r="BQ645" s="6">
        <f ca="1">_xll.LOGLOGINV($C$109,$D$109,A645)</f>
        <v>22.247621880598949</v>
      </c>
      <c r="BR645" s="6">
        <f ca="1">_xll.LOGLOGISTICINV($C$110,$D$110,A645)</f>
        <v>21.59492997294711</v>
      </c>
      <c r="BS645" s="6">
        <f t="shared" ca="1" si="164"/>
        <v>21.950304085377713</v>
      </c>
      <c r="BT645" s="6">
        <f t="shared" ca="1" si="165"/>
        <v>20.784114534621487</v>
      </c>
      <c r="BU645" s="6">
        <f ca="1">_xll.PARETO($C$113,$D$113,A645)</f>
        <v>20.474874975753725</v>
      </c>
      <c r="BV645" s="6">
        <f ca="1">_xll.UNIFORM($C$114,$D$114,A645)</f>
        <v>24.124030373742475</v>
      </c>
      <c r="BW645" s="6">
        <f ca="1">_xll.WEIBINV($C$115,$D$115,A645)</f>
        <v>19.662954614836782</v>
      </c>
      <c r="BX645" s="13"/>
      <c r="BY645" s="13"/>
      <c r="BZ645" s="12"/>
      <c r="CA645">
        <f ca="1">_xll.EMP($B$412:$B$511,$C$412:$C$511,A645)</f>
        <v>19.358385136433032</v>
      </c>
      <c r="CB645">
        <f ca="1">_xll.EMP($D$412:$D$511,$E$412:$E$511,A645)</f>
        <v>21.718227735281879</v>
      </c>
      <c r="CC645">
        <f ca="1">_xll.EMP($F$412:$F$511,$G$412:$G$511,A645)</f>
        <v>19.453239267006946</v>
      </c>
      <c r="CD645">
        <f ca="1">_xll.EMP($H$412:$H$511,$I$412:$I$511,A645)</f>
        <v>21.681414160266844</v>
      </c>
      <c r="CE645">
        <f ca="1">_xll.EMP($J$412:$J$511,$K$412:$K$511,A645)</f>
        <v>19.814208888368224</v>
      </c>
      <c r="CF645" t="e">
        <f ca="1">_xll.EMP($L$412:$L$511,$M$412:$M$511,A645)</f>
        <v>#VALUE!</v>
      </c>
      <c r="CG645">
        <f ca="1">_xll.EMP($N$412:$N$511,$O$412:$O$511,A645)</f>
        <v>22.146328620404539</v>
      </c>
      <c r="CH645">
        <f ca="1">_xll.EMP($P$412:$P$511,$Q$412:$Q$511,A645)</f>
        <v>21.891877365189085</v>
      </c>
      <c r="CI645">
        <f ca="1">_xll.EMP($R$412:$R$511,$S$412:$S$511,A645)</f>
        <v>21.805373557376416</v>
      </c>
      <c r="CJ645">
        <f ca="1">_xll.EMP($T$412:$T$511,$U$412:$U$511,A645)</f>
        <v>22.019170229517872</v>
      </c>
      <c r="CK645">
        <f ca="1">_xll.EMP($V$412:$V$511,$W$412:$W$511,A645)</f>
        <v>21.164970145655566</v>
      </c>
      <c r="CM645" s="12"/>
      <c r="CP645" s="6">
        <f t="shared" ca="1" si="166"/>
        <v>21.653148161109151</v>
      </c>
      <c r="CQ645" s="6">
        <f ca="1">_xll.DEXPONINV($J$105,$K$105,A645)</f>
        <v>25.945025985664913</v>
      </c>
      <c r="CR645" s="6">
        <f ca="1">_xll.EXPONINV($K$106,A645)+$J$106</f>
        <v>20.907730905101424</v>
      </c>
      <c r="CS645" s="6">
        <f t="shared" ca="1" si="167"/>
        <v>23.04394164569792</v>
      </c>
      <c r="CT645" s="6">
        <f ca="1">_xll.LOGISTICINV($J$108,$K$108,A645)</f>
        <v>23.846273583541404</v>
      </c>
      <c r="CU645" s="6">
        <f ca="1">_xll.LOGLOGINV($J$109,$K$109,A645)</f>
        <v>22.526396748189477</v>
      </c>
      <c r="CV645" s="6">
        <f ca="1">_xll.LOGLOGISTICINV($J$110,$K$110,A645)</f>
        <v>23.796313929581359</v>
      </c>
      <c r="CW645" s="6">
        <f t="shared" ca="1" si="168"/>
        <v>22.950961776070205</v>
      </c>
      <c r="CX645" s="6">
        <f t="shared" ca="1" si="169"/>
        <v>23.251245939464319</v>
      </c>
      <c r="CY645" s="6">
        <f ca="1">_xll.PARETO($J$113,$K$113,A645)</f>
        <v>20.634960281208155</v>
      </c>
      <c r="CZ645" s="6">
        <f ca="1">_xll.UNIFORM($J$114,$K$114,A645)</f>
        <v>21.571668959905868</v>
      </c>
      <c r="DA645" s="6">
        <f ca="1">_xll.WEIBINV($J$115,$K$115,A645)</f>
        <v>23.965573823476227</v>
      </c>
      <c r="DB645" s="13"/>
      <c r="DC645" s="13"/>
      <c r="DD645" s="12"/>
      <c r="DE645">
        <f ca="1">_xll.EMP($B$524:$B$623,$C$524:$C$623,A645)</f>
        <v>19.634078363373359</v>
      </c>
      <c r="DF645">
        <f ca="1">_xll.EMP($D$524:$D$623,$E$524:$E$623,A645)</f>
        <v>21.291888393560779</v>
      </c>
      <c r="DG645">
        <f ca="1">_xll.EMP($F$524:$F$623,$G$524:$G$623,A645)</f>
        <v>20.553051236949475</v>
      </c>
      <c r="DH645">
        <f ca="1">_xll.EMP($H$524:$H$623,$I$524:$I$623,A645)</f>
        <v>21.278216316884293</v>
      </c>
      <c r="DI645">
        <f ca="1">_xll.EMP($J$524:$J$623,$K$524:$K$623,A645)</f>
        <v>21.028393661005328</v>
      </c>
      <c r="DJ645" t="e">
        <f ca="1">_xll.EMP($L$524:$L$623,$M$524:$M$623,A645)</f>
        <v>#VALUE!</v>
      </c>
      <c r="DK645">
        <f ca="1">_xll.EMP($N$524:$N$623,$O$524:$O$623,A645)</f>
        <v>21.501330264302975</v>
      </c>
      <c r="DL645">
        <f ca="1">_xll.EMP($P$524:$P$623,$Q$524:$Q$623,A645)</f>
        <v>21.345482125777679</v>
      </c>
      <c r="DM645">
        <f ca="1">_xll.EMP($R$524:$R$623,$S$524:$S$623,A645)</f>
        <v>21.353641141033549</v>
      </c>
      <c r="DN645">
        <f ca="1">_xll.EMP($T$524:$T$623,$U$524:$U$623,A645)</f>
        <v>21.404168352164781</v>
      </c>
      <c r="DO645">
        <f ca="1">_xll.EMP($V$524:$V$623,$W$524:$W$623,A645)</f>
        <v>21.17517082744881</v>
      </c>
    </row>
    <row r="646" spans="1:119">
      <c r="A646">
        <v>0.15</v>
      </c>
      <c r="D646" s="6">
        <f t="shared" ca="1" si="154"/>
        <v>147.87072314395675</v>
      </c>
      <c r="E646" s="6">
        <f ca="1">_xll.DEXPONINV($C$84,$D$84,A646)</f>
        <v>288.09422785582973</v>
      </c>
      <c r="F646" s="6">
        <f ca="1">_xll.EXPONINV($D$85,A646)+$C$85</f>
        <v>142.21875373457976</v>
      </c>
      <c r="G646" s="6">
        <f t="shared" ca="1" si="155"/>
        <v>239.35531083051092</v>
      </c>
      <c r="H646" s="6">
        <f ca="1">_xll.LOGISTICINV($C$87,$D$87,A646)</f>
        <v>297.71707086230583</v>
      </c>
      <c r="I646" s="6">
        <f ca="1">_xll.LOGLOGINV($C$88,$D$88,A646)</f>
        <v>246.89936338314914</v>
      </c>
      <c r="J646" s="6">
        <f ca="1">_xll.LOGLOGISTICINV($C$89,$D$89,A646)</f>
        <v>295.02599728955516</v>
      </c>
      <c r="K646" s="6">
        <f t="shared" ca="1" si="156"/>
        <v>220.87994613853917</v>
      </c>
      <c r="L646" s="6">
        <f t="shared" ca="1" si="157"/>
        <v>277.40225599660062</v>
      </c>
      <c r="M646" s="6">
        <f ca="1">_xll.PARETO($C$92,$D$92,A646)</f>
        <v>105.54039663461218</v>
      </c>
      <c r="N646" s="6">
        <f ca="1">_xll.UNIFORM($C$93,$D$93,A646)</f>
        <v>182.86129303905011</v>
      </c>
      <c r="O646" s="6">
        <f ca="1">_xll.WEIBINV($C$94,$D$94,A646)</f>
        <v>269.14854758369972</v>
      </c>
      <c r="P646" s="13"/>
      <c r="Q646" s="13"/>
      <c r="R646" s="13"/>
      <c r="S646">
        <f ca="1">_xll.EMP($B$186:$B$285,$C$186:$C$285,A646)</f>
        <v>136.90846831725688</v>
      </c>
      <c r="T646">
        <f ca="1">_xll.EMP($D$186:$D$285,$E$186:$E$285,A646)</f>
        <v>314.45821014386507</v>
      </c>
      <c r="U646">
        <f ca="1">_xll.EMP($F$186:$F$285,$G$186:$G$285,A646)</f>
        <v>242.00658043615039</v>
      </c>
      <c r="V646">
        <f ca="1">_xll.EMP($H$186:$H$285,$I$186:$I$285,A646)</f>
        <v>313.14534673363022</v>
      </c>
      <c r="W646">
        <f ca="1">_xll.EMP($J$186:$J$285,$K$186:$K$285,A646)</f>
        <v>266.17862061032758</v>
      </c>
      <c r="X646" t="e">
        <f ca="1">_xll.EMP($L$186:$L$285,$M$186:$M$285,A646)</f>
        <v>#VALUE!</v>
      </c>
      <c r="Y646">
        <f ca="1">_xll.EMP($N$186:$N$285,$O$186:$O$285,A646)</f>
        <v>326.81991361930216</v>
      </c>
      <c r="Z646">
        <f ca="1">_xll.EMP($P$186:$P$285,$Q$186:$Q$285,A646)</f>
        <v>319.38916706702258</v>
      </c>
      <c r="AA646">
        <f ca="1">_xll.EMP($R$186:$R$285,$S$186:$S$285,A646)</f>
        <v>318.1454001249308</v>
      </c>
      <c r="AB646">
        <f ca="1">_xll.EMP($T$186:$T$285,$U$186:$U$285,A646)</f>
        <v>323.00524590468842</v>
      </c>
      <c r="AC646">
        <f ca="1">_xll.EMP($V$186:$V$285,$W$186:$W$285,A646)</f>
        <v>298.61020851555105</v>
      </c>
      <c r="AH646" s="6">
        <f t="shared" ca="1" si="158"/>
        <v>362.28751614240497</v>
      </c>
      <c r="AI646" s="6">
        <f ca="1">_xll.DEXPONINV($J$84,$K$84,A646)</f>
        <v>352.6448746273245</v>
      </c>
      <c r="AJ646" s="6">
        <f ca="1">_xll.EXPONINV($K$85,A646)+$J$85</f>
        <v>365.11439463529467</v>
      </c>
      <c r="AK646" s="6">
        <f t="shared" ca="1" si="159"/>
        <v>353.27743802139616</v>
      </c>
      <c r="AL646" s="6">
        <f ca="1">_xll.LOGISTICINV($J$87,$K$87,A646)</f>
        <v>351.59330226909691</v>
      </c>
      <c r="AM646" s="6">
        <f ca="1">_xll.LOGLOGINV($J$88,$K$88,A646)</f>
        <v>367.00174334948827</v>
      </c>
      <c r="AN646" s="6">
        <f ca="1">_xll.LOGLOGISTICINV($J$89,$K$89,A646)</f>
        <v>358.42527045661802</v>
      </c>
      <c r="AO646" s="6">
        <f t="shared" ca="1" si="160"/>
        <v>355.91282793600556</v>
      </c>
      <c r="AP646" s="6">
        <f t="shared" ca="1" si="161"/>
        <v>346.25891271433431</v>
      </c>
      <c r="AQ646" s="6">
        <f ca="1">_xll.PARETO($J$92,$K$92,A646)</f>
        <v>363.5910649893637</v>
      </c>
      <c r="AR646" s="6">
        <f ca="1">_xll.UNIFORM($J$93,$K$93,A646)</f>
        <v>394.59723848799632</v>
      </c>
      <c r="AS646" s="6">
        <f ca="1">_xll.WEIBINV($J$94,$K$94,A646)</f>
        <v>318.10872399933203</v>
      </c>
      <c r="AT646" s="13"/>
      <c r="AU646" s="13"/>
      <c r="AV646" s="12"/>
      <c r="AW646">
        <f ca="1">_xll.EMP($B$299:$B$398,$C$299:$C$398,A646)</f>
        <v>356.21987872575983</v>
      </c>
      <c r="AX646">
        <f ca="1">_xll.EMP($D$299:$D$398,$E$299:$E$398,A646)</f>
        <v>363.28817696271807</v>
      </c>
      <c r="AY646">
        <f ca="1">_xll.EMP($F$299:$F$398,$G$299:$G$398,A646)</f>
        <v>358.19170644124569</v>
      </c>
      <c r="AZ646">
        <f ca="1">_xll.EMP($H$299:$H$398,$I$299:$I$398,A646)</f>
        <v>363.38287219194234</v>
      </c>
      <c r="BA646">
        <f ca="1">_xll.EMP($J$299:$J$398,$K$299:$K$398,A646)</f>
        <v>361.65164911812428</v>
      </c>
      <c r="BB646" t="e">
        <f ca="1">_xll.EMP($L$299:$L$398,$M$299:$M$398,A646)</f>
        <v>#VALUE!</v>
      </c>
      <c r="BC646">
        <f ca="1">_xll.EMP($N$299:$N$398,$O$299:$O$398,A646)</f>
        <v>361.80269313632971</v>
      </c>
      <c r="BD646">
        <f ca="1">_xll.EMP($P$299:$P$398,$Q$299:$Q$398,A646)</f>
        <v>362.89394538786786</v>
      </c>
      <c r="BE646">
        <f ca="1">_xll.EMP($R$299:$R$398,$S$299:$S$398,A646)</f>
        <v>362.86838681134844</v>
      </c>
      <c r="BF646">
        <f ca="1">_xll.EMP($T$299:$T$398,$U$299:$U$398,A646)</f>
        <v>362.42051696950244</v>
      </c>
      <c r="BG646">
        <f ca="1">_xll.EMP($V$299:$V$398,$W$299:$W$398,A646)</f>
        <v>363.86085564691069</v>
      </c>
      <c r="BH646" s="12"/>
      <c r="BL646" s="6">
        <f t="shared" ca="1" si="162"/>
        <v>20.855586020414233</v>
      </c>
      <c r="BM646" s="6">
        <f ca="1">_xll.DEXPONINV($C$105,$D$105,A646)</f>
        <v>18.762350997585607</v>
      </c>
      <c r="BN646" s="6">
        <f ca="1">_xll.EXPONINV($D$106,A646)+$C$106</f>
        <v>21.127515612330932</v>
      </c>
      <c r="BO646" s="6">
        <f t="shared" ca="1" si="163"/>
        <v>22.019631054696674</v>
      </c>
      <c r="BP646" s="6">
        <f ca="1">_xll.LOGISTICINV($C$108,$D$108,A646)</f>
        <v>20.949387426195749</v>
      </c>
      <c r="BQ646" s="6">
        <f ca="1">_xll.LOGLOGINV($C$109,$D$109,A646)</f>
        <v>22.503053043128283</v>
      </c>
      <c r="BR646" s="6">
        <f ca="1">_xll.LOGLOGISTICINV($C$110,$D$110,A646)</f>
        <v>21.892708419514747</v>
      </c>
      <c r="BS646" s="6">
        <f t="shared" ca="1" si="164"/>
        <v>22.233682250594832</v>
      </c>
      <c r="BT646" s="6">
        <f t="shared" ca="1" si="165"/>
        <v>21.218223089503908</v>
      </c>
      <c r="BU646" s="6">
        <f ca="1">_xll.PARETO($C$113,$D$113,A646)</f>
        <v>20.583835057794005</v>
      </c>
      <c r="BV646" s="6">
        <f ca="1">_xll.UNIFORM($C$114,$D$114,A646)</f>
        <v>24.481431349066078</v>
      </c>
      <c r="BW646" s="6">
        <f ca="1">_xll.WEIBINV($C$115,$D$115,A646)</f>
        <v>20.116873841575579</v>
      </c>
      <c r="BX646" s="13"/>
      <c r="BY646" s="13"/>
      <c r="BZ646" s="12"/>
      <c r="CA646">
        <f ca="1">_xll.EMP($B$412:$B$511,$C$412:$C$511,A646)</f>
        <v>19.375382880520249</v>
      </c>
      <c r="CB646">
        <f ca="1">_xll.EMP($D$412:$D$511,$E$412:$E$511,A646)</f>
        <v>21.948525112117022</v>
      </c>
      <c r="CC646">
        <f ca="1">_xll.EMP($F$412:$F$511,$G$412:$G$511,A646)</f>
        <v>19.477012306135155</v>
      </c>
      <c r="CD646">
        <f ca="1">_xll.EMP($H$412:$H$511,$I$412:$I$511,A646)</f>
        <v>21.908996446092196</v>
      </c>
      <c r="CE646">
        <f ca="1">_xll.EMP($J$412:$J$511,$K$412:$K$511,A646)</f>
        <v>20.177463482154117</v>
      </c>
      <c r="CF646" t="e">
        <f ca="1">_xll.EMP($L$412:$L$511,$M$412:$M$511,A646)</f>
        <v>#VALUE!</v>
      </c>
      <c r="CG646">
        <f ca="1">_xll.EMP($N$412:$N$511,$O$412:$O$511,A646)</f>
        <v>22.404448529614694</v>
      </c>
      <c r="CH646">
        <f ca="1">_xll.EMP($P$412:$P$511,$Q$412:$Q$511,A646)</f>
        <v>22.125229161738339</v>
      </c>
      <c r="CI646">
        <f ca="1">_xll.EMP($R$412:$R$511,$S$412:$S$511,A646)</f>
        <v>22.045589155611534</v>
      </c>
      <c r="CJ646">
        <f ca="1">_xll.EMP($T$412:$T$511,$U$412:$U$511,A646)</f>
        <v>22.258652904815946</v>
      </c>
      <c r="CK646">
        <f ca="1">_xll.EMP($V$412:$V$511,$W$412:$W$511,A646)</f>
        <v>21.402772645491623</v>
      </c>
      <c r="CM646" s="12"/>
      <c r="CP646" s="6">
        <f t="shared" ca="1" si="166"/>
        <v>21.838352356398936</v>
      </c>
      <c r="CQ646" s="6">
        <f ca="1">_xll.DEXPONINV($J$105,$K$105,A646)</f>
        <v>26.225650620925606</v>
      </c>
      <c r="CR646" s="6">
        <f ca="1">_xll.EXPONINV($K$106,A646)+$J$106</f>
        <v>21.015692188621415</v>
      </c>
      <c r="CS646" s="6">
        <f t="shared" ca="1" si="167"/>
        <v>23.247459834857864</v>
      </c>
      <c r="CT646" s="6">
        <f ca="1">_xll.LOGISTICINV($J$108,$K$108,A646)</f>
        <v>24.089769274160666</v>
      </c>
      <c r="CU646" s="6">
        <f ca="1">_xll.LOGLOGINV($J$109,$K$109,A646)</f>
        <v>22.712941857714199</v>
      </c>
      <c r="CV646" s="6">
        <f ca="1">_xll.LOGLOGISTICINV($J$110,$K$110,A646)</f>
        <v>24.015388429725025</v>
      </c>
      <c r="CW646" s="6">
        <f t="shared" ca="1" si="168"/>
        <v>23.145388618968482</v>
      </c>
      <c r="CX646" s="6">
        <f t="shared" ca="1" si="169"/>
        <v>23.474465401141597</v>
      </c>
      <c r="CY646" s="6">
        <f ca="1">_xll.PARETO($J$113,$K$113,A646)</f>
        <v>20.72440538373041</v>
      </c>
      <c r="CZ646" s="6">
        <f ca="1">_xll.UNIFORM($J$114,$K$114,A646)</f>
        <v>21.718534780279597</v>
      </c>
      <c r="DA646" s="6">
        <f ca="1">_xll.WEIBINV($J$115,$K$115,A646)</f>
        <v>24.204098761348572</v>
      </c>
      <c r="DB646" s="13"/>
      <c r="DC646" s="13"/>
      <c r="DD646" s="12"/>
      <c r="DE646">
        <f ca="1">_xll.EMP($B$524:$B$623,$C$524:$C$623,A646)</f>
        <v>19.642544855423338</v>
      </c>
      <c r="DF646">
        <f ca="1">_xll.EMP($D$524:$D$623,$E$524:$E$623,A646)</f>
        <v>21.474857013436569</v>
      </c>
      <c r="DG646">
        <f ca="1">_xll.EMP($F$524:$F$623,$G$524:$G$623,A646)</f>
        <v>20.86016654397778</v>
      </c>
      <c r="DH646">
        <f ca="1">_xll.EMP($H$524:$H$623,$I$524:$I$623,A646)</f>
        <v>21.464071813180258</v>
      </c>
      <c r="DI646">
        <f ca="1">_xll.EMP($J$524:$J$623,$K$524:$K$623,A646)</f>
        <v>21.32971634284436</v>
      </c>
      <c r="DJ646" t="e">
        <f ca="1">_xll.EMP($L$524:$L$623,$M$524:$M$623,A646)</f>
        <v>#VALUE!</v>
      </c>
      <c r="DK646">
        <f ca="1">_xll.EMP($N$524:$N$623,$O$524:$O$623,A646)</f>
        <v>21.660044127680749</v>
      </c>
      <c r="DL646">
        <f ca="1">_xll.EMP($P$524:$P$623,$Q$524:$Q$623,A646)</f>
        <v>21.516273725680765</v>
      </c>
      <c r="DM646">
        <f ca="1">_xll.EMP($R$524:$R$623,$S$524:$S$623,A646)</f>
        <v>21.537560550764933</v>
      </c>
      <c r="DN646">
        <f ca="1">_xll.EMP($T$524:$T$623,$U$524:$U$623,A646)</f>
        <v>21.568948901584541</v>
      </c>
      <c r="DO646">
        <f ca="1">_xll.EMP($V$524:$V$623,$W$524:$W$623,A646)</f>
        <v>21.41422696091951</v>
      </c>
    </row>
    <row r="647" spans="1:119">
      <c r="A647">
        <v>0.16</v>
      </c>
      <c r="D647" s="6">
        <f t="shared" ca="1" si="154"/>
        <v>154.13360811975645</v>
      </c>
      <c r="E647" s="6">
        <f ca="1">_xll.DEXPONINV($C$84,$D$84,A647)</f>
        <v>296.44596566179024</v>
      </c>
      <c r="F647" s="6">
        <f ca="1">_xll.EXPONINV($D$85,A647)+$C$85</f>
        <v>146.65192206579391</v>
      </c>
      <c r="G647" s="6">
        <f t="shared" ca="1" si="155"/>
        <v>245.38585783069652</v>
      </c>
      <c r="H647" s="6">
        <f ca="1">_xll.LOGISTICINV($C$87,$D$87,A647)</f>
        <v>304.97085433200698</v>
      </c>
      <c r="I647" s="6">
        <f ca="1">_xll.LOGLOGINV($C$88,$D$88,A647)</f>
        <v>253.33739424185814</v>
      </c>
      <c r="J647" s="6">
        <f ca="1">_xll.LOGLOGISTICINV($C$89,$D$89,A647)</f>
        <v>300.76694073517962</v>
      </c>
      <c r="K647" s="6">
        <f t="shared" ca="1" si="156"/>
        <v>226.34673975867886</v>
      </c>
      <c r="L647" s="6">
        <f t="shared" ca="1" si="157"/>
        <v>284.63293690028911</v>
      </c>
      <c r="M647" s="6">
        <f ca="1">_xll.PARETO($C$92,$D$92,A647)</f>
        <v>107.56124645045468</v>
      </c>
      <c r="N647" s="6">
        <f ca="1">_xll.UNIFORM($C$93,$D$93,A647)</f>
        <v>189.62941720310673</v>
      </c>
      <c r="O647" s="6">
        <f ca="1">_xll.WEIBINV($C$94,$D$94,A647)</f>
        <v>275.83711024250431</v>
      </c>
      <c r="P647" s="13"/>
      <c r="Q647" s="13"/>
      <c r="R647" s="13"/>
      <c r="S647">
        <f ca="1">_xll.EMP($B$186:$B$285,$C$186:$C$285,A647)</f>
        <v>156.62650127598664</v>
      </c>
      <c r="T647">
        <f ca="1">_xll.EMP($D$186:$D$285,$E$186:$E$285,A647)</f>
        <v>321.47601278324663</v>
      </c>
      <c r="U647">
        <f ca="1">_xll.EMP($F$186:$F$285,$G$186:$G$285,A647)</f>
        <v>255.35488052047907</v>
      </c>
      <c r="V647">
        <f ca="1">_xll.EMP($H$186:$H$285,$I$186:$I$285,A647)</f>
        <v>320.40475924609126</v>
      </c>
      <c r="W647">
        <f ca="1">_xll.EMP($J$186:$J$285,$K$186:$K$285,A647)</f>
        <v>276.49577715374528</v>
      </c>
      <c r="X647" t="e">
        <f ca="1">_xll.EMP($L$186:$L$285,$M$186:$M$285,A647)</f>
        <v>#VALUE!</v>
      </c>
      <c r="Y647">
        <f ca="1">_xll.EMP($N$186:$N$285,$O$186:$O$285,A647)</f>
        <v>331.26421164720159</v>
      </c>
      <c r="Z647">
        <f ca="1">_xll.EMP($P$186:$P$285,$Q$186:$Q$285,A647)</f>
        <v>325.39978732135933</v>
      </c>
      <c r="AA647">
        <f ca="1">_xll.EMP($R$186:$R$285,$S$186:$S$285,A647)</f>
        <v>324.75453669248265</v>
      </c>
      <c r="AB647">
        <f ca="1">_xll.EMP($T$186:$T$285,$U$186:$U$285,A647)</f>
        <v>328.32335197785318</v>
      </c>
      <c r="AC647">
        <f ca="1">_xll.EMP($V$186:$V$285,$W$186:$W$285,A647)</f>
        <v>308.32946978236885</v>
      </c>
      <c r="AH647" s="6">
        <f t="shared" ca="1" si="158"/>
        <v>363.25772285465001</v>
      </c>
      <c r="AI647" s="6">
        <f ca="1">_xll.DEXPONINV($J$84,$K$84,A647)</f>
        <v>355.48254239782949</v>
      </c>
      <c r="AJ647" s="6">
        <f ca="1">_xll.EXPONINV($K$85,A647)+$J$85</f>
        <v>365.91306346023589</v>
      </c>
      <c r="AK647" s="6">
        <f t="shared" ca="1" si="159"/>
        <v>355.76286424324053</v>
      </c>
      <c r="AL647" s="6">
        <f ca="1">_xll.LOGISTICINV($J$87,$K$87,A647)</f>
        <v>354.10519987386135</v>
      </c>
      <c r="AM647" s="6">
        <f ca="1">_xll.LOGLOGINV($J$88,$K$88,A647)</f>
        <v>368.4409060871356</v>
      </c>
      <c r="AN647" s="6">
        <f ca="1">_xll.LOGLOGISTICINV($J$89,$K$89,A647)</f>
        <v>360.52209436095671</v>
      </c>
      <c r="AO647" s="6">
        <f t="shared" ca="1" si="160"/>
        <v>358.1826638550944</v>
      </c>
      <c r="AP647" s="6">
        <f t="shared" ca="1" si="161"/>
        <v>349.31157010647848</v>
      </c>
      <c r="AQ647" s="6">
        <f ca="1">_xll.PARETO($J$92,$K$92,A647)</f>
        <v>364.28856477687714</v>
      </c>
      <c r="AR647" s="6">
        <f ca="1">_xll.UNIFORM($J$93,$K$93,A647)</f>
        <v>397.29395279813303</v>
      </c>
      <c r="AS647" s="6">
        <f ca="1">_xll.WEIBINV($J$94,$K$94,A647)</f>
        <v>322.5135438329765</v>
      </c>
      <c r="AT647" s="13"/>
      <c r="AU647" s="13"/>
      <c r="AV647" s="12"/>
      <c r="AW647">
        <f ca="1">_xll.EMP($B$299:$B$398,$C$299:$C$398,A647)</f>
        <v>356.35810238508077</v>
      </c>
      <c r="AX647">
        <f ca="1">_xll.EMP($D$299:$D$398,$E$299:$E$398,A647)</f>
        <v>364.49676176526879</v>
      </c>
      <c r="AY647">
        <f ca="1">_xll.EMP($F$299:$F$398,$G$299:$G$398,A647)</f>
        <v>359.79831997973088</v>
      </c>
      <c r="AZ647">
        <f ca="1">_xll.EMP($H$299:$H$398,$I$299:$I$398,A647)</f>
        <v>364.59587352725475</v>
      </c>
      <c r="BA647">
        <f ca="1">_xll.EMP($J$299:$J$398,$K$299:$K$398,A647)</f>
        <v>363.27540436466188</v>
      </c>
      <c r="BB647" t="e">
        <f ca="1">_xll.EMP($L$299:$L$398,$M$299:$M$398,A647)</f>
        <v>#VALUE!</v>
      </c>
      <c r="BC647">
        <f ca="1">_xll.EMP($N$299:$N$398,$O$299:$O$398,A647)</f>
        <v>362.92982757693738</v>
      </c>
      <c r="BD647">
        <f ca="1">_xll.EMP($P$299:$P$398,$Q$299:$Q$398,A647)</f>
        <v>364.08129036719146</v>
      </c>
      <c r="BE647">
        <f ca="1">_xll.EMP($R$299:$R$398,$S$299:$S$398,A647)</f>
        <v>364.10052852274475</v>
      </c>
      <c r="BF647">
        <f ca="1">_xll.EMP($T$299:$T$398,$U$299:$U$398,A647)</f>
        <v>363.62325631565272</v>
      </c>
      <c r="BG647">
        <f ca="1">_xll.EMP($V$299:$V$398,$W$299:$W$398,A647)</f>
        <v>365.28762927392876</v>
      </c>
      <c r="BH647" s="12"/>
      <c r="BL647" s="6">
        <f t="shared" ca="1" si="162"/>
        <v>21.044618175369589</v>
      </c>
      <c r="BM647" s="6">
        <f ca="1">_xll.DEXPONINV($C$105,$D$105,A647)</f>
        <v>19.258623714881935</v>
      </c>
      <c r="BN647" s="6">
        <f ca="1">_xll.EXPONINV($D$106,A647)+$C$106</f>
        <v>21.273670444370278</v>
      </c>
      <c r="BO647" s="6">
        <f t="shared" ca="1" si="163"/>
        <v>22.329086207185938</v>
      </c>
      <c r="BP647" s="6">
        <f ca="1">_xll.LOGISTICINV($C$108,$D$108,A647)</f>
        <v>21.365440261231434</v>
      </c>
      <c r="BQ647" s="6">
        <f ca="1">_xll.LOGLOGINV($C$109,$D$109,A647)</f>
        <v>22.750545894121291</v>
      </c>
      <c r="BR647" s="6">
        <f ca="1">_xll.LOGLOGISTICINV($C$110,$D$110,A647)</f>
        <v>22.178340778739262</v>
      </c>
      <c r="BS647" s="6">
        <f t="shared" ca="1" si="164"/>
        <v>22.508146734946685</v>
      </c>
      <c r="BT647" s="6">
        <f t="shared" ca="1" si="165"/>
        <v>21.63343401292834</v>
      </c>
      <c r="BU647" s="6">
        <f ca="1">_xll.PARETO($C$113,$D$113,A647)</f>
        <v>20.694674831775725</v>
      </c>
      <c r="BV647" s="6">
        <f ca="1">_xll.UNIFORM($C$114,$D$114,A647)</f>
        <v>24.838832324389681</v>
      </c>
      <c r="BW647" s="6">
        <f ca="1">_xll.WEIBINV($C$115,$D$115,A647)</f>
        <v>20.553627803282534</v>
      </c>
      <c r="BX647" s="13"/>
      <c r="BY647" s="13"/>
      <c r="BZ647" s="12"/>
      <c r="CA647">
        <f ca="1">_xll.EMP($B$412:$B$511,$C$412:$C$511,A647)</f>
        <v>19.392380624607462</v>
      </c>
      <c r="CB647">
        <f ca="1">_xll.EMP($D$412:$D$511,$E$412:$E$511,A647)</f>
        <v>22.169716223276104</v>
      </c>
      <c r="CC647">
        <f ca="1">_xll.EMP($F$412:$F$511,$G$412:$G$511,A647)</f>
        <v>19.809331518662432</v>
      </c>
      <c r="CD647">
        <f ca="1">_xll.EMP($H$412:$H$511,$I$412:$I$511,A647)</f>
        <v>22.130251117854375</v>
      </c>
      <c r="CE647">
        <f ca="1">_xll.EMP($J$412:$J$511,$K$412:$K$511,A647)</f>
        <v>20.527119854307191</v>
      </c>
      <c r="CF647" t="e">
        <f ca="1">_xll.EMP($L$412:$L$511,$M$412:$M$511,A647)</f>
        <v>#VALUE!</v>
      </c>
      <c r="CG647">
        <f ca="1">_xll.EMP($N$412:$N$511,$O$412:$O$511,A647)</f>
        <v>22.640119909274073</v>
      </c>
      <c r="CH647">
        <f ca="1">_xll.EMP($P$412:$P$511,$Q$412:$Q$511,A647)</f>
        <v>22.350129138129962</v>
      </c>
      <c r="CI647">
        <f ca="1">_xll.EMP($R$412:$R$511,$S$412:$S$511,A647)</f>
        <v>22.271728621746888</v>
      </c>
      <c r="CJ647">
        <f ca="1">_xll.EMP($T$412:$T$511,$U$412:$U$511,A647)</f>
        <v>22.487840890365362</v>
      </c>
      <c r="CK647">
        <f ca="1">_xll.EMP($V$412:$V$511,$W$412:$W$511,A647)</f>
        <v>21.640575145327677</v>
      </c>
      <c r="CM647" s="12"/>
      <c r="CP647" s="6">
        <f t="shared" ca="1" si="166"/>
        <v>22.025405372211921</v>
      </c>
      <c r="CQ647" s="6">
        <f ca="1">_xll.DEXPONINV($J$105,$K$105,A647)</f>
        <v>26.488157435965491</v>
      </c>
      <c r="CR647" s="6">
        <f ca="1">_xll.EXPONINV($K$106,A647)+$J$106</f>
        <v>21.124931150116254</v>
      </c>
      <c r="CS647" s="6">
        <f t="shared" ca="1" si="167"/>
        <v>23.443256496421725</v>
      </c>
      <c r="CT647" s="6">
        <f ca="1">_xll.LOGISTICINV($J$108,$K$108,A647)</f>
        <v>24.320240734559352</v>
      </c>
      <c r="CU647" s="6">
        <f ca="1">_xll.LOGLOGINV($J$109,$K$109,A647)</f>
        <v>22.893689502355144</v>
      </c>
      <c r="CV647" s="6">
        <f ca="1">_xll.LOGLOGISTICINV($J$110,$K$110,A647)</f>
        <v>24.224602568520446</v>
      </c>
      <c r="CW647" s="6">
        <f t="shared" ca="1" si="168"/>
        <v>23.332892553911432</v>
      </c>
      <c r="CX647" s="6">
        <f t="shared" ca="1" si="169"/>
        <v>23.687967664036265</v>
      </c>
      <c r="CY647" s="6">
        <f ca="1">_xll.PARETO($J$113,$K$113,A647)</f>
        <v>20.81530366148213</v>
      </c>
      <c r="CZ647" s="6">
        <f ca="1">_xll.UNIFORM($J$114,$K$114,A647)</f>
        <v>21.865400600653327</v>
      </c>
      <c r="DA647" s="6">
        <f ca="1">_xll.WEIBINV($J$115,$K$115,A647)</f>
        <v>24.430744479998104</v>
      </c>
      <c r="DB647" s="13"/>
      <c r="DC647" s="13"/>
      <c r="DD647" s="12"/>
      <c r="DE647">
        <f ca="1">_xll.EMP($B$524:$B$623,$C$524:$C$623,A647)</f>
        <v>19.651011347473318</v>
      </c>
      <c r="DF647">
        <f ca="1">_xll.EMP($D$524:$D$623,$E$524:$E$623,A647)</f>
        <v>21.657891764867724</v>
      </c>
      <c r="DG647">
        <f ca="1">_xll.EMP($F$524:$F$623,$G$524:$G$623,A647)</f>
        <v>21.156672044308923</v>
      </c>
      <c r="DH647">
        <f ca="1">_xll.EMP($H$524:$H$623,$I$524:$I$623,A647)</f>
        <v>21.65028226690459</v>
      </c>
      <c r="DI647">
        <f ca="1">_xll.EMP($J$524:$J$623,$K$524:$K$623,A647)</f>
        <v>21.626132417452531</v>
      </c>
      <c r="DJ647" t="e">
        <f ca="1">_xll.EMP($L$524:$L$623,$M$524:$M$623,A647)</f>
        <v>#VALUE!</v>
      </c>
      <c r="DK647">
        <f ca="1">_xll.EMP($N$524:$N$623,$O$524:$O$623,A647)</f>
        <v>21.810263806323977</v>
      </c>
      <c r="DL647">
        <f ca="1">_xll.EMP($P$524:$P$623,$Q$524:$Q$623,A647)</f>
        <v>21.686237535375415</v>
      </c>
      <c r="DM647">
        <f ca="1">_xll.EMP($R$524:$R$623,$S$524:$S$623,A647)</f>
        <v>21.71696545372367</v>
      </c>
      <c r="DN647">
        <f ca="1">_xll.EMP($T$524:$T$623,$U$524:$U$623,A647)</f>
        <v>21.730676690437278</v>
      </c>
      <c r="DO647">
        <f ca="1">_xll.EMP($V$524:$V$623,$W$524:$W$623,A647)</f>
        <v>21.653283094390211</v>
      </c>
    </row>
    <row r="648" spans="1:119">
      <c r="A648">
        <v>0.17</v>
      </c>
      <c r="D648" s="6">
        <f t="shared" ca="1" si="154"/>
        <v>160.53978490887442</v>
      </c>
      <c r="E648" s="6">
        <f ca="1">_xll.DEXPONINV($C$84,$D$84,A648)</f>
        <v>304.29121741333097</v>
      </c>
      <c r="F648" s="6">
        <f ca="1">_xll.EXPONINV($D$85,A648)+$C$85</f>
        <v>151.13818349496191</v>
      </c>
      <c r="G648" s="6">
        <f t="shared" ca="1" si="155"/>
        <v>251.27432269793968</v>
      </c>
      <c r="H648" s="6">
        <f ca="1">_xll.LOGISTICINV($C$87,$D$87,A648)</f>
        <v>311.86636351096752</v>
      </c>
      <c r="I648" s="6">
        <f ca="1">_xll.LOGLOGINV($C$88,$D$88,A648)</f>
        <v>259.59495557044499</v>
      </c>
      <c r="J648" s="6">
        <f ca="1">_xll.LOGLOGISTICINV($C$89,$D$89,A648)</f>
        <v>306.32787149512615</v>
      </c>
      <c r="K648" s="6">
        <f t="shared" ca="1" si="156"/>
        <v>231.72159301027122</v>
      </c>
      <c r="L648" s="6">
        <f t="shared" ca="1" si="157"/>
        <v>291.57372634040956</v>
      </c>
      <c r="M648" s="6">
        <f ca="1">_xll.PARETO($C$92,$D$92,A648)</f>
        <v>109.64569404556124</v>
      </c>
      <c r="N648" s="6">
        <f ca="1">_xll.UNIFORM($C$93,$D$93,A648)</f>
        <v>196.39754136716334</v>
      </c>
      <c r="O648" s="6">
        <f ca="1">_xll.WEIBINV($C$94,$D$94,A648)</f>
        <v>282.31137986033042</v>
      </c>
      <c r="P648" s="13"/>
      <c r="Q648" s="13"/>
      <c r="R648" s="13"/>
      <c r="S648">
        <f ca="1">_xll.EMP($B$186:$B$285,$C$186:$C$285,A648)</f>
        <v>176.30663538929886</v>
      </c>
      <c r="T648">
        <f ca="1">_xll.EMP($D$186:$D$285,$E$186:$E$285,A648)</f>
        <v>328.15288251473834</v>
      </c>
      <c r="U648">
        <f ca="1">_xll.EMP($F$186:$F$285,$G$186:$G$285,A648)</f>
        <v>267.42502524320867</v>
      </c>
      <c r="V648">
        <f ca="1">_xll.EMP($H$186:$H$285,$I$186:$I$285,A648)</f>
        <v>327.34132746746485</v>
      </c>
      <c r="W648">
        <f ca="1">_xll.EMP($J$186:$J$285,$K$186:$K$285,A648)</f>
        <v>286.00240023997287</v>
      </c>
      <c r="X648" t="e">
        <f ca="1">_xll.EMP($L$186:$L$285,$M$186:$M$285,A648)</f>
        <v>#VALUE!</v>
      </c>
      <c r="Y648">
        <f ca="1">_xll.EMP($N$186:$N$285,$O$186:$O$285,A648)</f>
        <v>335.50909432543051</v>
      </c>
      <c r="Z648">
        <f ca="1">_xll.EMP($P$186:$P$285,$Q$186:$Q$285,A648)</f>
        <v>331.0878157250898</v>
      </c>
      <c r="AA648">
        <f ca="1">_xll.EMP($R$186:$R$285,$S$186:$S$285,A648)</f>
        <v>330.78903291128216</v>
      </c>
      <c r="AB648">
        <f ca="1">_xll.EMP($T$186:$T$285,$U$186:$U$285,A648)</f>
        <v>333.27019623546937</v>
      </c>
      <c r="AC648">
        <f ca="1">_xll.EMP($V$186:$V$285,$W$186:$W$285,A648)</f>
        <v>318.0487310491867</v>
      </c>
      <c r="AH648" s="6">
        <f t="shared" ca="1" si="158"/>
        <v>364.27473609350307</v>
      </c>
      <c r="AI648" s="6">
        <f ca="1">_xll.DEXPONINV($J$84,$K$84,A648)</f>
        <v>358.14812153406109</v>
      </c>
      <c r="AJ648" s="6">
        <f ca="1">_xll.EXPONINV($K$85,A648)+$J$85</f>
        <v>366.72129740858031</v>
      </c>
      <c r="AK648" s="6">
        <f t="shared" ca="1" si="159"/>
        <v>358.15974244403594</v>
      </c>
      <c r="AL648" s="6">
        <f ca="1">_xll.LOGISTICINV($J$87,$K$87,A648)</f>
        <v>356.49303141895933</v>
      </c>
      <c r="AM648" s="6">
        <f ca="1">_xll.LOGLOGINV($J$88,$K$88,A648)</f>
        <v>369.83972651690459</v>
      </c>
      <c r="AN648" s="6">
        <f ca="1">_xll.LOGLOGISTICINV($J$89,$K$89,A648)</f>
        <v>362.52672496454613</v>
      </c>
      <c r="AO648" s="6">
        <f t="shared" ca="1" si="160"/>
        <v>360.37511364257949</v>
      </c>
      <c r="AP648" s="6">
        <f t="shared" ca="1" si="161"/>
        <v>352.241840778621</v>
      </c>
      <c r="AQ648" s="6">
        <f ca="1">_xll.PARETO($J$92,$K$92,A648)</f>
        <v>364.99578025574897</v>
      </c>
      <c r="AR648" s="6">
        <f ca="1">_xll.UNIFORM($J$93,$K$93,A648)</f>
        <v>399.99066710826975</v>
      </c>
      <c r="AS648" s="6">
        <f ca="1">_xll.WEIBINV($J$94,$K$94,A648)</f>
        <v>326.73271630907425</v>
      </c>
      <c r="AT648" s="13"/>
      <c r="AU648" s="13"/>
      <c r="AV648" s="12"/>
      <c r="AW648">
        <f ca="1">_xll.EMP($B$299:$B$398,$C$299:$C$398,A648)</f>
        <v>356.49632604440166</v>
      </c>
      <c r="AX648">
        <f ca="1">_xll.EMP($D$299:$D$398,$E$299:$E$398,A648)</f>
        <v>365.72280378527489</v>
      </c>
      <c r="AY648">
        <f ca="1">_xll.EMP($F$299:$F$398,$G$299:$G$398,A648)</f>
        <v>361.37654459472759</v>
      </c>
      <c r="AZ648">
        <f ca="1">_xll.EMP($H$299:$H$398,$I$299:$I$398,A648)</f>
        <v>365.82286262204855</v>
      </c>
      <c r="BA648">
        <f ca="1">_xll.EMP($J$299:$J$398,$K$299:$K$398,A648)</f>
        <v>364.86993664237622</v>
      </c>
      <c r="BB648" t="e">
        <f ca="1">_xll.EMP($L$299:$L$398,$M$299:$M$398,A648)</f>
        <v>#VALUE!</v>
      </c>
      <c r="BC648">
        <f ca="1">_xll.EMP($N$299:$N$398,$O$299:$O$398,A648)</f>
        <v>364.18145389341839</v>
      </c>
      <c r="BD648">
        <f ca="1">_xll.EMP($P$299:$P$398,$Q$299:$Q$398,A648)</f>
        <v>365.28227313638939</v>
      </c>
      <c r="BE648">
        <f ca="1">_xll.EMP($R$299:$R$398,$S$299:$S$398,A648)</f>
        <v>365.35562702719392</v>
      </c>
      <c r="BF648">
        <f ca="1">_xll.EMP($T$299:$T$398,$U$299:$U$398,A648)</f>
        <v>364.82599566180301</v>
      </c>
      <c r="BG648">
        <f ca="1">_xll.EMP($V$299:$V$398,$W$299:$W$398,A648)</f>
        <v>366.71440290094688</v>
      </c>
      <c r="BH648" s="12"/>
      <c r="BL648" s="6">
        <f t="shared" ca="1" si="162"/>
        <v>21.240884747001701</v>
      </c>
      <c r="BM648" s="6">
        <f ca="1">_xll.DEXPONINV($C$105,$D$105,A648)</f>
        <v>19.724800275385569</v>
      </c>
      <c r="BN648" s="6">
        <f ca="1">_xll.EXPONINV($D$106,A648)+$C$106</f>
        <v>21.421575675274305</v>
      </c>
      <c r="BO648" s="6">
        <f t="shared" ca="1" si="163"/>
        <v>22.628929898497233</v>
      </c>
      <c r="BP648" s="6">
        <f ca="1">_xll.LOGISTICINV($C$108,$D$108,A648)</f>
        <v>21.760943677469935</v>
      </c>
      <c r="BQ648" s="6">
        <f ca="1">_xll.LOGLOGINV($C$109,$D$109,A648)</f>
        <v>22.99110107744735</v>
      </c>
      <c r="BR648" s="6">
        <f ca="1">_xll.LOGLOGISTICINV($C$110,$D$110,A648)</f>
        <v>22.453319698232665</v>
      </c>
      <c r="BS648" s="6">
        <f t="shared" ca="1" si="164"/>
        <v>22.774794007404381</v>
      </c>
      <c r="BT648" s="6">
        <f t="shared" ca="1" si="165"/>
        <v>22.031998357160006</v>
      </c>
      <c r="BU648" s="6">
        <f ca="1">_xll.PARETO($C$113,$D$113,A648)</f>
        <v>20.807449687384555</v>
      </c>
      <c r="BV648" s="6">
        <f ca="1">_xll.UNIFORM($C$114,$D$114,A648)</f>
        <v>25.196233299713285</v>
      </c>
      <c r="BW648" s="6">
        <f ca="1">_xll.WEIBINV($C$115,$D$115,A648)</f>
        <v>20.975129193452958</v>
      </c>
      <c r="BX648" s="13"/>
      <c r="BY648" s="13"/>
      <c r="BZ648" s="12"/>
      <c r="CA648">
        <f ca="1">_xll.EMP($B$412:$B$511,$C$412:$C$511,A648)</f>
        <v>19.409378368694675</v>
      </c>
      <c r="CB648">
        <f ca="1">_xll.EMP($D$412:$D$511,$E$412:$E$511,A648)</f>
        <v>22.386927770292736</v>
      </c>
      <c r="CC648">
        <f ca="1">_xll.EMP($F$412:$F$511,$G$412:$G$511,A648)</f>
        <v>20.203007395058602</v>
      </c>
      <c r="CD648">
        <f ca="1">_xll.EMP($H$412:$H$511,$I$412:$I$511,A648)</f>
        <v>22.346589431585528</v>
      </c>
      <c r="CE648">
        <f ca="1">_xll.EMP($J$412:$J$511,$K$412:$K$511,A648)</f>
        <v>20.864983970715379</v>
      </c>
      <c r="CF648" t="e">
        <f ca="1">_xll.EMP($L$412:$L$511,$M$412:$M$511,A648)</f>
        <v>#VALUE!</v>
      </c>
      <c r="CG648">
        <f ca="1">_xll.EMP($N$412:$N$511,$O$412:$O$511,A648)</f>
        <v>22.861257803281095</v>
      </c>
      <c r="CH648">
        <f ca="1">_xll.EMP($P$412:$P$511,$Q$412:$Q$511,A648)</f>
        <v>22.562065499670318</v>
      </c>
      <c r="CI648">
        <f ca="1">_xll.EMP($R$412:$R$511,$S$412:$S$511,A648)</f>
        <v>22.489550281373209</v>
      </c>
      <c r="CJ648">
        <f ca="1">_xll.EMP($T$412:$T$511,$U$412:$U$511,A648)</f>
        <v>22.708155338507186</v>
      </c>
      <c r="CK648">
        <f ca="1">_xll.EMP($V$412:$V$511,$W$412:$W$511,A648)</f>
        <v>21.878377645163734</v>
      </c>
      <c r="CM648" s="12"/>
      <c r="CP648" s="6">
        <f t="shared" ca="1" si="166"/>
        <v>22.214118124630961</v>
      </c>
      <c r="CQ648" s="6">
        <f ca="1">_xll.DEXPONINV($J$105,$K$105,A648)</f>
        <v>26.734744685030378</v>
      </c>
      <c r="CR648" s="6">
        <f ca="1">_xll.EXPONINV($K$106,A648)+$J$106</f>
        <v>21.235478393735683</v>
      </c>
      <c r="CS648" s="6">
        <f t="shared" ca="1" si="167"/>
        <v>23.632252410993146</v>
      </c>
      <c r="CT648" s="6">
        <f ca="1">_xll.LOGISTICINV($J$108,$K$108,A648)</f>
        <v>24.53932889418056</v>
      </c>
      <c r="CU648" s="6">
        <f ca="1">_xll.LOGLOGINV($J$109,$K$109,A648)</f>
        <v>23.069370466948278</v>
      </c>
      <c r="CV648" s="6">
        <f ca="1">_xll.LOGLOGISTICINV($J$110,$K$110,A648)</f>
        <v>24.425172889193789</v>
      </c>
      <c r="CW648" s="6">
        <f t="shared" ca="1" si="168"/>
        <v>23.514307819148634</v>
      </c>
      <c r="CX648" s="6">
        <f t="shared" ca="1" si="169"/>
        <v>23.892910223593166</v>
      </c>
      <c r="CY648" s="6">
        <f ca="1">_xll.PARETO($J$113,$K$113,A648)</f>
        <v>20.907696449477097</v>
      </c>
      <c r="CZ648" s="6">
        <f ca="1">_xll.UNIFORM($J$114,$K$114,A648)</f>
        <v>22.012266421027057</v>
      </c>
      <c r="DA648" s="6">
        <f ca="1">_xll.WEIBINV($J$115,$K$115,A648)</f>
        <v>24.646904343097525</v>
      </c>
      <c r="DB648" s="13"/>
      <c r="DC648" s="13"/>
      <c r="DD648" s="12"/>
      <c r="DE648">
        <f ca="1">_xll.EMP($B$524:$B$623,$C$524:$C$623,A648)</f>
        <v>19.659477839523294</v>
      </c>
      <c r="DF648">
        <f ca="1">_xll.EMP($D$524:$D$623,$E$524:$E$623,A648)</f>
        <v>21.842089012377549</v>
      </c>
      <c r="DG648">
        <f ca="1">_xll.EMP($F$524:$F$623,$G$524:$G$623,A648)</f>
        <v>21.441802263228212</v>
      </c>
      <c r="DH648">
        <f ca="1">_xll.EMP($H$524:$H$623,$I$524:$I$623,A648)</f>
        <v>21.837969990110448</v>
      </c>
      <c r="DI648">
        <f ca="1">_xll.EMP($J$524:$J$623,$K$524:$K$623,A648)</f>
        <v>21.918777306777795</v>
      </c>
      <c r="DJ648" t="e">
        <f ca="1">_xll.EMP($L$524:$L$623,$M$524:$M$623,A648)</f>
        <v>#VALUE!</v>
      </c>
      <c r="DK648">
        <f ca="1">_xll.EMP($N$524:$N$623,$O$524:$O$623,A648)</f>
        <v>21.954070519819744</v>
      </c>
      <c r="DL648">
        <f ca="1">_xll.EMP($P$524:$P$623,$Q$524:$Q$623,A648)</f>
        <v>21.856477882098556</v>
      </c>
      <c r="DM648">
        <f ca="1">_xll.EMP($R$524:$R$623,$S$524:$S$623,A648)</f>
        <v>21.892069687060701</v>
      </c>
      <c r="DN648">
        <f ca="1">_xll.EMP($T$524:$T$623,$U$524:$U$623,A648)</f>
        <v>21.890438484248872</v>
      </c>
      <c r="DO648">
        <f ca="1">_xll.EMP($V$524:$V$623,$W$524:$W$623,A648)</f>
        <v>21.892339227860912</v>
      </c>
    </row>
    <row r="649" spans="1:119">
      <c r="A649">
        <v>0.18</v>
      </c>
      <c r="D649" s="6">
        <f t="shared" ca="1" si="154"/>
        <v>167.08279892512519</v>
      </c>
      <c r="E649" s="6">
        <f ca="1">_xll.DEXPONINV($C$84,$D$84,A649)</f>
        <v>311.68791751400818</v>
      </c>
      <c r="F649" s="6">
        <f ca="1">_xll.EXPONINV($D$85,A649)+$C$85</f>
        <v>155.67882517420512</v>
      </c>
      <c r="G649" s="6">
        <f t="shared" ca="1" si="155"/>
        <v>257.03767958739866</v>
      </c>
      <c r="H649" s="6">
        <f ca="1">_xll.LOGISTICINV($C$87,$D$87,A649)</f>
        <v>318.44644576157458</v>
      </c>
      <c r="I649" s="6">
        <f ca="1">_xll.LOGLOGINV($C$88,$D$88,A649)</f>
        <v>265.69400806671263</v>
      </c>
      <c r="J649" s="6">
        <f ca="1">_xll.LOGLOGISTICINV($C$89,$D$89,A649)</f>
        <v>311.73026684058175</v>
      </c>
      <c r="K649" s="6">
        <f t="shared" ca="1" si="156"/>
        <v>237.01795114664193</v>
      </c>
      <c r="L649" s="6">
        <f t="shared" ca="1" si="157"/>
        <v>298.25742450525587</v>
      </c>
      <c r="M649" s="6">
        <f ca="1">_xll.PARETO($C$92,$D$92,A649)</f>
        <v>111.79654379276474</v>
      </c>
      <c r="N649" s="6">
        <f ca="1">_xll.UNIFORM($C$93,$D$93,A649)</f>
        <v>203.16566553121993</v>
      </c>
      <c r="O649" s="6">
        <f ca="1">_xll.WEIBINV($C$94,$D$94,A649)</f>
        <v>288.59393505414704</v>
      </c>
      <c r="P649" s="13"/>
      <c r="Q649" s="13"/>
      <c r="R649" s="13"/>
      <c r="S649">
        <f ca="1">_xll.EMP($B$186:$B$285,$C$186:$C$285,A649)</f>
        <v>195.38644118342876</v>
      </c>
      <c r="T649">
        <f ca="1">_xll.EMP($D$186:$D$285,$E$186:$E$285,A649)</f>
        <v>334.50812471874212</v>
      </c>
      <c r="U649">
        <f ca="1">_xll.EMP($F$186:$F$285,$G$186:$G$285,A649)</f>
        <v>278.36777984060444</v>
      </c>
      <c r="V649">
        <f ca="1">_xll.EMP($H$186:$H$285,$I$186:$I$285,A649)</f>
        <v>333.95084480369002</v>
      </c>
      <c r="W649">
        <f ca="1">_xll.EMP($J$186:$J$285,$K$186:$K$285,A649)</f>
        <v>294.71934100793436</v>
      </c>
      <c r="X649" t="e">
        <f ca="1">_xll.EMP($L$186:$L$285,$M$186:$M$285,A649)</f>
        <v>#VALUE!</v>
      </c>
      <c r="Y649">
        <f ca="1">_xll.EMP($N$186:$N$285,$O$186:$O$285,A649)</f>
        <v>339.48915409452303</v>
      </c>
      <c r="Z649">
        <f ca="1">_xll.EMP($P$186:$P$285,$Q$186:$Q$285,A649)</f>
        <v>336.52742210401243</v>
      </c>
      <c r="AA649">
        <f ca="1">_xll.EMP($R$186:$R$285,$S$186:$S$285,A649)</f>
        <v>336.27675521866121</v>
      </c>
      <c r="AB649">
        <f ca="1">_xll.EMP($T$186:$T$285,$U$186:$U$285,A649)</f>
        <v>337.9929589843382</v>
      </c>
      <c r="AC649">
        <f ca="1">_xll.EMP($V$186:$V$285,$W$186:$W$285,A649)</f>
        <v>327.67123693273129</v>
      </c>
      <c r="AH649" s="6">
        <f t="shared" ca="1" si="158"/>
        <v>365.33784861749058</v>
      </c>
      <c r="AI649" s="6">
        <f ca="1">_xll.DEXPONINV($J$84,$K$84,A649)</f>
        <v>360.66129639316677</v>
      </c>
      <c r="AJ649" s="6">
        <f ca="1">_xll.EXPONINV($K$85,A649)+$J$85</f>
        <v>367.53932837052378</v>
      </c>
      <c r="AK649" s="6">
        <f t="shared" ca="1" si="159"/>
        <v>360.47812457021439</v>
      </c>
      <c r="AL649" s="6">
        <f ca="1">_xll.LOGISTICINV($J$87,$K$87,A649)</f>
        <v>358.77163442847734</v>
      </c>
      <c r="AM649" s="6">
        <f ca="1">_xll.LOGLOGINV($J$88,$K$88,A649)</f>
        <v>371.20311375132741</v>
      </c>
      <c r="AN649" s="6">
        <f ca="1">_xll.LOGLOGISTICINV($J$89,$K$89,A649)</f>
        <v>364.45004852366907</v>
      </c>
      <c r="AO649" s="6">
        <f t="shared" ca="1" si="160"/>
        <v>362.49903637549176</v>
      </c>
      <c r="AP649" s="6">
        <f t="shared" ca="1" si="161"/>
        <v>355.06357235294206</v>
      </c>
      <c r="AQ649" s="6">
        <f ca="1">_xll.PARETO($J$92,$K$92,A649)</f>
        <v>365.71296628775616</v>
      </c>
      <c r="AR649" s="6">
        <f ca="1">_xll.UNIFORM($J$93,$K$93,A649)</f>
        <v>402.6873814184064</v>
      </c>
      <c r="AS649" s="6">
        <f ca="1">_xll.WEIBINV($J$94,$K$94,A649)</f>
        <v>330.78645834311521</v>
      </c>
      <c r="AT649" s="13"/>
      <c r="AU649" s="13"/>
      <c r="AV649" s="12"/>
      <c r="AW649">
        <f ca="1">_xll.EMP($B$299:$B$398,$C$299:$C$398,A649)</f>
        <v>356.6345497037226</v>
      </c>
      <c r="AX649">
        <f ca="1">_xll.EMP($D$299:$D$398,$E$299:$E$398,A649)</f>
        <v>366.96321105270914</v>
      </c>
      <c r="AY649">
        <f ca="1">_xll.EMP($F$299:$F$398,$G$299:$G$398,A649)</f>
        <v>362.96888403260607</v>
      </c>
      <c r="AZ649">
        <f ca="1">_xll.EMP($H$299:$H$398,$I$299:$I$398,A649)</f>
        <v>367.0579988330507</v>
      </c>
      <c r="BA649">
        <f ca="1">_xll.EMP($J$299:$J$398,$K$299:$K$398,A649)</f>
        <v>366.40912766877079</v>
      </c>
      <c r="BB649" t="e">
        <f ca="1">_xll.EMP($L$299:$L$398,$M$299:$M$398,A649)</f>
        <v>#VALUE!</v>
      </c>
      <c r="BC649">
        <f ca="1">_xll.EMP($N$299:$N$398,$O$299:$O$398,A649)</f>
        <v>365.53914849552206</v>
      </c>
      <c r="BD649">
        <f ca="1">_xll.EMP($P$299:$P$398,$Q$299:$Q$398,A649)</f>
        <v>366.54117374652594</v>
      </c>
      <c r="BE649">
        <f ca="1">_xll.EMP($R$299:$R$398,$S$299:$S$398,A649)</f>
        <v>366.68519554426877</v>
      </c>
      <c r="BF649">
        <f ca="1">_xll.EMP($T$299:$T$398,$U$299:$U$398,A649)</f>
        <v>366.14890708191632</v>
      </c>
      <c r="BG649">
        <f ca="1">_xll.EMP($V$299:$V$398,$W$299:$W$398,A649)</f>
        <v>368.14117652796494</v>
      </c>
      <c r="BH649" s="12"/>
      <c r="BL649" s="6">
        <f t="shared" ca="1" si="162"/>
        <v>21.444223834348428</v>
      </c>
      <c r="BM649" s="6">
        <f ca="1">_xll.DEXPONINV($C$105,$D$105,A649)</f>
        <v>20.164323227766729</v>
      </c>
      <c r="BN649" s="6">
        <f ca="1">_xll.EXPONINV($D$106,A649)+$C$106</f>
        <v>21.571273740495052</v>
      </c>
      <c r="BO649" s="6">
        <f t="shared" ca="1" si="163"/>
        <v>22.920264602298737</v>
      </c>
      <c r="BP649" s="6">
        <f ca="1">_xll.LOGISTICINV($C$108,$D$108,A649)</f>
        <v>22.13835525676069</v>
      </c>
      <c r="BQ649" s="6">
        <f ca="1">_xll.LOGLOGINV($C$109,$D$109,A649)</f>
        <v>23.225562813307999</v>
      </c>
      <c r="BR649" s="6">
        <f ca="1">_xll.LOGLOGISTICINV($C$110,$D$110,A649)</f>
        <v>22.718898401107534</v>
      </c>
      <c r="BS649" s="6">
        <f t="shared" ca="1" si="164"/>
        <v>23.034549605575339</v>
      </c>
      <c r="BT649" s="6">
        <f t="shared" ca="1" si="165"/>
        <v>22.415799623441913</v>
      </c>
      <c r="BU649" s="6">
        <f ca="1">_xll.PARETO($C$113,$D$113,A649)</f>
        <v>20.922217339609414</v>
      </c>
      <c r="BV649" s="6">
        <f ca="1">_xll.UNIFORM($C$114,$D$114,A649)</f>
        <v>25.553634275036885</v>
      </c>
      <c r="BW649" s="6">
        <f ca="1">_xll.WEIBINV($C$115,$D$115,A649)</f>
        <v>21.382995230926642</v>
      </c>
      <c r="BX649" s="13"/>
      <c r="BY649" s="13"/>
      <c r="BZ649" s="12"/>
      <c r="CA649">
        <f ca="1">_xll.EMP($B$412:$B$511,$C$412:$C$511,A649)</f>
        <v>19.426376112781892</v>
      </c>
      <c r="CB649">
        <f ca="1">_xll.EMP($D$412:$D$511,$E$412:$E$511,A649)</f>
        <v>22.595649902161501</v>
      </c>
      <c r="CC649">
        <f ca="1">_xll.EMP($F$412:$F$511,$G$412:$G$511,A649)</f>
        <v>20.584525572445937</v>
      </c>
      <c r="CD649">
        <f ca="1">_xll.EMP($H$412:$H$511,$I$412:$I$511,A649)</f>
        <v>22.555606538953885</v>
      </c>
      <c r="CE649">
        <f ca="1">_xll.EMP($J$412:$J$511,$K$412:$K$511,A649)</f>
        <v>21.19259565508699</v>
      </c>
      <c r="CF649" t="e">
        <f ca="1">_xll.EMP($L$412:$L$511,$M$412:$M$511,A649)</f>
        <v>#VALUE!</v>
      </c>
      <c r="CG649">
        <f ca="1">_xll.EMP($N$412:$N$511,$O$412:$O$511,A649)</f>
        <v>23.073350502034913</v>
      </c>
      <c r="CH649">
        <f ca="1">_xll.EMP($P$412:$P$511,$Q$412:$Q$511,A649)</f>
        <v>22.770532922889942</v>
      </c>
      <c r="CI649">
        <f ca="1">_xll.EMP($R$412:$R$511,$S$412:$S$511,A649)</f>
        <v>22.701034811957005</v>
      </c>
      <c r="CJ649">
        <f ca="1">_xll.EMP($T$412:$T$511,$U$412:$U$511,A649)</f>
        <v>22.913524338370543</v>
      </c>
      <c r="CK649">
        <f ca="1">_xll.EMP($V$412:$V$511,$W$412:$W$511,A649)</f>
        <v>22.116180144999788</v>
      </c>
      <c r="CM649" s="12"/>
      <c r="CP649" s="6">
        <f t="shared" ca="1" si="166"/>
        <v>22.40428052041478</v>
      </c>
      <c r="CQ649" s="6">
        <f ca="1">_xll.DEXPONINV($J$105,$K$105,A649)</f>
        <v>26.967233327555558</v>
      </c>
      <c r="CR649" s="6">
        <f ca="1">_xll.EXPONINV($K$106,A649)+$J$106</f>
        <v>21.347365636561147</v>
      </c>
      <c r="CS649" s="6">
        <f t="shared" ca="1" si="167"/>
        <v>23.815220760232265</v>
      </c>
      <c r="CT649" s="6">
        <f ca="1">_xll.LOGISTICINV($J$108,$K$108,A649)</f>
        <v>24.748395124538185</v>
      </c>
      <c r="CU649" s="6">
        <f ca="1">_xll.LOGLOGINV($J$109,$K$109,A649)</f>
        <v>23.240601297839781</v>
      </c>
      <c r="CV649" s="6">
        <f ca="1">_xll.LOGLOGISTICINV($J$110,$K$110,A649)</f>
        <v>24.618116597858073</v>
      </c>
      <c r="CW649" s="6">
        <f t="shared" ca="1" si="168"/>
        <v>23.690336336584899</v>
      </c>
      <c r="CX649" s="6">
        <f t="shared" ca="1" si="169"/>
        <v>24.090261579807997</v>
      </c>
      <c r="CY649" s="6">
        <f ca="1">_xll.PARETO($J$113,$K$113,A649)</f>
        <v>21.001626774953582</v>
      </c>
      <c r="CZ649" s="6">
        <f ca="1">_xll.UNIFORM($J$114,$K$114,A649)</f>
        <v>22.159132241400787</v>
      </c>
      <c r="DA649" s="6">
        <f ca="1">_xll.WEIBINV($J$115,$K$115,A649)</f>
        <v>24.853743004876694</v>
      </c>
      <c r="DB649" s="13"/>
      <c r="DC649" s="13"/>
      <c r="DD649" s="12"/>
      <c r="DE649">
        <f ca="1">_xll.EMP($B$524:$B$623,$C$524:$C$623,A649)</f>
        <v>19.849120853592648</v>
      </c>
      <c r="DF649">
        <f ca="1">_xll.EMP($D$524:$D$623,$E$524:$E$623,A649)</f>
        <v>22.028572783535836</v>
      </c>
      <c r="DG649">
        <f ca="1">_xll.EMP($F$524:$F$623,$G$524:$G$623,A649)</f>
        <v>21.714812293426899</v>
      </c>
      <c r="DH649">
        <f ca="1">_xll.EMP($H$524:$H$623,$I$524:$I$623,A649)</f>
        <v>22.028267571701512</v>
      </c>
      <c r="DI649">
        <f ca="1">_xll.EMP($J$524:$J$623,$K$524:$K$623,A649)</f>
        <v>22.20858333432879</v>
      </c>
      <c r="DJ649" t="e">
        <f ca="1">_xll.EMP($L$524:$L$623,$M$524:$M$623,A649)</f>
        <v>#VALUE!</v>
      </c>
      <c r="DK649">
        <f ca="1">_xll.EMP($N$524:$N$623,$O$524:$O$623,A649)</f>
        <v>22.093360507237215</v>
      </c>
      <c r="DL649">
        <f ca="1">_xll.EMP($P$524:$P$623,$Q$524:$Q$623,A649)</f>
        <v>22.02807152245655</v>
      </c>
      <c r="DM649">
        <f ca="1">_xll.EMP($R$524:$R$623,$S$524:$S$623,A649)</f>
        <v>22.062802042129285</v>
      </c>
      <c r="DN649">
        <f ca="1">_xll.EMP($T$524:$T$623,$U$524:$U$623,A649)</f>
        <v>22.049290799559728</v>
      </c>
      <c r="DO649">
        <f ca="1">_xll.EMP($V$524:$V$623,$W$524:$W$623,A649)</f>
        <v>22.131395361331609</v>
      </c>
    </row>
    <row r="650" spans="1:119">
      <c r="A650">
        <v>0.19</v>
      </c>
      <c r="D650" s="6">
        <f t="shared" ca="1" si="154"/>
        <v>173.75458193577691</v>
      </c>
      <c r="E650" s="6">
        <f ca="1">_xll.DEXPONINV($C$84,$D$84,A650)</f>
        <v>318.684595590713</v>
      </c>
      <c r="F650" s="6">
        <f ca="1">_xll.EXPONINV($D$85,A650)+$C$85</f>
        <v>160.27518163781312</v>
      </c>
      <c r="G650" s="6">
        <f t="shared" ca="1" si="155"/>
        <v>262.69051191738799</v>
      </c>
      <c r="H650" s="6">
        <f ca="1">_xll.LOGISTICINV($C$87,$D$87,A650)</f>
        <v>324.7470578154074</v>
      </c>
      <c r="I650" s="6">
        <f ca="1">_xll.LOGLOGINV($C$88,$D$88,A650)</f>
        <v>271.65329135507648</v>
      </c>
      <c r="J650" s="6">
        <f ca="1">_xll.LOGLOGISTICINV($C$89,$D$89,A650)</f>
        <v>316.9924813073597</v>
      </c>
      <c r="K650" s="6">
        <f t="shared" ca="1" si="156"/>
        <v>242.24743938464337</v>
      </c>
      <c r="L650" s="6">
        <f t="shared" ca="1" si="157"/>
        <v>304.71178106951265</v>
      </c>
      <c r="M650" s="6">
        <f ca="1">_xll.PARETO($C$92,$D$92,A650)</f>
        <v>114.01676000604259</v>
      </c>
      <c r="N650" s="6">
        <f ca="1">_xll.UNIFORM($C$93,$D$93,A650)</f>
        <v>209.93378969527654</v>
      </c>
      <c r="O650" s="6">
        <f ca="1">_xll.WEIBINV($C$94,$D$94,A650)</f>
        <v>294.70412317450467</v>
      </c>
      <c r="P650" s="13"/>
      <c r="Q650" s="13"/>
      <c r="R650" s="13"/>
      <c r="S650">
        <f ca="1">_xll.EMP($B$186:$B$285,$C$186:$C$285,A650)</f>
        <v>213.3871027227824</v>
      </c>
      <c r="T650">
        <f ca="1">_xll.EMP($D$186:$D$285,$E$186:$E$285,A650)</f>
        <v>340.22341078574567</v>
      </c>
      <c r="U650">
        <f ca="1">_xll.EMP($F$186:$F$285,$G$186:$G$285,A650)</f>
        <v>288.32938757581678</v>
      </c>
      <c r="V650">
        <f ca="1">_xll.EMP($H$186:$H$285,$I$186:$I$285,A650)</f>
        <v>339.82647608363152</v>
      </c>
      <c r="W650">
        <f ca="1">_xll.EMP($J$186:$J$285,$K$186:$K$285,A650)</f>
        <v>302.8462882804829</v>
      </c>
      <c r="X650" t="e">
        <f ca="1">_xll.EMP($L$186:$L$285,$M$186:$M$285,A650)</f>
        <v>#VALUE!</v>
      </c>
      <c r="Y650">
        <f ca="1">_xll.EMP($N$186:$N$285,$O$186:$O$285,A650)</f>
        <v>343.36219257461028</v>
      </c>
      <c r="Z650">
        <f ca="1">_xll.EMP($P$186:$P$285,$Q$186:$Q$285,A650)</f>
        <v>341.75190278288954</v>
      </c>
      <c r="AA650">
        <f ca="1">_xll.EMP($R$186:$R$285,$S$186:$S$285,A650)</f>
        <v>341.29937712142913</v>
      </c>
      <c r="AB650">
        <f ca="1">_xll.EMP($T$186:$T$285,$U$186:$U$285,A650)</f>
        <v>342.59606466606346</v>
      </c>
      <c r="AC650">
        <f ca="1">_xll.EMP($V$186:$V$285,$W$186:$W$285,A650)</f>
        <v>334.37265645597108</v>
      </c>
      <c r="AH650" s="6">
        <f t="shared" ca="1" si="158"/>
        <v>366.44661036385679</v>
      </c>
      <c r="AI650" s="6">
        <f ca="1">_xll.DEXPONINV($J$84,$K$84,A650)</f>
        <v>363.03855587378581</v>
      </c>
      <c r="AJ650" s="6">
        <f ca="1">_xll.EXPONINV($K$85,A650)+$J$85</f>
        <v>368.36739677251819</v>
      </c>
      <c r="AK650" s="6">
        <f t="shared" ca="1" si="159"/>
        <v>362.72656092824354</v>
      </c>
      <c r="AL650" s="6">
        <f ca="1">_xll.LOGISTICINV($J$87,$K$87,A650)</f>
        <v>360.95346028427792</v>
      </c>
      <c r="AM650" s="6">
        <f ca="1">_xll.LOGLOGINV($J$88,$K$88,A650)</f>
        <v>372.53525686152955</v>
      </c>
      <c r="AN650" s="6">
        <f ca="1">_xll.LOGLOGISTICINV($J$89,$K$89,A650)</f>
        <v>366.3012466891725</v>
      </c>
      <c r="AO650" s="6">
        <f t="shared" ca="1" si="160"/>
        <v>364.56195964622623</v>
      </c>
      <c r="AP650" s="6">
        <f t="shared" ca="1" si="161"/>
        <v>357.78848021982935</v>
      </c>
      <c r="AQ650" s="6">
        <f ca="1">_xll.PARETO($J$92,$K$92,A650)</f>
        <v>366.44038763277285</v>
      </c>
      <c r="AR650" s="6">
        <f ca="1">_xll.UNIFORM($J$93,$K$93,A650)</f>
        <v>405.38409572854312</v>
      </c>
      <c r="AS650" s="6">
        <f ca="1">_xll.WEIBINV($J$94,$K$94,A650)</f>
        <v>334.69191956704719</v>
      </c>
      <c r="AT650" s="13"/>
      <c r="AU650" s="13"/>
      <c r="AV650" s="12"/>
      <c r="AW650">
        <f ca="1">_xll.EMP($B$299:$B$398,$C$299:$C$398,A650)</f>
        <v>356.77277336304354</v>
      </c>
      <c r="AX650">
        <f ca="1">_xll.EMP($D$299:$D$398,$E$299:$E$398,A650)</f>
        <v>368.23460589232752</v>
      </c>
      <c r="AY650">
        <f ca="1">_xll.EMP($F$299:$F$398,$G$299:$G$398,A650)</f>
        <v>364.58211324692041</v>
      </c>
      <c r="AZ650">
        <f ca="1">_xll.EMP($H$299:$H$398,$I$299:$I$398,A650)</f>
        <v>368.3269538252552</v>
      </c>
      <c r="BA650">
        <f ca="1">_xll.EMP($J$299:$J$398,$K$299:$K$398,A650)</f>
        <v>367.93547286266369</v>
      </c>
      <c r="BB650" t="e">
        <f ca="1">_xll.EMP($L$299:$L$398,$M$299:$M$398,A650)</f>
        <v>#VALUE!</v>
      </c>
      <c r="BC650">
        <f ca="1">_xll.EMP($N$299:$N$398,$O$299:$O$398,A650)</f>
        <v>367.13053405049476</v>
      </c>
      <c r="BD650">
        <f ca="1">_xll.EMP($P$299:$P$398,$Q$299:$Q$398,A650)</f>
        <v>367.80352430914201</v>
      </c>
      <c r="BE650">
        <f ca="1">_xll.EMP($R$299:$R$398,$S$299:$S$398,A650)</f>
        <v>368.03609782014564</v>
      </c>
      <c r="BF650">
        <f ca="1">_xll.EMP($T$299:$T$398,$U$299:$U$398,A650)</f>
        <v>367.49817552415408</v>
      </c>
      <c r="BG650">
        <f ca="1">_xll.EMP($V$299:$V$398,$W$299:$W$398,A650)</f>
        <v>369.56795015498301</v>
      </c>
      <c r="BH650" s="12"/>
      <c r="BL650" s="6">
        <f t="shared" ca="1" si="162"/>
        <v>21.654473536447622</v>
      </c>
      <c r="BM650" s="6">
        <f ca="1">_xll.DEXPONINV($C$105,$D$105,A650)</f>
        <v>20.58007627483866</v>
      </c>
      <c r="BN650" s="6">
        <f ca="1">_xll.EXPONINV($D$106,A650)+$C$106</f>
        <v>21.722808637602739</v>
      </c>
      <c r="BO650" s="6">
        <f t="shared" ca="1" si="163"/>
        <v>23.204030222837432</v>
      </c>
      <c r="BP650" s="6">
        <f ca="1">_xll.LOGISTICINV($C$108,$D$108,A650)</f>
        <v>22.499737357344014</v>
      </c>
      <c r="BQ650" s="6">
        <f ca="1">_xll.LOGLOGINV($C$109,$D$109,A650)</f>
        <v>23.45465149636658</v>
      </c>
      <c r="BR650" s="6">
        <f ca="1">_xll.LOGLOGISTICINV($C$110,$D$110,A650)</f>
        <v>22.976140898805497</v>
      </c>
      <c r="BS650" s="6">
        <f t="shared" ca="1" si="164"/>
        <v>23.288203567196309</v>
      </c>
      <c r="BT650" s="6">
        <f t="shared" ca="1" si="165"/>
        <v>22.786431294905746</v>
      </c>
      <c r="BU650" s="6">
        <f ca="1">_xll.PARETO($C$113,$D$113,A650)</f>
        <v>21.039037956174422</v>
      </c>
      <c r="BV650" s="6">
        <f ca="1">_xll.UNIFORM($C$114,$D$114,A650)</f>
        <v>25.911035250360491</v>
      </c>
      <c r="BW650" s="6">
        <f ca="1">_xll.WEIBINV($C$115,$D$115,A650)</f>
        <v>21.778607565838382</v>
      </c>
      <c r="BX650" s="13"/>
      <c r="BY650" s="13"/>
      <c r="BZ650" s="12"/>
      <c r="CA650">
        <f ca="1">_xll.EMP($B$412:$B$511,$C$412:$C$511,A650)</f>
        <v>19.443373856869105</v>
      </c>
      <c r="CB650">
        <f ca="1">_xll.EMP($D$412:$D$511,$E$412:$E$511,A650)</f>
        <v>22.801985487030514</v>
      </c>
      <c r="CC650">
        <f ca="1">_xll.EMP($F$412:$F$511,$G$412:$G$511,A650)</f>
        <v>20.954185937326308</v>
      </c>
      <c r="CD650">
        <f ca="1">_xll.EMP($H$412:$H$511,$I$412:$I$511,A650)</f>
        <v>22.762845391090881</v>
      </c>
      <c r="CE650">
        <f ca="1">_xll.EMP($J$412:$J$511,$K$412:$K$511,A650)</f>
        <v>21.511267418853464</v>
      </c>
      <c r="CF650" t="e">
        <f ca="1">_xll.EMP($L$412:$L$511,$M$412:$M$511,A650)</f>
        <v>#VALUE!</v>
      </c>
      <c r="CG650">
        <f ca="1">_xll.EMP($N$412:$N$511,$O$412:$O$511,A650)</f>
        <v>23.266964920192908</v>
      </c>
      <c r="CH650">
        <f ca="1">_xll.EMP($P$412:$P$511,$Q$412:$Q$511,A650)</f>
        <v>22.970045243923039</v>
      </c>
      <c r="CI650">
        <f ca="1">_xll.EMP($R$412:$R$511,$S$412:$S$511,A650)</f>
        <v>22.903310553607756</v>
      </c>
      <c r="CJ650">
        <f ca="1">_xll.EMP($T$412:$T$511,$U$412:$U$511,A650)</f>
        <v>23.11544507353155</v>
      </c>
      <c r="CK650">
        <f ca="1">_xll.EMP($V$412:$V$511,$W$412:$W$511,A650)</f>
        <v>22.353982644835845</v>
      </c>
      <c r="CM650" s="12"/>
      <c r="CP650" s="6">
        <f t="shared" ca="1" si="166"/>
        <v>22.595724484970358</v>
      </c>
      <c r="CQ650" s="6">
        <f ca="1">_xll.DEXPONINV($J$105,$K$105,A650)</f>
        <v>27.187148717675246</v>
      </c>
      <c r="CR650" s="6">
        <f ca="1">_xll.EXPONINV($K$106,A650)+$J$106</f>
        <v>21.460625763231569</v>
      </c>
      <c r="CS650" s="6">
        <f t="shared" ca="1" si="167"/>
        <v>23.992819469857409</v>
      </c>
      <c r="CT650" s="6">
        <f ca="1">_xll.LOGISTICINV($J$108,$K$108,A650)</f>
        <v>24.948581863984963</v>
      </c>
      <c r="CU650" s="6">
        <f ca="1">_xll.LOGLOGINV($J$109,$K$109,A650)</f>
        <v>23.407908109776361</v>
      </c>
      <c r="CV650" s="6">
        <f ca="1">_xll.LOGLOGISTICINV($J$110,$K$110,A650)</f>
        <v>24.80429382453762</v>
      </c>
      <c r="CW650" s="6">
        <f t="shared" ca="1" si="168"/>
        <v>23.86157528192577</v>
      </c>
      <c r="CX650" s="6">
        <f t="shared" ca="1" si="169"/>
        <v>24.280841104800579</v>
      </c>
      <c r="CY650" s="6">
        <f ca="1">_xll.PARETO($J$113,$K$113,A650)</f>
        <v>21.09713944831686</v>
      </c>
      <c r="CZ650" s="6">
        <f ca="1">_xll.UNIFORM($J$114,$K$114,A650)</f>
        <v>22.305998061774517</v>
      </c>
      <c r="DA650" s="6">
        <f ca="1">_xll.WEIBINV($J$115,$K$115,A650)</f>
        <v>25.052244558569296</v>
      </c>
      <c r="DB650" s="13"/>
      <c r="DC650" s="13"/>
      <c r="DD650" s="12"/>
      <c r="DE650">
        <f ca="1">_xll.EMP($B$524:$B$623,$C$524:$C$623,A650)</f>
        <v>20.223061511433958</v>
      </c>
      <c r="DF650">
        <f ca="1">_xll.EMP($D$524:$D$623,$E$524:$E$623,A650)</f>
        <v>22.219250625184991</v>
      </c>
      <c r="DG650">
        <f ca="1">_xll.EMP($F$524:$F$623,$G$524:$G$623,A650)</f>
        <v>21.975980395533821</v>
      </c>
      <c r="DH650">
        <f ca="1">_xll.EMP($H$524:$H$623,$I$524:$I$623,A650)</f>
        <v>22.223235960010204</v>
      </c>
      <c r="DI650">
        <f ca="1">_xll.EMP($J$524:$J$623,$K$524:$K$623,A650)</f>
        <v>22.496300705202401</v>
      </c>
      <c r="DJ650" t="e">
        <f ca="1">_xll.EMP($L$524:$L$623,$M$524:$M$623,A650)</f>
        <v>#VALUE!</v>
      </c>
      <c r="DK650">
        <f ca="1">_xll.EMP($N$524:$N$623,$O$524:$O$623,A650)</f>
        <v>22.229877544632448</v>
      </c>
      <c r="DL650">
        <f ca="1">_xll.EMP($P$524:$P$623,$Q$524:$Q$623,A650)</f>
        <v>22.202385858710151</v>
      </c>
      <c r="DM650">
        <f ca="1">_xll.EMP($R$524:$R$623,$S$524:$S$623,A650)</f>
        <v>22.23075288405472</v>
      </c>
      <c r="DN650">
        <f ca="1">_xll.EMP($T$524:$T$623,$U$524:$U$623,A650)</f>
        <v>22.208343426554563</v>
      </c>
      <c r="DO650">
        <f ca="1">_xll.EMP($V$524:$V$623,$W$524:$W$623,A650)</f>
        <v>22.37045149480231</v>
      </c>
    </row>
    <row r="651" spans="1:119">
      <c r="A651">
        <v>0.2</v>
      </c>
      <c r="D651" s="6">
        <f t="shared" ca="1" si="154"/>
        <v>180.54932481326256</v>
      </c>
      <c r="E651" s="6">
        <f ca="1">_xll.DEXPONINV($C$84,$D$84,A651)</f>
        <v>325.32230805108389</v>
      </c>
      <c r="F651" s="6">
        <f ca="1">_xll.EXPONINV($D$85,A651)+$C$85</f>
        <v>164.9286371567845</v>
      </c>
      <c r="G651" s="6">
        <f t="shared" ca="1" si="155"/>
        <v>268.2454749449156</v>
      </c>
      <c r="H651" s="6">
        <f ca="1">_xll.LOGISTICINV($C$87,$D$87,A651)</f>
        <v>330.79868403855335</v>
      </c>
      <c r="I651" s="6">
        <f ca="1">_xll.LOGLOGINV($C$88,$D$88,A651)</f>
        <v>277.48896184292141</v>
      </c>
      <c r="J651" s="6">
        <f ca="1">_xll.LOGLOGISTICINV($C$89,$D$89,A651)</f>
        <v>322.13036005835102</v>
      </c>
      <c r="K651" s="6">
        <f t="shared" ca="1" si="156"/>
        <v>247.42022025594721</v>
      </c>
      <c r="L651" s="6">
        <f t="shared" ca="1" si="157"/>
        <v>310.96050604108302</v>
      </c>
      <c r="M651" s="6">
        <f ca="1">_xll.PARETO($C$92,$D$92,A651)</f>
        <v>116.30947818350172</v>
      </c>
      <c r="N651" s="6">
        <f ca="1">_xll.UNIFORM($C$93,$D$93,A651)</f>
        <v>216.70191385933313</v>
      </c>
      <c r="O651" s="6">
        <f ca="1">_xll.WEIBINV($C$94,$D$94,A651)</f>
        <v>300.65867638060445</v>
      </c>
      <c r="P651" s="13"/>
      <c r="Q651" s="13"/>
      <c r="R651" s="13"/>
      <c r="S651">
        <f ca="1">_xll.EMP($B$186:$B$285,$C$186:$C$285,A651)</f>
        <v>230.02236467780421</v>
      </c>
      <c r="T651">
        <f ca="1">_xll.EMP($D$186:$D$285,$E$186:$E$285,A651)</f>
        <v>345.45966079273302</v>
      </c>
      <c r="U651">
        <f ca="1">_xll.EMP($F$186:$F$285,$G$186:$G$285,A651)</f>
        <v>297.46712887069674</v>
      </c>
      <c r="V651">
        <f ca="1">_xll.EMP($H$186:$H$285,$I$186:$I$285,A651)</f>
        <v>345.17023430024938</v>
      </c>
      <c r="W651">
        <f ca="1">_xll.EMP($J$186:$J$285,$K$186:$K$285,A651)</f>
        <v>310.48726104001616</v>
      </c>
      <c r="X651" t="e">
        <f ca="1">_xll.EMP($L$186:$L$285,$M$186:$M$285,A651)</f>
        <v>#VALUE!</v>
      </c>
      <c r="Y651">
        <f ca="1">_xll.EMP($N$186:$N$285,$O$186:$O$285,A651)</f>
        <v>347.16047047688795</v>
      </c>
      <c r="Z651">
        <f ca="1">_xll.EMP($P$186:$P$285,$Q$186:$Q$285,A651)</f>
        <v>346.69153814323221</v>
      </c>
      <c r="AA651">
        <f ca="1">_xll.EMP($R$186:$R$285,$S$186:$S$285,A651)</f>
        <v>345.92626682711597</v>
      </c>
      <c r="AB651">
        <f ca="1">_xll.EMP($T$186:$T$285,$U$186:$U$285,A651)</f>
        <v>347.07336130818965</v>
      </c>
      <c r="AC651">
        <f ca="1">_xll.EMP($V$186:$V$285,$W$186:$W$285,A651)</f>
        <v>339.23228708938001</v>
      </c>
      <c r="AH651" s="6">
        <f t="shared" ca="1" si="158"/>
        <v>367.60050697516641</v>
      </c>
      <c r="AI651" s="6">
        <f ca="1">_xll.DEXPONINV($J$84,$K$84,A651)</f>
        <v>365.29384970080599</v>
      </c>
      <c r="AJ651" s="6">
        <f ca="1">_xll.EXPONINV($K$85,A651)+$J$85</f>
        <v>369.2057520014601</v>
      </c>
      <c r="AK651" s="6">
        <f t="shared" ca="1" si="159"/>
        <v>364.91236591227596</v>
      </c>
      <c r="AL651" s="6">
        <f ca="1">_xll.LOGISTICINV($J$87,$K$87,A651)</f>
        <v>363.04906535414864</v>
      </c>
      <c r="AM651" s="6">
        <f ca="1">_xll.LOGLOGINV($J$88,$K$88,A651)</f>
        <v>373.83976746416727</v>
      </c>
      <c r="AN651" s="6">
        <f ca="1">_xll.LOGLOGISTICINV($J$89,$K$89,A651)</f>
        <v>368.08814212248217</v>
      </c>
      <c r="AO651" s="6">
        <f t="shared" ca="1" si="160"/>
        <v>366.57034353967822</v>
      </c>
      <c r="AP651" s="6">
        <f t="shared" ca="1" si="161"/>
        <v>360.42657429838414</v>
      </c>
      <c r="AQ651" s="6">
        <f ca="1">_xll.PARETO($J$92,$K$92,A651)</f>
        <v>367.17831946105736</v>
      </c>
      <c r="AR651" s="6">
        <f ca="1">_xll.UNIFORM($J$93,$K$93,A651)</f>
        <v>408.08081003867983</v>
      </c>
      <c r="AS651" s="6">
        <f ca="1">_xll.WEIBINV($J$94,$K$94,A651)</f>
        <v>338.46378667798399</v>
      </c>
      <c r="AT651" s="13"/>
      <c r="AU651" s="13"/>
      <c r="AV651" s="12"/>
      <c r="AW651">
        <f ca="1">_xll.EMP($B$299:$B$398,$C$299:$C$398,A651)</f>
        <v>357.45917616828461</v>
      </c>
      <c r="AX651">
        <f ca="1">_xll.EMP($D$299:$D$398,$E$299:$E$398,A651)</f>
        <v>369.5629047473642</v>
      </c>
      <c r="AY651">
        <f ca="1">_xll.EMP($F$299:$F$398,$G$299:$G$398,A651)</f>
        <v>366.20331408190827</v>
      </c>
      <c r="AZ651">
        <f ca="1">_xll.EMP($H$299:$H$398,$I$299:$I$398,A651)</f>
        <v>369.64137529455223</v>
      </c>
      <c r="BA651">
        <f ca="1">_xll.EMP($J$299:$J$398,$K$299:$K$398,A651)</f>
        <v>369.41431096479749</v>
      </c>
      <c r="BB651" t="e">
        <f ca="1">_xll.EMP($L$299:$L$398,$M$299:$M$398,A651)</f>
        <v>#VALUE!</v>
      </c>
      <c r="BC651">
        <f ca="1">_xll.EMP($N$299:$N$398,$O$299:$O$398,A651)</f>
        <v>368.86721854359251</v>
      </c>
      <c r="BD651">
        <f ca="1">_xll.EMP($P$299:$P$398,$Q$299:$Q$398,A651)</f>
        <v>369.1909916162677</v>
      </c>
      <c r="BE651">
        <f ca="1">_xll.EMP($R$299:$R$398,$S$299:$S$398,A651)</f>
        <v>369.47982330554498</v>
      </c>
      <c r="BF651">
        <f ca="1">_xll.EMP($T$299:$T$398,$U$299:$U$398,A651)</f>
        <v>368.98194604233981</v>
      </c>
      <c r="BG651">
        <f ca="1">_xll.EMP($V$299:$V$398,$W$299:$W$398,A651)</f>
        <v>370.99472378200113</v>
      </c>
      <c r="BH651" s="12"/>
      <c r="BL651" s="6">
        <f t="shared" ca="1" si="162"/>
        <v>21.871488994543682</v>
      </c>
      <c r="BM651" s="6">
        <f ca="1">_xll.DEXPONINV($C$105,$D$105,A651)</f>
        <v>20.974499049580103</v>
      </c>
      <c r="BN651" s="6">
        <f ca="1">_xll.EXPONINV($D$106,A651)+$C$106</f>
        <v>21.876226003911402</v>
      </c>
      <c r="BO651" s="6">
        <f t="shared" ca="1" si="163"/>
        <v>23.481035767827862</v>
      </c>
      <c r="BP651" s="6">
        <f ca="1">_xll.LOGISTICINV($C$108,$D$108,A651)</f>
        <v>22.846838460820972</v>
      </c>
      <c r="BQ651" s="6">
        <f ca="1">_xll.LOGLOGINV($C$109,$D$109,A651)</f>
        <v>23.678988216427307</v>
      </c>
      <c r="BR651" s="6">
        <f ca="1">_xll.LOGLOGISTICINV($C$110,$D$110,A651)</f>
        <v>23.225959685997342</v>
      </c>
      <c r="BS651" s="6">
        <f t="shared" ca="1" si="164"/>
        <v>23.536437111346615</v>
      </c>
      <c r="BT651" s="6">
        <f t="shared" ca="1" si="165"/>
        <v>23.145254882923236</v>
      </c>
      <c r="BU651" s="6">
        <f ca="1">_xll.PARETO($C$113,$D$113,A651)</f>
        <v>21.157974293628996</v>
      </c>
      <c r="BV651" s="6">
        <f ca="1">_xll.UNIFORM($C$114,$D$114,A651)</f>
        <v>26.268436225684091</v>
      </c>
      <c r="BW651" s="6">
        <f ca="1">_xll.WEIBINV($C$115,$D$115,A651)</f>
        <v>22.163157609203285</v>
      </c>
      <c r="BX651" s="13"/>
      <c r="BY651" s="13"/>
      <c r="BZ651" s="12"/>
      <c r="CA651">
        <f ca="1">_xll.EMP($B$412:$B$511,$C$412:$C$511,A651)</f>
        <v>19.460371600956321</v>
      </c>
      <c r="CB651">
        <f ca="1">_xll.EMP($D$412:$D$511,$E$412:$E$511,A651)</f>
        <v>23.003962018416075</v>
      </c>
      <c r="CC651">
        <f ca="1">_xll.EMP($F$412:$F$511,$G$412:$G$511,A651)</f>
        <v>21.311785798264093</v>
      </c>
      <c r="CD651">
        <f ca="1">_xll.EMP($H$412:$H$511,$I$412:$I$511,A651)</f>
        <v>22.965291706516378</v>
      </c>
      <c r="CE651">
        <f ca="1">_xll.EMP($J$412:$J$511,$K$412:$K$511,A651)</f>
        <v>21.822117612036386</v>
      </c>
      <c r="CF651" t="e">
        <f ca="1">_xll.EMP($L$412:$L$511,$M$412:$M$511,A651)</f>
        <v>#VALUE!</v>
      </c>
      <c r="CG651">
        <f ca="1">_xll.EMP($N$412:$N$511,$O$412:$O$511,A651)</f>
        <v>23.458290488200415</v>
      </c>
      <c r="CH651">
        <f ca="1">_xll.EMP($P$412:$P$511,$Q$412:$Q$511,A651)</f>
        <v>23.166191026435676</v>
      </c>
      <c r="CI651">
        <f ca="1">_xll.EMP($R$412:$R$511,$S$412:$S$511,A651)</f>
        <v>23.103823631035251</v>
      </c>
      <c r="CJ651">
        <f ca="1">_xll.EMP($T$412:$T$511,$U$412:$U$511,A651)</f>
        <v>23.30516500490641</v>
      </c>
      <c r="CK651">
        <f ca="1">_xll.EMP($V$412:$V$511,$W$412:$W$511,A651)</f>
        <v>22.591785144671903</v>
      </c>
      <c r="CM651" s="12"/>
      <c r="CP651" s="6">
        <f t="shared" ca="1" si="166"/>
        <v>22.788281943704686</v>
      </c>
      <c r="CQ651" s="6">
        <f ca="1">_xll.DEXPONINV($J$105,$K$105,A651)</f>
        <v>27.39578131577704</v>
      </c>
      <c r="CR651" s="6">
        <f ca="1">_xll.EXPONINV($K$106,A651)+$J$106</f>
        <v>21.575292883962273</v>
      </c>
      <c r="CS651" s="6">
        <f t="shared" ca="1" si="167"/>
        <v>24.165611989774504</v>
      </c>
      <c r="CT651" s="6">
        <f ca="1">_xll.LOGISTICINV($J$108,$K$108,A651)</f>
        <v>25.140857679669445</v>
      </c>
      <c r="CU651" s="6">
        <f ca="1">_xll.LOGLOGINV($J$109,$K$109,A651)</f>
        <v>23.571744493715375</v>
      </c>
      <c r="CV651" s="6">
        <f ca="1">_xll.LOGLOGISTICINV($J$110,$K$110,A651)</f>
        <v>24.98443924432506</v>
      </c>
      <c r="CW651" s="6">
        <f t="shared" ca="1" si="168"/>
        <v>24.028537805567666</v>
      </c>
      <c r="CX651" s="6">
        <f t="shared" ca="1" si="169"/>
        <v>24.465348890361426</v>
      </c>
      <c r="CY651" s="6">
        <f ca="1">_xll.PARETO($J$113,$K$113,A651)</f>
        <v>21.194281160162401</v>
      </c>
      <c r="CZ651" s="6">
        <f ca="1">_xll.UNIFORM($J$114,$K$114,A651)</f>
        <v>22.45286388214825</v>
      </c>
      <c r="DA651" s="6">
        <f ca="1">_xll.WEIBINV($J$115,$K$115,A651)</f>
        <v>25.243248601491889</v>
      </c>
      <c r="DB651" s="13"/>
      <c r="DC651" s="13"/>
      <c r="DD651" s="12"/>
      <c r="DE651">
        <f ca="1">_xll.EMP($B$524:$B$623,$C$524:$C$623,A651)</f>
        <v>20.581124384921793</v>
      </c>
      <c r="DF651">
        <f ca="1">_xll.EMP($D$524:$D$623,$E$524:$E$623,A651)</f>
        <v>22.415466739825622</v>
      </c>
      <c r="DG651">
        <f ca="1">_xll.EMP($F$524:$F$623,$G$524:$G$623,A651)</f>
        <v>22.226354672411148</v>
      </c>
      <c r="DH651">
        <f ca="1">_xll.EMP($H$524:$H$623,$I$524:$I$623,A651)</f>
        <v>22.424248893316197</v>
      </c>
      <c r="DI651">
        <f ca="1">_xll.EMP($J$524:$J$623,$K$524:$K$623,A651)</f>
        <v>22.78250838457372</v>
      </c>
      <c r="DJ651" t="e">
        <f ca="1">_xll.EMP($L$524:$L$623,$M$524:$M$623,A651)</f>
        <v>#VALUE!</v>
      </c>
      <c r="DK651">
        <f ca="1">_xll.EMP($N$524:$N$623,$O$524:$O$623,A651)</f>
        <v>22.365286955287758</v>
      </c>
      <c r="DL651">
        <f ca="1">_xll.EMP($P$524:$P$623,$Q$524:$Q$623,A651)</f>
        <v>22.38065707362896</v>
      </c>
      <c r="DM651">
        <f ca="1">_xll.EMP($R$524:$R$623,$S$524:$S$623,A651)</f>
        <v>22.400075787603704</v>
      </c>
      <c r="DN651">
        <f ca="1">_xll.EMP($T$524:$T$623,$U$524:$U$623,A651)</f>
        <v>22.368645893651497</v>
      </c>
      <c r="DO651">
        <f ca="1">_xll.EMP($V$524:$V$623,$W$524:$W$623,A651)</f>
        <v>22.609507628273011</v>
      </c>
    </row>
    <row r="652" spans="1:119">
      <c r="A652">
        <v>0.21</v>
      </c>
      <c r="D652" s="6">
        <f t="shared" ca="1" si="154"/>
        <v>187.46057297139663</v>
      </c>
      <c r="E652" s="6">
        <f ca="1">_xll.DEXPONINV($C$84,$D$84,A652)</f>
        <v>331.63609788497655</v>
      </c>
      <c r="F652" s="6">
        <f ca="1">_xll.EXPONINV($D$85,A652)+$C$85</f>
        <v>169.64062824146379</v>
      </c>
      <c r="G652" s="6">
        <f t="shared" ca="1" si="155"/>
        <v>273.71365165300097</v>
      </c>
      <c r="H652" s="6">
        <f ca="1">_xll.LOGISTICINV($C$87,$D$87,A652)</f>
        <v>336.62740848876734</v>
      </c>
      <c r="I652" s="6">
        <f ca="1">_xll.LOGLOGINV($C$88,$D$88,A652)</f>
        <v>283.21508043508624</v>
      </c>
      <c r="J652" s="6">
        <f ca="1">_xll.LOGLOGISTICINV($C$89,$D$89,A652)</f>
        <v>327.15770911531428</v>
      </c>
      <c r="K652" s="6">
        <f t="shared" ca="1" si="156"/>
        <v>252.54526865078515</v>
      </c>
      <c r="L652" s="6">
        <f t="shared" ca="1" si="157"/>
        <v>317.02403911364934</v>
      </c>
      <c r="M652" s="6">
        <f ca="1">_xll.PARETO($C$92,$D$92,A652)</f>
        <v>118.678017193572</v>
      </c>
      <c r="N652" s="6">
        <f ca="1">_xll.UNIFORM($C$93,$D$93,A652)</f>
        <v>223.47003802338975</v>
      </c>
      <c r="O652" s="6">
        <f ca="1">_xll.WEIBINV($C$94,$D$94,A652)</f>
        <v>306.47218638689515</v>
      </c>
      <c r="P652" s="13"/>
      <c r="Q652" s="13"/>
      <c r="R652" s="13"/>
      <c r="S652">
        <f ca="1">_xll.EMP($B$186:$B$285,$C$186:$C$285,A652)</f>
        <v>245.22745006428858</v>
      </c>
      <c r="T652">
        <f ca="1">_xll.EMP($D$186:$D$285,$E$186:$E$285,A652)</f>
        <v>350.39372441307245</v>
      </c>
      <c r="U652">
        <f ca="1">_xll.EMP($F$186:$F$285,$G$186:$G$285,A652)</f>
        <v>305.92069717174252</v>
      </c>
      <c r="V652">
        <f ca="1">_xll.EMP($H$186:$H$285,$I$186:$I$285,A652)</f>
        <v>350.16850124598676</v>
      </c>
      <c r="W652">
        <f ca="1">_xll.EMP($J$186:$J$285,$K$186:$K$285,A652)</f>
        <v>317.71099117295813</v>
      </c>
      <c r="X652" t="e">
        <f ca="1">_xll.EMP($L$186:$L$285,$M$186:$M$285,A652)</f>
        <v>#VALUE!</v>
      </c>
      <c r="Y652">
        <f ca="1">_xll.EMP($N$186:$N$285,$O$186:$O$285,A652)</f>
        <v>350.93379248416488</v>
      </c>
      <c r="Z652">
        <f ca="1">_xll.EMP($P$186:$P$285,$Q$186:$Q$285,A652)</f>
        <v>351.40077718097029</v>
      </c>
      <c r="AA652">
        <f ca="1">_xll.EMP($R$186:$R$285,$S$186:$S$285,A652)</f>
        <v>350.3905483418842</v>
      </c>
      <c r="AB652">
        <f ca="1">_xll.EMP($T$186:$T$285,$U$186:$U$285,A652)</f>
        <v>351.4395438633249</v>
      </c>
      <c r="AC652">
        <f ca="1">_xll.EMP($V$186:$V$285,$W$186:$W$285,A652)</f>
        <v>344.09191772278888</v>
      </c>
      <c r="AH652" s="6">
        <f t="shared" ca="1" si="158"/>
        <v>368.79908838866356</v>
      </c>
      <c r="AI652" s="6">
        <f ca="1">_xll.DEXPONINV($J$84,$K$84,A652)</f>
        <v>367.4390844217275</v>
      </c>
      <c r="AJ652" s="6">
        <f ca="1">_xll.EXPONINV($K$85,A652)+$J$85</f>
        <v>370.0546528555596</v>
      </c>
      <c r="AK652" s="6">
        <f t="shared" ca="1" si="159"/>
        <v>367.04187117620324</v>
      </c>
      <c r="AL652" s="6">
        <f ca="1">_xll.LOGISTICINV($J$87,$K$87,A652)</f>
        <v>365.06748223224821</v>
      </c>
      <c r="AM652" s="6">
        <f ca="1">_xll.LOGLOGINV($J$88,$K$88,A652)</f>
        <v>375.11978874552631</v>
      </c>
      <c r="AN652" s="6">
        <f ca="1">_xll.LOGLOGISTICINV($J$89,$K$89,A652)</f>
        <v>369.81746084906308</v>
      </c>
      <c r="AO652" s="6">
        <f t="shared" ca="1" si="160"/>
        <v>368.5297821368041</v>
      </c>
      <c r="AP652" s="6">
        <f t="shared" ca="1" si="161"/>
        <v>362.98648384259286</v>
      </c>
      <c r="AQ652" s="6">
        <f ca="1">_xll.PARETO($J$92,$K$92,A652)</f>
        <v>367.9270478988368</v>
      </c>
      <c r="AR652" s="6">
        <f ca="1">_xll.UNIFORM($J$93,$K$93,A652)</f>
        <v>410.77752434881654</v>
      </c>
      <c r="AS652" s="6">
        <f ca="1">_xll.WEIBINV($J$94,$K$94,A652)</f>
        <v>342.11474518605667</v>
      </c>
      <c r="AT652" s="13"/>
      <c r="AU652" s="13"/>
      <c r="AV652" s="12"/>
      <c r="AW652">
        <f ca="1">_xll.EMP($B$299:$B$398,$C$299:$C$398,A652)</f>
        <v>359.46740392033024</v>
      </c>
      <c r="AX652">
        <f ca="1">_xll.EMP($D$299:$D$398,$E$299:$E$398,A652)</f>
        <v>370.94111223730903</v>
      </c>
      <c r="AY652">
        <f ca="1">_xll.EMP($F$299:$F$398,$G$299:$G$398,A652)</f>
        <v>367.82713055978218</v>
      </c>
      <c r="AZ652">
        <f ca="1">_xll.EMP($H$299:$H$398,$I$299:$I$398,A652)</f>
        <v>371.01272822180488</v>
      </c>
      <c r="BA652">
        <f ca="1">_xll.EMP($J$299:$J$398,$K$299:$K$398,A652)</f>
        <v>370.88023630720949</v>
      </c>
      <c r="BB652" t="e">
        <f ca="1">_xll.EMP($L$299:$L$398,$M$299:$M$398,A652)</f>
        <v>#VALUE!</v>
      </c>
      <c r="BC652">
        <f ca="1">_xll.EMP($N$299:$N$398,$O$299:$O$398,A652)</f>
        <v>370.69833125179895</v>
      </c>
      <c r="BD652">
        <f ca="1">_xll.EMP($P$299:$P$398,$Q$299:$Q$398,A652)</f>
        <v>370.59064383067971</v>
      </c>
      <c r="BE652">
        <f ca="1">_xll.EMP($R$299:$R$398,$S$299:$S$398,A652)</f>
        <v>370.96424646831133</v>
      </c>
      <c r="BF652">
        <f ca="1">_xll.EMP($T$299:$T$398,$U$299:$U$398,A652)</f>
        <v>370.49995954570431</v>
      </c>
      <c r="BG652">
        <f ca="1">_xll.EMP($V$299:$V$398,$W$299:$W$398,A652)</f>
        <v>372.4214974090192</v>
      </c>
      <c r="BH652" s="12"/>
      <c r="BL652" s="6">
        <f t="shared" ca="1" si="162"/>
        <v>22.095108307674476</v>
      </c>
      <c r="BM652" s="6">
        <f ca="1">_xll.DEXPONINV($C$105,$D$105,A652)</f>
        <v>21.349673858715942</v>
      </c>
      <c r="BN652" s="6">
        <f ca="1">_xll.EXPONINV($D$106,A652)+$C$106</f>
        <v>22.031573198987026</v>
      </c>
      <c r="BO652" s="6">
        <f t="shared" ca="1" si="163"/>
        <v>23.751983870893362</v>
      </c>
      <c r="BP652" s="6">
        <f ca="1">_xll.LOGISTICINV($C$108,$D$108,A652)</f>
        <v>23.181154661777725</v>
      </c>
      <c r="BQ652" s="6">
        <f ca="1">_xll.LOGLOGINV($C$109,$D$109,A652)</f>
        <v>23.899113507312158</v>
      </c>
      <c r="BR652" s="6">
        <f ca="1">_xll.LOGLOGISTICINV($C$110,$D$110,A652)</f>
        <v>23.4691445036358</v>
      </c>
      <c r="BS652" s="6">
        <f t="shared" ca="1" si="164"/>
        <v>23.779843059689085</v>
      </c>
      <c r="BT652" s="6">
        <f t="shared" ca="1" si="165"/>
        <v>23.49344410601433</v>
      </c>
      <c r="BU652" s="6">
        <f ca="1">_xll.PARETO($C$113,$D$113,A652)</f>
        <v>21.279091842801044</v>
      </c>
      <c r="BV652" s="6">
        <f ca="1">_xll.UNIFORM($C$114,$D$114,A652)</f>
        <v>26.625837201007695</v>
      </c>
      <c r="BW652" s="6">
        <f ca="1">_xll.WEIBINV($C$115,$D$115,A652)</f>
        <v>22.537681378725374</v>
      </c>
      <c r="BX652" s="13"/>
      <c r="BY652" s="13"/>
      <c r="BZ652" s="12"/>
      <c r="CA652">
        <f ca="1">_xll.EMP($B$412:$B$511,$C$412:$C$511,A652)</f>
        <v>19.477369345043535</v>
      </c>
      <c r="CB652">
        <f ca="1">_xll.EMP($D$412:$D$511,$E$412:$E$511,A652)</f>
        <v>23.203341700435754</v>
      </c>
      <c r="CC652">
        <f ca="1">_xll.EMP($F$412:$F$511,$G$412:$G$511,A652)</f>
        <v>21.657344189943782</v>
      </c>
      <c r="CD652">
        <f ca="1">_xll.EMP($H$412:$H$511,$I$412:$I$511,A652)</f>
        <v>23.166392110091437</v>
      </c>
      <c r="CE652">
        <f ca="1">_xll.EMP($J$412:$J$511,$K$412:$K$511,A652)</f>
        <v>22.126098802439987</v>
      </c>
      <c r="CF652" t="e">
        <f ca="1">_xll.EMP($L$412:$L$511,$M$412:$M$511,A652)</f>
        <v>#VALUE!</v>
      </c>
      <c r="CG652">
        <f ca="1">_xll.EMP($N$412:$N$511,$O$412:$O$511,A652)</f>
        <v>23.633239846741212</v>
      </c>
      <c r="CH652">
        <f ca="1">_xll.EMP($P$412:$P$511,$Q$412:$Q$511,A652)</f>
        <v>23.357094331783738</v>
      </c>
      <c r="CI652">
        <f ca="1">_xll.EMP($R$412:$R$511,$S$412:$S$511,A652)</f>
        <v>23.300283951654585</v>
      </c>
      <c r="CJ652">
        <f ca="1">_xll.EMP($T$412:$T$511,$U$412:$U$511,A652)</f>
        <v>23.492360994924848</v>
      </c>
      <c r="CK652">
        <f ca="1">_xll.EMP($V$412:$V$511,$W$412:$W$511,A652)</f>
        <v>22.829587644507956</v>
      </c>
      <c r="CM652" s="12"/>
      <c r="CP652" s="6">
        <f t="shared" ca="1" si="166"/>
        <v>22.981798828240823</v>
      </c>
      <c r="CQ652" s="6">
        <f ca="1">_xll.DEXPONINV($J$105,$K$105,A652)</f>
        <v>27.59423257210641</v>
      </c>
      <c r="CR652" s="6">
        <f ca="1">_xll.EXPONINV($K$106,A652)+$J$106</f>
        <v>21.691402396213149</v>
      </c>
      <c r="CS652" s="6">
        <f t="shared" ca="1" si="167"/>
        <v>24.334086364468334</v>
      </c>
      <c r="CT652" s="6">
        <f ca="1">_xll.LOGISTICINV($J$108,$K$108,A652)</f>
        <v>25.326051329564496</v>
      </c>
      <c r="CU652" s="6">
        <f ca="1">_xll.LOGLOGINV($J$109,$K$109,A652)</f>
        <v>23.732505209403538</v>
      </c>
      <c r="CV652" s="6">
        <f ca="1">_xll.LOGLOGISTICINV($J$110,$K$110,A652)</f>
        <v>25.159186130267297</v>
      </c>
      <c r="CW652" s="6">
        <f t="shared" ca="1" si="168"/>
        <v>24.191668861927504</v>
      </c>
      <c r="CX652" s="6">
        <f t="shared" ca="1" si="169"/>
        <v>24.644388464832094</v>
      </c>
      <c r="CY652" s="6">
        <f ca="1">_xll.PARETO($J$113,$K$113,A652)</f>
        <v>21.293100584868085</v>
      </c>
      <c r="CZ652" s="6">
        <f ca="1">_xll.UNIFORM($J$114,$K$114,A652)</f>
        <v>22.59972970252198</v>
      </c>
      <c r="DA652" s="6">
        <f ca="1">_xll.WEIBINV($J$115,$K$115,A652)</f>
        <v>25.42747769422672</v>
      </c>
      <c r="DB652" s="13"/>
      <c r="DC652" s="13"/>
      <c r="DD652" s="12"/>
      <c r="DE652">
        <f ca="1">_xll.EMP($B$524:$B$623,$C$524:$C$623,A652)</f>
        <v>20.926271736985424</v>
      </c>
      <c r="DF652">
        <f ca="1">_xll.EMP($D$524:$D$623,$E$524:$E$623,A652)</f>
        <v>22.61879709579425</v>
      </c>
      <c r="DG652">
        <f ca="1">_xll.EMP($F$524:$F$623,$G$524:$G$623,A652)</f>
        <v>22.472182166582801</v>
      </c>
      <c r="DH652">
        <f ca="1">_xll.EMP($H$524:$H$623,$I$524:$I$623,A652)</f>
        <v>22.63310879106157</v>
      </c>
      <c r="DI652">
        <f ca="1">_xll.EMP($J$524:$J$623,$K$524:$K$623,A652)</f>
        <v>23.067605427936638</v>
      </c>
      <c r="DJ652" t="e">
        <f ca="1">_xll.EMP($L$524:$L$623,$M$524:$M$623,A652)</f>
        <v>#VALUE!</v>
      </c>
      <c r="DK652">
        <f ca="1">_xll.EMP($N$524:$N$623,$O$524:$O$623,A652)</f>
        <v>22.501269105697663</v>
      </c>
      <c r="DL652">
        <f ca="1">_xll.EMP($P$524:$P$623,$Q$524:$Q$623,A652)</f>
        <v>22.563937235652794</v>
      </c>
      <c r="DM652">
        <f ca="1">_xll.EMP($R$524:$R$623,$S$524:$S$623,A652)</f>
        <v>22.573864925674997</v>
      </c>
      <c r="DN652">
        <f ca="1">_xll.EMP($T$524:$T$623,$U$524:$U$623,A652)</f>
        <v>22.531353171184033</v>
      </c>
      <c r="DO652">
        <f ca="1">_xll.EMP($V$524:$V$623,$W$524:$W$623,A652)</f>
        <v>22.848563761743712</v>
      </c>
    </row>
    <row r="653" spans="1:119">
      <c r="A653">
        <v>0.22</v>
      </c>
      <c r="D653" s="6">
        <f t="shared" ca="1" si="154"/>
        <v>194.48187182399366</v>
      </c>
      <c r="E653" s="6">
        <f ca="1">_xll.DEXPONINV($C$84,$D$84,A653)</f>
        <v>337.65611455817594</v>
      </c>
      <c r="F653" s="6">
        <f ca="1">_xll.EXPONINV($D$85,A653)+$C$85</f>
        <v>174.41264630359484</v>
      </c>
      <c r="G653" s="6">
        <f t="shared" ca="1" si="155"/>
        <v>279.10483050852702</v>
      </c>
      <c r="H653" s="6">
        <f ca="1">_xll.LOGISTICINV($C$87,$D$87,A653)</f>
        <v>342.25573753744209</v>
      </c>
      <c r="I653" s="6">
        <f ca="1">_xll.LOGLOGINV($C$88,$D$88,A653)</f>
        <v>288.84399095495087</v>
      </c>
      <c r="J653" s="6">
        <f ca="1">_xll.LOGLOGISTICINV($C$89,$D$89,A653)</f>
        <v>332.08666111106038</v>
      </c>
      <c r="K653" s="6">
        <f t="shared" ca="1" si="156"/>
        <v>257.63058664524885</v>
      </c>
      <c r="L653" s="6">
        <f t="shared" ca="1" si="157"/>
        <v>322.92014389620454</v>
      </c>
      <c r="M653" s="6">
        <f ca="1">_xll.PARETO($C$92,$D$92,A653)</f>
        <v>121.12589249669246</v>
      </c>
      <c r="N653" s="6">
        <f ca="1">_xll.UNIFORM($C$93,$D$93,A653)</f>
        <v>230.23816218744633</v>
      </c>
      <c r="O653" s="6">
        <f ca="1">_xll.WEIBINV($C$94,$D$94,A653)</f>
        <v>312.15747546157621</v>
      </c>
      <c r="P653" s="13"/>
      <c r="Q653" s="13"/>
      <c r="R653" s="13"/>
      <c r="S653">
        <f ca="1">_xll.EMP($B$186:$B$285,$C$186:$C$285,A653)</f>
        <v>259.02418453558698</v>
      </c>
      <c r="T653">
        <f ca="1">_xll.EMP($D$186:$D$285,$E$186:$E$285,A653)</f>
        <v>355.10569998683974</v>
      </c>
      <c r="U653">
        <f ca="1">_xll.EMP($F$186:$F$285,$G$186:$G$285,A653)</f>
        <v>313.75621820892985</v>
      </c>
      <c r="V653">
        <f ca="1">_xll.EMP($H$186:$H$285,$I$186:$I$285,A653)</f>
        <v>354.92129872625469</v>
      </c>
      <c r="W653">
        <f ca="1">_xll.EMP($J$186:$J$285,$K$186:$K$285,A653)</f>
        <v>324.57676374953002</v>
      </c>
      <c r="X653" t="e">
        <f ca="1">_xll.EMP($L$186:$L$285,$M$186:$M$285,A653)</f>
        <v>#VALUE!</v>
      </c>
      <c r="Y653">
        <f ca="1">_xll.EMP($N$186:$N$285,$O$186:$O$285,A653)</f>
        <v>354.70043431031849</v>
      </c>
      <c r="Z653">
        <f ca="1">_xll.EMP($P$186:$P$285,$Q$186:$Q$285,A653)</f>
        <v>355.9589301653412</v>
      </c>
      <c r="AA653">
        <f ca="1">_xll.EMP($R$186:$R$285,$S$186:$S$285,A653)</f>
        <v>354.72702083792706</v>
      </c>
      <c r="AB653">
        <f ca="1">_xll.EMP($T$186:$T$285,$U$186:$U$285,A653)</f>
        <v>355.75310452895468</v>
      </c>
      <c r="AC653">
        <f ca="1">_xll.EMP($V$186:$V$285,$W$186:$W$285,A653)</f>
        <v>348.95154835619775</v>
      </c>
      <c r="AH653" s="6">
        <f t="shared" ca="1" si="158"/>
        <v>370.04203313095127</v>
      </c>
      <c r="AI653" s="6">
        <f ca="1">_xll.DEXPONINV($J$84,$K$84,A653)</f>
        <v>369.48450391265652</v>
      </c>
      <c r="AJ653" s="6">
        <f ca="1">_xll.EXPONINV($K$85,A653)+$J$85</f>
        <v>370.91436802392917</v>
      </c>
      <c r="AK653" s="6">
        <f t="shared" ca="1" si="159"/>
        <v>369.12059153032112</v>
      </c>
      <c r="AL653" s="6">
        <f ca="1">_xll.LOGISTICINV($J$87,$K$87,A653)</f>
        <v>367.01650460315932</v>
      </c>
      <c r="AM653" s="6">
        <f ca="1">_xll.LOGLOGINV($J$88,$K$88,A653)</f>
        <v>376.37808005408408</v>
      </c>
      <c r="AN653" s="6">
        <f ca="1">_xll.LOGLOGISTICINV($J$89,$K$89,A653)</f>
        <v>371.49503438138998</v>
      </c>
      <c r="AO653" s="6">
        <f t="shared" ca="1" si="160"/>
        <v>370.44515959421352</v>
      </c>
      <c r="AP653" s="6">
        <f t="shared" ca="1" si="161"/>
        <v>365.47570831385144</v>
      </c>
      <c r="AQ653" s="6">
        <f ca="1">_xll.PARETO($J$92,$K$92,A653)</f>
        <v>368.68687060980858</v>
      </c>
      <c r="AR653" s="6">
        <f ca="1">_xll.UNIFORM($J$93,$K$93,A653)</f>
        <v>413.47423865895325</v>
      </c>
      <c r="AS653" s="6">
        <f ca="1">_xll.WEIBINV($J$94,$K$94,A653)</f>
        <v>345.65583733054143</v>
      </c>
      <c r="AT653" s="13"/>
      <c r="AU653" s="13"/>
      <c r="AV653" s="12"/>
      <c r="AW653">
        <f ca="1">_xll.EMP($B$299:$B$398,$C$299:$C$398,A653)</f>
        <v>361.41887433876531</v>
      </c>
      <c r="AX653">
        <f ca="1">_xll.EMP($D$299:$D$398,$E$299:$E$398,A653)</f>
        <v>372.43474961090658</v>
      </c>
      <c r="AY653">
        <f ca="1">_xll.EMP($F$299:$F$398,$G$299:$G$398,A653)</f>
        <v>369.43653332205707</v>
      </c>
      <c r="AZ653">
        <f ca="1">_xll.EMP($H$299:$H$398,$I$299:$I$398,A653)</f>
        <v>372.48788850959579</v>
      </c>
      <c r="BA653">
        <f ca="1">_xll.EMP($J$299:$J$398,$K$299:$K$398,A653)</f>
        <v>372.3116785798847</v>
      </c>
      <c r="BB653" t="e">
        <f ca="1">_xll.EMP($L$299:$L$398,$M$299:$M$398,A653)</f>
        <v>#VALUE!</v>
      </c>
      <c r="BC653">
        <f ca="1">_xll.EMP($N$299:$N$398,$O$299:$O$398,A653)</f>
        <v>372.51218710537182</v>
      </c>
      <c r="BD653">
        <f ca="1">_xll.EMP($P$299:$P$398,$Q$299:$Q$398,A653)</f>
        <v>372.16976489605111</v>
      </c>
      <c r="BE653">
        <f ca="1">_xll.EMP($R$299:$R$398,$S$299:$S$398,A653)</f>
        <v>372.54357320307798</v>
      </c>
      <c r="BF653">
        <f ca="1">_xll.EMP($T$299:$T$398,$U$299:$U$398,A653)</f>
        <v>372.16964604346038</v>
      </c>
      <c r="BG653">
        <f ca="1">_xll.EMP($V$299:$V$398,$W$299:$W$398,A653)</f>
        <v>373.82897980896814</v>
      </c>
      <c r="BH653" s="12"/>
      <c r="BL653" s="6">
        <f t="shared" ca="1" si="162"/>
        <v>22.325220701497479</v>
      </c>
      <c r="BM653" s="6">
        <f ca="1">_xll.DEXPONINV($C$105,$D$105,A653)</f>
        <v>21.707392228471953</v>
      </c>
      <c r="BN653" s="6">
        <f ca="1">_xll.EXPONINV($D$106,A653)+$C$106</f>
        <v>22.188899392411422</v>
      </c>
      <c r="BO653" s="6">
        <f t="shared" ca="1" si="163"/>
        <v>24.017489293433876</v>
      </c>
      <c r="BP653" s="6">
        <f ca="1">_xll.LOGISTICINV($C$108,$D$108,A653)</f>
        <v>23.503976850639027</v>
      </c>
      <c r="BQ653" s="6">
        <f ca="1">_xll.LOGLOGINV($C$109,$D$109,A653)</f>
        <v>24.115501894245924</v>
      </c>
      <c r="BR653" s="6">
        <f ca="1">_xll.LOGLOGISTICINV($C$110,$D$110,A653)</f>
        <v>23.706384609485962</v>
      </c>
      <c r="BS653" s="6">
        <f t="shared" ca="1" si="164"/>
        <v>24.018941695753156</v>
      </c>
      <c r="BT653" s="6">
        <f t="shared" ca="1" si="165"/>
        <v>23.832019012579927</v>
      </c>
      <c r="BU653" s="6">
        <f ca="1">_xll.PARETO($C$113,$D$113,A653)</f>
        <v>21.402458984385284</v>
      </c>
      <c r="BV653" s="6">
        <f ca="1">_xll.UNIFORM($C$114,$D$114,A653)</f>
        <v>26.983238176331298</v>
      </c>
      <c r="BW653" s="6">
        <f ca="1">_xll.WEIBINV($C$115,$D$115,A653)</f>
        <v>22.903086666278327</v>
      </c>
      <c r="BX653" s="13"/>
      <c r="BY653" s="13"/>
      <c r="BZ653" s="12"/>
      <c r="CA653">
        <f ca="1">_xll.EMP($B$412:$B$511,$C$412:$C$511,A653)</f>
        <v>19.848484256230595</v>
      </c>
      <c r="CB653">
        <f ca="1">_xll.EMP($D$412:$D$511,$E$412:$E$511,A653)</f>
        <v>23.400733413937221</v>
      </c>
      <c r="CC653">
        <f ca="1">_xll.EMP($F$412:$F$511,$G$412:$G$511,A653)</f>
        <v>21.990370994428876</v>
      </c>
      <c r="CD653">
        <f ca="1">_xll.EMP($H$412:$H$511,$I$412:$I$511,A653)</f>
        <v>23.365262609210912</v>
      </c>
      <c r="CE653">
        <f ca="1">_xll.EMP($J$412:$J$511,$K$412:$K$511,A653)</f>
        <v>22.42402214791738</v>
      </c>
      <c r="CF653" t="e">
        <f ca="1">_xll.EMP($L$412:$L$511,$M$412:$M$511,A653)</f>
        <v>#VALUE!</v>
      </c>
      <c r="CG653">
        <f ca="1">_xll.EMP($N$412:$N$511,$O$412:$O$511,A653)</f>
        <v>23.808189205282009</v>
      </c>
      <c r="CH653">
        <f ca="1">_xll.EMP($P$412:$P$511,$Q$412:$Q$511,A653)</f>
        <v>23.544814631138696</v>
      </c>
      <c r="CI653">
        <f ca="1">_xll.EMP($R$412:$R$511,$S$412:$S$511,A653)</f>
        <v>23.495874867043497</v>
      </c>
      <c r="CJ653">
        <f ca="1">_xll.EMP($T$412:$T$511,$U$412:$U$511,A653)</f>
        <v>23.670770192560795</v>
      </c>
      <c r="CK653">
        <f ca="1">_xll.EMP($V$412:$V$511,$W$412:$W$511,A653)</f>
        <v>23.067390144344014</v>
      </c>
      <c r="CM653" s="12"/>
      <c r="CP653" s="6">
        <f t="shared" ca="1" si="166"/>
        <v>23.176142079525963</v>
      </c>
      <c r="CQ653" s="6">
        <f ca="1">_xll.DEXPONINV($J$105,$K$105,A653)</f>
        <v>27.783450126594381</v>
      </c>
      <c r="CR653" s="6">
        <f ca="1">_xll.EXPONINV($K$106,A653)+$J$106</f>
        <v>21.808991050285091</v>
      </c>
      <c r="CS653" s="6">
        <f t="shared" ca="1" si="167"/>
        <v>24.498668529613703</v>
      </c>
      <c r="CT653" s="6">
        <f ca="1">_xll.LOGISTICINV($J$108,$K$108,A653)</f>
        <v>25.504877899294712</v>
      </c>
      <c r="CU653" s="6">
        <f ca="1">_xll.LOGLOGINV($J$109,$K$109,A653)</f>
        <v>23.890536809544734</v>
      </c>
      <c r="CV653" s="6">
        <f ca="1">_xll.LOGLOGISTICINV($J$110,$K$110,A653)</f>
        <v>25.329084920872507</v>
      </c>
      <c r="CW653" s="6">
        <f t="shared" ca="1" si="168"/>
        <v>24.351357479743371</v>
      </c>
      <c r="CX653" s="6">
        <f t="shared" ca="1" si="169"/>
        <v>24.818484339080594</v>
      </c>
      <c r="CY653" s="6">
        <f ca="1">_xll.PARETO($J$113,$K$113,A653)</f>
        <v>21.393648491289742</v>
      </c>
      <c r="CZ653" s="6">
        <f ca="1">_xll.UNIFORM($J$114,$K$114,A653)</f>
        <v>22.74659552289571</v>
      </c>
      <c r="DA653" s="6">
        <f ca="1">_xll.WEIBINV($J$115,$K$115,A653)</f>
        <v>25.605558574740297</v>
      </c>
      <c r="DB653" s="13"/>
      <c r="DC653" s="13"/>
      <c r="DD653" s="12"/>
      <c r="DE653">
        <f ca="1">_xll.EMP($B$524:$B$623,$C$524:$C$623,A653)</f>
        <v>21.261400474412088</v>
      </c>
      <c r="DF653">
        <f ca="1">_xll.EMP($D$524:$D$623,$E$524:$E$623,A653)</f>
        <v>22.833542280180623</v>
      </c>
      <c r="DG653">
        <f ca="1">_xll.EMP($F$524:$F$623,$G$524:$G$623,A653)</f>
        <v>22.720218681265703</v>
      </c>
      <c r="DH653">
        <f ca="1">_xll.EMP($H$524:$H$623,$I$524:$I$623,A653)</f>
        <v>22.8551897530735</v>
      </c>
      <c r="DI653">
        <f ca="1">_xll.EMP($J$524:$J$623,$K$524:$K$623,A653)</f>
        <v>23.351844024407207</v>
      </c>
      <c r="DJ653" t="e">
        <f ca="1">_xll.EMP($L$524:$L$623,$M$524:$M$623,A653)</f>
        <v>#VALUE!</v>
      </c>
      <c r="DK653">
        <f ca="1">_xll.EMP($N$524:$N$623,$O$524:$O$623,A653)</f>
        <v>22.639680483908247</v>
      </c>
      <c r="DL653">
        <f ca="1">_xll.EMP($P$524:$P$623,$Q$524:$Q$623,A653)</f>
        <v>22.753431381810195</v>
      </c>
      <c r="DM653">
        <f ca="1">_xll.EMP($R$524:$R$623,$S$524:$S$623,A653)</f>
        <v>22.757148751361957</v>
      </c>
      <c r="DN653">
        <f ca="1">_xll.EMP($T$524:$T$623,$U$524:$U$623,A653)</f>
        <v>22.697807669459387</v>
      </c>
      <c r="DO653">
        <f ca="1">_xll.EMP($V$524:$V$623,$W$524:$W$623,A653)</f>
        <v>23.092078770142621</v>
      </c>
    </row>
    <row r="654" spans="1:119">
      <c r="A654">
        <v>0.23</v>
      </c>
      <c r="D654" s="6">
        <f t="shared" ca="1" si="154"/>
        <v>201.60870316072373</v>
      </c>
      <c r="E654" s="6">
        <f ca="1">_xll.DEXPONINV($C$84,$D$84,A654)</f>
        <v>343.4084847622135</v>
      </c>
      <c r="F654" s="6">
        <f ca="1">_xll.EXPONINV($D$85,A654)+$C$85</f>
        <v>179.24624049013283</v>
      </c>
      <c r="G654" s="6">
        <f t="shared" ca="1" si="155"/>
        <v>284.4277179811628</v>
      </c>
      <c r="H654" s="6">
        <f ca="1">_xll.LOGISTICINV($C$87,$D$87,A654)</f>
        <v>347.70323967573768</v>
      </c>
      <c r="I654" s="6">
        <f ca="1">_xll.LOGLOGINV($C$88,$D$88,A654)</f>
        <v>294.38661767938981</v>
      </c>
      <c r="J654" s="6">
        <f ca="1">_xll.LOGLOGISTICINV($C$89,$D$89,A654)</f>
        <v>336.92796352288883</v>
      </c>
      <c r="K654" s="6">
        <f t="shared" ca="1" si="156"/>
        <v>262.68337355974865</v>
      </c>
      <c r="L654" s="6">
        <f t="shared" ca="1" si="157"/>
        <v>328.66437299510926</v>
      </c>
      <c r="M654" s="6">
        <f ca="1">_xll.PARETO($C$92,$D$92,A654)</f>
        <v>123.6568305051254</v>
      </c>
      <c r="N654" s="6">
        <f ca="1">_xll.UNIFORM($C$93,$D$93,A654)</f>
        <v>237.00628635150295</v>
      </c>
      <c r="O654" s="6">
        <f ca="1">_xll.WEIBINV($C$94,$D$94,A654)</f>
        <v>317.72589002977708</v>
      </c>
      <c r="P654" s="13"/>
      <c r="Q654" s="13"/>
      <c r="R654" s="13"/>
      <c r="S654">
        <f ca="1">_xll.EMP($B$186:$B$285,$C$186:$C$285,A654)</f>
        <v>271.54061429404936</v>
      </c>
      <c r="T654">
        <f ca="1">_xll.EMP($D$186:$D$285,$E$186:$E$285,A654)</f>
        <v>359.53478830547118</v>
      </c>
      <c r="U654">
        <f ca="1">_xll.EMP($F$186:$F$285,$G$186:$G$285,A654)</f>
        <v>321.01068291531101</v>
      </c>
      <c r="V654">
        <f ca="1">_xll.EMP($H$186:$H$285,$I$186:$I$285,A654)</f>
        <v>359.36767635180547</v>
      </c>
      <c r="W654">
        <f ca="1">_xll.EMP($J$186:$J$285,$K$186:$K$285,A654)</f>
        <v>331.13529595055479</v>
      </c>
      <c r="X654" t="e">
        <f ca="1">_xll.EMP($L$186:$L$285,$M$186:$M$285,A654)</f>
        <v>#VALUE!</v>
      </c>
      <c r="Y654">
        <f ca="1">_xll.EMP($N$186:$N$285,$O$186:$O$285,A654)</f>
        <v>358.55764014995447</v>
      </c>
      <c r="Z654">
        <f ca="1">_xll.EMP($P$186:$P$285,$Q$186:$Q$285,A654)</f>
        <v>360.32037813205079</v>
      </c>
      <c r="AA654">
        <f ca="1">_xll.EMP($R$186:$R$285,$S$186:$S$285,A654)</f>
        <v>358.90459312825345</v>
      </c>
      <c r="AB654">
        <f ca="1">_xll.EMP($T$186:$T$285,$U$186:$U$285,A654)</f>
        <v>359.98059339517994</v>
      </c>
      <c r="AC654">
        <f ca="1">_xll.EMP($V$186:$V$285,$W$186:$W$285,A654)</f>
        <v>353.81117898960667</v>
      </c>
      <c r="AH654" s="6">
        <f t="shared" ca="1" si="158"/>
        <v>371.32889113927365</v>
      </c>
      <c r="AI654" s="6">
        <f ca="1">_xll.DEXPONINV($J$84,$K$84,A654)</f>
        <v>371.43898523274311</v>
      </c>
      <c r="AJ654" s="6">
        <f ca="1">_xll.EXPONINV($K$85,A654)+$J$85</f>
        <v>371.78517659711673</v>
      </c>
      <c r="AK654" s="6">
        <f t="shared" ca="1" si="159"/>
        <v>371.15339099880157</v>
      </c>
      <c r="AL654" s="6">
        <f ca="1">_xll.LOGISTICINV($J$87,$K$87,A654)</f>
        <v>368.90290879902341</v>
      </c>
      <c r="AM654" s="6">
        <f ca="1">_xll.LOGLOGINV($J$88,$K$88,A654)</f>
        <v>377.61708341171953</v>
      </c>
      <c r="AN654" s="6">
        <f ca="1">_xll.LOGLOGISTICINV($J$89,$K$89,A654)</f>
        <v>373.12595753049254</v>
      </c>
      <c r="AO654" s="6">
        <f t="shared" ca="1" si="160"/>
        <v>372.32077264149603</v>
      </c>
      <c r="AP654" s="6">
        <f t="shared" ca="1" si="161"/>
        <v>367.90081372985668</v>
      </c>
      <c r="AQ654" s="6">
        <f ca="1">_xll.PARETO($J$92,$K$92,A654)</f>
        <v>369.45809741541552</v>
      </c>
      <c r="AR654" s="6">
        <f ca="1">_xll.UNIFORM($J$93,$K$93,A654)</f>
        <v>416.17095296908997</v>
      </c>
      <c r="AS654" s="6">
        <f ca="1">_xll.WEIBINV($J$94,$K$94,A654)</f>
        <v>349.09674313124998</v>
      </c>
      <c r="AT654" s="13"/>
      <c r="AU654" s="13"/>
      <c r="AV654" s="12"/>
      <c r="AW654">
        <f ca="1">_xll.EMP($B$299:$B$398,$C$299:$C$398,A654)</f>
        <v>363.34451840890802</v>
      </c>
      <c r="AX654">
        <f ca="1">_xll.EMP($D$299:$D$398,$E$299:$E$398,A654)</f>
        <v>374.0645270118402</v>
      </c>
      <c r="AY654">
        <f ca="1">_xll.EMP($F$299:$F$398,$G$299:$G$398,A654)</f>
        <v>371.03214820484703</v>
      </c>
      <c r="AZ654">
        <f ca="1">_xll.EMP($H$299:$H$398,$I$299:$I$398,A654)</f>
        <v>374.11372900514056</v>
      </c>
      <c r="BA654">
        <f ca="1">_xll.EMP($J$299:$J$398,$K$299:$K$398,A654)</f>
        <v>373.72728328741027</v>
      </c>
      <c r="BB654" t="e">
        <f ca="1">_xll.EMP($L$299:$L$398,$M$299:$M$398,A654)</f>
        <v>#VALUE!</v>
      </c>
      <c r="BC654">
        <f ca="1">_xll.EMP($N$299:$N$398,$O$299:$O$398,A654)</f>
        <v>374.23099695695726</v>
      </c>
      <c r="BD654">
        <f ca="1">_xll.EMP($P$299:$P$398,$Q$299:$Q$398,A654)</f>
        <v>373.82742150585426</v>
      </c>
      <c r="BE654">
        <f ca="1">_xll.EMP($R$299:$R$398,$S$299:$S$398,A654)</f>
        <v>374.21311898870152</v>
      </c>
      <c r="BF654">
        <f ca="1">_xll.EMP($T$299:$T$398,$U$299:$U$398,A654)</f>
        <v>373.88025949050279</v>
      </c>
      <c r="BG654">
        <f ca="1">_xll.EMP($V$299:$V$398,$W$299:$W$398,A654)</f>
        <v>375.21234465976204</v>
      </c>
      <c r="BH654" s="12"/>
      <c r="BL654" s="6">
        <f t="shared" ca="1" si="162"/>
        <v>22.56169835946363</v>
      </c>
      <c r="BM654" s="6">
        <f ca="1">_xll.DEXPONINV($C$105,$D$105,A654)</f>
        <v>22.049206645827674</v>
      </c>
      <c r="BN654" s="6">
        <f ca="1">_xll.EXPONINV($D$106,A654)+$C$106</f>
        <v>22.348255657208689</v>
      </c>
      <c r="BO654" s="6">
        <f t="shared" ca="1" si="163"/>
        <v>24.278095913792953</v>
      </c>
      <c r="BP654" s="6">
        <f ca="1">_xll.LOGISTICINV($C$108,$D$108,A654)</f>
        <v>23.816427410814658</v>
      </c>
      <c r="BQ654" s="6">
        <f ca="1">_xll.LOGLOGINV($C$109,$D$109,A654)</f>
        <v>24.328573331790498</v>
      </c>
      <c r="BR654" s="6">
        <f ca="1">_xll.LOGLOGISTICINV($C$110,$D$110,A654)</f>
        <v>23.938286250359852</v>
      </c>
      <c r="BS654" s="6">
        <f t="shared" ca="1" si="164"/>
        <v>24.254193244374083</v>
      </c>
      <c r="BT654" s="6">
        <f t="shared" ca="1" si="165"/>
        <v>24.161872687536196</v>
      </c>
      <c r="BU654" s="6">
        <f ca="1">_xll.PARETO($C$113,$D$113,A654)</f>
        <v>21.528147155513178</v>
      </c>
      <c r="BV654" s="6">
        <f ca="1">_xll.UNIFORM($C$114,$D$114,A654)</f>
        <v>27.340639151654905</v>
      </c>
      <c r="BW654" s="6">
        <f ca="1">_xll.WEIBINV($C$115,$D$115,A654)</f>
        <v>23.260174489824621</v>
      </c>
      <c r="BX654" s="13"/>
      <c r="BY654" s="13"/>
      <c r="BZ654" s="12"/>
      <c r="CA654">
        <f ca="1">_xll.EMP($B$412:$B$511,$C$412:$C$511,A654)</f>
        <v>20.309810738995591</v>
      </c>
      <c r="CB654">
        <f ca="1">_xll.EMP($D$412:$D$511,$E$412:$E$511,A654)</f>
        <v>23.596170706226268</v>
      </c>
      <c r="CC654">
        <f ca="1">_xll.EMP($F$412:$F$511,$G$412:$G$511,A654)</f>
        <v>22.310990648785822</v>
      </c>
      <c r="CD654">
        <f ca="1">_xll.EMP($H$412:$H$511,$I$412:$I$511,A654)</f>
        <v>23.563202329780069</v>
      </c>
      <c r="CE654">
        <f ca="1">_xll.EMP($J$412:$J$511,$K$412:$K$511,A654)</f>
        <v>22.716278240557507</v>
      </c>
      <c r="CF654" t="e">
        <f ca="1">_xll.EMP($L$412:$L$511,$M$412:$M$511,A654)</f>
        <v>#VALUE!</v>
      </c>
      <c r="CG654">
        <f ca="1">_xll.EMP($N$412:$N$511,$O$412:$O$511,A654)</f>
        <v>23.970126976114837</v>
      </c>
      <c r="CH654">
        <f ca="1">_xll.EMP($P$412:$P$511,$Q$412:$Q$511,A654)</f>
        <v>23.729351673123887</v>
      </c>
      <c r="CI654">
        <f ca="1">_xll.EMP($R$412:$R$511,$S$412:$S$511,A654)</f>
        <v>23.688470372866469</v>
      </c>
      <c r="CJ654">
        <f ca="1">_xll.EMP($T$412:$T$511,$U$412:$U$511,A654)</f>
        <v>23.84742924477667</v>
      </c>
      <c r="CK654">
        <f ca="1">_xll.EMP($V$412:$V$511,$W$412:$W$511,A654)</f>
        <v>23.305192644180067</v>
      </c>
      <c r="CM654" s="12"/>
      <c r="CP654" s="6">
        <f t="shared" ca="1" si="166"/>
        <v>23.371164632291219</v>
      </c>
      <c r="CQ654" s="6">
        <f ca="1">_xll.DEXPONINV($J$105,$K$105,A654)</f>
        <v>27.964255177743681</v>
      </c>
      <c r="CR654" s="6">
        <f ca="1">_xll.EXPONINV($K$106,A654)+$J$106</f>
        <v>21.928097019148737</v>
      </c>
      <c r="CS654" s="6">
        <f t="shared" ca="1" si="167"/>
        <v>24.659733019724072</v>
      </c>
      <c r="CT654" s="6">
        <f ca="1">_xll.LOGISTICINV($J$108,$K$108,A654)</f>
        <v>25.67795913043183</v>
      </c>
      <c r="CU654" s="6">
        <f ca="1">_xll.LOGLOGINV($J$109,$K$109,A654)</f>
        <v>24.046145993090526</v>
      </c>
      <c r="CV654" s="6">
        <f ca="1">_xll.LOGLOGISTICINV($J$110,$K$110,A654)</f>
        <v>25.49461774467197</v>
      </c>
      <c r="CW654" s="6">
        <f t="shared" ca="1" si="168"/>
        <v>24.507946399486958</v>
      </c>
      <c r="CX654" s="6">
        <f t="shared" ca="1" si="169"/>
        <v>24.988095739104615</v>
      </c>
      <c r="CY654" s="6">
        <f ca="1">_xll.PARETO($J$113,$K$113,A654)</f>
        <v>21.495977861145342</v>
      </c>
      <c r="CZ654" s="6">
        <f ca="1">_xll.UNIFORM($J$114,$K$114,A654)</f>
        <v>22.89346134326944</v>
      </c>
      <c r="DA654" s="6">
        <f ca="1">_xll.WEIBINV($J$115,$K$115,A654)</f>
        <v>25.778038764113621</v>
      </c>
      <c r="DB654" s="13"/>
      <c r="DC654" s="13"/>
      <c r="DD654" s="12"/>
      <c r="DE654">
        <f ca="1">_xll.EMP($B$524:$B$623,$C$524:$C$623,A654)</f>
        <v>21.588678325045677</v>
      </c>
      <c r="DF654">
        <f ca="1">_xll.EMP($D$524:$D$623,$E$524:$E$623,A654)</f>
        <v>23.061899668773364</v>
      </c>
      <c r="DG654">
        <f ca="1">_xll.EMP($F$524:$F$623,$G$524:$G$623,A654)</f>
        <v>22.977221963391191</v>
      </c>
      <c r="DH654">
        <f ca="1">_xll.EMP($H$524:$H$623,$I$524:$I$623,A654)</f>
        <v>23.092855024925214</v>
      </c>
      <c r="DI654">
        <f ca="1">_xll.EMP($J$524:$J$623,$K$524:$K$623,A654)</f>
        <v>23.63529214181284</v>
      </c>
      <c r="DJ654" t="e">
        <f ca="1">_xll.EMP($L$524:$L$623,$M$524:$M$623,A654)</f>
        <v>#VALUE!</v>
      </c>
      <c r="DK654">
        <f ca="1">_xll.EMP($N$524:$N$623,$O$524:$O$623,A654)</f>
        <v>22.782807648836187</v>
      </c>
      <c r="DL654">
        <f ca="1">_xll.EMP($P$524:$P$623,$Q$524:$Q$623,A654)</f>
        <v>22.951127996956096</v>
      </c>
      <c r="DM654">
        <f ca="1">_xll.EMP($R$524:$R$623,$S$524:$S$623,A654)</f>
        <v>22.957342184185578</v>
      </c>
      <c r="DN654">
        <f ca="1">_xll.EMP($T$524:$T$623,$U$524:$U$623,A654)</f>
        <v>22.869661012591102</v>
      </c>
      <c r="DO654">
        <f ca="1">_xll.EMP($V$524:$V$623,$W$524:$W$623,A654)</f>
        <v>23.439319304660593</v>
      </c>
    </row>
    <row r="655" spans="1:119">
      <c r="A655">
        <v>0.24</v>
      </c>
      <c r="D655" s="6">
        <f t="shared" ca="1" si="154"/>
        <v>208.83525785401997</v>
      </c>
      <c r="E655" s="6">
        <f ca="1">_xll.DEXPONINV($C$84,$D$84,A655)</f>
        <v>348.91599770926234</v>
      </c>
      <c r="F655" s="6">
        <f ca="1">_xll.EXPONINV($D$85,A655)+$C$85</f>
        <v>184.14302070228842</v>
      </c>
      <c r="G655" s="6">
        <f t="shared" ca="1" si="155"/>
        <v>289.69014069529749</v>
      </c>
      <c r="H655" s="6">
        <f ca="1">_xll.LOGISTICINV($C$87,$D$87,A655)</f>
        <v>352.98704925286614</v>
      </c>
      <c r="I655" s="6">
        <f ca="1">_xll.LOGLOGINV($C$88,$D$88,A655)</f>
        <v>299.85270211593695</v>
      </c>
      <c r="J655" s="6">
        <f ca="1">_xll.LOGLOGISTICINV($C$89,$D$89,A655)</f>
        <v>341.6912085444493</v>
      </c>
      <c r="K655" s="6">
        <f t="shared" ca="1" si="156"/>
        <v>267.71016225210133</v>
      </c>
      <c r="L655" s="6">
        <f t="shared" ca="1" si="157"/>
        <v>334.2704364028391</v>
      </c>
      <c r="M655" s="6">
        <f ca="1">_xll.PARETO($C$92,$D$92,A655)</f>
        <v>126.27478419519609</v>
      </c>
      <c r="N655" s="6">
        <f ca="1">_xll.UNIFORM($C$93,$D$93,A655)</f>
        <v>243.77441051555954</v>
      </c>
      <c r="O655" s="6">
        <f ca="1">_xll.WEIBINV($C$94,$D$94,A655)</f>
        <v>323.18753569989661</v>
      </c>
      <c r="P655" s="13"/>
      <c r="Q655" s="13"/>
      <c r="R655" s="13"/>
      <c r="S655">
        <f ca="1">_xll.EMP($B$186:$B$285,$C$186:$C$285,A655)</f>
        <v>282.97054159427688</v>
      </c>
      <c r="T655">
        <f ca="1">_xll.EMP($D$186:$D$285,$E$186:$E$285,A655)</f>
        <v>363.79765082147429</v>
      </c>
      <c r="U655">
        <f ca="1">_xll.EMP($F$186:$F$285,$G$186:$G$285,A655)</f>
        <v>327.80165981860574</v>
      </c>
      <c r="V655">
        <f ca="1">_xll.EMP($H$186:$H$285,$I$186:$I$285,A655)</f>
        <v>363.64874074163686</v>
      </c>
      <c r="W655">
        <f ca="1">_xll.EMP($J$186:$J$285,$K$186:$K$285,A655)</f>
        <v>337.42968118278014</v>
      </c>
      <c r="X655" t="e">
        <f ca="1">_xll.EMP($L$186:$L$285,$M$186:$M$285,A655)</f>
        <v>#VALUE!</v>
      </c>
      <c r="Y655">
        <f ca="1">_xll.EMP($N$186:$N$285,$O$186:$O$285,A655)</f>
        <v>362.45646478103652</v>
      </c>
      <c r="Z655">
        <f ca="1">_xll.EMP($P$186:$P$285,$Q$186:$Q$285,A655)</f>
        <v>364.52086664851782</v>
      </c>
      <c r="AA655">
        <f ca="1">_xll.EMP($R$186:$R$285,$S$186:$S$285,A655)</f>
        <v>363.05146535159963</v>
      </c>
      <c r="AB655">
        <f ca="1">_xll.EMP($T$186:$T$285,$U$186:$U$285,A655)</f>
        <v>364.15085160755933</v>
      </c>
      <c r="AC655">
        <f ca="1">_xll.EMP($V$186:$V$285,$W$186:$W$285,A655)</f>
        <v>358.52844085343071</v>
      </c>
      <c r="AH655" s="6">
        <f t="shared" ca="1" si="158"/>
        <v>372.65940523491309</v>
      </c>
      <c r="AI655" s="6">
        <f ca="1">_xll.DEXPONINV($J$84,$K$84,A655)</f>
        <v>373.31027146664826</v>
      </c>
      <c r="AJ655" s="6">
        <f ca="1">_xll.EXPONINV($K$85,A655)+$J$85</f>
        <v>372.66736861100912</v>
      </c>
      <c r="AK655" s="6">
        <f t="shared" ca="1" si="159"/>
        <v>373.14455625380572</v>
      </c>
      <c r="AL655" s="6">
        <f ca="1">_xll.LOGISTICINV($J$87,$K$87,A655)</f>
        <v>370.73262823802497</v>
      </c>
      <c r="AM655" s="6">
        <f ca="1">_xll.LOGLOGINV($J$88,$K$88,A655)</f>
        <v>378.83897644307581</v>
      </c>
      <c r="AN655" s="6">
        <f ca="1">_xll.LOGLOGISTICINV($J$89,$K$89,A655)</f>
        <v>374.71471311922454</v>
      </c>
      <c r="AO655" s="6">
        <f t="shared" ca="1" si="160"/>
        <v>374.16042787649457</v>
      </c>
      <c r="AP655" s="6">
        <f t="shared" ca="1" si="161"/>
        <v>370.26758819140224</v>
      </c>
      <c r="AQ655" s="6">
        <f ca="1">_xll.PARETO($J$92,$K$92,A655)</f>
        <v>370.24105095702276</v>
      </c>
      <c r="AR655" s="6">
        <f ca="1">_xll.UNIFORM($J$93,$K$93,A655)</f>
        <v>418.86766727922662</v>
      </c>
      <c r="AS655" s="6">
        <f ca="1">_xll.WEIBINV($J$94,$K$94,A655)</f>
        <v>352.44600368492928</v>
      </c>
      <c r="AT655" s="13"/>
      <c r="AU655" s="13"/>
      <c r="AV655" s="12"/>
      <c r="AW655">
        <f ca="1">_xll.EMP($B$299:$B$398,$C$299:$C$398,A655)</f>
        <v>365.24801579159163</v>
      </c>
      <c r="AX655">
        <f ca="1">_xll.EMP($D$299:$D$398,$E$299:$E$398,A655)</f>
        <v>375.84288541552434</v>
      </c>
      <c r="AY655">
        <f ca="1">_xll.EMP($F$299:$F$398,$G$299:$G$398,A655)</f>
        <v>372.60161811785986</v>
      </c>
      <c r="AZ655">
        <f ca="1">_xll.EMP($H$299:$H$398,$I$299:$I$398,A655)</f>
        <v>375.88571515395728</v>
      </c>
      <c r="BA655">
        <f ca="1">_xll.EMP($J$299:$J$398,$K$299:$K$398,A655)</f>
        <v>375.11586358288076</v>
      </c>
      <c r="BB655" t="e">
        <f ca="1">_xll.EMP($L$299:$L$398,$M$299:$M$398,A655)</f>
        <v>#VALUE!</v>
      </c>
      <c r="BC655">
        <f ca="1">_xll.EMP($N$299:$N$398,$O$299:$O$398,A655)</f>
        <v>375.88979506064828</v>
      </c>
      <c r="BD655">
        <f ca="1">_xll.EMP($P$299:$P$398,$Q$299:$Q$398,A655)</f>
        <v>375.6384867807248</v>
      </c>
      <c r="BE655">
        <f ca="1">_xll.EMP($R$299:$R$398,$S$299:$S$398,A655)</f>
        <v>375.94907849998464</v>
      </c>
      <c r="BF655">
        <f ca="1">_xll.EMP($T$299:$T$398,$U$299:$U$398,A655)</f>
        <v>375.6592592218098</v>
      </c>
      <c r="BG655">
        <f ca="1">_xll.EMP($V$299:$V$398,$W$299:$W$398,A655)</f>
        <v>376.61499486990863</v>
      </c>
      <c r="BH655" s="12"/>
      <c r="BL655" s="6">
        <f t="shared" ca="1" si="162"/>
        <v>22.804430507230414</v>
      </c>
      <c r="BM655" s="6">
        <f ca="1">_xll.DEXPONINV($C$105,$D$105,A655)</f>
        <v>22.376471279761219</v>
      </c>
      <c r="BN655" s="6">
        <f ca="1">_xll.EXPONINV($D$106,A655)+$C$106</f>
        <v>22.509695069378537</v>
      </c>
      <c r="BO655" s="6">
        <f t="shared" ca="1" si="163"/>
        <v>24.534285778241603</v>
      </c>
      <c r="BP655" s="6">
        <f ca="1">_xll.LOGISTICINV($C$108,$D$108,A655)</f>
        <v>24.119489111447916</v>
      </c>
      <c r="BQ655" s="6">
        <f ca="1">_xll.LOGLOGINV($C$109,$D$109,A655)</f>
        <v>24.538702306108718</v>
      </c>
      <c r="BR655" s="6">
        <f ca="1">_xll.LOGLOGISTICINV($C$110,$D$110,A655)</f>
        <v>24.165386534975731</v>
      </c>
      <c r="BS655" s="6">
        <f t="shared" ca="1" si="164"/>
        <v>24.486007809729919</v>
      </c>
      <c r="BT655" s="6">
        <f t="shared" ca="1" si="165"/>
        <v>24.483792406481619</v>
      </c>
      <c r="BU655" s="6">
        <f ca="1">_xll.PARETO($C$113,$D$113,A655)</f>
        <v>21.65623102823384</v>
      </c>
      <c r="BV655" s="6">
        <f ca="1">_xll.UNIFORM($C$114,$D$114,A655)</f>
        <v>27.698040126978505</v>
      </c>
      <c r="BW655" s="6">
        <f ca="1">_xll.WEIBINV($C$115,$D$115,A655)</f>
        <v>23.609656228327317</v>
      </c>
      <c r="BX655" s="13"/>
      <c r="BY655" s="13"/>
      <c r="BZ655" s="12"/>
      <c r="CA655">
        <f ca="1">_xll.EMP($B$412:$B$511,$C$412:$C$511,A655)</f>
        <v>20.752445011139738</v>
      </c>
      <c r="CB655">
        <f ca="1">_xll.EMP($D$412:$D$511,$E$412:$E$511,A655)</f>
        <v>23.790912338595056</v>
      </c>
      <c r="CC655">
        <f ca="1">_xll.EMP($F$412:$F$511,$G$412:$G$511,A655)</f>
        <v>22.620098256891684</v>
      </c>
      <c r="CD655">
        <f ca="1">_xll.EMP($H$412:$H$511,$I$412:$I$511,A655)</f>
        <v>23.760413939945629</v>
      </c>
      <c r="CE655">
        <f ca="1">_xll.EMP($J$412:$J$511,$K$412:$K$511,A655)</f>
        <v>23.002678312223303</v>
      </c>
      <c r="CF655" t="e">
        <f ca="1">_xll.EMP($L$412:$L$511,$M$412:$M$511,A655)</f>
        <v>#VALUE!</v>
      </c>
      <c r="CG655">
        <f ca="1">_xll.EMP($N$412:$N$511,$O$412:$O$511,A655)</f>
        <v>24.131652584962993</v>
      </c>
      <c r="CH655">
        <f ca="1">_xll.EMP($P$412:$P$511,$Q$412:$Q$511,A655)</f>
        <v>23.911402437320834</v>
      </c>
      <c r="CI655">
        <f ca="1">_xll.EMP($R$412:$R$511,$S$412:$S$511,A655)</f>
        <v>23.87930056533088</v>
      </c>
      <c r="CJ655">
        <f ca="1">_xll.EMP($T$412:$T$511,$U$412:$U$511,A655)</f>
        <v>24.017072166550435</v>
      </c>
      <c r="CK655">
        <f ca="1">_xll.EMP($V$412:$V$511,$W$412:$W$511,A655)</f>
        <v>23.542995144016125</v>
      </c>
      <c r="CM655" s="12"/>
      <c r="CP655" s="6">
        <f t="shared" ca="1" si="166"/>
        <v>23.56674743369987</v>
      </c>
      <c r="CQ655" s="6">
        <f ca="1">_xll.DEXPONINV($J$105,$K$105,A655)</f>
        <v>28.137364022406992</v>
      </c>
      <c r="CR655" s="6">
        <f ca="1">_xll.EXPONINV($K$106,A655)+$J$106</f>
        <v>22.04875997283763</v>
      </c>
      <c r="CS655" s="6">
        <f t="shared" ca="1" si="167"/>
        <v>24.817610893121071</v>
      </c>
      <c r="CT655" s="6">
        <f ca="1">_xll.LOGISTICINV($J$108,$K$108,A655)</f>
        <v>25.845839425562769</v>
      </c>
      <c r="CU655" s="6">
        <f ca="1">_xll.LOGLOGINV($J$109,$K$109,A655)</f>
        <v>24.199606252756407</v>
      </c>
      <c r="CV655" s="6">
        <f ca="1">_xll.LOGLOGISTICINV($J$110,$K$110,A655)</f>
        <v>25.656209919740821</v>
      </c>
      <c r="CW655" s="6">
        <f t="shared" ca="1" si="168"/>
        <v>24.661739733739108</v>
      </c>
      <c r="CX655" s="6">
        <f t="shared" ca="1" si="169"/>
        <v>25.153627483545272</v>
      </c>
      <c r="CY655" s="6">
        <f ca="1">_xll.PARETO($J$113,$K$113,A655)</f>
        <v>21.60014401572953</v>
      </c>
      <c r="CZ655" s="6">
        <f ca="1">_xll.UNIFORM($J$114,$K$114,A655)</f>
        <v>23.04032716364317</v>
      </c>
      <c r="DA655" s="6">
        <f ca="1">_xll.WEIBINV($J$115,$K$115,A655)</f>
        <v>25.945399720029815</v>
      </c>
      <c r="DB655" s="13"/>
      <c r="DC655" s="13"/>
      <c r="DD655" s="12"/>
      <c r="DE655">
        <f ca="1">_xll.EMP($B$524:$B$623,$C$524:$C$623,A655)</f>
        <v>21.910114299603034</v>
      </c>
      <c r="DF655">
        <f ca="1">_xll.EMP($D$524:$D$623,$E$524:$E$623,A655)</f>
        <v>23.306634100091493</v>
      </c>
      <c r="DG655">
        <f ca="1">_xll.EMP($F$524:$F$623,$G$524:$G$623,A655)</f>
        <v>23.243874049219869</v>
      </c>
      <c r="DH655">
        <f ca="1">_xll.EMP($H$524:$H$623,$I$524:$I$623,A655)</f>
        <v>23.347191283208868</v>
      </c>
      <c r="DI655">
        <f ca="1">_xll.EMP($J$524:$J$623,$K$524:$K$623,A655)</f>
        <v>23.91783882409803</v>
      </c>
      <c r="DJ655" t="e">
        <f ca="1">_xll.EMP($L$524:$L$623,$M$524:$M$623,A655)</f>
        <v>#VALUE!</v>
      </c>
      <c r="DK655">
        <f ca="1">_xll.EMP($N$524:$N$623,$O$524:$O$623,A655)</f>
        <v>22.933575987395393</v>
      </c>
      <c r="DL655">
        <f ca="1">_xll.EMP($P$524:$P$623,$Q$524:$Q$623,A655)</f>
        <v>23.158689186992312</v>
      </c>
      <c r="DM655">
        <f ca="1">_xll.EMP($R$524:$R$623,$S$524:$S$623,A655)</f>
        <v>23.178576099090325</v>
      </c>
      <c r="DN655">
        <f ca="1">_xll.EMP($T$524:$T$623,$U$524:$U$623,A655)</f>
        <v>23.049067583429348</v>
      </c>
      <c r="DO655">
        <f ca="1">_xll.EMP($V$524:$V$623,$W$524:$W$623,A655)</f>
        <v>23.797903504866643</v>
      </c>
    </row>
    <row r="656" spans="1:119">
      <c r="A656">
        <v>0.25</v>
      </c>
      <c r="D656" s="6">
        <f t="shared" ca="1" si="154"/>
        <v>216.15637223493388</v>
      </c>
      <c r="E656" s="6">
        <f ca="1">_xll.DEXPONINV($C$84,$D$84,A656)</f>
        <v>354.19865044037755</v>
      </c>
      <c r="F656" s="6">
        <f ca="1">_xll.EXPONINV($D$85,A656)+$C$85</f>
        <v>189.10466081452563</v>
      </c>
      <c r="G656" s="6">
        <f t="shared" ca="1" si="155"/>
        <v>294.89915028002736</v>
      </c>
      <c r="H656" s="6">
        <f ca="1">_xll.LOGISTICINV($C$87,$D$87,A656)</f>
        <v>358.12226752174183</v>
      </c>
      <c r="I656" s="6">
        <f ca="1">_xll.LOGLOGINV($C$88,$D$88,A656)</f>
        <v>305.25099352720372</v>
      </c>
      <c r="J656" s="6">
        <f ca="1">_xll.LOGLOGISTICINV($C$89,$D$89,A656)</f>
        <v>346.3850184372788</v>
      </c>
      <c r="K656" s="6">
        <f t="shared" ca="1" si="156"/>
        <v>272.71692961522336</v>
      </c>
      <c r="L656" s="6">
        <f t="shared" ca="1" si="157"/>
        <v>339.75049649600606</v>
      </c>
      <c r="M656" s="6">
        <f ca="1">_xll.PARETO($C$92,$D$92,A656)</f>
        <v>128.98395009941737</v>
      </c>
      <c r="N656" s="6">
        <f ca="1">_xll.UNIFORM($C$93,$D$93,A656)</f>
        <v>250.54253467961615</v>
      </c>
      <c r="O656" s="6">
        <f ca="1">_xll.WEIBINV($C$94,$D$94,A656)</f>
        <v>328.5514673734798</v>
      </c>
      <c r="P656" s="13"/>
      <c r="Q656" s="13"/>
      <c r="R656" s="13"/>
      <c r="S656">
        <f ca="1">_xll.EMP($B$186:$B$285,$C$186:$C$285,A656)</f>
        <v>293.52888926237421</v>
      </c>
      <c r="T656">
        <f ca="1">_xll.EMP($D$186:$D$285,$E$186:$E$285,A656)</f>
        <v>367.91054329634187</v>
      </c>
      <c r="U656">
        <f ca="1">_xll.EMP($F$186:$F$285,$G$186:$G$285,A656)</f>
        <v>334.17789011260413</v>
      </c>
      <c r="V656">
        <f ca="1">_xll.EMP($H$186:$H$285,$I$186:$I$285,A656)</f>
        <v>367.75772074233271</v>
      </c>
      <c r="W656">
        <f ca="1">_xll.EMP($J$186:$J$285,$K$186:$K$285,A656)</f>
        <v>343.49633414321761</v>
      </c>
      <c r="X656" t="e">
        <f ca="1">_xll.EMP($L$186:$L$285,$M$186:$M$285,A656)</f>
        <v>#VALUE!</v>
      </c>
      <c r="Y656">
        <f ca="1">_xll.EMP($N$186:$N$285,$O$186:$O$285,A656)</f>
        <v>366.50955759113674</v>
      </c>
      <c r="Z656">
        <f ca="1">_xll.EMP($P$186:$P$285,$Q$186:$Q$285,A656)</f>
        <v>368.64240818717707</v>
      </c>
      <c r="AA656">
        <f ca="1">_xll.EMP($R$186:$R$285,$S$186:$S$285,A656)</f>
        <v>367.14534949428418</v>
      </c>
      <c r="AB656">
        <f ca="1">_xll.EMP($T$186:$T$285,$U$186:$U$285,A656)</f>
        <v>368.28429479620661</v>
      </c>
      <c r="AC656">
        <f ca="1">_xll.EMP($V$186:$V$285,$W$186:$W$285,A656)</f>
        <v>362.94266646217153</v>
      </c>
      <c r="AH656" s="6">
        <f t="shared" ca="1" si="158"/>
        <v>374.03325394447256</v>
      </c>
      <c r="AI656" s="6">
        <f ca="1">_xll.DEXPONINV($J$84,$K$84,A656)</f>
        <v>375.10515700378255</v>
      </c>
      <c r="AJ656" s="6">
        <f ca="1">_xll.EXPONINV($K$85,A656)+$J$85</f>
        <v>373.56124562675882</v>
      </c>
      <c r="AK656" s="6">
        <f t="shared" ca="1" si="159"/>
        <v>375.09790967018466</v>
      </c>
      <c r="AL656" s="6">
        <f ca="1">_xll.LOGISTICINV($J$87,$K$87,A656)</f>
        <v>372.51089230165621</v>
      </c>
      <c r="AM656" s="6">
        <f ca="1">_xll.LOGLOGINV($J$88,$K$88,A656)</f>
        <v>380.04571496554615</v>
      </c>
      <c r="AN656" s="6">
        <f ca="1">_xll.LOGLOGISTICINV($J$89,$K$89,A656)</f>
        <v>376.26527163170283</v>
      </c>
      <c r="AO656" s="6">
        <f t="shared" ca="1" si="160"/>
        <v>375.9675198902487</v>
      </c>
      <c r="AP656" s="6">
        <f t="shared" ca="1" si="161"/>
        <v>372.58116642499107</v>
      </c>
      <c r="AQ656" s="6">
        <f ca="1">_xll.PARETO($J$92,$K$92,A656)</f>
        <v>371.03606740341968</v>
      </c>
      <c r="AR656" s="6">
        <f ca="1">_xll.UNIFORM($J$93,$K$93,A656)</f>
        <v>421.56438158936334</v>
      </c>
      <c r="AS656" s="6">
        <f ca="1">_xll.WEIBINV($J$94,$K$94,A656)</f>
        <v>355.71120047748286</v>
      </c>
      <c r="AT656" s="13"/>
      <c r="AU656" s="13"/>
      <c r="AV656" s="12"/>
      <c r="AW656">
        <f ca="1">_xll.EMP($B$299:$B$398,$C$299:$C$398,A656)</f>
        <v>367.12493111843293</v>
      </c>
      <c r="AX656">
        <f ca="1">_xll.EMP($D$299:$D$398,$E$299:$E$398,A656)</f>
        <v>377.73064653752721</v>
      </c>
      <c r="AY656">
        <f ca="1">_xll.EMP($F$299:$F$398,$G$299:$G$398,A656)</f>
        <v>374.13337099169468</v>
      </c>
      <c r="AZ656">
        <f ca="1">_xll.EMP($H$299:$H$398,$I$299:$I$398,A656)</f>
        <v>377.76111981446178</v>
      </c>
      <c r="BA656">
        <f ca="1">_xll.EMP($J$299:$J$398,$K$299:$K$398,A656)</f>
        <v>376.48828760009854</v>
      </c>
      <c r="BB656" t="e">
        <f ca="1">_xll.EMP($L$299:$L$398,$M$299:$M$398,A656)</f>
        <v>#VALUE!</v>
      </c>
      <c r="BC656">
        <f ca="1">_xll.EMP($N$299:$N$398,$O$299:$O$398,A656)</f>
        <v>377.48154978220447</v>
      </c>
      <c r="BD656">
        <f ca="1">_xll.EMP($P$299:$P$398,$Q$299:$Q$398,A656)</f>
        <v>377.58867551680044</v>
      </c>
      <c r="BE656">
        <f ca="1">_xll.EMP($R$299:$R$398,$S$299:$S$398,A656)</f>
        <v>377.65880492230485</v>
      </c>
      <c r="BF656">
        <f ca="1">_xll.EMP($T$299:$T$398,$U$299:$U$398,A656)</f>
        <v>377.51304531044866</v>
      </c>
      <c r="BG656">
        <f ca="1">_xll.EMP($V$299:$V$398,$W$299:$W$398,A656)</f>
        <v>378.03893228558877</v>
      </c>
      <c r="BH656" s="12"/>
      <c r="BL656" s="6">
        <f t="shared" ca="1" si="162"/>
        <v>23.053314891558585</v>
      </c>
      <c r="BM656" s="6">
        <f ca="1">_xll.DEXPONINV($C$105,$D$105,A656)</f>
        <v>22.690374384278268</v>
      </c>
      <c r="BN656" s="6">
        <f ca="1">_xll.EXPONINV($D$106,A656)+$C$106</f>
        <v>22.673272814021747</v>
      </c>
      <c r="BO656" s="6">
        <f t="shared" ca="1" si="163"/>
        <v>24.78649050524119</v>
      </c>
      <c r="BP656" s="6">
        <f ca="1">_xll.LOGISTICINV($C$108,$D$108,A656)</f>
        <v>24.414028110056986</v>
      </c>
      <c r="BQ656" s="6">
        <f ca="1">_xll.LOGLOGINV($C$109,$D$109,A656)</f>
        <v>24.746225159165281</v>
      </c>
      <c r="BR656" s="6">
        <f ca="1">_xll.LOGLOGISTICINV($C$110,$D$110,A656)</f>
        <v>24.388164570287735</v>
      </c>
      <c r="BS656" s="6">
        <f t="shared" ca="1" si="164"/>
        <v>24.714753376748995</v>
      </c>
      <c r="BT656" s="6">
        <f t="shared" ca="1" si="165"/>
        <v>24.798476575512584</v>
      </c>
      <c r="BU656" s="6">
        <f ca="1">_xll.PARETO($C$113,$D$113,A656)</f>
        <v>21.786788700927062</v>
      </c>
      <c r="BV656" s="6">
        <f ca="1">_xll.UNIFORM($C$114,$D$114,A656)</f>
        <v>28.055441102302108</v>
      </c>
      <c r="BW656" s="6">
        <f ca="1">_xll.WEIBINV($C$115,$D$115,A656)</f>
        <v>23.952167452762019</v>
      </c>
      <c r="BX656" s="13"/>
      <c r="BY656" s="13"/>
      <c r="BZ656" s="12"/>
      <c r="CA656">
        <f ca="1">_xll.EMP($B$412:$B$511,$C$412:$C$511,A656)</f>
        <v>21.178360960187884</v>
      </c>
      <c r="CB656">
        <f ca="1">_xll.EMP($D$412:$D$511,$E$412:$E$511,A656)</f>
        <v>23.983397407072843</v>
      </c>
      <c r="CC656">
        <f ca="1">_xll.EMP($F$412:$F$511,$G$412:$G$511,A656)</f>
        <v>22.919849026919465</v>
      </c>
      <c r="CD656">
        <f ca="1">_xll.EMP($H$412:$H$511,$I$412:$I$511,A656)</f>
        <v>23.956198310707279</v>
      </c>
      <c r="CE656">
        <f ca="1">_xll.EMP($J$412:$J$511,$K$412:$K$511,A656)</f>
        <v>23.285054227659696</v>
      </c>
      <c r="CF656" t="e">
        <f ca="1">_xll.EMP($L$412:$L$511,$M$412:$M$511,A656)</f>
        <v>#VALUE!</v>
      </c>
      <c r="CG656">
        <f ca="1">_xll.EMP($N$412:$N$511,$O$412:$O$511,A656)</f>
        <v>24.285879246336251</v>
      </c>
      <c r="CH656">
        <f ca="1">_xll.EMP($P$412:$P$511,$Q$412:$Q$511,A656)</f>
        <v>24.091366369924678</v>
      </c>
      <c r="CI656">
        <f ca="1">_xll.EMP($R$412:$R$511,$S$412:$S$511,A656)</f>
        <v>24.066859537230908</v>
      </c>
      <c r="CJ656">
        <f ca="1">_xll.EMP($T$412:$T$511,$U$412:$U$511,A656)</f>
        <v>24.18625099703711</v>
      </c>
      <c r="CK656">
        <f ca="1">_xll.EMP($V$412:$V$511,$W$412:$W$511,A656)</f>
        <v>23.780797643852178</v>
      </c>
      <c r="CM656" s="12"/>
      <c r="CP656" s="6">
        <f t="shared" ca="1" si="166"/>
        <v>23.762778434023236</v>
      </c>
      <c r="CQ656" s="6">
        <f ca="1">_xll.DEXPONINV($J$105,$K$105,A656)</f>
        <v>28.303405195588589</v>
      </c>
      <c r="CR656" s="6">
        <f ca="1">_xll.EXPONINV($K$106,A656)+$J$106</f>
        <v>22.171021157768429</v>
      </c>
      <c r="CS656" s="6">
        <f t="shared" ca="1" si="167"/>
        <v>24.972598766795599</v>
      </c>
      <c r="CT656" s="6">
        <f ca="1">_xll.LOGISTICINV($J$108,$K$108,A656)</f>
        <v>26.008998590547126</v>
      </c>
      <c r="CU656" s="6">
        <f ca="1">_xll.LOGLOGINV($J$109,$K$109,A656)</f>
        <v>24.351163223992732</v>
      </c>
      <c r="CV656" s="6">
        <f ca="1">_xll.LOGLOGISTICINV($J$110,$K$110,A656)</f>
        <v>25.814239158807904</v>
      </c>
      <c r="CW656" s="6">
        <f t="shared" ca="1" si="168"/>
        <v>24.813009122878984</v>
      </c>
      <c r="CX656" s="6">
        <f t="shared" ca="1" si="169"/>
        <v>25.315438694173178</v>
      </c>
      <c r="CY656" s="6">
        <f ca="1">_xll.PARETO($J$113,$K$113,A656)</f>
        <v>21.706204751663236</v>
      </c>
      <c r="CZ656" s="6">
        <f ca="1">_xll.UNIFORM($J$114,$K$114,A656)</f>
        <v>23.1871929840169</v>
      </c>
      <c r="DA656" s="6">
        <f ca="1">_xll.WEIBINV($J$115,$K$115,A656)</f>
        <v>26.108067368658702</v>
      </c>
      <c r="DB656" s="13"/>
      <c r="DC656" s="13"/>
      <c r="DD656" s="12"/>
      <c r="DE656">
        <f ca="1">_xll.EMP($B$524:$B$623,$C$524:$C$623,A656)</f>
        <v>22.228041394682087</v>
      </c>
      <c r="DF656">
        <f ca="1">_xll.EMP($D$524:$D$623,$E$524:$E$623,A656)</f>
        <v>23.563570846079685</v>
      </c>
      <c r="DG656">
        <f ca="1">_xll.EMP($F$524:$F$623,$G$524:$G$623,A656)</f>
        <v>23.519891663645243</v>
      </c>
      <c r="DH656">
        <f ca="1">_xll.EMP($H$524:$H$623,$I$524:$I$623,A656)</f>
        <v>23.613093793040949</v>
      </c>
      <c r="DI656">
        <f ca="1">_xll.EMP($J$524:$J$623,$K$524:$K$623,A656)</f>
        <v>24.199205948700449</v>
      </c>
      <c r="DJ656" t="e">
        <f ca="1">_xll.EMP($L$524:$L$623,$M$524:$M$623,A656)</f>
        <v>#VALUE!</v>
      </c>
      <c r="DK656">
        <f ca="1">_xll.EMP($N$524:$N$623,$O$524:$O$623,A656)</f>
        <v>23.095974907390332</v>
      </c>
      <c r="DL656">
        <f ca="1">_xll.EMP($P$524:$P$623,$Q$524:$Q$623,A656)</f>
        <v>23.377348513296965</v>
      </c>
      <c r="DM656">
        <f ca="1">_xll.EMP($R$524:$R$623,$S$524:$S$623,A656)</f>
        <v>23.421241428548061</v>
      </c>
      <c r="DN656">
        <f ca="1">_xll.EMP($T$524:$T$623,$U$524:$U$623,A656)</f>
        <v>23.239957115115555</v>
      </c>
      <c r="DO656">
        <f ca="1">_xll.EMP($V$524:$V$623,$W$524:$W$623,A656)</f>
        <v>24.156487705072696</v>
      </c>
    </row>
    <row r="657" spans="1:119">
      <c r="A657">
        <v>0.26</v>
      </c>
      <c r="D657" s="6">
        <f t="shared" ca="1" si="154"/>
        <v>223.56752809313568</v>
      </c>
      <c r="E657" s="6">
        <f ca="1">_xll.DEXPONINV($C$84,$D$84,A657)</f>
        <v>359.27408611887347</v>
      </c>
      <c r="F657" s="6">
        <f ca="1">_xll.EXPONINV($D$85,A657)+$C$85</f>
        <v>194.13290210961873</v>
      </c>
      <c r="G657" s="6">
        <f t="shared" ca="1" si="155"/>
        <v>300.061162893404</v>
      </c>
      <c r="H657" s="6">
        <f ca="1">_xll.LOGISTICINV($C$87,$D$87,A657)</f>
        <v>363.12228519575513</v>
      </c>
      <c r="I657" s="6">
        <f ca="1">_xll.LOGLOGINV($C$88,$D$88,A657)</f>
        <v>310.5894038167159</v>
      </c>
      <c r="J657" s="6">
        <f ca="1">_xll.LOGLOGISTICINV($C$89,$D$89,A657)</f>
        <v>351.01719651519176</v>
      </c>
      <c r="K657" s="6">
        <f t="shared" ca="1" si="156"/>
        <v>277.70918714072411</v>
      </c>
      <c r="L657" s="6">
        <f t="shared" ca="1" si="157"/>
        <v>345.11540663436864</v>
      </c>
      <c r="M657" s="6">
        <f ca="1">_xll.PARETO($C$92,$D$92,A657)</f>
        <v>131.78878682083592</v>
      </c>
      <c r="N657" s="6">
        <f ca="1">_xll.UNIFORM($C$93,$D$93,A657)</f>
        <v>257.31065884367274</v>
      </c>
      <c r="O657" s="6">
        <f ca="1">_xll.WEIBINV($C$94,$D$94,A657)</f>
        <v>333.82584450329244</v>
      </c>
      <c r="P657" s="13"/>
      <c r="Q657" s="13"/>
      <c r="R657" s="13"/>
      <c r="S657">
        <f ca="1">_xll.EMP($B$186:$B$285,$C$186:$C$285,A657)</f>
        <v>303.23094152363649</v>
      </c>
      <c r="T657">
        <f ca="1">_xll.EMP($D$186:$D$285,$E$186:$E$285,A657)</f>
        <v>371.7837696446806</v>
      </c>
      <c r="U657">
        <f ca="1">_xll.EMP($F$186:$F$285,$G$186:$G$285,A657)</f>
        <v>340.16252055163892</v>
      </c>
      <c r="V657">
        <f ca="1">_xll.EMP($H$186:$H$285,$I$186:$I$285,A657)</f>
        <v>371.62538994852054</v>
      </c>
      <c r="W657">
        <f ca="1">_xll.EMP($J$186:$J$285,$K$186:$K$285,A657)</f>
        <v>349.36587254312849</v>
      </c>
      <c r="X657" t="e">
        <f ca="1">_xll.EMP($L$186:$L$285,$M$186:$M$285,A657)</f>
        <v>#VALUE!</v>
      </c>
      <c r="Y657">
        <f ca="1">_xll.EMP($N$186:$N$285,$O$186:$O$285,A657)</f>
        <v>370.68491900456831</v>
      </c>
      <c r="Z657">
        <f ca="1">_xll.EMP($P$186:$P$285,$Q$186:$Q$285,A657)</f>
        <v>372.5561589719407</v>
      </c>
      <c r="AA657">
        <f ca="1">_xll.EMP($R$186:$R$285,$S$186:$S$285,A657)</f>
        <v>371.15960446171238</v>
      </c>
      <c r="AB657">
        <f ca="1">_xll.EMP($T$186:$T$285,$U$186:$U$285,A657)</f>
        <v>372.32878301959772</v>
      </c>
      <c r="AC657">
        <f ca="1">_xll.EMP($V$186:$V$285,$W$186:$W$285,A657)</f>
        <v>366.83037096889865</v>
      </c>
      <c r="AH657" s="6">
        <f t="shared" ca="1" si="158"/>
        <v>375.45018008923444</v>
      </c>
      <c r="AI657" s="6">
        <f ca="1">_xll.DEXPONINV($J$84,$K$84,A657)</f>
        <v>376.82963645713176</v>
      </c>
      <c r="AJ657" s="6">
        <f ca="1">_xll.EXPONINV($K$85,A657)+$J$85</f>
        <v>374.46712134963559</v>
      </c>
      <c r="AK657" s="6">
        <f t="shared" ca="1" si="159"/>
        <v>377.01687578346116</v>
      </c>
      <c r="AL657" s="6">
        <f ca="1">_xll.LOGISTICINV($J$87,$K$87,A657)</f>
        <v>374.24233803223177</v>
      </c>
      <c r="AM657" s="6">
        <f ca="1">_xll.LOGLOGINV($J$88,$K$88,A657)</f>
        <v>381.23906761258206</v>
      </c>
      <c r="AN657" s="6">
        <f ca="1">_xll.LOGLOGISTICINV($J$89,$K$89,A657)</f>
        <v>377.78117164562258</v>
      </c>
      <c r="AO657" s="6">
        <f t="shared" ca="1" si="160"/>
        <v>377.74509463003881</v>
      </c>
      <c r="AP657" s="6">
        <f t="shared" ca="1" si="161"/>
        <v>374.846130514847</v>
      </c>
      <c r="AQ657" s="6">
        <f ca="1">_xll.PARETO($J$92,$K$92,A657)</f>
        <v>371.84349720739959</v>
      </c>
      <c r="AR657" s="6">
        <f ca="1">_xll.UNIFORM($J$93,$K$93,A657)</f>
        <v>424.26109589950005</v>
      </c>
      <c r="AS657" s="6">
        <f ca="1">_xll.WEIBINV($J$94,$K$94,A657)</f>
        <v>358.89910078750125</v>
      </c>
      <c r="AT657" s="13"/>
      <c r="AU657" s="13"/>
      <c r="AV657" s="12"/>
      <c r="AW657">
        <f ca="1">_xll.EMP($B$299:$B$398,$C$299:$C$398,A657)</f>
        <v>368.98476143259643</v>
      </c>
      <c r="AX657">
        <f ca="1">_xll.EMP($D$299:$D$398,$E$299:$E$398,A657)</f>
        <v>379.57317070501568</v>
      </c>
      <c r="AY657">
        <f ca="1">_xll.EMP($F$299:$F$398,$G$299:$G$398,A657)</f>
        <v>375.64097806985905</v>
      </c>
      <c r="AZ657">
        <f ca="1">_xll.EMP($H$299:$H$398,$I$299:$I$398,A657)</f>
        <v>379.57861038723348</v>
      </c>
      <c r="BA657">
        <f ca="1">_xll.EMP($J$299:$J$398,$K$299:$K$398,A657)</f>
        <v>377.83725158730556</v>
      </c>
      <c r="BB657" t="e">
        <f ca="1">_xll.EMP($L$299:$L$398,$M$299:$M$398,A657)</f>
        <v>#VALUE!</v>
      </c>
      <c r="BC657">
        <f ca="1">_xll.EMP($N$299:$N$398,$O$299:$O$398,A657)</f>
        <v>379.09936322781107</v>
      </c>
      <c r="BD657">
        <f ca="1">_xll.EMP($P$299:$P$398,$Q$299:$Q$398,A657)</f>
        <v>379.55793606649951</v>
      </c>
      <c r="BE657">
        <f ca="1">_xll.EMP($R$299:$R$398,$S$299:$S$398,A657)</f>
        <v>379.38163361646036</v>
      </c>
      <c r="BF657">
        <f ca="1">_xll.EMP($T$299:$T$398,$U$299:$U$398,A657)</f>
        <v>379.39647189522975</v>
      </c>
      <c r="BG657">
        <f ca="1">_xll.EMP($V$299:$V$398,$W$299:$W$398,A657)</f>
        <v>379.2647182529609</v>
      </c>
      <c r="BH657" s="12"/>
      <c r="BL657" s="6">
        <f t="shared" ca="1" si="162"/>
        <v>23.308232217002349</v>
      </c>
      <c r="BM657" s="6">
        <f ca="1">_xll.DEXPONINV($C$105,$D$105,A657)</f>
        <v>22.99196434245826</v>
      </c>
      <c r="BN657" s="6">
        <f ca="1">_xll.EXPONINV($D$106,A657)+$C$106</f>
        <v>22.839046298588791</v>
      </c>
      <c r="BO657" s="6">
        <f t="shared" ca="1" si="163"/>
        <v>25.035098644864505</v>
      </c>
      <c r="BP657" s="6">
        <f ca="1">_xll.LOGISTICINV($C$108,$D$108,A657)</f>
        <v>24.700812453316058</v>
      </c>
      <c r="BQ657" s="6">
        <f ca="1">_xll.LOGLOGINV($C$109,$D$109,A657)</f>
        <v>24.951446042897846</v>
      </c>
      <c r="BR657" s="6">
        <f ca="1">_xll.LOGLOGISTICINV($C$110,$D$110,A657)</f>
        <v>24.607050491839018</v>
      </c>
      <c r="BS657" s="6">
        <f t="shared" ca="1" si="164"/>
        <v>24.940762318822472</v>
      </c>
      <c r="BT657" s="6">
        <f t="shared" ca="1" si="165"/>
        <v>25.106548432410918</v>
      </c>
      <c r="BU657" s="6">
        <f ca="1">_xll.PARETO($C$113,$D$113,A657)</f>
        <v>21.919901903772352</v>
      </c>
      <c r="BV657" s="6">
        <f ca="1">_xll.UNIFORM($C$114,$D$114,A657)</f>
        <v>28.412842077625712</v>
      </c>
      <c r="BW657" s="6">
        <f ca="1">_xll.WEIBINV($C$115,$D$115,A657)</f>
        <v>24.288279198183471</v>
      </c>
      <c r="BX657" s="13"/>
      <c r="BY657" s="13"/>
      <c r="BZ657" s="12"/>
      <c r="CA657">
        <f ca="1">_xll.EMP($B$412:$B$511,$C$412:$C$511,A657)</f>
        <v>21.589327081508589</v>
      </c>
      <c r="CB657">
        <f ca="1">_xll.EMP($D$412:$D$511,$E$412:$E$511,A657)</f>
        <v>24.175566473451099</v>
      </c>
      <c r="CC657">
        <f ca="1">_xll.EMP($F$412:$F$511,$G$412:$G$511,A657)</f>
        <v>23.213503592498466</v>
      </c>
      <c r="CD657">
        <f ca="1">_xll.EMP($H$412:$H$511,$I$412:$I$511,A657)</f>
        <v>24.15145615870594</v>
      </c>
      <c r="CE657">
        <f ca="1">_xll.EMP($J$412:$J$511,$K$412:$K$511,A657)</f>
        <v>23.563857590254116</v>
      </c>
      <c r="CF657" t="e">
        <f ca="1">_xll.EMP($L$412:$L$511,$M$412:$M$511,A657)</f>
        <v>#VALUE!</v>
      </c>
      <c r="CG657">
        <f ca="1">_xll.EMP($N$412:$N$511,$O$412:$O$511,A657)</f>
        <v>24.437464681240087</v>
      </c>
      <c r="CH657">
        <f ca="1">_xll.EMP($P$412:$P$511,$Q$412:$Q$511,A657)</f>
        <v>24.269256745243315</v>
      </c>
      <c r="CI657">
        <f ca="1">_xll.EMP($R$412:$R$511,$S$412:$S$511,A657)</f>
        <v>24.251487072762078</v>
      </c>
      <c r="CJ657">
        <f ca="1">_xll.EMP($T$412:$T$511,$U$412:$U$511,A657)</f>
        <v>24.349410451113769</v>
      </c>
      <c r="CK657">
        <f ca="1">_xll.EMP($V$412:$V$511,$W$412:$W$511,A657)</f>
        <v>23.988675568473621</v>
      </c>
      <c r="CM657" s="12"/>
      <c r="CP657" s="6">
        <f t="shared" ca="1" si="166"/>
        <v>23.959131577316551</v>
      </c>
      <c r="CQ657" s="6">
        <f ca="1">_xll.DEXPONINV($J$105,$K$105,A657)</f>
        <v>28.462933246618988</v>
      </c>
      <c r="CR657" s="6">
        <f ca="1">_xll.EXPONINV($K$106,A657)+$J$106</f>
        <v>22.294923481385137</v>
      </c>
      <c r="CS657" s="6">
        <f t="shared" ca="1" si="167"/>
        <v>25.124961191360228</v>
      </c>
      <c r="CT657" s="6">
        <f ca="1">_xll.LOGISTICINV($J$108,$K$108,A657)</f>
        <v>26.167862082980069</v>
      </c>
      <c r="CU657" s="6">
        <f ca="1">_xll.LOGLOGINV($J$109,$K$109,A657)</f>
        <v>24.501039033402851</v>
      </c>
      <c r="CV657" s="6">
        <f ca="1">_xll.LOGLOGISTICINV($J$110,$K$110,A657)</f>
        <v>25.969043012531984</v>
      </c>
      <c r="CW657" s="6">
        <f t="shared" ca="1" si="168"/>
        <v>24.96199873152829</v>
      </c>
      <c r="CX657" s="6">
        <f t="shared" ca="1" si="169"/>
        <v>25.473849841065672</v>
      </c>
      <c r="CY657" s="6">
        <f ca="1">_xll.PARETO($J$113,$K$113,A657)</f>
        <v>21.814220486452665</v>
      </c>
      <c r="CZ657" s="6">
        <f ca="1">_xll.UNIFORM($J$114,$K$114,A657)</f>
        <v>23.334058804390629</v>
      </c>
      <c r="DA657" s="6">
        <f ca="1">_xll.WEIBINV($J$115,$K$115,A657)</f>
        <v>26.266420620942149</v>
      </c>
      <c r="DB657" s="13"/>
      <c r="DC657" s="13"/>
      <c r="DD657" s="12"/>
      <c r="DE657">
        <f ca="1">_xll.EMP($B$524:$B$623,$C$524:$C$623,A657)</f>
        <v>22.544518269357543</v>
      </c>
      <c r="DF657">
        <f ca="1">_xll.EMP($D$524:$D$623,$E$524:$E$623,A657)</f>
        <v>23.838390853046246</v>
      </c>
      <c r="DG657">
        <f ca="1">_xll.EMP($F$524:$F$623,$G$524:$G$623,A657)</f>
        <v>23.804691123958168</v>
      </c>
      <c r="DH657">
        <f ca="1">_xll.EMP($H$524:$H$623,$I$524:$I$623,A657)</f>
        <v>23.89567985429435</v>
      </c>
      <c r="DI657">
        <f ca="1">_xll.EMP($J$524:$J$623,$K$524:$K$623,A657)</f>
        <v>24.478962589939307</v>
      </c>
      <c r="DJ657" t="e">
        <f ca="1">_xll.EMP($L$524:$L$623,$M$524:$M$623,A657)</f>
        <v>#VALUE!</v>
      </c>
      <c r="DK657">
        <f ca="1">_xll.EMP($N$524:$N$623,$O$524:$O$623,A657)</f>
        <v>23.27576923605881</v>
      </c>
      <c r="DL657">
        <f ca="1">_xll.EMP($P$524:$P$623,$Q$524:$Q$623,A657)</f>
        <v>23.615476300106426</v>
      </c>
      <c r="DM657">
        <f ca="1">_xll.EMP($R$524:$R$623,$S$524:$S$623,A657)</f>
        <v>23.689300763987788</v>
      </c>
      <c r="DN657">
        <f ca="1">_xll.EMP($T$524:$T$623,$U$524:$U$623,A657)</f>
        <v>23.449205726754982</v>
      </c>
      <c r="DO657">
        <f ca="1">_xll.EMP($V$524:$V$623,$W$524:$W$623,A657)</f>
        <v>24.515071905278749</v>
      </c>
    </row>
    <row r="658" spans="1:119">
      <c r="A658">
        <v>0.27</v>
      </c>
      <c r="D658" s="6">
        <f t="shared" ca="1" si="154"/>
        <v>231.06420721829545</v>
      </c>
      <c r="E658" s="6">
        <f ca="1">_xll.DEXPONINV($C$84,$D$84,A658)</f>
        <v>364.15794956148034</v>
      </c>
      <c r="F658" s="6">
        <f ca="1">_xll.EXPONINV($D$85,A658)+$C$85</f>
        <v>199.22955694740693</v>
      </c>
      <c r="G658" s="6">
        <f t="shared" ca="1" si="155"/>
        <v>305.18204942465525</v>
      </c>
      <c r="H658" s="6">
        <f ca="1">_xll.LOGISTICINV($C$87,$D$87,A658)</f>
        <v>367.99904432139255</v>
      </c>
      <c r="I658" s="6">
        <f ca="1">_xll.LOGLOGINV($C$88,$D$88,A658)</f>
        <v>315.87513465259207</v>
      </c>
      <c r="J658" s="6">
        <f ca="1">_xll.LOGLOGISTICINV($C$89,$D$89,A658)</f>
        <v>355.59485131320241</v>
      </c>
      <c r="K658" s="6">
        <f t="shared" ca="1" si="156"/>
        <v>282.69205591952226</v>
      </c>
      <c r="L658" s="6">
        <f t="shared" ca="1" si="157"/>
        <v>350.37490592617581</v>
      </c>
      <c r="M658" s="6">
        <f ca="1">_xll.PARETO($C$92,$D$92,A658)</f>
        <v>134.69403522877818</v>
      </c>
      <c r="N658" s="6">
        <f ca="1">_xll.UNIFORM($C$93,$D$93,A658)</f>
        <v>264.07878300772938</v>
      </c>
      <c r="O658" s="6">
        <f ca="1">_xll.WEIBINV($C$94,$D$94,A658)</f>
        <v>339.01805901623379</v>
      </c>
      <c r="P658" s="13"/>
      <c r="Q658" s="13"/>
      <c r="R658" s="13"/>
      <c r="S658">
        <f ca="1">_xll.EMP($B$186:$B$285,$C$186:$C$285,A658)</f>
        <v>312.33310264950154</v>
      </c>
      <c r="T658">
        <f ca="1">_xll.EMP($D$186:$D$285,$E$186:$E$285,A658)</f>
        <v>375.60283335697193</v>
      </c>
      <c r="U658">
        <f ca="1">_xll.EMP($F$186:$F$285,$G$186:$G$285,A658)</f>
        <v>345.96537049786281</v>
      </c>
      <c r="V658">
        <f ca="1">_xll.EMP($H$186:$H$285,$I$186:$I$285,A658)</f>
        <v>375.43512919155978</v>
      </c>
      <c r="W658">
        <f ca="1">_xll.EMP($J$186:$J$285,$K$186:$K$285,A658)</f>
        <v>355.06392450924511</v>
      </c>
      <c r="X658" t="e">
        <f ca="1">_xll.EMP($L$186:$L$285,$M$186:$M$285,A658)</f>
        <v>#VALUE!</v>
      </c>
      <c r="Y658">
        <f ca="1">_xll.EMP($N$186:$N$285,$O$186:$O$285,A658)</f>
        <v>374.97504766354785</v>
      </c>
      <c r="Z658">
        <f ca="1">_xll.EMP($P$186:$P$285,$Q$186:$Q$285,A658)</f>
        <v>376.41323797301141</v>
      </c>
      <c r="AA658">
        <f ca="1">_xll.EMP($R$186:$R$285,$S$186:$S$285,A658)</f>
        <v>375.13568532891969</v>
      </c>
      <c r="AB658">
        <f ca="1">_xll.EMP($T$186:$T$285,$U$186:$U$285,A658)</f>
        <v>376.34128000604539</v>
      </c>
      <c r="AC658">
        <f ca="1">_xll.EMP($V$186:$V$285,$W$186:$W$285,A658)</f>
        <v>370.71807547562577</v>
      </c>
      <c r="AH658" s="6">
        <f t="shared" ca="1" si="158"/>
        <v>376.90992649048104</v>
      </c>
      <c r="AI658" s="6">
        <f ca="1">_xll.DEXPONINV($J$84,$K$84,A658)</f>
        <v>378.48902546198559</v>
      </c>
      <c r="AJ658" s="6">
        <f ca="1">_xll.EXPONINV($K$85,A658)+$J$85</f>
        <v>375.38532228998031</v>
      </c>
      <c r="AK658" s="6">
        <f t="shared" ca="1" si="159"/>
        <v>378.90453239843896</v>
      </c>
      <c r="AL658" s="6">
        <f ca="1">_xll.LOGISTICINV($J$87,$K$87,A658)</f>
        <v>375.93110081621472</v>
      </c>
      <c r="AM658" s="6">
        <f ca="1">_xll.LOGLOGINV($J$88,$K$88,A658)</f>
        <v>382.42064425102524</v>
      </c>
      <c r="AN658" s="6">
        <f ca="1">_xll.LOGLOGISTICINV($J$89,$K$89,A658)</f>
        <v>379.26558536262803</v>
      </c>
      <c r="AO658" s="6">
        <f t="shared" ca="1" si="160"/>
        <v>379.49590126792782</v>
      </c>
      <c r="AP658" s="6">
        <f t="shared" ca="1" si="161"/>
        <v>377.06659212917737</v>
      </c>
      <c r="AQ658" s="6">
        <f ca="1">_xll.PARETO($J$92,$K$92,A658)</f>
        <v>372.66370591553812</v>
      </c>
      <c r="AR658" s="6">
        <f ca="1">_xll.UNIFORM($J$93,$K$93,A658)</f>
        <v>426.95781020963676</v>
      </c>
      <c r="AS658" s="6">
        <f ca="1">_xll.WEIBINV($J$94,$K$94,A658)</f>
        <v>362.01577665568777</v>
      </c>
      <c r="AT658" s="13"/>
      <c r="AU658" s="13"/>
      <c r="AV658" s="12"/>
      <c r="AW658">
        <f ca="1">_xll.EMP($B$299:$B$398,$C$299:$C$398,A658)</f>
        <v>370.83078416631764</v>
      </c>
      <c r="AX658">
        <f ca="1">_xll.EMP($D$299:$D$398,$E$299:$E$398,A658)</f>
        <v>381.36592335281193</v>
      </c>
      <c r="AY658">
        <f ca="1">_xll.EMP($F$299:$F$398,$G$299:$G$398,A658)</f>
        <v>377.0942445990263</v>
      </c>
      <c r="AZ658">
        <f ca="1">_xll.EMP($H$299:$H$398,$I$299:$I$398,A658)</f>
        <v>381.33981697277449</v>
      </c>
      <c r="BA658">
        <f ca="1">_xll.EMP($J$299:$J$398,$K$299:$K$398,A658)</f>
        <v>379.17174571367462</v>
      </c>
      <c r="BB658" t="e">
        <f ca="1">_xll.EMP($L$299:$L$398,$M$299:$M$398,A658)</f>
        <v>#VALUE!</v>
      </c>
      <c r="BC658">
        <f ca="1">_xll.EMP($N$299:$N$398,$O$299:$O$398,A658)</f>
        <v>380.79816882089222</v>
      </c>
      <c r="BD658">
        <f ca="1">_xll.EMP($P$299:$P$398,$Q$299:$Q$398,A658)</f>
        <v>381.50048782729721</v>
      </c>
      <c r="BE658">
        <f ca="1">_xll.EMP($R$299:$R$398,$S$299:$S$398,A658)</f>
        <v>381.12307093216543</v>
      </c>
      <c r="BF658">
        <f ca="1">_xll.EMP($T$299:$T$398,$U$299:$U$398,A658)</f>
        <v>381.30506053964695</v>
      </c>
      <c r="BG658">
        <f ca="1">_xll.EMP($V$299:$V$398,$W$299:$W$398,A658)</f>
        <v>380.33629687372076</v>
      </c>
      <c r="BH658" s="12"/>
      <c r="BL658" s="6">
        <f t="shared" ca="1" si="162"/>
        <v>23.569097272529007</v>
      </c>
      <c r="BM658" s="6">
        <f ca="1">_xll.DEXPONINV($C$105,$D$105,A658)</f>
        <v>23.282170792646017</v>
      </c>
      <c r="BN658" s="6">
        <f ca="1">_xll.EXPONINV($D$106,A658)+$C$106</f>
        <v>23.007075273833106</v>
      </c>
      <c r="BO658" s="6">
        <f t="shared" ca="1" si="163"/>
        <v>25.280462070412796</v>
      </c>
      <c r="BP658" s="6">
        <f ca="1">_xll.LOGISTICINV($C$108,$D$108,A658)</f>
        <v>24.980527097195719</v>
      </c>
      <c r="BQ658" s="6">
        <f ca="1">_xll.LOGLOGINV($C$109,$D$109,A658)</f>
        <v>25.15464180614633</v>
      </c>
      <c r="BR658" s="6">
        <f ca="1">_xll.LOGLOGISTICINV($C$110,$D$110,A658)</f>
        <v>24.82243285541556</v>
      </c>
      <c r="BS658" s="6">
        <f t="shared" ca="1" si="164"/>
        <v>25.164336740778275</v>
      </c>
      <c r="BT658" s="6">
        <f t="shared" ca="1" si="165"/>
        <v>25.408567230749462</v>
      </c>
      <c r="BU658" s="6">
        <f ca="1">_xll.PARETO($C$113,$D$113,A658)</f>
        <v>22.055656219512006</v>
      </c>
      <c r="BV658" s="6">
        <f ca="1">_xll.UNIFORM($C$114,$D$114,A658)</f>
        <v>28.770243052949315</v>
      </c>
      <c r="BW658" s="6">
        <f ca="1">_xll.WEIBINV($C$115,$D$115,A658)</f>
        <v>24.618507232146122</v>
      </c>
      <c r="BX658" s="13"/>
      <c r="BY658" s="13"/>
      <c r="BZ658" s="12"/>
      <c r="CA658">
        <f ca="1">_xll.EMP($B$412:$B$511,$C$412:$C$511,A658)</f>
        <v>21.986956480123137</v>
      </c>
      <c r="CB658">
        <f ca="1">_xll.EMP($D$412:$D$511,$E$412:$E$511,A658)</f>
        <v>24.364147224499117</v>
      </c>
      <c r="CC658">
        <f ca="1">_xll.EMP($F$412:$F$511,$G$412:$G$511,A658)</f>
        <v>23.503103108389766</v>
      </c>
      <c r="CD658">
        <f ca="1">_xll.EMP($H$412:$H$511,$I$412:$I$511,A658)</f>
        <v>24.343647224449175</v>
      </c>
      <c r="CE658">
        <f ca="1">_xll.EMP($J$412:$J$511,$K$412:$K$511,A658)</f>
        <v>23.839472401518602</v>
      </c>
      <c r="CF658" t="e">
        <f ca="1">_xll.EMP($L$412:$L$511,$M$412:$M$511,A658)</f>
        <v>#VALUE!</v>
      </c>
      <c r="CG658">
        <f ca="1">_xll.EMP($N$412:$N$511,$O$412:$O$511,A658)</f>
        <v>24.586721158618317</v>
      </c>
      <c r="CH658">
        <f ca="1">_xll.EMP($P$412:$P$511,$Q$412:$Q$511,A658)</f>
        <v>24.445364003767093</v>
      </c>
      <c r="CI658">
        <f ca="1">_xll.EMP($R$412:$R$511,$S$412:$S$511,A658)</f>
        <v>24.432160124580687</v>
      </c>
      <c r="CJ658">
        <f ca="1">_xll.EMP($T$412:$T$511,$U$412:$U$511,A658)</f>
        <v>24.512569905190425</v>
      </c>
      <c r="CK658">
        <f ca="1">_xll.EMP($V$412:$V$511,$W$412:$W$511,A658)</f>
        <v>24.191354544865028</v>
      </c>
      <c r="CM658" s="12"/>
      <c r="CP658" s="6">
        <f t="shared" ca="1" si="166"/>
        <v>24.155708820067225</v>
      </c>
      <c r="CQ658" s="6">
        <f ca="1">_xll.DEXPONINV($J$105,$K$105,A658)</f>
        <v>28.616439913997059</v>
      </c>
      <c r="CR658" s="6">
        <f ca="1">_xll.EXPONINV($K$106,A658)+$J$106</f>
        <v>22.420511602561927</v>
      </c>
      <c r="CS658" s="6">
        <f t="shared" ca="1" si="167"/>
        <v>25.274937202368818</v>
      </c>
      <c r="CT658" s="6">
        <f ca="1">_xll.LOGISTICINV($J$108,$K$108,A658)</f>
        <v>26.322809332562716</v>
      </c>
      <c r="CU658" s="6">
        <f ca="1">_xll.LOGLOGINV($J$109,$K$109,A658)</f>
        <v>24.649435867738966</v>
      </c>
      <c r="CV658" s="6">
        <f ca="1">_xll.LOGLOGISTICINV($J$110,$K$110,A658)</f>
        <v>26.120924944649417</v>
      </c>
      <c r="CW658" s="6">
        <f t="shared" ca="1" si="168"/>
        <v>25.108929341932065</v>
      </c>
      <c r="CX658" s="6">
        <f t="shared" ca="1" si="169"/>
        <v>25.629148493495613</v>
      </c>
      <c r="CY658" s="6">
        <f ca="1">_xll.PARETO($J$113,$K$113,A658)</f>
        <v>21.924254414710155</v>
      </c>
      <c r="CZ658" s="6">
        <f ca="1">_xll.UNIFORM($J$114,$K$114,A658)</f>
        <v>23.480924624764359</v>
      </c>
      <c r="DA658" s="6">
        <f ca="1">_xll.WEIBINV($J$115,$K$115,A658)</f>
        <v>26.420798321619515</v>
      </c>
      <c r="DB658" s="13"/>
      <c r="DC658" s="13"/>
      <c r="DD658" s="12"/>
      <c r="DE658">
        <f ca="1">_xll.EMP($B$524:$B$623,$C$524:$C$623,A658)</f>
        <v>22.861465623673872</v>
      </c>
      <c r="DF658">
        <f ca="1">_xll.EMP($D$524:$D$623,$E$524:$E$623,A658)</f>
        <v>24.141415986448635</v>
      </c>
      <c r="DG658">
        <f ca="1">_xll.EMP($F$524:$F$623,$G$524:$G$623,A658)</f>
        <v>24.096871476385942</v>
      </c>
      <c r="DH658">
        <f ca="1">_xll.EMP($H$524:$H$623,$I$524:$I$623,A658)</f>
        <v>24.203984011951867</v>
      </c>
      <c r="DI658">
        <f ca="1">_xll.EMP($J$524:$J$623,$K$524:$K$623,A658)</f>
        <v>24.756551366447493</v>
      </c>
      <c r="DJ658" t="e">
        <f ca="1">_xll.EMP($L$524:$L$623,$M$524:$M$623,A658)</f>
        <v>#VALUE!</v>
      </c>
      <c r="DK658">
        <f ca="1">_xll.EMP($N$524:$N$623,$O$524:$O$623,A658)</f>
        <v>23.481580425441994</v>
      </c>
      <c r="DL658">
        <f ca="1">_xll.EMP($P$524:$P$623,$Q$524:$Q$623,A658)</f>
        <v>23.881088284362971</v>
      </c>
      <c r="DM658">
        <f ca="1">_xll.EMP($R$524:$R$623,$S$524:$S$623,A658)</f>
        <v>23.994566956510621</v>
      </c>
      <c r="DN658">
        <f ca="1">_xll.EMP($T$524:$T$623,$U$524:$U$623,A658)</f>
        <v>23.683889639752195</v>
      </c>
      <c r="DO658">
        <f ca="1">_xll.EMP($V$524:$V$623,$W$524:$W$623,A658)</f>
        <v>24.868350145396455</v>
      </c>
    </row>
    <row r="659" spans="1:119">
      <c r="A659">
        <v>0.28000000000000003</v>
      </c>
      <c r="D659" s="6">
        <f t="shared" ca="1" si="154"/>
        <v>238.64156867077409</v>
      </c>
      <c r="E659" s="6">
        <f ca="1">_xll.DEXPONINV($C$84,$D$84,A659)</f>
        <v>368.86417808023072</v>
      </c>
      <c r="F659" s="6">
        <f ca="1">_xll.EXPONINV($D$85,A659)+$C$85</f>
        <v>204.39651268659054</v>
      </c>
      <c r="G659" s="6">
        <f t="shared" ca="1" si="155"/>
        <v>310.26721516735779</v>
      </c>
      <c r="H659" s="6">
        <f ca="1">_xll.LOGISTICINV($C$87,$D$87,A659)</f>
        <v>372.76325273626662</v>
      </c>
      <c r="I659" s="6">
        <f ca="1">_xll.LOGLOGINV($C$88,$D$88,A659)</f>
        <v>321.11478274945949</v>
      </c>
      <c r="J659" s="6">
        <f ca="1">_xll.LOGLOGISTICINV($C$89,$D$89,A659)</f>
        <v>360.12449962971095</v>
      </c>
      <c r="K659" s="6">
        <f t="shared" ca="1" si="156"/>
        <v>287.67032938163851</v>
      </c>
      <c r="L659" s="6">
        <f t="shared" ca="1" si="157"/>
        <v>355.53777957221848</v>
      </c>
      <c r="M659" s="6">
        <f ca="1">_xll.PARETO($C$92,$D$92,A659)</f>
        <v>137.70474051427098</v>
      </c>
      <c r="N659" s="6">
        <f ca="1">_xll.UNIFORM($C$93,$D$93,A659)</f>
        <v>270.84690717178597</v>
      </c>
      <c r="O659" s="6">
        <f ca="1">_xll.WEIBINV($C$94,$D$94,A659)</f>
        <v>344.13484158495135</v>
      </c>
      <c r="P659" s="13"/>
      <c r="Q659" s="13"/>
      <c r="R659" s="13"/>
      <c r="S659">
        <f ca="1">_xll.EMP($B$186:$B$285,$C$186:$C$285,A659)</f>
        <v>320.90012856191822</v>
      </c>
      <c r="T659">
        <f ca="1">_xll.EMP($D$186:$D$285,$E$186:$E$285,A659)</f>
        <v>379.23723273379738</v>
      </c>
      <c r="U659">
        <f ca="1">_xll.EMP($F$186:$F$285,$G$186:$G$285,A659)</f>
        <v>351.62232948454925</v>
      </c>
      <c r="V659">
        <f ca="1">_xll.EMP($H$186:$H$285,$I$186:$I$285,A659)</f>
        <v>379.04786619419633</v>
      </c>
      <c r="W659">
        <f ca="1">_xll.EMP($J$186:$J$285,$K$186:$K$285,A659)</f>
        <v>360.57912195644462</v>
      </c>
      <c r="X659" t="e">
        <f ca="1">_xll.EMP($L$186:$L$285,$M$186:$M$285,A659)</f>
        <v>#VALUE!</v>
      </c>
      <c r="Y659">
        <f ca="1">_xll.EMP($N$186:$N$285,$O$186:$O$285,A659)</f>
        <v>379.43814984368976</v>
      </c>
      <c r="Z659">
        <f ca="1">_xll.EMP($P$186:$P$285,$Q$186:$Q$285,A659)</f>
        <v>380.13602119976247</v>
      </c>
      <c r="AA659">
        <f ca="1">_xll.EMP($R$186:$R$285,$S$186:$S$285,A659)</f>
        <v>379.00538557198138</v>
      </c>
      <c r="AB659">
        <f ca="1">_xll.EMP($T$186:$T$285,$U$186:$U$285,A659)</f>
        <v>380.27578534523258</v>
      </c>
      <c r="AC659">
        <f ca="1">_xll.EMP($V$186:$V$285,$W$186:$W$285,A659)</f>
        <v>374.60577998235289</v>
      </c>
      <c r="AH659" s="6">
        <f t="shared" ca="1" si="158"/>
        <v>378.41236455885365</v>
      </c>
      <c r="AI659" s="6">
        <f ca="1">_xll.DEXPONINV($J$84,$K$84,A659)</f>
        <v>380.088059495209</v>
      </c>
      <c r="AJ659" s="6">
        <f ca="1">_xll.EXPONINV($K$85,A659)+$J$85</f>
        <v>376.31618846974629</v>
      </c>
      <c r="AK659" s="6">
        <f t="shared" ca="1" si="159"/>
        <v>380.76368978710877</v>
      </c>
      <c r="AL659" s="6">
        <f ca="1">_xll.LOGISTICINV($J$87,$K$87,A659)</f>
        <v>377.58088864844154</v>
      </c>
      <c r="AM659" s="6">
        <f ca="1">_xll.LOGLOGINV($J$88,$K$88,A659)</f>
        <v>383.59191951591401</v>
      </c>
      <c r="AN659" s="6">
        <f ca="1">_xll.LOGLOGISTICINV($J$89,$K$89,A659)</f>
        <v>380.72137246302481</v>
      </c>
      <c r="AO659" s="6">
        <f t="shared" ca="1" si="160"/>
        <v>381.22243502769169</v>
      </c>
      <c r="AP659" s="6">
        <f t="shared" ca="1" si="161"/>
        <v>379.24626021441378</v>
      </c>
      <c r="AQ659" s="6">
        <f ca="1">_xll.PARETO($J$92,$K$92,A659)</f>
        <v>373.49707503569516</v>
      </c>
      <c r="AR659" s="6">
        <f ca="1">_xll.UNIFORM($J$93,$K$93,A659)</f>
        <v>429.65452451977342</v>
      </c>
      <c r="AS659" s="6">
        <f ca="1">_xll.WEIBINV($J$94,$K$94,A659)</f>
        <v>365.06670303599617</v>
      </c>
      <c r="AT659" s="13"/>
      <c r="AU659" s="13"/>
      <c r="AV659" s="12"/>
      <c r="AW659">
        <f ca="1">_xll.EMP($B$299:$B$398,$C$299:$C$398,A659)</f>
        <v>372.65528442010822</v>
      </c>
      <c r="AX659">
        <f ca="1">_xll.EMP($D$299:$D$398,$E$299:$E$398,A659)</f>
        <v>382.934683326921</v>
      </c>
      <c r="AY659">
        <f ca="1">_xll.EMP($F$299:$F$398,$G$299:$G$398,A659)</f>
        <v>378.53416981132864</v>
      </c>
      <c r="AZ659">
        <f ca="1">_xll.EMP($H$299:$H$398,$I$299:$I$398,A659)</f>
        <v>382.88228518568616</v>
      </c>
      <c r="BA659">
        <f ca="1">_xll.EMP($J$299:$J$398,$K$299:$K$398,A659)</f>
        <v>380.48346670010085</v>
      </c>
      <c r="BB659" t="e">
        <f ca="1">_xll.EMP($L$299:$L$398,$M$299:$M$398,A659)</f>
        <v>#VALUE!</v>
      </c>
      <c r="BC659">
        <f ca="1">_xll.EMP($N$299:$N$398,$O$299:$O$398,A659)</f>
        <v>382.65723661617471</v>
      </c>
      <c r="BD659">
        <f ca="1">_xll.EMP($P$299:$P$398,$Q$299:$Q$398,A659)</f>
        <v>383.2113722890719</v>
      </c>
      <c r="BE659">
        <f ca="1">_xll.EMP($R$299:$R$398,$S$299:$S$398,A659)</f>
        <v>382.79094791069861</v>
      </c>
      <c r="BF659">
        <f ca="1">_xll.EMP($T$299:$T$398,$U$299:$U$398,A659)</f>
        <v>383.14784353346619</v>
      </c>
      <c r="BG659">
        <f ca="1">_xll.EMP($V$299:$V$398,$W$299:$W$398,A659)</f>
        <v>381.41510588310859</v>
      </c>
      <c r="BH659" s="12"/>
      <c r="BL659" s="6">
        <f t="shared" ca="1" si="162"/>
        <v>23.835807804899307</v>
      </c>
      <c r="BM659" s="6">
        <f ca="1">_xll.DEXPONINV($C$105,$D$105,A659)</f>
        <v>23.561821910710435</v>
      </c>
      <c r="BN659" s="6">
        <f ca="1">_xll.EXPONINV($D$106,A659)+$C$106</f>
        <v>23.177421963106756</v>
      </c>
      <c r="BO659" s="6">
        <f t="shared" ca="1" si="163"/>
        <v>25.522901266745535</v>
      </c>
      <c r="BP659" s="6">
        <f ca="1">_xll.LOGISTICINV($C$108,$D$108,A659)</f>
        <v>25.253786207560495</v>
      </c>
      <c r="BQ659" s="6">
        <f ca="1">_xll.LOGLOGINV($C$109,$D$109,A659)</f>
        <v>25.356066041934145</v>
      </c>
      <c r="BR659" s="6">
        <f ca="1">_xll.LOGLOGISTICINV($C$110,$D$110,A659)</f>
        <v>25.03466474074359</v>
      </c>
      <c r="BS659" s="6">
        <f t="shared" ca="1" si="164"/>
        <v>25.38575290456631</v>
      </c>
      <c r="BT659" s="6">
        <f t="shared" ca="1" si="165"/>
        <v>25.705037447406866</v>
      </c>
      <c r="BU659" s="6">
        <f ca="1">_xll.PARETO($C$113,$D$113,A659)</f>
        <v>22.194141320874067</v>
      </c>
      <c r="BV659" s="6">
        <f ca="1">_xll.UNIFORM($C$114,$D$114,A659)</f>
        <v>29.127644028272918</v>
      </c>
      <c r="BW659" s="6">
        <f ca="1">_xll.WEIBINV($C$115,$D$115,A659)</f>
        <v>24.943319738608768</v>
      </c>
      <c r="BX659" s="13"/>
      <c r="BY659" s="13"/>
      <c r="BZ659" s="12"/>
      <c r="CA659">
        <f ca="1">_xll.EMP($B$412:$B$511,$C$412:$C$511,A659)</f>
        <v>22.372663218992304</v>
      </c>
      <c r="CB659">
        <f ca="1">_xll.EMP($D$412:$D$511,$E$412:$E$511,A659)</f>
        <v>24.552559398943799</v>
      </c>
      <c r="CC659">
        <f ca="1">_xll.EMP($F$412:$F$511,$G$412:$G$511,A659)</f>
        <v>23.787955956709261</v>
      </c>
      <c r="CD659">
        <f ca="1">_xll.EMP($H$412:$H$511,$I$412:$I$511,A659)</f>
        <v>24.535426473256067</v>
      </c>
      <c r="CE659">
        <f ca="1">_xll.EMP($J$412:$J$511,$K$412:$K$511,A659)</f>
        <v>24.111431679260562</v>
      </c>
      <c r="CF659" t="e">
        <f ca="1">_xll.EMP($L$412:$L$511,$M$412:$M$511,A659)</f>
        <v>#VALUE!</v>
      </c>
      <c r="CG659">
        <f ca="1">_xll.EMP($N$412:$N$511,$O$412:$O$511,A659)</f>
        <v>24.731703729106666</v>
      </c>
      <c r="CH659">
        <f ca="1">_xll.EMP($P$412:$P$511,$Q$412:$Q$511,A659)</f>
        <v>24.619800912832389</v>
      </c>
      <c r="CI659">
        <f ca="1">_xll.EMP($R$412:$R$511,$S$412:$S$511,A659)</f>
        <v>24.610456276976816</v>
      </c>
      <c r="CJ659">
        <f ca="1">_xll.EMP($T$412:$T$511,$U$412:$U$511,A659)</f>
        <v>24.671863725611914</v>
      </c>
      <c r="CK659">
        <f ca="1">_xll.EMP($V$412:$V$511,$W$412:$W$511,A659)</f>
        <v>24.389523294728409</v>
      </c>
      <c r="CM659" s="12"/>
      <c r="CP659" s="6">
        <f t="shared" ca="1" si="166"/>
        <v>24.352384106330494</v>
      </c>
      <c r="CQ659" s="6">
        <f ca="1">_xll.DEXPONINV($J$105,$K$105,A659)</f>
        <v>28.764363266957844</v>
      </c>
      <c r="CR659" s="6">
        <f ca="1">_xll.EXPONINV($K$106,A659)+$J$106</f>
        <v>22.547832028241235</v>
      </c>
      <c r="CS659" s="6">
        <f t="shared" ca="1" si="167"/>
        <v>25.422743577336334</v>
      </c>
      <c r="CT659" s="6">
        <f ca="1">_xll.LOGISTICINV($J$108,$K$108,A659)</f>
        <v>26.474180554988379</v>
      </c>
      <c r="CU659" s="6">
        <f ca="1">_xll.LOGLOGINV($J$109,$K$109,A659)</f>
        <v>24.796538929690758</v>
      </c>
      <c r="CV659" s="6">
        <f ca="1">_xll.LOGLOGISTICINV($J$110,$K$110,A659)</f>
        <v>26.27015933381054</v>
      </c>
      <c r="CW659" s="6">
        <f t="shared" ca="1" si="168"/>
        <v>25.254001736708815</v>
      </c>
      <c r="CX659" s="6">
        <f t="shared" ca="1" si="169"/>
        <v>25.781594054453372</v>
      </c>
      <c r="CY659" s="6">
        <f ca="1">_xll.PARETO($J$113,$K$113,A659)</f>
        <v>22.036372675975983</v>
      </c>
      <c r="CZ659" s="6">
        <f ca="1">_xll.UNIFORM($J$114,$K$114,A659)</f>
        <v>23.627790445138089</v>
      </c>
      <c r="DA659" s="6">
        <f ca="1">_xll.WEIBINV($J$115,$K$115,A659)</f>
        <v>26.57150496695634</v>
      </c>
      <c r="DB659" s="13"/>
      <c r="DC659" s="13"/>
      <c r="DD659" s="12"/>
      <c r="DE659">
        <f ca="1">_xll.EMP($B$524:$B$623,$C$524:$C$623,A659)</f>
        <v>23.180595455985927</v>
      </c>
      <c r="DF659">
        <f ca="1">_xll.EMP($D$524:$D$623,$E$524:$E$623,A659)</f>
        <v>24.491608834853061</v>
      </c>
      <c r="DG659">
        <f ca="1">_xll.EMP($F$524:$F$623,$G$524:$G$623,A659)</f>
        <v>24.395011401925533</v>
      </c>
      <c r="DH659">
        <f ca="1">_xll.EMP($H$524:$H$623,$I$524:$I$623,A659)</f>
        <v>24.554243272707261</v>
      </c>
      <c r="DI659">
        <f ca="1">_xll.EMP($J$524:$J$623,$K$524:$K$623,A659)</f>
        <v>25.031327647754779</v>
      </c>
      <c r="DJ659" t="e">
        <f ca="1">_xll.EMP($L$524:$L$623,$M$524:$M$623,A659)</f>
        <v>#VALUE!</v>
      </c>
      <c r="DK659">
        <f ca="1">_xll.EMP($N$524:$N$623,$O$524:$O$623,A659)</f>
        <v>23.736671819335182</v>
      </c>
      <c r="DL659">
        <f ca="1">_xll.EMP($P$524:$P$623,$Q$524:$Q$623,A659)</f>
        <v>24.195173311971619</v>
      </c>
      <c r="DM659">
        <f ca="1">_xll.EMP($R$524:$R$623,$S$524:$S$623,A659)</f>
        <v>24.357577987383603</v>
      </c>
      <c r="DN659">
        <f ca="1">_xll.EMP($T$524:$T$623,$U$524:$U$623,A659)</f>
        <v>23.966509652035096</v>
      </c>
      <c r="DO659">
        <f ca="1">_xll.EMP($V$524:$V$623,$W$524:$W$623,A659)</f>
        <v>25.113401022575758</v>
      </c>
    </row>
    <row r="660" spans="1:119">
      <c r="A660">
        <v>0.28999999999999998</v>
      </c>
      <c r="D660" s="6">
        <f t="shared" ca="1" si="154"/>
        <v>246.29541696955104</v>
      </c>
      <c r="E660" s="6">
        <f ca="1">_xll.DEXPONINV($C$84,$D$84,A660)</f>
        <v>373.40524126486918</v>
      </c>
      <c r="F660" s="6">
        <f ca="1">_xll.EXPONINV($D$85,A660)+$C$85</f>
        <v>209.63573588080411</v>
      </c>
      <c r="G660" s="6">
        <f t="shared" ca="1" si="155"/>
        <v>315.32166668213245</v>
      </c>
      <c r="H660" s="6">
        <f ca="1">_xll.LOGISTICINV($C$87,$D$87,A660)</f>
        <v>377.42456112153678</v>
      </c>
      <c r="I660" s="6">
        <f ca="1">_xll.LOGLOGINV($C$88,$D$88,A660)</f>
        <v>326.31442781183677</v>
      </c>
      <c r="J660" s="6">
        <f ca="1">_xll.LOGLOGISTICINV($C$89,$D$89,A660)</f>
        <v>364.61215277808668</v>
      </c>
      <c r="K660" s="6">
        <f t="shared" ca="1" si="156"/>
        <v>292.6485262999642</v>
      </c>
      <c r="L660" s="6">
        <f t="shared" ca="1" si="157"/>
        <v>360.61199192304809</v>
      </c>
      <c r="M660" s="6">
        <f ca="1">_xll.PARETO($C$92,$D$92,A660)</f>
        <v>140.82627630510279</v>
      </c>
      <c r="N660" s="6">
        <f ca="1">_xll.UNIFORM($C$93,$D$93,A660)</f>
        <v>277.61503133584256</v>
      </c>
      <c r="O660" s="6">
        <f ca="1">_xll.WEIBINV($C$94,$D$94,A660)</f>
        <v>349.18235059555263</v>
      </c>
      <c r="P660" s="13"/>
      <c r="Q660" s="13"/>
      <c r="R660" s="13"/>
      <c r="S660">
        <f ca="1">_xll.EMP($B$186:$B$285,$C$186:$C$285,A660)</f>
        <v>328.98048814821118</v>
      </c>
      <c r="T660">
        <f ca="1">_xll.EMP($D$186:$D$285,$E$186:$E$285,A660)</f>
        <v>382.84355096242496</v>
      </c>
      <c r="U660">
        <f ca="1">_xll.EMP($F$186:$F$285,$G$186:$G$285,A660)</f>
        <v>357.17481106655151</v>
      </c>
      <c r="V660">
        <f ca="1">_xll.EMP($H$186:$H$285,$I$186:$I$285,A660)</f>
        <v>382.64091559113274</v>
      </c>
      <c r="W660">
        <f ca="1">_xll.EMP($J$186:$J$285,$K$186:$K$285,A660)</f>
        <v>365.95609063017429</v>
      </c>
      <c r="X660" t="e">
        <f ca="1">_xll.EMP($L$186:$L$285,$M$186:$M$285,A660)</f>
        <v>#VALUE!</v>
      </c>
      <c r="Y660">
        <f ca="1">_xll.EMP($N$186:$N$285,$O$186:$O$285,A660)</f>
        <v>383.92710692011781</v>
      </c>
      <c r="Z660">
        <f ca="1">_xll.EMP($P$186:$P$285,$Q$186:$Q$285,A660)</f>
        <v>383.7874020881909</v>
      </c>
      <c r="AA660">
        <f ca="1">_xll.EMP($R$186:$R$285,$S$186:$S$285,A660)</f>
        <v>382.85051804677062</v>
      </c>
      <c r="AB660">
        <f ca="1">_xll.EMP($T$186:$T$285,$U$186:$U$285,A660)</f>
        <v>384.14699691601851</v>
      </c>
      <c r="AC660">
        <f ca="1">_xll.EMP($V$186:$V$285,$W$186:$W$285,A660)</f>
        <v>378.49348448908</v>
      </c>
      <c r="AH660" s="6">
        <f t="shared" ca="1" si="158"/>
        <v>379.9572371156346</v>
      </c>
      <c r="AI660" s="6">
        <f ca="1">_xll.DEXPONINV($J$84,$K$84,A660)</f>
        <v>381.6309753460489</v>
      </c>
      <c r="AJ660" s="6">
        <f ca="1">_xll.EXPONINV($K$85,A660)+$J$85</f>
        <v>377.26007417845375</v>
      </c>
      <c r="AK660" s="6">
        <f t="shared" ca="1" si="159"/>
        <v>382.59688742861601</v>
      </c>
      <c r="AL660" s="6">
        <f ca="1">_xll.LOGISTICINV($J$87,$K$87,A660)</f>
        <v>379.19504344323735</v>
      </c>
      <c r="AM660" s="6">
        <f ca="1">_xll.LOGLOGINV($J$88,$K$88,A660)</f>
        <v>384.75425246941995</v>
      </c>
      <c r="AN660" s="6">
        <f ca="1">_xll.LOGLOGISTICINV($J$89,$K$89,A660)</f>
        <v>382.15112472587566</v>
      </c>
      <c r="AO660" s="6">
        <f t="shared" ca="1" si="160"/>
        <v>382.92697283342852</v>
      </c>
      <c r="AP660" s="6">
        <f t="shared" ca="1" si="161"/>
        <v>381.38849716946561</v>
      </c>
      <c r="AQ660" s="6">
        <f ca="1">_xll.PARETO($J$92,$K$92,A660)</f>
        <v>374.3440029672231</v>
      </c>
      <c r="AR660" s="6">
        <f ca="1">_xll.UNIFORM($J$93,$K$93,A660)</f>
        <v>432.35123882991013</v>
      </c>
      <c r="AS660" s="6">
        <f ca="1">_xll.WEIBINV($J$94,$K$94,A660)</f>
        <v>368.05683939720308</v>
      </c>
      <c r="AT660" s="13"/>
      <c r="AU660" s="13"/>
      <c r="AV660" s="12"/>
      <c r="AW660">
        <f ca="1">_xll.EMP($B$299:$B$398,$C$299:$C$398,A660)</f>
        <v>374.45988693818856</v>
      </c>
      <c r="AX660">
        <f ca="1">_xll.EMP($D$299:$D$398,$E$299:$E$398,A660)</f>
        <v>384.45194958187807</v>
      </c>
      <c r="AY660">
        <f ca="1">_xll.EMP($F$299:$F$398,$G$299:$G$398,A660)</f>
        <v>379.9779076631749</v>
      </c>
      <c r="AZ660">
        <f ca="1">_xll.EMP($H$299:$H$398,$I$299:$I$398,A660)</f>
        <v>384.38089869032734</v>
      </c>
      <c r="BA660">
        <f ca="1">_xll.EMP($J$299:$J$398,$K$299:$K$398,A660)</f>
        <v>381.78415553709249</v>
      </c>
      <c r="BB660" t="e">
        <f ca="1">_xll.EMP($L$299:$L$398,$M$299:$M$398,A660)</f>
        <v>#VALUE!</v>
      </c>
      <c r="BC660">
        <f ca="1">_xll.EMP($N$299:$N$398,$O$299:$O$398,A660)</f>
        <v>384.64212940461618</v>
      </c>
      <c r="BD660">
        <f ca="1">_xll.EMP($P$299:$P$398,$Q$299:$Q$398,A660)</f>
        <v>384.80831534425062</v>
      </c>
      <c r="BE660">
        <f ca="1">_xll.EMP($R$299:$R$398,$S$299:$S$398,A660)</f>
        <v>384.41566047418979</v>
      </c>
      <c r="BF660">
        <f ca="1">_xll.EMP($T$299:$T$398,$U$299:$U$398,A660)</f>
        <v>384.90475508688633</v>
      </c>
      <c r="BG660">
        <f ca="1">_xll.EMP($V$299:$V$398,$W$299:$W$398,A660)</f>
        <v>382.84187951012672</v>
      </c>
      <c r="BH660" s="12"/>
      <c r="BL660" s="6">
        <f t="shared" ca="1" si="162"/>
        <v>24.108295645287086</v>
      </c>
      <c r="BM660" s="6">
        <f ca="1">_xll.DEXPONINV($C$105,$D$105,A660)</f>
        <v>23.831658658272893</v>
      </c>
      <c r="BN660" s="6">
        <f ca="1">_xll.EXPONINV($D$106,A660)+$C$106</f>
        <v>23.350151200698605</v>
      </c>
      <c r="BO660" s="6">
        <f t="shared" ca="1" si="163"/>
        <v>25.762709741565949</v>
      </c>
      <c r="BP660" s="6">
        <f ca="1">_xll.LOGISTICINV($C$108,$D$108,A660)</f>
        <v>25.521143315305423</v>
      </c>
      <c r="BQ660" s="6">
        <f ca="1">_xll.LOGLOGINV($C$109,$D$109,A660)</f>
        <v>25.555952468215974</v>
      </c>
      <c r="BR660" s="6">
        <f ca="1">_xll.LOGLOGISTICINV($C$110,$D$110,A660)</f>
        <v>25.244068833629868</v>
      </c>
      <c r="BS660" s="6">
        <f t="shared" ca="1" si="164"/>
        <v>25.60526492600162</v>
      </c>
      <c r="BT660" s="6">
        <f t="shared" ca="1" si="165"/>
        <v>25.996416423177308</v>
      </c>
      <c r="BU660" s="6">
        <f ca="1">_xll.PARETO($C$113,$D$113,A660)</f>
        <v>22.335451226163819</v>
      </c>
      <c r="BV660" s="6">
        <f ca="1">_xll.UNIFORM($C$114,$D$114,A660)</f>
        <v>29.485045003596518</v>
      </c>
      <c r="BW660" s="6">
        <f ca="1">_xll.WEIBINV($C$115,$D$115,A660)</f>
        <v>25.263143737331415</v>
      </c>
      <c r="BX660" s="13"/>
      <c r="BY660" s="13"/>
      <c r="BZ660" s="12"/>
      <c r="CA660">
        <f ca="1">_xll.EMP($B$412:$B$511,$C$412:$C$511,A660)</f>
        <v>22.747686699159754</v>
      </c>
      <c r="CB660">
        <f ca="1">_xll.EMP($D$412:$D$511,$E$412:$E$511,A660)</f>
        <v>24.739285943514957</v>
      </c>
      <c r="CC660">
        <f ca="1">_xll.EMP($F$412:$F$511,$G$412:$G$511,A660)</f>
        <v>24.066845150055425</v>
      </c>
      <c r="CD660">
        <f ca="1">_xll.EMP($H$412:$H$511,$I$412:$I$511,A660)</f>
        <v>24.725793986816257</v>
      </c>
      <c r="CE660">
        <f ca="1">_xll.EMP($J$412:$J$511,$K$412:$K$511,A660)</f>
        <v>24.380762119192369</v>
      </c>
      <c r="CF660" t="e">
        <f ca="1">_xll.EMP($L$412:$L$511,$M$412:$M$511,A660)</f>
        <v>#VALUE!</v>
      </c>
      <c r="CG660">
        <f ca="1">_xll.EMP($N$412:$N$511,$O$412:$O$511,A660)</f>
        <v>24.876686299595015</v>
      </c>
      <c r="CH660">
        <f ca="1">_xll.EMP($P$412:$P$511,$Q$412:$Q$511,A660)</f>
        <v>24.79248324812286</v>
      </c>
      <c r="CI660">
        <f ca="1">_xll.EMP($R$412:$R$511,$S$412:$S$511,A660)</f>
        <v>24.785570225124509</v>
      </c>
      <c r="CJ660">
        <f ca="1">_xll.EMP($T$412:$T$511,$U$412:$U$511,A660)</f>
        <v>24.83052277929206</v>
      </c>
      <c r="CK660">
        <f ca="1">_xll.EMP($V$412:$V$511,$W$412:$W$511,A660)</f>
        <v>24.587692044591787</v>
      </c>
      <c r="CM660" s="12"/>
      <c r="CP660" s="6">
        <f t="shared" ca="1" si="166"/>
        <v>24.549087405025929</v>
      </c>
      <c r="CQ660" s="6">
        <f ca="1">_xll.DEXPONINV($J$105,$K$105,A660)</f>
        <v>28.907095242169465</v>
      </c>
      <c r="CR660" s="6">
        <f ca="1">_xll.EXPONINV($K$106,A660)+$J$106</f>
        <v>22.676933216830395</v>
      </c>
      <c r="CS660" s="6">
        <f t="shared" ca="1" si="167"/>
        <v>25.56857734788148</v>
      </c>
      <c r="CT660" s="6">
        <f ca="1">_xll.LOGISTICINV($J$108,$K$108,A660)</f>
        <v>26.622282377355859</v>
      </c>
      <c r="CU660" s="6">
        <f ca="1">_xll.LOGLOGINV($J$109,$K$109,A660)</f>
        <v>24.942518906894858</v>
      </c>
      <c r="CV660" s="6">
        <f ca="1">_xll.LOGLOGISTICINV($J$110,$K$110,A660)</f>
        <v>26.416995625505717</v>
      </c>
      <c r="CW660" s="6">
        <f t="shared" ca="1" si="168"/>
        <v>25.397399517231577</v>
      </c>
      <c r="CX660" s="6">
        <f t="shared" ca="1" si="169"/>
        <v>25.931421689463175</v>
      </c>
      <c r="CY660" s="6">
        <f ca="1">_xll.PARETO($J$113,$K$113,A660)</f>
        <v>22.150644535177484</v>
      </c>
      <c r="CZ660" s="6">
        <f ca="1">_xll.UNIFORM($J$114,$K$114,A660)</f>
        <v>23.774656265511819</v>
      </c>
      <c r="DA660" s="6">
        <f ca="1">_xll.WEIBINV($J$115,$K$115,A660)</f>
        <v>26.718815445905104</v>
      </c>
      <c r="DB660" s="13"/>
      <c r="DC660" s="13"/>
      <c r="DD660" s="12"/>
      <c r="DE660">
        <f ca="1">_xll.EMP($B$524:$B$623,$C$524:$C$623,A660)</f>
        <v>23.503287604607095</v>
      </c>
      <c r="DF660">
        <f ca="1">_xll.EMP($D$524:$D$623,$E$524:$E$623,A660)</f>
        <v>24.934970891486991</v>
      </c>
      <c r="DG660">
        <f ca="1">_xll.EMP($F$524:$F$623,$G$524:$G$623,A660)</f>
        <v>24.697350700734667</v>
      </c>
      <c r="DH660">
        <f ca="1">_xll.EMP($H$524:$H$623,$I$524:$I$623,A660)</f>
        <v>24.989487288372391</v>
      </c>
      <c r="DI660">
        <f ca="1">_xll.EMP($J$524:$J$623,$K$524:$K$623,A660)</f>
        <v>25.302609607403788</v>
      </c>
      <c r="DJ660" t="e">
        <f ca="1">_xll.EMP($L$524:$L$623,$M$524:$M$623,A660)</f>
        <v>#VALUE!</v>
      </c>
      <c r="DK660">
        <f ca="1">_xll.EMP($N$524:$N$623,$O$524:$O$623,A660)</f>
        <v>24.100109091423267</v>
      </c>
      <c r="DL660">
        <f ca="1">_xll.EMP($P$524:$P$623,$Q$524:$Q$623,A660)</f>
        <v>24.6135732497427</v>
      </c>
      <c r="DM660">
        <f ca="1">_xll.EMP($R$524:$R$623,$S$524:$S$623,A660)</f>
        <v>24.831325821323272</v>
      </c>
      <c r="DN660">
        <f ca="1">_xll.EMP($T$524:$T$623,$U$524:$U$623,A660)</f>
        <v>24.358368180014132</v>
      </c>
      <c r="DO660">
        <f ca="1">_xll.EMP($V$524:$V$623,$W$524:$W$623,A660)</f>
        <v>25.352457156046455</v>
      </c>
    </row>
    <row r="661" spans="1:119">
      <c r="A661">
        <v>0.3</v>
      </c>
      <c r="D661" s="6">
        <f t="shared" ca="1" si="154"/>
        <v>254.02187936291494</v>
      </c>
      <c r="E661" s="6">
        <f ca="1">_xll.DEXPONINV($C$84,$D$84,A661)</f>
        <v>377.792340098556</v>
      </c>
      <c r="F661" s="6">
        <f ca="1">_xll.EXPONINV($D$85,A661)+$C$85</f>
        <v>214.94927677231246</v>
      </c>
      <c r="G661" s="6">
        <f t="shared" ca="1" si="155"/>
        <v>320.35006837069307</v>
      </c>
      <c r="H661" s="6">
        <f ca="1">_xll.LOGISTICINV($C$87,$D$87,A661)</f>
        <v>381.99171028242728</v>
      </c>
      <c r="I661" s="6">
        <f ca="1">_xll.LOGLOGINV($C$88,$D$88,A661)</f>
        <v>331.47970660223251</v>
      </c>
      <c r="J661" s="6">
        <f ca="1">_xll.LOGLOGISTICINV($C$89,$D$89,A661)</f>
        <v>369.06338938926422</v>
      </c>
      <c r="K661" s="6">
        <f t="shared" ca="1" si="156"/>
        <v>297.63093601046518</v>
      </c>
      <c r="L661" s="6">
        <f t="shared" ca="1" si="157"/>
        <v>365.60479771658845</v>
      </c>
      <c r="M661" s="6">
        <f ca="1">_xll.PARETO($C$92,$D$92,A661)</f>
        <v>144.06437106517043</v>
      </c>
      <c r="N661" s="6">
        <f ca="1">_xll.UNIFORM($C$93,$D$93,A661)</f>
        <v>284.3831554998992</v>
      </c>
      <c r="O661" s="6">
        <f ca="1">_xll.WEIBINV($C$94,$D$94,A661)</f>
        <v>354.16624717195486</v>
      </c>
      <c r="P661" s="13"/>
      <c r="Q661" s="13"/>
      <c r="R661" s="13"/>
      <c r="S661">
        <f ca="1">_xll.EMP($B$186:$B$285,$C$186:$C$285,A661)</f>
        <v>336.70365600135705</v>
      </c>
      <c r="T661">
        <f ca="1">_xll.EMP($D$186:$D$285,$E$186:$E$285,A661)</f>
        <v>386.33750658417955</v>
      </c>
      <c r="U661">
        <f ca="1">_xll.EMP($F$186:$F$285,$G$186:$G$285,A661)</f>
        <v>362.66870494452763</v>
      </c>
      <c r="V661">
        <f ca="1">_xll.EMP($H$186:$H$285,$I$186:$I$285,A661)</f>
        <v>386.11571880134966</v>
      </c>
      <c r="W661">
        <f ca="1">_xll.EMP($J$186:$J$285,$K$186:$K$285,A661)</f>
        <v>371.22003575218832</v>
      </c>
      <c r="X661" t="e">
        <f ca="1">_xll.EMP($L$186:$L$285,$M$186:$M$285,A661)</f>
        <v>#VALUE!</v>
      </c>
      <c r="Y661">
        <f ca="1">_xll.EMP($N$186:$N$285,$O$186:$O$285,A661)</f>
        <v>388.43330448054542</v>
      </c>
      <c r="Z661">
        <f ca="1">_xll.EMP($P$186:$P$285,$Q$186:$Q$285,A661)</f>
        <v>387.35508738757005</v>
      </c>
      <c r="AA661">
        <f ca="1">_xll.EMP($R$186:$R$285,$S$186:$S$285,A661)</f>
        <v>386.61022457211487</v>
      </c>
      <c r="AB661">
        <f ca="1">_xll.EMP($T$186:$T$285,$U$186:$U$285,A661)</f>
        <v>387.96092672561394</v>
      </c>
      <c r="AC661">
        <f ca="1">_xll.EMP($V$186:$V$285,$W$186:$W$285,A661)</f>
        <v>382.38118899580712</v>
      </c>
      <c r="AH661" s="6">
        <f t="shared" ca="1" si="158"/>
        <v>381.54435127678562</v>
      </c>
      <c r="AI661" s="6">
        <f ca="1">_xll.DEXPONINV($J$84,$K$84,A661)</f>
        <v>383.12157876962482</v>
      </c>
      <c r="AJ661" s="6">
        <f ca="1">_xll.EXPONINV($K$85,A661)+$J$85</f>
        <v>378.21734878276271</v>
      </c>
      <c r="AK661" s="6">
        <f t="shared" ca="1" si="159"/>
        <v>384.40645604525025</v>
      </c>
      <c r="AL661" s="6">
        <f ca="1">_xll.LOGISTICINV($J$87,$K$87,A661)</f>
        <v>380.77659203588036</v>
      </c>
      <c r="AM661" s="6">
        <f ca="1">_xll.LOGLOGINV($J$88,$K$88,A661)</f>
        <v>385.90890315809162</v>
      </c>
      <c r="AN661" s="6">
        <f ca="1">_xll.LOGLOGISTICINV($J$89,$K$89,A661)</f>
        <v>383.55720328183344</v>
      </c>
      <c r="AO661" s="6">
        <f t="shared" ca="1" si="160"/>
        <v>384.6116032107621</v>
      </c>
      <c r="AP661" s="6">
        <f t="shared" ca="1" si="161"/>
        <v>383.49636580814609</v>
      </c>
      <c r="AQ661" s="6">
        <f ca="1">_xll.PARETO($J$92,$K$92,A661)</f>
        <v>375.20490599936744</v>
      </c>
      <c r="AR661" s="6">
        <f ca="1">_xll.UNIFORM($J$93,$K$93,A661)</f>
        <v>435.04795314004684</v>
      </c>
      <c r="AS661" s="6">
        <f ca="1">_xll.WEIBINV($J$94,$K$94,A661)</f>
        <v>370.99069805475301</v>
      </c>
      <c r="AT661" s="13"/>
      <c r="AU661" s="13"/>
      <c r="AV661" s="12"/>
      <c r="AW661">
        <f ca="1">_xll.EMP($B$299:$B$398,$C$299:$C$398,A661)</f>
        <v>376.25019181275513</v>
      </c>
      <c r="AX661">
        <f ca="1">_xll.EMP($D$299:$D$398,$E$299:$E$398,A661)</f>
        <v>385.82203278964948</v>
      </c>
      <c r="AY661">
        <f ca="1">_xll.EMP($F$299:$F$398,$G$299:$G$398,A661)</f>
        <v>381.42202500566378</v>
      </c>
      <c r="AZ661">
        <f ca="1">_xll.EMP($H$299:$H$398,$I$299:$I$398,A661)</f>
        <v>385.72862420567753</v>
      </c>
      <c r="BA661">
        <f ca="1">_xll.EMP($J$299:$J$398,$K$299:$K$398,A661)</f>
        <v>383.06050569785106</v>
      </c>
      <c r="BB661" t="e">
        <f ca="1">_xll.EMP($L$299:$L$398,$M$299:$M$398,A661)</f>
        <v>#VALUE!</v>
      </c>
      <c r="BC661">
        <f ca="1">_xll.EMP($N$299:$N$398,$O$299:$O$398,A661)</f>
        <v>386.74835192661993</v>
      </c>
      <c r="BD661">
        <f ca="1">_xll.EMP($P$299:$P$398,$Q$299:$Q$398,A661)</f>
        <v>386.27919630597091</v>
      </c>
      <c r="BE661">
        <f ca="1">_xll.EMP($R$299:$R$398,$S$299:$S$398,A661)</f>
        <v>385.92219079477582</v>
      </c>
      <c r="BF661">
        <f ca="1">_xll.EMP($T$299:$T$398,$U$299:$U$398,A661)</f>
        <v>386.57072733463599</v>
      </c>
      <c r="BG661">
        <f ca="1">_xll.EMP($V$299:$V$398,$W$299:$W$398,A661)</f>
        <v>384.26865313714478</v>
      </c>
      <c r="BH661" s="12"/>
      <c r="BL661" s="6">
        <f t="shared" ca="1" si="162"/>
        <v>24.386458540453091</v>
      </c>
      <c r="BM661" s="6">
        <f ca="1">_xll.DEXPONINV($C$105,$D$105,A661)</f>
        <v>24.092346614459387</v>
      </c>
      <c r="BN661" s="6">
        <f ca="1">_xll.EXPONINV($D$106,A661)+$C$106</f>
        <v>23.52533057998464</v>
      </c>
      <c r="BO661" s="6">
        <f t="shared" ca="1" si="163"/>
        <v>26.000156986118711</v>
      </c>
      <c r="BP661" s="6">
        <f ca="1">_xll.LOGISTICINV($C$108,$D$108,A661)</f>
        <v>25.783099763875519</v>
      </c>
      <c r="BQ661" s="6">
        <f ca="1">_xll.LOGLOGINV($C$109,$D$109,A661)</f>
        <v>25.754517775227427</v>
      </c>
      <c r="BR661" s="6">
        <f ca="1">_xll.LOGLOGISTICINV($C$110,$D$110,A661)</f>
        <v>25.450941691110359</v>
      </c>
      <c r="BS661" s="6">
        <f t="shared" ca="1" si="164"/>
        <v>25.823107887503244</v>
      </c>
      <c r="BT661" s="6">
        <f t="shared" ca="1" si="165"/>
        <v>26.283120750422235</v>
      </c>
      <c r="BU661" s="6">
        <f ca="1">_xll.PARETO($C$113,$D$113,A661)</f>
        <v>22.47968457469247</v>
      </c>
      <c r="BV661" s="6">
        <f ca="1">_xll.UNIFORM($C$114,$D$114,A661)</f>
        <v>29.842445978920125</v>
      </c>
      <c r="BW661" s="6">
        <f ca="1">_xll.WEIBINV($C$115,$D$115,A661)</f>
        <v>25.578370485700965</v>
      </c>
      <c r="BX661" s="13"/>
      <c r="BY661" s="13"/>
      <c r="BZ661" s="12"/>
      <c r="CA661">
        <f ca="1">_xll.EMP($B$412:$B$511,$C$412:$C$511,A661)</f>
        <v>23.113858717419326</v>
      </c>
      <c r="CB661">
        <f ca="1">_xll.EMP($D$412:$D$511,$E$412:$E$511,A661)</f>
        <v>24.925893173570042</v>
      </c>
      <c r="CC661">
        <f ca="1">_xll.EMP($F$412:$F$511,$G$412:$G$511,A661)</f>
        <v>24.340710715290506</v>
      </c>
      <c r="CD661">
        <f ca="1">_xll.EMP($H$412:$H$511,$I$412:$I$511,A661)</f>
        <v>24.916142454673384</v>
      </c>
      <c r="CE661">
        <f ca="1">_xll.EMP($J$412:$J$511,$K$412:$K$511,A661)</f>
        <v>24.648093272928111</v>
      </c>
      <c r="CF661" t="e">
        <f ca="1">_xll.EMP($L$412:$L$511,$M$412:$M$511,A661)</f>
        <v>#VALUE!</v>
      </c>
      <c r="CG661">
        <f ca="1">_xll.EMP($N$412:$N$511,$O$412:$O$511,A661)</f>
        <v>25.018720193946113</v>
      </c>
      <c r="CH661">
        <f ca="1">_xll.EMP($P$412:$P$511,$Q$412:$Q$511,A661)</f>
        <v>24.963998795970571</v>
      </c>
      <c r="CI661">
        <f ca="1">_xll.EMP($R$412:$R$511,$S$412:$S$511,A661)</f>
        <v>24.960270160401887</v>
      </c>
      <c r="CJ661">
        <f ca="1">_xll.EMP($T$412:$T$511,$U$412:$U$511,A661)</f>
        <v>24.987678724879864</v>
      </c>
      <c r="CK661">
        <f ca="1">_xll.EMP($V$412:$V$511,$W$412:$W$511,A661)</f>
        <v>24.785860794455168</v>
      </c>
      <c r="CM661" s="12"/>
      <c r="CP661" s="6">
        <f t="shared" ca="1" si="166"/>
        <v>24.745713669532901</v>
      </c>
      <c r="CQ661" s="6">
        <f ca="1">_xll.DEXPONINV($J$105,$K$105,A661)</f>
        <v>29.044987902218541</v>
      </c>
      <c r="CR661" s="6">
        <f ca="1">_xll.EXPONINV($K$106,A661)+$J$106</f>
        <v>22.807865688932072</v>
      </c>
      <c r="CS661" s="6">
        <f t="shared" ca="1" si="167"/>
        <v>25.712620710421</v>
      </c>
      <c r="CT661" s="6">
        <f ca="1">_xll.LOGISTICINV($J$108,$K$108,A661)</f>
        <v>26.7673925176524</v>
      </c>
      <c r="CU661" s="6">
        <f ca="1">_xll.LOGLOGINV($J$109,$K$109,A661)</f>
        <v>25.087534051395902</v>
      </c>
      <c r="CV661" s="6">
        <f ca="1">_xll.LOGLOGISTICINV($J$110,$K$110,A661)</f>
        <v>26.561661805233953</v>
      </c>
      <c r="CW661" s="6">
        <f t="shared" ca="1" si="168"/>
        <v>25.539291470027827</v>
      </c>
      <c r="CX661" s="6">
        <f t="shared" ca="1" si="169"/>
        <v>26.078845611126027</v>
      </c>
      <c r="CY661" s="6">
        <f ca="1">_xll.PARETO($J$113,$K$113,A661)</f>
        <v>22.267142576870292</v>
      </c>
      <c r="CZ661" s="6">
        <f ca="1">_xll.UNIFORM($J$114,$K$114,A661)</f>
        <v>23.921522085885549</v>
      </c>
      <c r="DA661" s="6">
        <f ca="1">_xll.WEIBINV($J$115,$K$115,A661)</f>
        <v>26.862978999939358</v>
      </c>
      <c r="DB661" s="13"/>
      <c r="DC661" s="13"/>
      <c r="DD661" s="12"/>
      <c r="DE661">
        <f ca="1">_xll.EMP($B$524:$B$623,$C$524:$C$623,A661)</f>
        <v>23.830541992352462</v>
      </c>
      <c r="DF661">
        <f ca="1">_xll.EMP($D$524:$D$623,$E$524:$E$623,A661)</f>
        <v>25.528414050477128</v>
      </c>
      <c r="DG661">
        <f ca="1">_xll.EMP($F$524:$F$623,$G$524:$G$623,A661)</f>
        <v>25.001874211245916</v>
      </c>
      <c r="DH661">
        <f ca="1">_xll.EMP($H$524:$H$623,$I$524:$I$623,A661)</f>
        <v>25.529593599707884</v>
      </c>
      <c r="DI661">
        <f ca="1">_xll.EMP($J$524:$J$623,$K$524:$K$623,A661)</f>
        <v>25.56943169925125</v>
      </c>
      <c r="DJ661" t="e">
        <f ca="1">_xll.EMP($L$524:$L$623,$M$524:$M$623,A661)</f>
        <v>#VALUE!</v>
      </c>
      <c r="DK661">
        <f ca="1">_xll.EMP($N$524:$N$623,$O$524:$O$623,A661)</f>
        <v>25.505760567320458</v>
      </c>
      <c r="DL661">
        <f ca="1">_xll.EMP($P$524:$P$623,$Q$524:$Q$623,A661)</f>
        <v>25.512688668066808</v>
      </c>
      <c r="DM661">
        <f ca="1">_xll.EMP($R$524:$R$623,$S$524:$S$623,A661)</f>
        <v>25.528164866518825</v>
      </c>
      <c r="DN661">
        <f ca="1">_xll.EMP($T$524:$T$623,$U$524:$U$623,A661)</f>
        <v>25.506514850705628</v>
      </c>
      <c r="DO661">
        <f ca="1">_xll.EMP($V$524:$V$623,$W$524:$W$623,A661)</f>
        <v>25.591513289517156</v>
      </c>
    </row>
    <row r="662" spans="1:119">
      <c r="A662">
        <v>0.31</v>
      </c>
      <c r="D662" s="6">
        <f t="shared" ca="1" si="154"/>
        <v>261.81676036984527</v>
      </c>
      <c r="E662" s="6">
        <f ca="1">_xll.DEXPONINV($C$84,$D$84,A662)</f>
        <v>382.03557341246744</v>
      </c>
      <c r="F662" s="6">
        <f ca="1">_xll.EXPONINV($D$85,A662)+$C$85</f>
        <v>220.33927410902677</v>
      </c>
      <c r="G662" s="6">
        <f t="shared" ca="1" si="155"/>
        <v>325.3567907291158</v>
      </c>
      <c r="H662" s="6">
        <f ca="1">_xll.LOGISTICINV($C$87,$D$87,A662)</f>
        <v>386.47265453907414</v>
      </c>
      <c r="I662" s="6">
        <f ca="1">_xll.LOGLOGINV($C$88,$D$88,A662)</f>
        <v>336.61587582501693</v>
      </c>
      <c r="J662" s="6">
        <f ca="1">_xll.LOGLOGISTICINV($C$89,$D$89,A662)</f>
        <v>373.48341736722301</v>
      </c>
      <c r="K662" s="6">
        <f t="shared" ca="1" si="156"/>
        <v>302.62165737508536</v>
      </c>
      <c r="L662" s="6">
        <f t="shared" ca="1" si="157"/>
        <v>370.52283572840037</v>
      </c>
      <c r="M662" s="6">
        <f ca="1">_xll.PARETO($C$92,$D$92,A662)</f>
        <v>147.42513703088326</v>
      </c>
      <c r="N662" s="6">
        <f ca="1">_xll.UNIFORM($C$93,$D$93,A662)</f>
        <v>291.15127966395573</v>
      </c>
      <c r="O662" s="6">
        <f ca="1">_xll.WEIBINV($C$94,$D$94,A662)</f>
        <v>359.09175888023191</v>
      </c>
      <c r="P662" s="13"/>
      <c r="Q662" s="13"/>
      <c r="R662" s="13"/>
      <c r="S662">
        <f ca="1">_xll.EMP($B$186:$B$285,$C$186:$C$285,A662)</f>
        <v>344.12517497714492</v>
      </c>
      <c r="T662">
        <f ca="1">_xll.EMP($D$186:$D$285,$E$186:$E$285,A662)</f>
        <v>389.80956046915611</v>
      </c>
      <c r="U662">
        <f ca="1">_xll.EMP($F$186:$F$285,$G$186:$G$285,A662)</f>
        <v>368.16470641986751</v>
      </c>
      <c r="V662">
        <f ca="1">_xll.EMP($H$186:$H$285,$I$186:$I$285,A662)</f>
        <v>389.5757165655873</v>
      </c>
      <c r="W662">
        <f ca="1">_xll.EMP($J$186:$J$285,$K$186:$K$285,A662)</f>
        <v>376.38407965476324</v>
      </c>
      <c r="X662" t="e">
        <f ca="1">_xll.EMP($L$186:$L$285,$M$186:$M$285,A662)</f>
        <v>#VALUE!</v>
      </c>
      <c r="Y662">
        <f ca="1">_xll.EMP($N$186:$N$285,$O$186:$O$285,A662)</f>
        <v>392.79071793391398</v>
      </c>
      <c r="Z662">
        <f ca="1">_xll.EMP($P$186:$P$285,$Q$186:$Q$285,A662)</f>
        <v>390.85956755522682</v>
      </c>
      <c r="AA662">
        <f ca="1">_xll.EMP($R$186:$R$285,$S$186:$S$285,A662)</f>
        <v>390.33315164644165</v>
      </c>
      <c r="AB662">
        <f ca="1">_xll.EMP($T$186:$T$285,$U$186:$U$285,A662)</f>
        <v>391.67906864465346</v>
      </c>
      <c r="AC662">
        <f ca="1">_xll.EMP($V$186:$V$285,$W$186:$W$285,A662)</f>
        <v>386.26889350253424</v>
      </c>
      <c r="AH662" s="6">
        <f t="shared" ca="1" si="158"/>
        <v>383.17364274762735</v>
      </c>
      <c r="AI662" s="6">
        <f ca="1">_xll.DEXPONINV($J$84,$K$84,A662)</f>
        <v>384.56330104316481</v>
      </c>
      <c r="AJ662" s="6">
        <f ca="1">_xll.EXPONINV($K$85,A662)+$J$85</f>
        <v>379.18839759429545</v>
      </c>
      <c r="AK662" s="6">
        <f t="shared" ca="1" si="159"/>
        <v>386.19453953012339</v>
      </c>
      <c r="AL662" s="6">
        <f ca="1">_xll.LOGISTICINV($J$87,$K$87,A662)</f>
        <v>382.32828891136182</v>
      </c>
      <c r="AM662" s="6">
        <f ca="1">_xll.LOGLOGINV($J$88,$K$88,A662)</f>
        <v>387.05704666996741</v>
      </c>
      <c r="AN662" s="6">
        <f ca="1">_xll.LOGLOGISTICINV($J$89,$K$89,A662)</f>
        <v>384.94176994188041</v>
      </c>
      <c r="AO662" s="6">
        <f t="shared" ca="1" si="160"/>
        <v>386.27825155073799</v>
      </c>
      <c r="AP662" s="6">
        <f t="shared" ca="1" si="161"/>
        <v>385.57266889655165</v>
      </c>
      <c r="AQ662" s="6">
        <f ca="1">_xll.PARETO($J$92,$K$92,A662)</f>
        <v>376.08021938391477</v>
      </c>
      <c r="AR662" s="6">
        <f ca="1">_xll.UNIFORM($J$93,$K$93,A662)</f>
        <v>437.74466745018356</v>
      </c>
      <c r="AS662" s="6">
        <f ca="1">_xll.WEIBINV($J$94,$K$94,A662)</f>
        <v>373.87240177814283</v>
      </c>
      <c r="AT662" s="13"/>
      <c r="AU662" s="13"/>
      <c r="AV662" s="12"/>
      <c r="AW662">
        <f ca="1">_xll.EMP($B$299:$B$398,$C$299:$C$398,A662)</f>
        <v>378.014844959794</v>
      </c>
      <c r="AX662">
        <f ca="1">_xll.EMP($D$299:$D$398,$E$299:$E$398,A662)</f>
        <v>387.16394032340889</v>
      </c>
      <c r="AY662">
        <f ca="1">_xll.EMP($F$299:$F$398,$G$299:$G$398,A662)</f>
        <v>382.86644392342964</v>
      </c>
      <c r="AZ662">
        <f ca="1">_xll.EMP($H$299:$H$398,$I$299:$I$398,A662)</f>
        <v>387.05902219980629</v>
      </c>
      <c r="BA662">
        <f ca="1">_xll.EMP($J$299:$J$398,$K$299:$K$398,A662)</f>
        <v>384.33087375807787</v>
      </c>
      <c r="BB662" t="e">
        <f ca="1">_xll.EMP($L$299:$L$398,$M$299:$M$398,A662)</f>
        <v>#VALUE!</v>
      </c>
      <c r="BC662">
        <f ca="1">_xll.EMP($N$299:$N$398,$O$299:$O$398,A662)</f>
        <v>388.61543697847401</v>
      </c>
      <c r="BD662">
        <f ca="1">_xll.EMP($P$299:$P$398,$Q$299:$Q$398,A662)</f>
        <v>387.64712970703778</v>
      </c>
      <c r="BE662">
        <f ca="1">_xll.EMP($R$299:$R$398,$S$299:$S$398,A662)</f>
        <v>387.37981591870926</v>
      </c>
      <c r="BF662">
        <f ca="1">_xll.EMP($T$299:$T$398,$U$299:$U$398,A662)</f>
        <v>388.05237704838214</v>
      </c>
      <c r="BG662">
        <f ca="1">_xll.EMP($V$299:$V$398,$W$299:$W$398,A662)</f>
        <v>385.69542676416285</v>
      </c>
      <c r="BH662" s="12"/>
      <c r="BL662" s="6">
        <f t="shared" ca="1" si="162"/>
        <v>24.670228321571166</v>
      </c>
      <c r="BM662" s="6">
        <f ca="1">_xll.DEXPONINV($C$105,$D$105,A662)</f>
        <v>24.344485866881108</v>
      </c>
      <c r="BN662" s="6">
        <f ca="1">_xll.EXPONINV($D$106,A662)+$C$106</f>
        <v>23.703030612237701</v>
      </c>
      <c r="BO662" s="6">
        <f t="shared" ca="1" si="163"/>
        <v>26.235494458378653</v>
      </c>
      <c r="BP662" s="6">
        <f ca="1">_xll.LOGISTICINV($C$108,$D$108,A662)</f>
        <v>26.040111786553336</v>
      </c>
      <c r="BQ662" s="6">
        <f ca="1">_xll.LOGLOGINV($C$109,$D$109,A662)</f>
        <v>25.951964042887035</v>
      </c>
      <c r="BR662" s="6">
        <f ca="1">_xll.LOGLOGISTICINV($C$110,$D$110,A662)</f>
        <v>25.655557348304765</v>
      </c>
      <c r="BS662" s="6">
        <f t="shared" ca="1" si="164"/>
        <v>26.039500479508824</v>
      </c>
      <c r="BT662" s="6">
        <f t="shared" ca="1" si="165"/>
        <v>26.565531650795293</v>
      </c>
      <c r="BU662" s="6">
        <f ca="1">_xll.PARETO($C$113,$D$113,A662)</f>
        <v>22.626944923891276</v>
      </c>
      <c r="BV662" s="6">
        <f ca="1">_xll.UNIFORM($C$114,$D$114,A662)</f>
        <v>30.199846954243725</v>
      </c>
      <c r="BW662" s="6">
        <f ca="1">_xll.WEIBINV($C$115,$D$115,A662)</f>
        <v>25.889360055424078</v>
      </c>
      <c r="BX662" s="13"/>
      <c r="BY662" s="13"/>
      <c r="BZ662" s="12"/>
      <c r="CA662">
        <f ca="1">_xll.EMP($B$412:$B$511,$C$412:$C$511,A662)</f>
        <v>23.472359356259137</v>
      </c>
      <c r="CB662">
        <f ca="1">_xll.EMP($D$412:$D$511,$E$412:$E$511,A662)</f>
        <v>25.111862396364756</v>
      </c>
      <c r="CC662">
        <f ca="1">_xll.EMP($F$412:$F$511,$G$412:$G$511,A662)</f>
        <v>24.609858272209891</v>
      </c>
      <c r="CD662">
        <f ca="1">_xll.EMP($H$412:$H$511,$I$412:$I$511,A662)</f>
        <v>25.106334733632014</v>
      </c>
      <c r="CE662">
        <f ca="1">_xll.EMP($J$412:$J$511,$K$412:$K$511,A662)</f>
        <v>24.913635938799708</v>
      </c>
      <c r="CF662" t="e">
        <f ca="1">_xll.EMP($L$412:$L$511,$M$412:$M$511,A662)</f>
        <v>#VALUE!</v>
      </c>
      <c r="CG662">
        <f ca="1">_xll.EMP($N$412:$N$511,$O$412:$O$511,A662)</f>
        <v>25.160284755835221</v>
      </c>
      <c r="CH662">
        <f ca="1">_xll.EMP($P$412:$P$511,$Q$412:$Q$511,A662)</f>
        <v>25.133742831474834</v>
      </c>
      <c r="CI662">
        <f ca="1">_xll.EMP($R$412:$R$511,$S$412:$S$511,A662)</f>
        <v>25.134252897075719</v>
      </c>
      <c r="CJ662">
        <f ca="1">_xll.EMP($T$412:$T$511,$U$412:$U$511,A662)</f>
        <v>25.14376204098479</v>
      </c>
      <c r="CK662">
        <f ca="1">_xll.EMP($V$412:$V$511,$W$412:$W$511,A662)</f>
        <v>24.992539739752054</v>
      </c>
      <c r="CM662" s="12"/>
      <c r="CP662" s="6">
        <f t="shared" ca="1" si="166"/>
        <v>24.942171859446852</v>
      </c>
      <c r="CQ662" s="6">
        <f ca="1">_xll.DEXPONINV($J$105,$K$105,A662)</f>
        <v>29.178358667511372</v>
      </c>
      <c r="CR662" s="6">
        <f ca="1">_xll.EXPONINV($K$106,A662)+$J$106</f>
        <v>22.940682146041738</v>
      </c>
      <c r="CS662" s="6">
        <f t="shared" ca="1" si="167"/>
        <v>25.855039924929827</v>
      </c>
      <c r="CT662" s="6">
        <f ca="1">_xll.LOGISTICINV($J$108,$K$108,A662)</f>
        <v>26.9097637052</v>
      </c>
      <c r="CU662" s="6">
        <f ca="1">_xll.LOGLOGINV($J$109,$K$109,A662)</f>
        <v>25.231731945110532</v>
      </c>
      <c r="CV662" s="6">
        <f ca="1">_xll.LOGLOGISTICINV($J$110,$K$110,A662)</f>
        <v>26.704367325383974</v>
      </c>
      <c r="CW662" s="6">
        <f t="shared" ca="1" si="168"/>
        <v>25.679833568440003</v>
      </c>
      <c r="CX662" s="6">
        <f t="shared" ca="1" si="169"/>
        <v>26.224061844356317</v>
      </c>
      <c r="CY662" s="6">
        <f ca="1">_xll.PARETO($J$113,$K$113,A662)</f>
        <v>22.385942914528368</v>
      </c>
      <c r="CZ662" s="6">
        <f ca="1">_xll.UNIFORM($J$114,$K$114,A662)</f>
        <v>24.068387906259282</v>
      </c>
      <c r="DA662" s="6">
        <f ca="1">_xll.WEIBINV($J$115,$K$115,A662)</f>
        <v>27.004222552716232</v>
      </c>
      <c r="DB662" s="13"/>
      <c r="DC662" s="13"/>
      <c r="DD662" s="12"/>
      <c r="DE662">
        <f ca="1">_xll.EMP($B$524:$B$623,$C$524:$C$623,A662)</f>
        <v>24.162720557377416</v>
      </c>
      <c r="DF662">
        <f ca="1">_xll.EMP($D$524:$D$623,$E$524:$E$623,A662)</f>
        <v>26.344516187146478</v>
      </c>
      <c r="DG662">
        <f ca="1">_xll.EMP($F$524:$F$623,$G$524:$G$623,A662)</f>
        <v>25.306405486223259</v>
      </c>
      <c r="DH662">
        <f ca="1">_xll.EMP($H$524:$H$623,$I$524:$I$623,A662)</f>
        <v>26.278495525723777</v>
      </c>
      <c r="DI662">
        <f ca="1">_xll.EMP($J$524:$J$623,$K$524:$K$623,A662)</f>
        <v>25.831316272136362</v>
      </c>
      <c r="DJ662" t="e">
        <f ca="1">_xll.EMP($L$524:$L$623,$M$524:$M$623,A662)</f>
        <v>#VALUE!</v>
      </c>
      <c r="DK662">
        <f ca="1">_xll.EMP($N$524:$N$623,$O$524:$O$623,A662)</f>
        <v>27.108788955271628</v>
      </c>
      <c r="DL662">
        <f ca="1">_xll.EMP($P$524:$P$623,$Q$524:$Q$623,A662)</f>
        <v>26.644108045100225</v>
      </c>
      <c r="DM662">
        <f ca="1">_xll.EMP($R$524:$R$623,$S$524:$S$623,A662)</f>
        <v>26.478968819019318</v>
      </c>
      <c r="DN662">
        <f ca="1">_xll.EMP($T$524:$T$623,$U$524:$U$623,A662)</f>
        <v>26.871302658863833</v>
      </c>
      <c r="DO662">
        <f ca="1">_xll.EMP($V$524:$V$623,$W$524:$W$623,A662)</f>
        <v>25.86383052079168</v>
      </c>
    </row>
    <row r="663" spans="1:119">
      <c r="A663">
        <v>0.32</v>
      </c>
      <c r="D663" s="6">
        <f t="shared" ref="D663:D694" ca="1" si="170">BETAINV(A663,$C$83,$D$83,MIN($B$66:$B$75),MAX($B$66:$B$75))</f>
        <v>269.6758645093214</v>
      </c>
      <c r="E663" s="6">
        <f ca="1">_xll.DEXPONINV($C$84,$D$84,A663)</f>
        <v>386.14407790451651</v>
      </c>
      <c r="F663" s="6">
        <f ca="1">_xll.EXPONINV($D$85,A663)+$C$85</f>
        <v>225.80796031316319</v>
      </c>
      <c r="G663" s="6">
        <f t="shared" ref="G663:G694" ca="1" si="171">GAMMAINV(A663,$C$86,$D$86)</f>
        <v>330.34594291159601</v>
      </c>
      <c r="H663" s="6">
        <f ca="1">_xll.LOGISTICINV($C$87,$D$87,A663)</f>
        <v>390.87466580389309</v>
      </c>
      <c r="I663" s="6">
        <f ca="1">_xll.LOGLOGINV($C$88,$D$88,A663)</f>
        <v>341.72786593754347</v>
      </c>
      <c r="J663" s="6">
        <f ca="1">_xll.LOGLOGISTICINV($C$89,$D$89,A663)</f>
        <v>377.87712704312918</v>
      </c>
      <c r="K663" s="6">
        <f t="shared" ref="K663:K694" ca="1" si="172">LOGINV(A663,$C$90,$D$90)</f>
        <v>307.62463269300343</v>
      </c>
      <c r="L663" s="6">
        <f t="shared" ref="L663:L694" ca="1" si="173">NORMINV(A663,$C$91,$D$91)</f>
        <v>375.3722081419175</v>
      </c>
      <c r="M663" s="6">
        <f ca="1">_xll.PARETO($C$92,$D$92,A663)</f>
        <v>150.91510196951552</v>
      </c>
      <c r="N663" s="6">
        <f ca="1">_xll.UNIFORM($C$93,$D$93,A663)</f>
        <v>297.91940382801238</v>
      </c>
      <c r="O663" s="6">
        <f ca="1">_xll.WEIBINV($C$94,$D$94,A663)</f>
        <v>363.96373417974877</v>
      </c>
      <c r="P663" s="13"/>
      <c r="Q663" s="13"/>
      <c r="R663" s="13"/>
      <c r="S663">
        <f ca="1">_xll.EMP($B$186:$B$285,$C$186:$C$285,A663)</f>
        <v>351.2926428190479</v>
      </c>
      <c r="T663">
        <f ca="1">_xll.EMP($D$186:$D$285,$E$186:$E$285,A663)</f>
        <v>393.21349077282321</v>
      </c>
      <c r="U663">
        <f ca="1">_xll.EMP($F$186:$F$285,$G$186:$G$285,A663)</f>
        <v>373.63899794273567</v>
      </c>
      <c r="V663">
        <f ca="1">_xll.EMP($H$186:$H$285,$I$186:$I$285,A663)</f>
        <v>392.96605521389881</v>
      </c>
      <c r="W663">
        <f ca="1">_xll.EMP($J$186:$J$285,$K$186:$K$285,A663)</f>
        <v>381.44261184744119</v>
      </c>
      <c r="X663" t="e">
        <f ca="1">_xll.EMP($L$186:$L$285,$M$186:$M$285,A663)</f>
        <v>#VALUE!</v>
      </c>
      <c r="Y663">
        <f ca="1">_xll.EMP($N$186:$N$285,$O$186:$O$285,A663)</f>
        <v>397.03320474824147</v>
      </c>
      <c r="Z663">
        <f ca="1">_xll.EMP($P$186:$P$285,$Q$186:$Q$285,A663)</f>
        <v>394.31109770376588</v>
      </c>
      <c r="AA663">
        <f ca="1">_xll.EMP($R$186:$R$285,$S$186:$S$285,A663)</f>
        <v>393.9932682308928</v>
      </c>
      <c r="AB663">
        <f ca="1">_xll.EMP($T$186:$T$285,$U$186:$U$285,A663)</f>
        <v>395.36221665724867</v>
      </c>
      <c r="AC663">
        <f ca="1">_xll.EMP($V$186:$V$285,$W$186:$W$285,A663)</f>
        <v>390.15659800926136</v>
      </c>
      <c r="AH663" s="6">
        <f t="shared" ref="AH663:AH694" ca="1" si="174">BETAINV(A663,$J$83,$K$83,MIN($C$66:$C$75),MAX($C$66:$C$75))</f>
        <v>384.84491864412161</v>
      </c>
      <c r="AI663" s="6">
        <f ca="1">_xll.DEXPONINV($J$84,$K$84,A663)</f>
        <v>385.95924654012975</v>
      </c>
      <c r="AJ663" s="6">
        <f ca="1">_xll.EXPONINV($K$85,A663)+$J$85</f>
        <v>380.17362280080897</v>
      </c>
      <c r="AK663" s="6">
        <f t="shared" ref="AK663:AK694" ca="1" si="175">GAMMAINV(A663,$J$86,$K$86)</f>
        <v>387.96311054640171</v>
      </c>
      <c r="AL663" s="6">
        <f ca="1">_xll.LOGISTICINV($J$87,$K$87,A663)</f>
        <v>383.85265224512153</v>
      </c>
      <c r="AM663" s="6">
        <f ca="1">_xll.LOGLOGINV($J$88,$K$88,A663)</f>
        <v>388.19978516355786</v>
      </c>
      <c r="AN663" s="6">
        <f ca="1">_xll.LOGLOGISTICINV($J$89,$K$89,A663)</f>
        <v>386.30681372801365</v>
      </c>
      <c r="AO663" s="6">
        <f t="shared" ref="AO663:AO694" ca="1" si="176">LOGINV(A663,$J$90,$K$90)</f>
        <v>387.92870160581845</v>
      </c>
      <c r="AP663" s="6">
        <f t="shared" ref="AP663:AP694" ca="1" si="177">NORMINV(A663,$J$91,$K$91)</f>
        <v>387.61998266168149</v>
      </c>
      <c r="AQ663" s="6">
        <f ca="1">_xll.PARETO($J$92,$K$92,A663)</f>
        <v>376.97039848877415</v>
      </c>
      <c r="AR663" s="6">
        <f ca="1">_xll.UNIFORM($J$93,$K$93,A663)</f>
        <v>440.44138176032027</v>
      </c>
      <c r="AS663" s="6">
        <f ca="1">_xll.WEIBINV($J$94,$K$94,A663)</f>
        <v>376.70573266745174</v>
      </c>
      <c r="AT663" s="13"/>
      <c r="AU663" s="13"/>
      <c r="AV663" s="12"/>
      <c r="AW663">
        <f ca="1">_xll.EMP($B$299:$B$398,$C$299:$C$398,A663)</f>
        <v>379.75799999375954</v>
      </c>
      <c r="AX663">
        <f ca="1">_xll.EMP($D$299:$D$398,$E$299:$E$398,A663)</f>
        <v>388.42623782310926</v>
      </c>
      <c r="AY663">
        <f ca="1">_xll.EMP($F$299:$F$398,$G$299:$G$398,A663)</f>
        <v>384.30769845934185</v>
      </c>
      <c r="AZ663">
        <f ca="1">_xll.EMP($H$299:$H$398,$I$299:$I$398,A663)</f>
        <v>388.3103999504176</v>
      </c>
      <c r="BA663">
        <f ca="1">_xll.EMP($J$299:$J$398,$K$299:$K$398,A663)</f>
        <v>385.57356466348745</v>
      </c>
      <c r="BB663" t="e">
        <f ca="1">_xll.EMP($L$299:$L$398,$M$299:$M$398,A663)</f>
        <v>#VALUE!</v>
      </c>
      <c r="BC663">
        <f ca="1">_xll.EMP($N$299:$N$398,$O$299:$O$398,A663)</f>
        <v>390.23802885263359</v>
      </c>
      <c r="BD663">
        <f ca="1">_xll.EMP($P$299:$P$398,$Q$299:$Q$398,A663)</f>
        <v>388.95272040683011</v>
      </c>
      <c r="BE663">
        <f ca="1">_xll.EMP($R$299:$R$398,$S$299:$S$398,A663)</f>
        <v>388.76246725513818</v>
      </c>
      <c r="BF663">
        <f ca="1">_xll.EMP($T$299:$T$398,$U$299:$U$398,A663)</f>
        <v>389.49943594719252</v>
      </c>
      <c r="BG663">
        <f ca="1">_xll.EMP($V$299:$V$398,$W$299:$W$398,A663)</f>
        <v>387.12220039118097</v>
      </c>
      <c r="BH663" s="12"/>
      <c r="BL663" s="6">
        <f t="shared" ref="BL663:BL694" ca="1" si="178">BETAINV(A663,$C$104,$D$104,MIN($D$66:$D$75),MAX($D$66:$D$75))</f>
        <v>24.959519777608602</v>
      </c>
      <c r="BM663" s="6">
        <f ca="1">_xll.DEXPONINV($C$105,$D$105,A663)</f>
        <v>24.588619331755712</v>
      </c>
      <c r="BN663" s="6">
        <f ca="1">_xll.EXPONINV($D$106,A663)+$C$106</f>
        <v>23.883324897030299</v>
      </c>
      <c r="BO663" s="6">
        <f t="shared" ref="BO663:BO694" ca="1" si="179">GAMMAINV(A663,$C$107,$D$107)</f>
        <v>26.468954193371289</v>
      </c>
      <c r="BP663" s="6">
        <f ca="1">_xll.LOGISTICINV($C$108,$D$108,A663)</f>
        <v>26.292596475989814</v>
      </c>
      <c r="BQ663" s="6">
        <f ca="1">_xll.LOGLOGINV($C$109,$D$109,A663)</f>
        <v>26.148480809420672</v>
      </c>
      <c r="BR663" s="6">
        <f ca="1">_xll.LOGLOGISTICINV($C$110,$D$110,A663)</f>
        <v>25.858170391278321</v>
      </c>
      <c r="BS663" s="6">
        <f t="shared" ref="BS663:BS694" ca="1" si="180">LOGINV(A663,$C$111,$D$111)</f>
        <v>26.254647259012401</v>
      </c>
      <c r="BT663" s="6">
        <f t="shared" ref="BT663:BT694" ca="1" si="181">NORMINV(A663,$C$112,$D$112)</f>
        <v>26.843999532958136</v>
      </c>
      <c r="BU663" s="6">
        <f ca="1">_xll.PARETO($C$113,$D$113,A663)</f>
        <v>22.777341070161192</v>
      </c>
      <c r="BV663" s="6">
        <f ca="1">_xll.UNIFORM($C$114,$D$114,A663)</f>
        <v>30.557247929567332</v>
      </c>
      <c r="BW663" s="6">
        <f ca="1">_xll.WEIBINV($C$115,$D$115,A663)</f>
        <v>26.196445235440383</v>
      </c>
      <c r="BX663" s="13"/>
      <c r="BY663" s="13"/>
      <c r="BZ663" s="12"/>
      <c r="CA663">
        <f ca="1">_xll.EMP($B$412:$B$511,$C$412:$C$511,A663)</f>
        <v>23.824306835739439</v>
      </c>
      <c r="CB663">
        <f ca="1">_xll.EMP($D$412:$D$511,$E$412:$E$511,A663)</f>
        <v>25.297335024033572</v>
      </c>
      <c r="CC663">
        <f ca="1">_xll.EMP($F$412:$F$511,$G$412:$G$511,A663)</f>
        <v>24.874102103789504</v>
      </c>
      <c r="CD663">
        <f ca="1">_xll.EMP($H$412:$H$511,$I$412:$I$511,A663)</f>
        <v>25.296025636994699</v>
      </c>
      <c r="CE663">
        <f ca="1">_xll.EMP($J$412:$J$511,$K$412:$K$511,A663)</f>
        <v>25.177029015237522</v>
      </c>
      <c r="CF663" t="e">
        <f ca="1">_xll.EMP($L$412:$L$511,$M$412:$M$511,A663)</f>
        <v>#VALUE!</v>
      </c>
      <c r="CG663">
        <f ca="1">_xll.EMP($N$412:$N$511,$O$412:$O$511,A663)</f>
        <v>25.301679782117041</v>
      </c>
      <c r="CH663">
        <f ca="1">_xll.EMP($P$412:$P$511,$Q$412:$Q$511,A663)</f>
        <v>25.302995851910818</v>
      </c>
      <c r="CI663">
        <f ca="1">_xll.EMP($R$412:$R$511,$S$412:$S$511,A663)</f>
        <v>25.307446815065546</v>
      </c>
      <c r="CJ663">
        <f ca="1">_xll.EMP($T$412:$T$511,$U$412:$U$511,A663)</f>
        <v>25.299689982714661</v>
      </c>
      <c r="CK663">
        <f ca="1">_xll.EMP($V$412:$V$511,$W$412:$W$511,A663)</f>
        <v>25.209996488529121</v>
      </c>
      <c r="CM663" s="12"/>
      <c r="CP663" s="6">
        <f t="shared" ref="CP663:CP694" ca="1" si="182">BETAINV(A663,$J$104,$K$104,MIN($E$66:$E$75),MAX($E$66:$E$75))</f>
        <v>25.13835692814715</v>
      </c>
      <c r="CQ663" s="6">
        <f ca="1">_xll.DEXPONINV($J$105,$K$105,A663)</f>
        <v>29.307494717258425</v>
      </c>
      <c r="CR663" s="6">
        <f ca="1">_xll.EXPONINV($K$106,A663)+$J$106</f>
        <v>23.075437597910042</v>
      </c>
      <c r="CS663" s="6">
        <f t="shared" ref="CS663:CS694" ca="1" si="183">GAMMAINV(A663,$J$107,$K$107)</f>
        <v>25.995989308136529</v>
      </c>
      <c r="CT663" s="6">
        <f ca="1">_xll.LOGISTICINV($J$108,$K$108,A663)</f>
        <v>27.049626987462553</v>
      </c>
      <c r="CU663" s="6">
        <f ca="1">_xll.LOGLOGINV($J$109,$K$109,A663)</f>
        <v>25.375251010574015</v>
      </c>
      <c r="CV663" s="6">
        <f ca="1">_xll.LOGLOGISTICINV($J$110,$K$110,A663)</f>
        <v>26.845305589342093</v>
      </c>
      <c r="CW663" s="6">
        <f t="shared" ref="CW663:CW694" ca="1" si="184">LOGINV(A663,$J$111,$K$111)</f>
        <v>25.819170677914997</v>
      </c>
      <c r="CX663" s="6">
        <f t="shared" ref="CX663:CX694" ca="1" si="185">NORMINV(A663,$J$112,$K$112)</f>
        <v>26.367250569968139</v>
      </c>
      <c r="CY663" s="6">
        <f ca="1">_xll.PARETO($J$113,$K$113,A663)</f>
        <v>22.507125416286126</v>
      </c>
      <c r="CZ663" s="6">
        <f ca="1">_xll.UNIFORM($J$114,$K$114,A663)</f>
        <v>24.215253726633009</v>
      </c>
      <c r="DA663" s="6">
        <f ca="1">_xll.WEIBINV($J$115,$K$115,A663)</f>
        <v>27.142753527687713</v>
      </c>
      <c r="DB663" s="13"/>
      <c r="DC663" s="13"/>
      <c r="DD663" s="12"/>
      <c r="DE663">
        <f ca="1">_xll.EMP($B$524:$B$623,$C$524:$C$623,A663)</f>
        <v>24.499266550282204</v>
      </c>
      <c r="DF663">
        <f ca="1">_xll.EMP($D$524:$D$623,$E$524:$E$623,A663)</f>
        <v>26.991708896313472</v>
      </c>
      <c r="DG663">
        <f ca="1">_xll.EMP($F$524:$F$623,$G$524:$G$623,A663)</f>
        <v>25.608751067170779</v>
      </c>
      <c r="DH663">
        <f ca="1">_xll.EMP($H$524:$H$623,$I$524:$I$623,A663)</f>
        <v>26.934964878127072</v>
      </c>
      <c r="DI663">
        <f ca="1">_xll.EMP($J$524:$J$623,$K$524:$K$623,A663)</f>
        <v>26.087774813470805</v>
      </c>
      <c r="DJ663" t="e">
        <f ca="1">_xll.EMP($L$524:$L$623,$M$524:$M$623,A663)</f>
        <v>#VALUE!</v>
      </c>
      <c r="DK663">
        <f ca="1">_xll.EMP($N$524:$N$623,$O$524:$O$623,A663)</f>
        <v>27.560988268195935</v>
      </c>
      <c r="DL663">
        <f ca="1">_xll.EMP($P$524:$P$623,$Q$524:$Q$623,A663)</f>
        <v>27.217360187385729</v>
      </c>
      <c r="DM663">
        <f ca="1">_xll.EMP($R$524:$R$623,$S$524:$S$623,A663)</f>
        <v>27.141024335073137</v>
      </c>
      <c r="DN663">
        <f ca="1">_xll.EMP($T$524:$T$623,$U$524:$U$623,A663)</f>
        <v>27.385823470053282</v>
      </c>
      <c r="DO663">
        <f ca="1">_xll.EMP($V$524:$V$623,$W$524:$W$623,A663)</f>
        <v>26.310059257169776</v>
      </c>
    </row>
    <row r="664" spans="1:119">
      <c r="A664">
        <v>0.33</v>
      </c>
      <c r="D664" s="6">
        <f t="shared" ca="1" si="170"/>
        <v>277.59564175894127</v>
      </c>
      <c r="E664" s="6">
        <f ca="1">_xll.DEXPONINV($C$84,$D$84,A664)</f>
        <v>390.12614660564805</v>
      </c>
      <c r="F664" s="6">
        <f ca="1">_xll.EXPONINV($D$85,A664)+$C$85</f>
        <v>231.35766703280657</v>
      </c>
      <c r="G664" s="6">
        <f t="shared" ca="1" si="171"/>
        <v>335.32144227629374</v>
      </c>
      <c r="H664" s="6">
        <f ca="1">_xll.LOGISTICINV($C$87,$D$87,A664)</f>
        <v>395.20442193760869</v>
      </c>
      <c r="I664" s="6">
        <f ca="1">_xll.LOGLOGINV($C$88,$D$88,A664)</f>
        <v>346.82032756066673</v>
      </c>
      <c r="J664" s="6">
        <f ca="1">_xll.LOGLOGISTICINV($C$89,$D$89,A664)</f>
        <v>382.24913715181316</v>
      </c>
      <c r="K664" s="6">
        <f t="shared" ca="1" si="172"/>
        <v>312.64367752247909</v>
      </c>
      <c r="L664" s="6">
        <f t="shared" ca="1" si="173"/>
        <v>380.15854824610142</v>
      </c>
      <c r="M664" s="6">
        <f ca="1">_xll.PARETO($C$92,$D$92,A664)</f>
        <v>154.54124408113674</v>
      </c>
      <c r="N664" s="6">
        <f ca="1">_xll.UNIFORM($C$93,$D$93,A664)</f>
        <v>304.68752799206902</v>
      </c>
      <c r="O664" s="6">
        <f ca="1">_xll.WEIBINV($C$94,$D$94,A664)</f>
        <v>368.7866892635077</v>
      </c>
      <c r="P664" s="13"/>
      <c r="Q664" s="13"/>
      <c r="R664" s="13"/>
      <c r="S664">
        <f ca="1">_xll.EMP($B$186:$B$285,$C$186:$C$285,A664)</f>
        <v>358.24577624936086</v>
      </c>
      <c r="T664">
        <f ca="1">_xll.EMP($D$186:$D$285,$E$186:$E$285,A664)</f>
        <v>396.60671674942904</v>
      </c>
      <c r="U664">
        <f ca="1">_xll.EMP($F$186:$F$285,$G$186:$G$285,A664)</f>
        <v>379.07757766689184</v>
      </c>
      <c r="V664">
        <f ca="1">_xll.EMP($H$186:$H$285,$I$186:$I$285,A664)</f>
        <v>396.35034366326278</v>
      </c>
      <c r="W664">
        <f ca="1">_xll.EMP($J$186:$J$285,$K$186:$K$285,A664)</f>
        <v>386.39971000314023</v>
      </c>
      <c r="X664" t="e">
        <f ca="1">_xll.EMP($L$186:$L$285,$M$186:$M$285,A664)</f>
        <v>#VALUE!</v>
      </c>
      <c r="Y664">
        <f ca="1">_xll.EMP($N$186:$N$285,$O$186:$O$285,A664)</f>
        <v>401.05766075277785</v>
      </c>
      <c r="Z664">
        <f ca="1">_xll.EMP($P$186:$P$285,$Q$186:$Q$285,A664)</f>
        <v>397.71895522011687</v>
      </c>
      <c r="AA664">
        <f ca="1">_xll.EMP($R$186:$R$285,$S$186:$S$285,A664)</f>
        <v>397.60602045036558</v>
      </c>
      <c r="AB664">
        <f ca="1">_xll.EMP($T$186:$T$285,$U$186:$U$285,A664)</f>
        <v>398.92849685389916</v>
      </c>
      <c r="AC664">
        <f ca="1">_xll.EMP($V$186:$V$285,$W$186:$W$285,A664)</f>
        <v>394.04430251598848</v>
      </c>
      <c r="AH664" s="6">
        <f t="shared" ca="1" si="174"/>
        <v>386.5581146715889</v>
      </c>
      <c r="AI664" s="6">
        <f ca="1">_xll.DEXPONINV($J$84,$K$84,A664)</f>
        <v>387.31223298147535</v>
      </c>
      <c r="AJ664" s="6">
        <f ca="1">_xll.EXPONINV($K$85,A664)+$J$85</f>
        <v>381.17344446635178</v>
      </c>
      <c r="AK664" s="6">
        <f t="shared" ca="1" si="175"/>
        <v>389.71402504390494</v>
      </c>
      <c r="AL664" s="6">
        <f ca="1">_xll.LOGISTICINV($J$87,$K$87,A664)</f>
        <v>385.35199449967365</v>
      </c>
      <c r="AM664" s="6">
        <f ca="1">_xll.LOGLOGINV($J$88,$K$88,A664)</f>
        <v>389.33815824249149</v>
      </c>
      <c r="AN664" s="6">
        <f ca="1">_xll.LOGLOGISTICINV($J$89,$K$89,A664)</f>
        <v>387.65417349239067</v>
      </c>
      <c r="AO664" s="6">
        <f t="shared" ca="1" si="176"/>
        <v>389.56461390498259</v>
      </c>
      <c r="AP664" s="6">
        <f t="shared" ca="1" si="177"/>
        <v>389.64068537211358</v>
      </c>
      <c r="AQ664" s="6">
        <f ca="1">_xll.PARETO($J$92,$K$92,A664)</f>
        <v>377.87592003989141</v>
      </c>
      <c r="AR664" s="6">
        <f ca="1">_xll.UNIFORM($J$93,$K$93,A664)</f>
        <v>443.13809607045698</v>
      </c>
      <c r="AS664" s="6">
        <f ca="1">_xll.WEIBINV($J$94,$K$94,A664)</f>
        <v>379.49417387410841</v>
      </c>
      <c r="AT664" s="13"/>
      <c r="AU664" s="13"/>
      <c r="AV664" s="12"/>
      <c r="AW664">
        <f ca="1">_xll.EMP($B$299:$B$398,$C$299:$C$398,A664)</f>
        <v>381.48646440624447</v>
      </c>
      <c r="AX664">
        <f ca="1">_xll.EMP($D$299:$D$398,$E$299:$E$398,A664)</f>
        <v>389.67887809642377</v>
      </c>
      <c r="AY664">
        <f ca="1">_xll.EMP($F$299:$F$398,$G$299:$G$398,A664)</f>
        <v>385.72936025097016</v>
      </c>
      <c r="AZ664">
        <f ca="1">_xll.EMP($H$299:$H$398,$I$299:$I$398,A664)</f>
        <v>389.56150397134644</v>
      </c>
      <c r="BA664">
        <f ca="1">_xll.EMP($J$299:$J$398,$K$299:$K$398,A664)</f>
        <v>386.81625556889702</v>
      </c>
      <c r="BB664" t="e">
        <f ca="1">_xll.EMP($L$299:$L$398,$M$299:$M$398,A664)</f>
        <v>#VALUE!</v>
      </c>
      <c r="BC664">
        <f ca="1">_xll.EMP($N$299:$N$398,$O$299:$O$398,A664)</f>
        <v>391.61907899855396</v>
      </c>
      <c r="BD664">
        <f ca="1">_xll.EMP($P$299:$P$398,$Q$299:$Q$398,A664)</f>
        <v>390.19957301919749</v>
      </c>
      <c r="BE664">
        <f ca="1">_xll.EMP($R$299:$R$398,$S$299:$S$398,A664)</f>
        <v>390.0827924819182</v>
      </c>
      <c r="BF664">
        <f ca="1">_xll.EMP($T$299:$T$398,$U$299:$U$398,A664)</f>
        <v>390.754979381422</v>
      </c>
      <c r="BG664">
        <f ca="1">_xll.EMP($V$299:$V$398,$W$299:$W$398,A664)</f>
        <v>388.54897401819903</v>
      </c>
      <c r="BH664" s="12"/>
      <c r="BL664" s="6">
        <f t="shared" ca="1" si="178"/>
        <v>25.254281781945771</v>
      </c>
      <c r="BM664" s="6">
        <f ca="1">_xll.DEXPONINV($C$105,$D$105,A664)</f>
        <v>24.825239793351241</v>
      </c>
      <c r="BN664" s="6">
        <f ca="1">_xll.EXPONINV($D$106,A664)+$C$106</f>
        <v>24.066290305261251</v>
      </c>
      <c r="BO664" s="6">
        <f t="shared" ca="1" si="179"/>
        <v>26.700753699379959</v>
      </c>
      <c r="BP664" s="6">
        <f ca="1">_xll.LOGISTICINV($C$108,$D$108,A664)</f>
        <v>26.540936852011512</v>
      </c>
      <c r="BQ664" s="6">
        <f ca="1">_xll.LOGLOGINV($C$109,$D$109,A664)</f>
        <v>26.344246855489612</v>
      </c>
      <c r="BR664" s="6">
        <f ca="1">_xll.LOGLOGISTICINV($C$110,$D$110,A664)</f>
        <v>26.059018594160253</v>
      </c>
      <c r="BS664" s="6">
        <f t="shared" ca="1" si="180"/>
        <v>26.468740595289521</v>
      </c>
      <c r="BT664" s="6">
        <f t="shared" ca="1" si="181"/>
        <v>27.118847880015995</v>
      </c>
      <c r="BU664" s="6">
        <f ca="1">_xll.PARETO($C$113,$D$113,A664)</f>
        <v>22.930987395735201</v>
      </c>
      <c r="BV664" s="6">
        <f ca="1">_xll.UNIFORM($C$114,$D$114,A664)</f>
        <v>30.914648904890932</v>
      </c>
      <c r="BW664" s="6">
        <f ca="1">_xll.WEIBINV($C$115,$D$115,A664)</f>
        <v>26.499934881127171</v>
      </c>
      <c r="BX664" s="13"/>
      <c r="BY664" s="13"/>
      <c r="BZ664" s="12"/>
      <c r="CA664">
        <f ca="1">_xll.EMP($B$412:$B$511,$C$412:$C$511,A664)</f>
        <v>24.170709608496534</v>
      </c>
      <c r="CB664">
        <f ca="1">_xll.EMP($D$412:$D$511,$E$412:$E$511,A664)</f>
        <v>25.481008457751326</v>
      </c>
      <c r="CC664">
        <f ca="1">_xll.EMP($F$412:$F$511,$G$412:$G$511,A664)</f>
        <v>25.136278825179058</v>
      </c>
      <c r="CD664">
        <f ca="1">_xll.EMP($H$412:$H$511,$I$412:$I$511,A664)</f>
        <v>25.483767934245027</v>
      </c>
      <c r="CE664">
        <f ca="1">_xll.EMP($J$412:$J$511,$K$412:$K$511,A664)</f>
        <v>25.439183714969296</v>
      </c>
      <c r="CF664" t="e">
        <f ca="1">_xll.EMP($L$412:$L$511,$M$412:$M$511,A664)</f>
        <v>#VALUE!</v>
      </c>
      <c r="CG664">
        <f ca="1">_xll.EMP($N$412:$N$511,$O$412:$O$511,A664)</f>
        <v>25.442701893919608</v>
      </c>
      <c r="CH664">
        <f ca="1">_xll.EMP($P$412:$P$511,$Q$412:$Q$511,A664)</f>
        <v>25.470923326329398</v>
      </c>
      <c r="CI664">
        <f ca="1">_xll.EMP($R$412:$R$511,$S$412:$S$511,A664)</f>
        <v>25.478718913476229</v>
      </c>
      <c r="CJ664">
        <f ca="1">_xll.EMP($T$412:$T$511,$U$412:$U$511,A664)</f>
        <v>25.455199168882803</v>
      </c>
      <c r="CK664">
        <f ca="1">_xll.EMP($V$412:$V$511,$W$412:$W$511,A664)</f>
        <v>25.443344609831684</v>
      </c>
      <c r="CM664" s="12"/>
      <c r="CP664" s="6">
        <f t="shared" ca="1" si="182"/>
        <v>25.334205847661412</v>
      </c>
      <c r="CQ664" s="6">
        <f ca="1">_xll.DEXPONINV($J$105,$K$105,A664)</f>
        <v>29.432656713035879</v>
      </c>
      <c r="CR664" s="6">
        <f ca="1">_xll.EXPONINV($K$106,A664)+$J$106</f>
        <v>23.212189499340489</v>
      </c>
      <c r="CS664" s="6">
        <f t="shared" ca="1" si="183"/>
        <v>26.135612329798008</v>
      </c>
      <c r="CT664" s="6">
        <f ca="1">_xll.LOGISTICINV($J$108,$K$108,A664)</f>
        <v>27.187194537345416</v>
      </c>
      <c r="CU664" s="6">
        <f ca="1">_xll.LOGLOGINV($J$109,$K$109,A664)</f>
        <v>25.518221813915041</v>
      </c>
      <c r="CV664" s="6">
        <f ca="1">_xll.LOGLOGISTICINV($J$110,$K$110,A664)</f>
        <v>26.984656074446072</v>
      </c>
      <c r="CW664" s="6">
        <f t="shared" ca="1" si="184"/>
        <v>25.957438018984625</v>
      </c>
      <c r="CX664" s="6">
        <f t="shared" ca="1" si="185"/>
        <v>26.508578123602192</v>
      </c>
      <c r="CY664" s="6">
        <f ca="1">_xll.PARETO($J$113,$K$113,A664)</f>
        <v>22.630773948689498</v>
      </c>
      <c r="CZ664" s="6">
        <f ca="1">_xll.UNIFORM($J$114,$K$114,A664)</f>
        <v>24.362119547006742</v>
      </c>
      <c r="DA664" s="6">
        <f ca="1">_xll.WEIBINV($J$115,$K$115,A664)</f>
        <v>27.278762246772644</v>
      </c>
      <c r="DB664" s="13"/>
      <c r="DC664" s="13"/>
      <c r="DD664" s="12"/>
      <c r="DE664">
        <f ca="1">_xll.EMP($B$524:$B$623,$C$524:$C$623,A664)</f>
        <v>24.83903493254893</v>
      </c>
      <c r="DF664">
        <f ca="1">_xll.EMP($D$524:$D$623,$E$524:$E$623,A664)</f>
        <v>27.485687745332037</v>
      </c>
      <c r="DG664">
        <f ca="1">_xll.EMP($F$524:$F$623,$G$524:$G$623,A664)</f>
        <v>25.906897354798353</v>
      </c>
      <c r="DH664">
        <f ca="1">_xll.EMP($H$524:$H$623,$I$524:$I$623,A664)</f>
        <v>27.444807969173993</v>
      </c>
      <c r="DI664">
        <f ca="1">_xll.EMP($J$524:$J$623,$K$524:$K$623,A664)</f>
        <v>26.338446315767321</v>
      </c>
      <c r="DJ664" t="e">
        <f ca="1">_xll.EMP($L$524:$L$623,$M$524:$M$623,A664)</f>
        <v>#VALUE!</v>
      </c>
      <c r="DK664">
        <f ca="1">_xll.EMP($N$524:$N$623,$O$524:$O$623,A664)</f>
        <v>27.892949745436209</v>
      </c>
      <c r="DL664">
        <f ca="1">_xll.EMP($P$524:$P$623,$Q$524:$Q$623,A664)</f>
        <v>27.653632163339307</v>
      </c>
      <c r="DM664">
        <f ca="1">_xll.EMP($R$524:$R$623,$S$524:$S$623,A664)</f>
        <v>27.605525644223231</v>
      </c>
      <c r="DN664">
        <f ca="1">_xll.EMP($T$524:$T$623,$U$524:$U$623,A664)</f>
        <v>27.773001853557702</v>
      </c>
      <c r="DO664">
        <f ca="1">_xll.EMP($V$524:$V$623,$W$524:$W$623,A664)</f>
        <v>27.027227657581879</v>
      </c>
    </row>
    <row r="665" spans="1:119">
      <c r="A665">
        <v>0.34</v>
      </c>
      <c r="D665" s="6">
        <f t="shared" ca="1" si="170"/>
        <v>285.57254209630298</v>
      </c>
      <c r="E665" s="6">
        <f ca="1">_xll.DEXPONINV($C$84,$D$84,A665)</f>
        <v>393.98932965605718</v>
      </c>
      <c r="F665" s="6">
        <f ca="1">_xll.EXPONINV($D$85,A665)+$C$85</f>
        <v>236.99083111092952</v>
      </c>
      <c r="G665" s="6">
        <f t="shared" ca="1" si="171"/>
        <v>340.28699806043846</v>
      </c>
      <c r="H665" s="6">
        <f ca="1">_xll.LOGISTICINV($C$87,$D$87,A665)</f>
        <v>399.46808222748103</v>
      </c>
      <c r="I665" s="6">
        <f ca="1">_xll.LOGLOGINV($C$88,$D$88,A665)</f>
        <v>351.89767182475316</v>
      </c>
      <c r="J665" s="6">
        <f ca="1">_xll.LOGLOGISTICINV($C$89,$D$89,A665)</f>
        <v>386.60383493103427</v>
      </c>
      <c r="K665" s="6">
        <f t="shared" ca="1" si="172"/>
        <v>317.68250718923775</v>
      </c>
      <c r="L665" s="6">
        <f t="shared" ca="1" si="173"/>
        <v>384.88707853335904</v>
      </c>
      <c r="M665" s="6">
        <f ca="1">_xll.PARETO($C$92,$D$92,A665)</f>
        <v>158.31103040786218</v>
      </c>
      <c r="N665" s="6">
        <f ca="1">_xll.UNIFORM($C$93,$D$93,A665)</f>
        <v>311.45565215612561</v>
      </c>
      <c r="O665" s="6">
        <f ca="1">_xll.WEIBINV($C$94,$D$94,A665)</f>
        <v>373.56484860360138</v>
      </c>
      <c r="P665" s="13"/>
      <c r="Q665" s="13"/>
      <c r="R665" s="13"/>
      <c r="S665">
        <f ca="1">_xll.EMP($B$186:$B$285,$C$186:$C$285,A665)</f>
        <v>365.01697397882367</v>
      </c>
      <c r="T665">
        <f ca="1">_xll.EMP($D$186:$D$285,$E$186:$E$285,A665)</f>
        <v>399.96507224718607</v>
      </c>
      <c r="U665">
        <f ca="1">_xll.EMP($F$186:$F$285,$G$186:$G$285,A665)</f>
        <v>384.46851521201296</v>
      </c>
      <c r="V665">
        <f ca="1">_xll.EMP($H$186:$H$285,$I$186:$I$285,A665)</f>
        <v>399.70258855281787</v>
      </c>
      <c r="W665">
        <f ca="1">_xll.EMP($J$186:$J$285,$K$186:$K$285,A665)</f>
        <v>391.29133292975746</v>
      </c>
      <c r="X665" t="e">
        <f ca="1">_xll.EMP($L$186:$L$285,$M$186:$M$285,A665)</f>
        <v>#VALUE!</v>
      </c>
      <c r="Y665">
        <f ca="1">_xll.EMP($N$186:$N$285,$O$186:$O$285,A665)</f>
        <v>404.85692241416456</v>
      </c>
      <c r="Z665">
        <f ca="1">_xll.EMP($P$186:$P$285,$Q$186:$Q$285,A665)</f>
        <v>401.09297349146698</v>
      </c>
      <c r="AA665">
        <f ca="1">_xll.EMP($R$186:$R$285,$S$186:$S$285,A665)</f>
        <v>401.17168697183342</v>
      </c>
      <c r="AB665">
        <f ca="1">_xll.EMP($T$186:$T$285,$U$186:$U$285,A665)</f>
        <v>402.47827545085931</v>
      </c>
      <c r="AC665">
        <f ca="1">_xll.EMP($V$186:$V$285,$W$186:$W$285,A665)</f>
        <v>397.9320070227156</v>
      </c>
      <c r="AH665" s="6">
        <f t="shared" ca="1" si="174"/>
        <v>388.31323083002928</v>
      </c>
      <c r="AI665" s="6">
        <f ca="1">_xll.DEXPONINV($J$84,$K$84,A665)</f>
        <v>388.62482567636135</v>
      </c>
      <c r="AJ665" s="6">
        <f ca="1">_xll.EXPONINV($K$85,A665)+$J$85</f>
        <v>382.18830160662719</v>
      </c>
      <c r="AK665" s="6">
        <f t="shared" ca="1" si="175"/>
        <v>391.44899169546522</v>
      </c>
      <c r="AL665" s="6">
        <f ca="1">_xll.LOGISTICINV($J$87,$K$87,A665)</f>
        <v>386.82844856180475</v>
      </c>
      <c r="AM665" s="6">
        <f ca="1">_xll.LOGLOGINV($J$88,$K$88,A665)</f>
        <v>390.47315197449512</v>
      </c>
      <c r="AN665" s="6">
        <f ca="1">_xll.LOGLOGISTICINV($J$89,$K$89,A665)</f>
        <v>388.98555732881658</v>
      </c>
      <c r="AO665" s="6">
        <f t="shared" ca="1" si="176"/>
        <v>391.18754163543474</v>
      </c>
      <c r="AP665" s="6">
        <f t="shared" ca="1" si="177"/>
        <v>391.63698186585196</v>
      </c>
      <c r="AQ665" s="6">
        <f ca="1">_xll.PARETO($J$92,$K$92,A665)</f>
        <v>378.79728345969068</v>
      </c>
      <c r="AR665" s="6">
        <f ca="1">_xll.UNIFORM($J$93,$K$93,A665)</f>
        <v>445.83481038059364</v>
      </c>
      <c r="AS665" s="6">
        <f ca="1">_xll.WEIBINV($J$94,$K$94,A665)</f>
        <v>382.24094542048425</v>
      </c>
      <c r="AT665" s="13"/>
      <c r="AU665" s="13"/>
      <c r="AV665" s="12"/>
      <c r="AW665">
        <f ca="1">_xll.EMP($B$299:$B$398,$C$299:$C$398,A665)</f>
        <v>383.17943712112776</v>
      </c>
      <c r="AX665">
        <f ca="1">_xll.EMP($D$299:$D$398,$E$299:$E$398,A665)</f>
        <v>390.84784310286892</v>
      </c>
      <c r="AY665">
        <f ca="1">_xll.EMP($F$299:$F$398,$G$299:$G$398,A665)</f>
        <v>387.14119788252037</v>
      </c>
      <c r="AZ665">
        <f ca="1">_xll.EMP($H$299:$H$398,$I$299:$I$398,A665)</f>
        <v>390.72399898218964</v>
      </c>
      <c r="BA665">
        <f ca="1">_xll.EMP($J$299:$J$398,$K$299:$K$398,A665)</f>
        <v>388.02756353804716</v>
      </c>
      <c r="BB665" t="e">
        <f ca="1">_xll.EMP($L$299:$L$398,$M$299:$M$398,A665)</f>
        <v>#VALUE!</v>
      </c>
      <c r="BC665">
        <f ca="1">_xll.EMP($N$299:$N$398,$O$299:$O$398,A665)</f>
        <v>392.81748535036104</v>
      </c>
      <c r="BD665">
        <f ca="1">_xll.EMP($P$299:$P$398,$Q$299:$Q$398,A665)</f>
        <v>391.39567014680352</v>
      </c>
      <c r="BE665">
        <f ca="1">_xll.EMP($R$299:$R$398,$S$299:$S$398,A665)</f>
        <v>391.31868623462179</v>
      </c>
      <c r="BF665">
        <f ca="1">_xll.EMP($T$299:$T$398,$U$299:$U$398,A665)</f>
        <v>392.00245600343078</v>
      </c>
      <c r="BG665">
        <f ca="1">_xll.EMP($V$299:$V$398,$W$299:$W$398,A665)</f>
        <v>389.87586592842069</v>
      </c>
      <c r="BH665" s="12"/>
      <c r="BL665" s="6">
        <f t="shared" ca="1" si="178"/>
        <v>25.554412081343429</v>
      </c>
      <c r="BM665" s="6">
        <f ca="1">_xll.DEXPONINV($C$105,$D$105,A665)</f>
        <v>25.054795892259349</v>
      </c>
      <c r="BN665" s="6">
        <f ca="1">_xll.EXPONINV($D$106,A665)+$C$106</f>
        <v>24.252007175945167</v>
      </c>
      <c r="BO665" s="6">
        <f t="shared" ca="1" si="179"/>
        <v>26.931097326056268</v>
      </c>
      <c r="BP665" s="6">
        <f ca="1">_xll.LOGISTICINV($C$108,$D$108,A665)</f>
        <v>26.785486190800029</v>
      </c>
      <c r="BQ665" s="6">
        <f ca="1">_xll.LOGLOGINV($C$109,$D$109,A665)</f>
        <v>26.539431755184818</v>
      </c>
      <c r="BR665" s="6">
        <f ca="1">_xll.LOGLOGISTICINV($C$110,$D$110,A665)</f>
        <v>26.258325198854909</v>
      </c>
      <c r="BS665" s="6">
        <f t="shared" ca="1" si="180"/>
        <v>26.681962358798501</v>
      </c>
      <c r="BT665" s="6">
        <f t="shared" ca="1" si="181"/>
        <v>27.390376585702779</v>
      </c>
      <c r="BU665" s="6">
        <f ca="1">_xll.PARETO($C$113,$D$113,A665)</f>
        <v>23.088004244086719</v>
      </c>
      <c r="BV665" s="6">
        <f ca="1">_xll.UNIFORM($C$114,$D$114,A665)</f>
        <v>31.272049880214539</v>
      </c>
      <c r="BW665" s="6">
        <f ca="1">_xll.WEIBINV($C$115,$D$115,A665)</f>
        <v>26.800116805827884</v>
      </c>
      <c r="BX665" s="13"/>
      <c r="BY665" s="13"/>
      <c r="BZ665" s="12"/>
      <c r="CA665">
        <f ca="1">_xll.EMP($B$412:$B$511,$C$412:$C$511,A665)</f>
        <v>24.512486854881871</v>
      </c>
      <c r="CB665">
        <f ca="1">_xll.EMP($D$412:$D$511,$E$412:$E$511,A665)</f>
        <v>25.664416904538832</v>
      </c>
      <c r="CC665">
        <f ca="1">_xll.EMP($F$412:$F$511,$G$412:$G$511,A665)</f>
        <v>25.396971296336101</v>
      </c>
      <c r="CD665">
        <f ca="1">_xll.EMP($H$412:$H$511,$I$412:$I$511,A665)</f>
        <v>25.671128691350219</v>
      </c>
      <c r="CE665">
        <f ca="1">_xll.EMP($J$412:$J$511,$K$412:$K$511,A665)</f>
        <v>25.700384536703186</v>
      </c>
      <c r="CF665" t="e">
        <f ca="1">_xll.EMP($L$412:$L$511,$M$412:$M$511,A665)</f>
        <v>#VALUE!</v>
      </c>
      <c r="CG665">
        <f ca="1">_xll.EMP($N$412:$N$511,$O$412:$O$511,A665)</f>
        <v>25.583724005722171</v>
      </c>
      <c r="CH665">
        <f ca="1">_xll.EMP($P$412:$P$511,$Q$412:$Q$511,A665)</f>
        <v>25.638841631754321</v>
      </c>
      <c r="CI665">
        <f ca="1">_xll.EMP($R$412:$R$511,$S$412:$S$511,A665)</f>
        <v>25.649451572669534</v>
      </c>
      <c r="CJ665">
        <f ca="1">_xll.EMP($T$412:$T$511,$U$412:$U$511,A665)</f>
        <v>25.610708355050946</v>
      </c>
      <c r="CK665">
        <f ca="1">_xll.EMP($V$412:$V$511,$W$412:$W$511,A665)</f>
        <v>25.681147109667741</v>
      </c>
      <c r="CM665" s="12"/>
      <c r="CP665" s="6">
        <f t="shared" ca="1" si="182"/>
        <v>25.529634580693131</v>
      </c>
      <c r="CQ665" s="6">
        <f ca="1">_xll.DEXPONINV($J$105,$K$105,A665)</f>
        <v>29.554081966323313</v>
      </c>
      <c r="CR665" s="6">
        <f ca="1">_xll.EXPONINV($K$106,A665)+$J$106</f>
        <v>23.350997897273722</v>
      </c>
      <c r="CS665" s="6">
        <f t="shared" ca="1" si="183"/>
        <v>26.274042996748875</v>
      </c>
      <c r="CT665" s="6">
        <f ca="1">_xll.LOGISTICINV($J$108,$K$108,A665)</f>
        <v>27.322662051333843</v>
      </c>
      <c r="CU665" s="6">
        <f ca="1">_xll.LOGLOGINV($J$109,$K$109,A665)</f>
        <v>25.660768197569514</v>
      </c>
      <c r="CV665" s="6">
        <f ca="1">_xll.LOGLOGISTICINV($J$110,$K$110,A665)</f>
        <v>27.122586158692162</v>
      </c>
      <c r="CW665" s="6">
        <f t="shared" ca="1" si="184"/>
        <v>26.094762431051599</v>
      </c>
      <c r="CX665" s="6">
        <f t="shared" ca="1" si="185"/>
        <v>26.648198711198649</v>
      </c>
      <c r="CY665" s="6">
        <f ca="1">_xll.PARETO($J$113,$K$113,A665)</f>
        <v>22.756976640186046</v>
      </c>
      <c r="CZ665" s="6">
        <f ca="1">_xll.UNIFORM($J$114,$K$114,A665)</f>
        <v>24.508985367380472</v>
      </c>
      <c r="DA665" s="6">
        <f ca="1">_xll.WEIBINV($J$115,$K$115,A665)</f>
        <v>27.41242398408864</v>
      </c>
      <c r="DB665" s="13"/>
      <c r="DC665" s="13"/>
      <c r="DD665" s="12"/>
      <c r="DE665">
        <f ca="1">_xll.EMP($B$524:$B$623,$C$524:$C$623,A665)</f>
        <v>25.180235974398837</v>
      </c>
      <c r="DF665">
        <f ca="1">_xll.EMP($D$524:$D$623,$E$524:$E$623,A665)</f>
        <v>27.869721212568717</v>
      </c>
      <c r="DG665">
        <f ca="1">_xll.EMP($F$524:$F$623,$G$524:$G$623,A665)</f>
        <v>26.199086378514572</v>
      </c>
      <c r="DH665">
        <f ca="1">_xll.EMP($H$524:$H$623,$I$524:$I$623,A665)</f>
        <v>27.836838416336271</v>
      </c>
      <c r="DI665">
        <f ca="1">_xll.EMP($J$524:$J$623,$K$524:$K$623,A665)</f>
        <v>26.582301718100787</v>
      </c>
      <c r="DJ665" t="e">
        <f ca="1">_xll.EMP($L$524:$L$623,$M$524:$M$623,A665)</f>
        <v>#VALUE!</v>
      </c>
      <c r="DK665">
        <f ca="1">_xll.EMP($N$524:$N$623,$O$524:$O$623,A665)</f>
        <v>28.173895749923982</v>
      </c>
      <c r="DL665">
        <f ca="1">_xll.EMP($P$524:$P$623,$Q$524:$Q$623,A665)</f>
        <v>28.009830881943795</v>
      </c>
      <c r="DM665">
        <f ca="1">_xll.EMP($R$524:$R$623,$S$524:$S$623,A665)</f>
        <v>27.964830338251236</v>
      </c>
      <c r="DN665">
        <f ca="1">_xll.EMP($T$524:$T$623,$U$524:$U$623,A665)</f>
        <v>28.099400591233717</v>
      </c>
      <c r="DO665">
        <f ca="1">_xll.EMP($V$524:$V$623,$W$524:$W$623,A665)</f>
        <v>27.423874544723947</v>
      </c>
    </row>
    <row r="666" spans="1:119">
      <c r="A666">
        <v>0.35</v>
      </c>
      <c r="D666" s="6">
        <f t="shared" ca="1" si="170"/>
        <v>293.60269276969507</v>
      </c>
      <c r="E666" s="6">
        <f ca="1">_xll.DEXPONINV($C$84,$D$84,A666)</f>
        <v>397.74052046952437</v>
      </c>
      <c r="F666" s="6">
        <f ca="1">_xll.EXPONINV($D$85,A666)+$C$85</f>
        <v>242.71000101011339</v>
      </c>
      <c r="G666" s="6">
        <f t="shared" ca="1" si="171"/>
        <v>345.24616926524607</v>
      </c>
      <c r="H666" s="6">
        <f ca="1">_xll.LOGISTICINV($C$87,$D$87,A666)</f>
        <v>403.67135225666868</v>
      </c>
      <c r="I666" s="6">
        <f ca="1">_xll.LOGLOGINV($C$88,$D$88,A666)</f>
        <v>356.96410572811624</v>
      </c>
      <c r="J666" s="6">
        <f ca="1">_xll.LOGLOGISTICINV($C$89,$D$89,A666)</f>
        <v>390.94541139451076</v>
      </c>
      <c r="K666" s="6">
        <f t="shared" ca="1" si="172"/>
        <v>322.74476061376828</v>
      </c>
      <c r="L666" s="6">
        <f t="shared" ca="1" si="173"/>
        <v>389.56266085858408</v>
      </c>
      <c r="M666" s="6">
        <f ca="1">_xll.PARETO($C$92,$D$92,A666)</f>
        <v>162.23245916252284</v>
      </c>
      <c r="N666" s="6">
        <f ca="1">_xll.UNIFORM($C$93,$D$93,A666)</f>
        <v>318.2237763201822</v>
      </c>
      <c r="O666" s="6">
        <f ca="1">_xll.WEIBINV($C$94,$D$94,A666)</f>
        <v>378.30218026430924</v>
      </c>
      <c r="P666" s="13"/>
      <c r="Q666" s="13"/>
      <c r="R666" s="13"/>
      <c r="S666">
        <f ca="1">_xll.EMP($B$186:$B$285,$C$186:$C$285,A666)</f>
        <v>371.63225731551415</v>
      </c>
      <c r="T666">
        <f ca="1">_xll.EMP($D$186:$D$285,$E$186:$E$285,A666)</f>
        <v>403.32263027595064</v>
      </c>
      <c r="U666">
        <f ca="1">_xll.EMP($F$186:$F$285,$G$186:$G$285,A666)</f>
        <v>389.80171408035062</v>
      </c>
      <c r="V666">
        <f ca="1">_xll.EMP($H$186:$H$285,$I$186:$I$285,A666)</f>
        <v>403.0554601358611</v>
      </c>
      <c r="W666">
        <f ca="1">_xll.EMP($J$186:$J$285,$K$186:$K$285,A666)</f>
        <v>396.12346128905256</v>
      </c>
      <c r="X666" t="e">
        <f ca="1">_xll.EMP($L$186:$L$285,$M$186:$M$285,A666)</f>
        <v>#VALUE!</v>
      </c>
      <c r="Y666">
        <f ca="1">_xll.EMP($N$186:$N$285,$O$186:$O$285,A666)</f>
        <v>408.50806849666947</v>
      </c>
      <c r="Z666">
        <f ca="1">_xll.EMP($P$186:$P$285,$Q$186:$Q$285,A666)</f>
        <v>404.44505855030837</v>
      </c>
      <c r="AA666">
        <f ca="1">_xll.EMP($R$186:$R$285,$S$186:$S$285,A666)</f>
        <v>404.68495501905483</v>
      </c>
      <c r="AB666">
        <f ca="1">_xll.EMP($T$186:$T$285,$U$186:$U$285,A666)</f>
        <v>405.90657236179419</v>
      </c>
      <c r="AC666">
        <f ca="1">_xll.EMP($V$186:$V$285,$W$186:$W$285,A666)</f>
        <v>401.81971152944271</v>
      </c>
      <c r="AH666" s="6">
        <f t="shared" ca="1" si="174"/>
        <v>390.11000994072515</v>
      </c>
      <c r="AI666" s="6">
        <f ca="1">_xll.DEXPONINV($J$84,$K$84,A666)</f>
        <v>389.8993667981855</v>
      </c>
      <c r="AJ666" s="6">
        <f ca="1">_xll.EXPONINV($K$85,A666)+$J$85</f>
        <v>383.21865334645599</v>
      </c>
      <c r="AK666" s="6">
        <f t="shared" ca="1" si="175"/>
        <v>393.16961862140602</v>
      </c>
      <c r="AL666" s="6">
        <f ca="1">_xll.LOGISTICINV($J$87,$K$87,A666)</f>
        <v>388.28399020605093</v>
      </c>
      <c r="AM666" s="6">
        <f ca="1">_xll.LOGLOGINV($J$88,$K$88,A666)</f>
        <v>391.60570679544793</v>
      </c>
      <c r="AN666" s="6">
        <f ca="1">_xll.LOGLOGISTICINV($J$89,$K$89,A666)</f>
        <v>390.30255933998308</v>
      </c>
      <c r="AO666" s="6">
        <f t="shared" ca="1" si="176"/>
        <v>392.79894443077325</v>
      </c>
      <c r="AP666" s="6">
        <f t="shared" ca="1" si="177"/>
        <v>393.61092472652996</v>
      </c>
      <c r="AQ666" s="6">
        <f ca="1">_xll.PARETO($J$92,$K$92,A666)</f>
        <v>379.73501231113784</v>
      </c>
      <c r="AR666" s="6">
        <f ca="1">_xll.UNIFORM($J$93,$K$93,A666)</f>
        <v>448.53152469073035</v>
      </c>
      <c r="AS666" s="6">
        <f ca="1">_xll.WEIBINV($J$94,$K$94,A666)</f>
        <v>384.94903512530459</v>
      </c>
      <c r="AT666" s="13"/>
      <c r="AU666" s="13"/>
      <c r="AV666" s="12"/>
      <c r="AW666">
        <f ca="1">_xll.EMP($B$299:$B$398,$C$299:$C$398,A666)</f>
        <v>384.85328838346123</v>
      </c>
      <c r="AX666">
        <f ca="1">_xll.EMP($D$299:$D$398,$E$299:$E$398,A666)</f>
        <v>392.01680810931407</v>
      </c>
      <c r="AY666">
        <f ca="1">_xll.EMP($F$299:$F$398,$G$299:$G$398,A666)</f>
        <v>388.51880812425503</v>
      </c>
      <c r="AZ666">
        <f ca="1">_xll.EMP($H$299:$H$398,$I$299:$I$398,A666)</f>
        <v>391.88649399303284</v>
      </c>
      <c r="BA666">
        <f ca="1">_xll.EMP($J$299:$J$398,$K$299:$K$398,A666)</f>
        <v>389.23841767686497</v>
      </c>
      <c r="BB666" t="e">
        <f ca="1">_xll.EMP($L$299:$L$398,$M$299:$M$398,A666)</f>
        <v>#VALUE!</v>
      </c>
      <c r="BC666">
        <f ca="1">_xll.EMP($N$299:$N$398,$O$299:$O$398,A666)</f>
        <v>393.84734894969608</v>
      </c>
      <c r="BD666">
        <f ca="1">_xll.EMP($P$299:$P$398,$Q$299:$Q$398,A666)</f>
        <v>392.56570257684433</v>
      </c>
      <c r="BE666">
        <f ca="1">_xll.EMP($R$299:$R$398,$S$299:$S$398,A666)</f>
        <v>392.51965551902714</v>
      </c>
      <c r="BF666">
        <f ca="1">_xll.EMP($T$299:$T$398,$U$299:$U$398,A666)</f>
        <v>393.12002430580088</v>
      </c>
      <c r="BG666">
        <f ca="1">_xll.EMP($V$299:$V$398,$W$299:$W$398,A666)</f>
        <v>390.96156610023564</v>
      </c>
      <c r="BH666" s="12"/>
      <c r="BL666" s="6">
        <f t="shared" ca="1" si="178"/>
        <v>25.859876591388492</v>
      </c>
      <c r="BM666" s="6">
        <f ca="1">_xll.DEXPONINV($C$105,$D$105,A666)</f>
        <v>25.2776972454086</v>
      </c>
      <c r="BN666" s="6">
        <f ca="1">_xll.EXPONINV($D$106,A666)+$C$106</f>
        <v>24.44055952802578</v>
      </c>
      <c r="BO666" s="6">
        <f t="shared" ca="1" si="179"/>
        <v>27.160177998068036</v>
      </c>
      <c r="BP666" s="6">
        <f ca="1">_xll.LOGISTICINV($C$108,$D$108,A666)</f>
        <v>27.026571745582395</v>
      </c>
      <c r="BQ666" s="6">
        <f ca="1">_xll.LOGLOGINV($C$109,$D$109,A666)</f>
        <v>26.73419723528729</v>
      </c>
      <c r="BR666" s="6">
        <f ca="1">_xll.LOGLOGISTICINV($C$110,$D$110,A666)</f>
        <v>26.456300900331737</v>
      </c>
      <c r="BS666" s="6">
        <f t="shared" ca="1" si="180"/>
        <v>26.894485398381512</v>
      </c>
      <c r="BT666" s="6">
        <f t="shared" ca="1" si="181"/>
        <v>27.658864834688202</v>
      </c>
      <c r="BU666" s="6">
        <f ca="1">_xll.PARETO($C$113,$D$113,A666)</f>
        <v>23.248518326706712</v>
      </c>
      <c r="BV666" s="6">
        <f ca="1">_xll.UNIFORM($C$114,$D$114,A666)</f>
        <v>31.629450855538138</v>
      </c>
      <c r="BW666" s="6">
        <f ca="1">_xll.WEIBINV($C$115,$D$115,A666)</f>
        <v>27.097260292106796</v>
      </c>
      <c r="BX666" s="13"/>
      <c r="BY666" s="13"/>
      <c r="BZ666" s="12"/>
      <c r="CA666">
        <f ca="1">_xll.EMP($B$412:$B$511,$C$412:$C$511,A666)</f>
        <v>24.850829574929392</v>
      </c>
      <c r="CB666">
        <f ca="1">_xll.EMP($D$412:$D$511,$E$412:$E$511,A666)</f>
        <v>25.847033778974467</v>
      </c>
      <c r="CC666">
        <f ca="1">_xll.EMP($F$412:$F$511,$G$412:$G$511,A666)</f>
        <v>25.656067270026764</v>
      </c>
      <c r="CD666">
        <f ca="1">_xll.EMP($H$412:$H$511,$I$412:$I$511,A666)</f>
        <v>25.857516746602773</v>
      </c>
      <c r="CE666">
        <f ca="1">_xll.EMP($J$412:$J$511,$K$412:$K$511,A666)</f>
        <v>25.960694343547786</v>
      </c>
      <c r="CF666" t="e">
        <f ca="1">_xll.EMP($L$412:$L$511,$M$412:$M$511,A666)</f>
        <v>#VALUE!</v>
      </c>
      <c r="CG666">
        <f ca="1">_xll.EMP($N$412:$N$511,$O$412:$O$511,A666)</f>
        <v>25.726378509782208</v>
      </c>
      <c r="CH666">
        <f ca="1">_xll.EMP($P$412:$P$511,$Q$412:$Q$511,A666)</f>
        <v>25.806693012192341</v>
      </c>
      <c r="CI666">
        <f ca="1">_xll.EMP($R$412:$R$511,$S$412:$S$511,A666)</f>
        <v>25.817778917345553</v>
      </c>
      <c r="CJ666">
        <f ca="1">_xll.EMP($T$412:$T$511,$U$412:$U$511,A666)</f>
        <v>25.76754360524691</v>
      </c>
      <c r="CK666">
        <f ca="1">_xll.EMP($V$412:$V$511,$W$412:$W$511,A666)</f>
        <v>25.918949609503795</v>
      </c>
      <c r="CM666" s="12"/>
      <c r="CP666" s="6">
        <f t="shared" ca="1" si="182"/>
        <v>25.724559089945792</v>
      </c>
      <c r="CQ666" s="6">
        <f ca="1">_xll.DEXPONINV($J$105,$K$105,A666)</f>
        <v>29.671987146769393</v>
      </c>
      <c r="CR666" s="6">
        <f ca="1">_xll.EXPONINV($K$106,A666)+$J$106</f>
        <v>23.491925589100909</v>
      </c>
      <c r="CS666" s="6">
        <f t="shared" ca="1" si="183"/>
        <v>26.411406348682661</v>
      </c>
      <c r="CT666" s="6">
        <f ca="1">_xll.LOGISTICINV($J$108,$K$108,A666)</f>
        <v>27.456210810560428</v>
      </c>
      <c r="CU666" s="6">
        <f ca="1">_xll.LOGLOGINV($J$109,$K$109,A666)</f>
        <v>25.803008272968214</v>
      </c>
      <c r="CV666" s="6">
        <f ca="1">_xll.LOGLOGISTICINV($J$110,$K$110,A666)</f>
        <v>27.259252703237031</v>
      </c>
      <c r="CW666" s="6">
        <f t="shared" ca="1" si="184"/>
        <v>26.231263471648088</v>
      </c>
      <c r="CX666" s="6">
        <f t="shared" ca="1" si="185"/>
        <v>26.78625589005668</v>
      </c>
      <c r="CY666" s="6">
        <f ca="1">_xll.PARETO($J$113,$K$113,A666)</f>
        <v>22.885826166279191</v>
      </c>
      <c r="CZ666" s="6">
        <f ca="1">_xll.UNIFORM($J$114,$K$114,A666)</f>
        <v>24.655851187754202</v>
      </c>
      <c r="DA666" s="6">
        <f ca="1">_xll.WEIBINV($J$115,$K$115,A666)</f>
        <v>27.543900734006268</v>
      </c>
      <c r="DB666" s="13"/>
      <c r="DC666" s="13"/>
      <c r="DD666" s="12"/>
      <c r="DE666">
        <f ca="1">_xll.EMP($B$524:$B$623,$C$524:$C$623,A666)</f>
        <v>25.520462196665335</v>
      </c>
      <c r="DF666">
        <f ca="1">_xll.EMP($D$524:$D$623,$E$524:$E$623,A666)</f>
        <v>28.189946802604879</v>
      </c>
      <c r="DG666">
        <f ca="1">_xll.EMP($F$524:$F$623,$G$524:$G$623,A666)</f>
        <v>26.483832959542944</v>
      </c>
      <c r="DH666">
        <f ca="1">_xll.EMP($H$524:$H$623,$I$524:$I$623,A666)</f>
        <v>28.162831324090224</v>
      </c>
      <c r="DI666">
        <f ca="1">_xll.EMP($J$524:$J$623,$K$524:$K$623,A666)</f>
        <v>26.819950070850798</v>
      </c>
      <c r="DJ666" t="e">
        <f ca="1">_xll.EMP($L$524:$L$623,$M$524:$M$623,A666)</f>
        <v>#VALUE!</v>
      </c>
      <c r="DK666">
        <f ca="1">_xll.EMP($N$524:$N$623,$O$524:$O$623,A666)</f>
        <v>28.42737062360354</v>
      </c>
      <c r="DL666">
        <f ca="1">_xll.EMP($P$524:$P$623,$Q$524:$Q$623,A666)</f>
        <v>28.313760687822896</v>
      </c>
      <c r="DM666">
        <f ca="1">_xll.EMP($R$524:$R$623,$S$524:$S$623,A666)</f>
        <v>28.254022114344711</v>
      </c>
      <c r="DN666">
        <f ca="1">_xll.EMP($T$524:$T$623,$U$524:$U$623,A666)</f>
        <v>28.385141505029829</v>
      </c>
      <c r="DO666">
        <f ca="1">_xll.EMP($V$524:$V$623,$W$524:$W$623,A666)</f>
        <v>27.782458744929993</v>
      </c>
    </row>
    <row r="667" spans="1:119">
      <c r="A667">
        <v>0.36</v>
      </c>
      <c r="D667" s="6">
        <f t="shared" ca="1" si="170"/>
        <v>301.68254375671563</v>
      </c>
      <c r="E667" s="6">
        <f ca="1">_xll.DEXPONINV($C$84,$D$84,A667)</f>
        <v>401.38602975673444</v>
      </c>
      <c r="F667" s="6">
        <f ca="1">_xll.EXPONINV($D$85,A667)+$C$85</f>
        <v>248.51784373536793</v>
      </c>
      <c r="G667" s="6">
        <f t="shared" ca="1" si="171"/>
        <v>350.20238200101903</v>
      </c>
      <c r="H667" s="6">
        <f ca="1">_xll.LOGISTICINV($C$87,$D$87,A667)</f>
        <v>407.81953998897364</v>
      </c>
      <c r="I667" s="6">
        <f ca="1">_xll.LOGLOGINV($C$88,$D$88,A667)</f>
        <v>362.02366338345689</v>
      </c>
      <c r="J667" s="6">
        <f ca="1">_xll.LOGLOGISTICINV($C$89,$D$89,A667)</f>
        <v>395.27789263580246</v>
      </c>
      <c r="K667" s="6">
        <f t="shared" ca="1" si="172"/>
        <v>327.83402197865638</v>
      </c>
      <c r="L667" s="6">
        <f t="shared" ca="1" si="173"/>
        <v>394.18984000012017</v>
      </c>
      <c r="M667" s="6">
        <f ca="1">_xll.PARETO($C$92,$D$92,A667)</f>
        <v>166.31410644450631</v>
      </c>
      <c r="N667" s="6">
        <f ca="1">_xll.UNIFORM($C$93,$D$93,A667)</f>
        <v>324.99190048423878</v>
      </c>
      <c r="O667" s="6">
        <f ca="1">_xll.WEIBINV($C$94,$D$94,A667)</f>
        <v>383.00242684725811</v>
      </c>
      <c r="P667" s="13"/>
      <c r="Q667" s="13"/>
      <c r="R667" s="13"/>
      <c r="S667">
        <f ca="1">_xll.EMP($B$186:$B$285,$C$186:$C$285,A667)</f>
        <v>378.11243932322066</v>
      </c>
      <c r="T667">
        <f ca="1">_xll.EMP($D$186:$D$285,$E$186:$E$285,A667)</f>
        <v>406.67698257798827</v>
      </c>
      <c r="U667">
        <f ca="1">_xll.EMP($F$186:$F$285,$G$186:$G$285,A667)</f>
        <v>395.05182186559932</v>
      </c>
      <c r="V667">
        <f ca="1">_xll.EMP($H$186:$H$285,$I$186:$I$285,A667)</f>
        <v>406.41295162703506</v>
      </c>
      <c r="W667">
        <f ca="1">_xll.EMP($J$186:$J$285,$K$186:$K$285,A667)</f>
        <v>400.8721779534855</v>
      </c>
      <c r="X667" t="e">
        <f ca="1">_xll.EMP($L$186:$L$285,$M$186:$M$285,A667)</f>
        <v>#VALUE!</v>
      </c>
      <c r="Y667">
        <f ca="1">_xll.EMP($N$186:$N$285,$O$186:$O$285,A667)</f>
        <v>411.89362728605397</v>
      </c>
      <c r="Z667">
        <f ca="1">_xll.EMP($P$186:$P$285,$Q$186:$Q$285,A667)</f>
        <v>407.77824925065562</v>
      </c>
      <c r="AA667">
        <f ca="1">_xll.EMP($R$186:$R$285,$S$186:$S$285,A667)</f>
        <v>408.16092345838575</v>
      </c>
      <c r="AB667">
        <f ca="1">_xll.EMP($T$186:$T$285,$U$186:$U$285,A667)</f>
        <v>409.32852660375943</v>
      </c>
      <c r="AC667">
        <f ca="1">_xll.EMP($V$186:$V$285,$W$186:$W$285,A667)</f>
        <v>405.70741603616977</v>
      </c>
      <c r="AH667" s="6">
        <f t="shared" ca="1" si="174"/>
        <v>391.94870918239405</v>
      </c>
      <c r="AI667" s="6">
        <f ca="1">_xll.DEXPONINV($J$84,$K$84,A667)</f>
        <v>391.13800053546709</v>
      </c>
      <c r="AJ667" s="6">
        <f ca="1">_xll.EXPONINV($K$85,A667)+$J$85</f>
        <v>384.26498016697445</v>
      </c>
      <c r="AK667" s="6">
        <f t="shared" ca="1" si="175"/>
        <v>394.87741945463711</v>
      </c>
      <c r="AL667" s="6">
        <f ca="1">_xll.LOGISTICINV($J$87,$K$87,A667)</f>
        <v>389.72045751616758</v>
      </c>
      <c r="AM667" s="6">
        <f ca="1">_xll.LOGLOGINV($J$88,$K$88,A667)</f>
        <v>392.73672449423617</v>
      </c>
      <c r="AN667" s="6">
        <f ca="1">_xll.LOGLOGISTICINV($J$89,$K$89,A667)</f>
        <v>391.60667421495737</v>
      </c>
      <c r="AO667" s="6">
        <f t="shared" ca="1" si="176"/>
        <v>394.40020042178651</v>
      </c>
      <c r="AP667" s="6">
        <f t="shared" ca="1" si="177"/>
        <v>395.56443267402904</v>
      </c>
      <c r="AQ667" s="6">
        <f ca="1">_xll.PARETO($J$92,$K$92,A667)</f>
        <v>380.68965585752869</v>
      </c>
      <c r="AR667" s="6">
        <f ca="1">_xll.UNIFORM($J$93,$K$93,A667)</f>
        <v>451.22823900086706</v>
      </c>
      <c r="AS667" s="6">
        <f ca="1">_xll.WEIBINV($J$94,$K$94,A667)</f>
        <v>387.62122544903519</v>
      </c>
      <c r="AT667" s="13"/>
      <c r="AU667" s="13"/>
      <c r="AV667" s="12"/>
      <c r="AW667">
        <f ca="1">_xll.EMP($B$299:$B$398,$C$299:$C$398,A667)</f>
        <v>386.50379996715606</v>
      </c>
      <c r="AX667">
        <f ca="1">_xll.EMP($D$299:$D$398,$E$299:$E$398,A667)</f>
        <v>393.11768597430608</v>
      </c>
      <c r="AY667">
        <f ca="1">_xll.EMP($F$299:$F$398,$G$299:$G$398,A667)</f>
        <v>389.88115922274784</v>
      </c>
      <c r="AZ667">
        <f ca="1">_xll.EMP($H$299:$H$398,$I$299:$I$398,A667)</f>
        <v>392.99328045188776</v>
      </c>
      <c r="BA667">
        <f ca="1">_xll.EMP($J$299:$J$398,$K$299:$K$398,A667)</f>
        <v>390.42740480981314</v>
      </c>
      <c r="BB667" t="e">
        <f ca="1">_xll.EMP($L$299:$L$398,$M$299:$M$398,A667)</f>
        <v>#VALUE!</v>
      </c>
      <c r="BC667">
        <f ca="1">_xll.EMP($N$299:$N$398,$O$299:$O$398,A667)</f>
        <v>394.87721254903107</v>
      </c>
      <c r="BD667">
        <f ca="1">_xll.EMP($P$299:$P$398,$Q$299:$Q$398,A667)</f>
        <v>393.66119641172617</v>
      </c>
      <c r="BE667">
        <f ca="1">_xll.EMP($R$299:$R$398,$S$299:$S$398,A667)</f>
        <v>393.59727067697582</v>
      </c>
      <c r="BF667">
        <f ca="1">_xll.EMP($T$299:$T$398,$U$299:$U$398,A667)</f>
        <v>394.20009555618748</v>
      </c>
      <c r="BG667">
        <f ca="1">_xll.EMP($V$299:$V$398,$W$299:$W$398,A667)</f>
        <v>392.04726627205054</v>
      </c>
      <c r="BH667" s="12"/>
      <c r="BL667" s="6">
        <f t="shared" ca="1" si="178"/>
        <v>26.170573058841715</v>
      </c>
      <c r="BM667" s="6">
        <f ca="1">_xll.DEXPONINV($C$105,$D$105,A667)</f>
        <v>25.494318844640507</v>
      </c>
      <c r="BN667" s="6">
        <f ca="1">_xll.EXPONINV($D$106,A667)+$C$106</f>
        <v>24.632035288610773</v>
      </c>
      <c r="BO667" s="6">
        <f t="shared" ca="1" si="179"/>
        <v>27.388178735810008</v>
      </c>
      <c r="BP667" s="6">
        <f ca="1">_xll.LOGISTICINV($C$108,$D$108,A667)</f>
        <v>27.264497963465054</v>
      </c>
      <c r="BQ667" s="6">
        <f ca="1">_xll.LOGLOGINV($C$109,$D$109,A667)</f>
        <v>26.928698376453745</v>
      </c>
      <c r="BR667" s="6">
        <f ca="1">_xll.LOGLOGISTICINV($C$110,$D$110,A667)</f>
        <v>26.653145588558349</v>
      </c>
      <c r="BS667" s="6">
        <f t="shared" ca="1" si="180"/>
        <v>27.106474843438516</v>
      </c>
      <c r="BT667" s="6">
        <f t="shared" ca="1" si="181"/>
        <v>27.924573604000294</v>
      </c>
      <c r="BU667" s="6">
        <f ca="1">_xll.PARETO($C$113,$D$113,A667)</f>
        <v>23.412663164399586</v>
      </c>
      <c r="BV667" s="6">
        <f ca="1">_xll.UNIFORM($C$114,$D$114,A667)</f>
        <v>31.986851830861742</v>
      </c>
      <c r="BW667" s="6">
        <f ca="1">_xll.WEIBINV($C$115,$D$115,A667)</f>
        <v>27.39161828558009</v>
      </c>
      <c r="BX667" s="13"/>
      <c r="BY667" s="13"/>
      <c r="BZ667" s="12"/>
      <c r="CA667">
        <f ca="1">_xll.EMP($B$412:$B$511,$C$412:$C$511,A667)</f>
        <v>25.186696731101783</v>
      </c>
      <c r="CB667">
        <f ca="1">_xll.EMP($D$412:$D$511,$E$412:$E$511,A667)</f>
        <v>26.029818250143769</v>
      </c>
      <c r="CC667">
        <f ca="1">_xll.EMP($F$412:$F$511,$G$412:$G$511,A667)</f>
        <v>25.912346160562649</v>
      </c>
      <c r="CD667">
        <f ca="1">_xll.EMP($H$412:$H$511,$I$412:$I$511,A667)</f>
        <v>26.043998612481708</v>
      </c>
      <c r="CE667">
        <f ca="1">_xll.EMP($J$412:$J$511,$K$412:$K$511,A667)</f>
        <v>26.220224674064678</v>
      </c>
      <c r="CF667" t="e">
        <f ca="1">_xll.EMP($L$412:$L$511,$M$412:$M$511,A667)</f>
        <v>#VALUE!</v>
      </c>
      <c r="CG667">
        <f ca="1">_xll.EMP($N$412:$N$511,$O$412:$O$511,A667)</f>
        <v>25.869569694753171</v>
      </c>
      <c r="CH667">
        <f ca="1">_xll.EMP($P$412:$P$511,$Q$412:$Q$511,A667)</f>
        <v>25.97454439263036</v>
      </c>
      <c r="CI667">
        <f ca="1">_xll.EMP($R$412:$R$511,$S$412:$S$511,A667)</f>
        <v>25.986093131971824</v>
      </c>
      <c r="CJ667">
        <f ca="1">_xll.EMP($T$412:$T$511,$U$412:$U$511,A667)</f>
        <v>25.924449900917153</v>
      </c>
      <c r="CK667">
        <f ca="1">_xll.EMP($V$412:$V$511,$W$412:$W$511,A667)</f>
        <v>26.156752109339852</v>
      </c>
      <c r="CM667" s="12"/>
      <c r="CP667" s="6">
        <f t="shared" ca="1" si="182"/>
        <v>25.918895338122894</v>
      </c>
      <c r="CQ667" s="6">
        <f ca="1">_xll.DEXPONINV($J$105,$K$105,A667)</f>
        <v>29.786570608848489</v>
      </c>
      <c r="CR667" s="6">
        <f ca="1">_xll.EXPONINV($K$106,A667)+$J$106</f>
        <v>23.635038293250901</v>
      </c>
      <c r="CS667" s="6">
        <f t="shared" ca="1" si="183"/>
        <v>26.547822208222925</v>
      </c>
      <c r="CT667" s="6">
        <f ca="1">_xll.LOGISTICINV($J$108,$K$108,A667)</f>
        <v>27.588009462762493</v>
      </c>
      <c r="CU667" s="6">
        <f ca="1">_xll.LOGLOGINV($J$109,$K$109,A667)</f>
        <v>25.945055297780282</v>
      </c>
      <c r="CV667" s="6">
        <f ca="1">_xll.LOGLOGISTICINV($J$110,$K$110,A667)</f>
        <v>27.394803432752841</v>
      </c>
      <c r="CW667" s="6">
        <f t="shared" ca="1" si="184"/>
        <v>26.367054379264474</v>
      </c>
      <c r="CX667" s="6">
        <f t="shared" ca="1" si="185"/>
        <v>26.922883855070737</v>
      </c>
      <c r="CY667" s="6">
        <f ca="1">_xll.PARETO($J$113,$K$113,A667)</f>
        <v>23.017420058492455</v>
      </c>
      <c r="CZ667" s="6">
        <f ca="1">_xll.UNIFORM($J$114,$K$114,A667)</f>
        <v>24.802717008127932</v>
      </c>
      <c r="DA667" s="6">
        <f ca="1">_xll.WEIBINV($J$115,$K$115,A667)</f>
        <v>27.673342741331197</v>
      </c>
      <c r="DB667" s="13"/>
      <c r="DC667" s="13"/>
      <c r="DD667" s="12"/>
      <c r="DE667">
        <f ca="1">_xll.EMP($B$524:$B$623,$C$524:$C$623,A667)</f>
        <v>25.8572632662949</v>
      </c>
      <c r="DF667">
        <f ca="1">_xll.EMP($D$524:$D$623,$E$524:$E$623,A667)</f>
        <v>28.449235002365487</v>
      </c>
      <c r="DG667">
        <f ca="1">_xll.EMP($F$524:$F$623,$G$524:$G$623,A667)</f>
        <v>26.759838874437843</v>
      </c>
      <c r="DH667">
        <f ca="1">_xll.EMP($H$524:$H$623,$I$524:$I$623,A667)</f>
        <v>28.423923533458556</v>
      </c>
      <c r="DI667">
        <f ca="1">_xll.EMP($J$524:$J$623,$K$524:$K$623,A667)</f>
        <v>27.05097486814633</v>
      </c>
      <c r="DJ667" t="e">
        <f ca="1">_xll.EMP($L$524:$L$623,$M$524:$M$623,A667)</f>
        <v>#VALUE!</v>
      </c>
      <c r="DK667">
        <f ca="1">_xll.EMP($N$524:$N$623,$O$524:$O$623,A667)</f>
        <v>28.663092292964389</v>
      </c>
      <c r="DL667">
        <f ca="1">_xll.EMP($P$524:$P$623,$Q$524:$Q$623,A667)</f>
        <v>28.574608310990794</v>
      </c>
      <c r="DM667">
        <f ca="1">_xll.EMP($R$524:$R$623,$S$524:$S$623,A667)</f>
        <v>28.488945200880138</v>
      </c>
      <c r="DN667">
        <f ca="1">_xll.EMP($T$524:$T$623,$U$524:$U$623,A667)</f>
        <v>28.639385574648632</v>
      </c>
      <c r="DO667">
        <f ca="1">_xll.EMP($V$524:$V$623,$W$524:$W$623,A667)</f>
        <v>28.07314201827549</v>
      </c>
    </row>
    <row r="668" spans="1:119">
      <c r="A668">
        <v>0.37</v>
      </c>
      <c r="D668" s="6">
        <f t="shared" ca="1" si="170"/>
        <v>309.80854503496255</v>
      </c>
      <c r="E668" s="6">
        <f ca="1">_xll.DEXPONINV($C$84,$D$84,A668)</f>
        <v>404.93164940431882</v>
      </c>
      <c r="F668" s="6">
        <f ca="1">_xll.EXPONINV($D$85,A668)+$C$85</f>
        <v>254.41715230211847</v>
      </c>
      <c r="G668" s="6">
        <f t="shared" ca="1" si="171"/>
        <v>355.15895148366724</v>
      </c>
      <c r="H668" s="6">
        <f ca="1">_xll.LOGISTICINV($C$87,$D$87,A668)</f>
        <v>411.91760454641064</v>
      </c>
      <c r="I668" s="6">
        <f ca="1">_xll.LOGLOGINV($C$88,$D$88,A668)</f>
        <v>367.08023387044182</v>
      </c>
      <c r="J668" s="6">
        <f ca="1">_xll.LOGLOGISTICINV($C$89,$D$89,A668)</f>
        <v>399.60516786854396</v>
      </c>
      <c r="K668" s="6">
        <f t="shared" ca="1" si="172"/>
        <v>332.95384067053249</v>
      </c>
      <c r="L668" s="6">
        <f t="shared" ca="1" si="173"/>
        <v>398.77288171290053</v>
      </c>
      <c r="M668" s="6">
        <f ca="1">_xll.PARETO($C$92,$D$92,A668)</f>
        <v>170.56517787468647</v>
      </c>
      <c r="N668" s="6">
        <f ca="1">_xll.UNIFORM($C$93,$D$93,A668)</f>
        <v>331.76002464829537</v>
      </c>
      <c r="O668" s="6">
        <f ca="1">_xll.WEIBINV($C$94,$D$94,A668)</f>
        <v>387.66913277704941</v>
      </c>
      <c r="P668" s="13"/>
      <c r="Q668" s="13"/>
      <c r="R668" s="13"/>
      <c r="S668">
        <f ca="1">_xll.EMP($B$186:$B$285,$C$186:$C$285,A668)</f>
        <v>384.47436431458749</v>
      </c>
      <c r="T668">
        <f ca="1">_xll.EMP($D$186:$D$285,$E$186:$E$285,A668)</f>
        <v>410.03734762290418</v>
      </c>
      <c r="U668">
        <f ca="1">_xll.EMP($F$186:$F$285,$G$186:$G$285,A668)</f>
        <v>400.19956790431286</v>
      </c>
      <c r="V668">
        <f ca="1">_xll.EMP($H$186:$H$285,$I$186:$I$285,A668)</f>
        <v>409.77452260341028</v>
      </c>
      <c r="W668">
        <f ca="1">_xll.EMP($J$186:$J$285,$K$186:$K$285,A668)</f>
        <v>405.57312620209728</v>
      </c>
      <c r="X668" t="e">
        <f ca="1">_xll.EMP($L$186:$L$285,$M$186:$M$285,A668)</f>
        <v>#VALUE!</v>
      </c>
      <c r="Y668">
        <f ca="1">_xll.EMP($N$186:$N$285,$O$186:$O$285,A668)</f>
        <v>415.18136048544631</v>
      </c>
      <c r="Z668">
        <f ca="1">_xll.EMP($P$186:$P$285,$Q$186:$Q$285,A668)</f>
        <v>411.10799399279392</v>
      </c>
      <c r="AA668">
        <f ca="1">_xll.EMP($R$186:$R$285,$S$186:$S$285,A668)</f>
        <v>411.5842320642858</v>
      </c>
      <c r="AB668">
        <f ca="1">_xll.EMP($T$186:$T$285,$U$186:$U$285,A668)</f>
        <v>412.64122083548665</v>
      </c>
      <c r="AC668">
        <f ca="1">_xll.EMP($V$186:$V$285,$W$186:$W$285,A668)</f>
        <v>409.59512054289689</v>
      </c>
      <c r="AH668" s="6">
        <f t="shared" ca="1" si="174"/>
        <v>393.82894278695966</v>
      </c>
      <c r="AI668" s="6">
        <f ca="1">_xll.DEXPONINV($J$84,$K$84,A668)</f>
        <v>392.34269479601232</v>
      </c>
      <c r="AJ668" s="6">
        <f ca="1">_xll.EXPONINV($K$85,A668)+$J$85</f>
        <v>385.32778525104891</v>
      </c>
      <c r="AK668" s="6">
        <f t="shared" ca="1" si="175"/>
        <v>396.57382526311346</v>
      </c>
      <c r="AL668" s="6">
        <f ca="1">_xll.LOGISTICINV($J$87,$K$87,A668)</f>
        <v>391.1395677762124</v>
      </c>
      <c r="AM668" s="6">
        <f ca="1">_xll.LOGLOGINV($J$88,$K$88,A668)</f>
        <v>393.86707443894198</v>
      </c>
      <c r="AN668" s="6">
        <f ca="1">_xll.LOGLOGISTICINV($J$89,$K$89,A668)</f>
        <v>392.89930998634549</v>
      </c>
      <c r="AO668" s="6">
        <f t="shared" ca="1" si="176"/>
        <v>395.99261684047417</v>
      </c>
      <c r="AP668" s="6">
        <f t="shared" ca="1" si="177"/>
        <v>397.49930662979813</v>
      </c>
      <c r="AQ668" s="6">
        <f ca="1">_xll.PARETO($J$92,$K$92,A668)</f>
        <v>381.66179074924827</v>
      </c>
      <c r="AR668" s="6">
        <f ca="1">_xll.UNIFORM($J$93,$K$93,A668)</f>
        <v>453.92495331100372</v>
      </c>
      <c r="AS668" s="6">
        <f ca="1">_xll.WEIBINV($J$94,$K$94,A668)</f>
        <v>390.26011692208323</v>
      </c>
      <c r="AT668" s="13"/>
      <c r="AU668" s="13"/>
      <c r="AV668" s="12"/>
      <c r="AW668">
        <f ca="1">_xll.EMP($B$299:$B$398,$C$299:$C$398,A668)</f>
        <v>388.11688565801171</v>
      </c>
      <c r="AX668">
        <f ca="1">_xll.EMP($D$299:$D$398,$E$299:$E$398,A668)</f>
        <v>394.19859711320476</v>
      </c>
      <c r="AY668">
        <f ca="1">_xll.EMP($F$299:$F$398,$G$299:$G$398,A668)</f>
        <v>391.19666756286341</v>
      </c>
      <c r="AZ668">
        <f ca="1">_xll.EMP($H$299:$H$398,$I$299:$I$398,A668)</f>
        <v>394.07135366523227</v>
      </c>
      <c r="BA668">
        <f ca="1">_xll.EMP($J$299:$J$398,$K$299:$K$398,A668)</f>
        <v>391.60855365270135</v>
      </c>
      <c r="BB668" t="e">
        <f ca="1">_xll.EMP($L$299:$L$398,$M$299:$M$398,A668)</f>
        <v>#VALUE!</v>
      </c>
      <c r="BC668">
        <f ca="1">_xll.EMP($N$299:$N$398,$O$299:$O$398,A668)</f>
        <v>395.7424188044177</v>
      </c>
      <c r="BD668">
        <f ca="1">_xll.EMP($P$299:$P$398,$Q$299:$Q$398,A668)</f>
        <v>394.75669024660795</v>
      </c>
      <c r="BE668">
        <f ca="1">_xll.EMP($R$299:$R$398,$S$299:$S$398,A668)</f>
        <v>394.67488583492451</v>
      </c>
      <c r="BF668">
        <f ca="1">_xll.EMP($T$299:$T$398,$U$299:$U$398,A668)</f>
        <v>395.2463065269589</v>
      </c>
      <c r="BG668">
        <f ca="1">_xll.EMP($V$299:$V$398,$W$299:$W$398,A668)</f>
        <v>393.12072184353298</v>
      </c>
      <c r="BH668" s="12"/>
      <c r="BL668" s="6">
        <f t="shared" ca="1" si="178"/>
        <v>26.486484441496554</v>
      </c>
      <c r="BM668" s="6">
        <f ca="1">_xll.DEXPONINV($C$105,$D$105,A668)</f>
        <v>25.705004852497474</v>
      </c>
      <c r="BN668" s="6">
        <f ca="1">_xll.EXPONINV($D$106,A668)+$C$106</f>
        <v>24.826526539179994</v>
      </c>
      <c r="BO668" s="6">
        <f t="shared" ca="1" si="179"/>
        <v>27.61527399898133</v>
      </c>
      <c r="BP668" s="6">
        <f ca="1">_xll.LOGISTICINV($C$108,$D$108,A668)</f>
        <v>27.4995492831526</v>
      </c>
      <c r="BQ668" s="6">
        <f ca="1">_xll.LOGLOGINV($C$109,$D$109,A668)</f>
        <v>27.123084683934412</v>
      </c>
      <c r="BR668" s="6">
        <f ca="1">_xll.LOGLOGISTICINV($C$110,$D$110,A668)</f>
        <v>26.849049888818083</v>
      </c>
      <c r="BS668" s="6">
        <f t="shared" ca="1" si="180"/>
        <v>27.318089261130012</v>
      </c>
      <c r="BT668" s="6">
        <f t="shared" ca="1" si="181"/>
        <v>28.187747848169405</v>
      </c>
      <c r="BU668" s="6">
        <f ca="1">_xll.PARETO($C$113,$D$113,A668)</f>
        <v>23.580579566618972</v>
      </c>
      <c r="BV668" s="6">
        <f ca="1">_xll.UNIFORM($C$114,$D$114,A668)</f>
        <v>32.344252806185345</v>
      </c>
      <c r="BW668" s="6">
        <f ca="1">_xll.WEIBINV($C$115,$D$115,A668)</f>
        <v>27.683429322723622</v>
      </c>
      <c r="BX668" s="13"/>
      <c r="BY668" s="13"/>
      <c r="BZ668" s="12"/>
      <c r="CA668">
        <f ca="1">_xll.EMP($B$412:$B$511,$C$412:$C$511,A668)</f>
        <v>25.520997160232209</v>
      </c>
      <c r="CB668">
        <f ca="1">_xll.EMP($D$412:$D$511,$E$412:$E$511,A668)</f>
        <v>26.21304695933847</v>
      </c>
      <c r="CC668">
        <f ca="1">_xll.EMP($F$412:$F$511,$G$412:$G$511,A668)</f>
        <v>26.167712215918353</v>
      </c>
      <c r="CD668">
        <f ca="1">_xll.EMP($H$412:$H$511,$I$412:$I$511,A668)</f>
        <v>26.230658694417663</v>
      </c>
      <c r="CE668">
        <f ca="1">_xll.EMP($J$412:$J$511,$K$412:$K$511,A668)</f>
        <v>26.479475890609752</v>
      </c>
      <c r="CF668" t="e">
        <f ca="1">_xll.EMP($L$412:$L$511,$M$412:$M$511,A668)</f>
        <v>#VALUE!</v>
      </c>
      <c r="CG668">
        <f ca="1">_xll.EMP($N$412:$N$511,$O$412:$O$511,A668)</f>
        <v>26.013939203872283</v>
      </c>
      <c r="CH668">
        <f ca="1">_xll.EMP($P$412:$P$511,$Q$412:$Q$511,A668)</f>
        <v>26.144086472133772</v>
      </c>
      <c r="CI668">
        <f ca="1">_xll.EMP($R$412:$R$511,$S$412:$S$511,A668)</f>
        <v>26.154079347041613</v>
      </c>
      <c r="CJ668">
        <f ca="1">_xll.EMP($T$412:$T$511,$U$412:$U$511,A668)</f>
        <v>26.083533331122457</v>
      </c>
      <c r="CK668">
        <f ca="1">_xll.EMP($V$412:$V$511,$W$412:$W$511,A668)</f>
        <v>26.394554609175906</v>
      </c>
      <c r="CM668" s="12"/>
      <c r="CP668" s="6">
        <f t="shared" ca="1" si="182"/>
        <v>26.112573294144006</v>
      </c>
      <c r="CQ668" s="6">
        <f ca="1">_xll.DEXPONINV($J$105,$K$105,A668)</f>
        <v>29.898014399668401</v>
      </c>
      <c r="CR668" s="6">
        <f ca="1">_xll.EXPONINV($K$106,A668)+$J$106</f>
        <v>23.780404833211037</v>
      </c>
      <c r="CS668" s="6">
        <f t="shared" ca="1" si="183"/>
        <v>26.683402208525649</v>
      </c>
      <c r="CT668" s="6">
        <f ca="1">_xll.LOGISTICINV($J$108,$K$108,A668)</f>
        <v>27.718215572071614</v>
      </c>
      <c r="CU668" s="6">
        <f ca="1">_xll.LOGLOGINV($J$109,$K$109,A668)</f>
        <v>26.087018457874038</v>
      </c>
      <c r="CV668" s="6">
        <f ca="1">_xll.LOGLOGISTICINV($J$110,$K$110,A668)</f>
        <v>27.529378147891588</v>
      </c>
      <c r="CW668" s="6">
        <f t="shared" ca="1" si="184"/>
        <v>26.502242922699711</v>
      </c>
      <c r="CX668" s="6">
        <f t="shared" ca="1" si="185"/>
        <v>27.058208562335871</v>
      </c>
      <c r="CY668" s="6">
        <f ca="1">_xll.PARETO($J$113,$K$113,A668)</f>
        <v>23.151861039539309</v>
      </c>
      <c r="CZ668" s="6">
        <f ca="1">_xll.UNIFORM($J$114,$K$114,A668)</f>
        <v>24.949582828501661</v>
      </c>
      <c r="DA668" s="6">
        <f ca="1">_xll.WEIBINV($J$115,$K$115,A668)</f>
        <v>27.800889832444973</v>
      </c>
      <c r="DB668" s="13"/>
      <c r="DC668" s="13"/>
      <c r="DD668" s="12"/>
      <c r="DE668">
        <f ca="1">_xll.EMP($B$524:$B$623,$C$524:$C$623,A668)</f>
        <v>26.188311716374862</v>
      </c>
      <c r="DF668">
        <f ca="1">_xll.EMP($D$524:$D$623,$E$524:$E$623,A668)</f>
        <v>28.670561538608172</v>
      </c>
      <c r="DG668">
        <f ca="1">_xll.EMP($F$524:$F$623,$G$524:$G$623,A668)</f>
        <v>27.026508205025632</v>
      </c>
      <c r="DH668">
        <f ca="1">_xll.EMP($H$524:$H$623,$I$524:$I$623,A668)</f>
        <v>28.643284691477522</v>
      </c>
      <c r="DI668">
        <f ca="1">_xll.EMP($J$524:$J$623,$K$524:$K$623,A668)</f>
        <v>27.27533840886208</v>
      </c>
      <c r="DJ668" t="e">
        <f ca="1">_xll.EMP($L$524:$L$623,$M$524:$M$623,A668)</f>
        <v>#VALUE!</v>
      </c>
      <c r="DK668">
        <f ca="1">_xll.EMP($N$524:$N$623,$O$524:$O$623,A668)</f>
        <v>28.887551521213268</v>
      </c>
      <c r="DL668">
        <f ca="1">_xll.EMP($P$524:$P$623,$Q$524:$Q$623,A668)</f>
        <v>28.79918159621095</v>
      </c>
      <c r="DM668">
        <f ca="1">_xll.EMP($R$524:$R$623,$S$524:$S$623,A668)</f>
        <v>28.700814734964109</v>
      </c>
      <c r="DN668">
        <f ca="1">_xll.EMP($T$524:$T$623,$U$524:$U$623,A668)</f>
        <v>28.868482766455802</v>
      </c>
      <c r="DO668">
        <f ca="1">_xll.EMP($V$524:$V$623,$W$524:$W$623,A668)</f>
        <v>28.260301996953075</v>
      </c>
    </row>
    <row r="669" spans="1:119">
      <c r="A669">
        <v>0.38</v>
      </c>
      <c r="D669" s="6">
        <f t="shared" ca="1" si="170"/>
        <v>317.97746931134316</v>
      </c>
      <c r="E669" s="6">
        <f ca="1">_xll.DEXPONINV($C$84,$D$84,A669)</f>
        <v>408.38270783343927</v>
      </c>
      <c r="F669" s="6">
        <f ca="1">_xll.EXPONINV($D$85,A669)+$C$85</f>
        <v>260.41085380170716</v>
      </c>
      <c r="G669" s="6">
        <f t="shared" ca="1" si="171"/>
        <v>360.11910192240566</v>
      </c>
      <c r="H669" s="6">
        <f ca="1">_xll.LOGISTICINV($C$87,$D$87,A669)</f>
        <v>415.97019888467673</v>
      </c>
      <c r="I669" s="6">
        <f ca="1">_xll.LOGLOGINV($C$88,$D$88,A669)</f>
        <v>372.13758628876377</v>
      </c>
      <c r="J669" s="6">
        <f ca="1">_xll.LOGLOGISTICINV($C$89,$D$89,A669)</f>
        <v>403.93101478944612</v>
      </c>
      <c r="K669" s="6">
        <f t="shared" ca="1" si="172"/>
        <v>338.10774986375333</v>
      </c>
      <c r="L669" s="6">
        <f t="shared" ca="1" si="173"/>
        <v>403.31580616654333</v>
      </c>
      <c r="M669" s="6">
        <f ca="1">_xll.PARETO($C$92,$D$92,A669)</f>
        <v>174.99556575552253</v>
      </c>
      <c r="N669" s="6">
        <f ca="1">_xll.UNIFORM($C$93,$D$93,A669)</f>
        <v>338.52814881235201</v>
      </c>
      <c r="O669" s="6">
        <f ca="1">_xll.WEIBINV($C$94,$D$94,A669)</f>
        <v>392.30566851211086</v>
      </c>
      <c r="P669" s="13"/>
      <c r="Q669" s="13"/>
      <c r="R669" s="13"/>
      <c r="S669">
        <f ca="1">_xll.EMP($B$186:$B$285,$C$186:$C$285,A669)</f>
        <v>390.73207295140486</v>
      </c>
      <c r="T669">
        <f ca="1">_xll.EMP($D$186:$D$285,$E$186:$E$285,A669)</f>
        <v>413.42901996606514</v>
      </c>
      <c r="U669">
        <f ca="1">_xll.EMP($F$186:$F$285,$G$186:$G$285,A669)</f>
        <v>405.2575164528696</v>
      </c>
      <c r="V669">
        <f ca="1">_xll.EMP($H$186:$H$285,$I$186:$I$285,A669)</f>
        <v>413.18101223013826</v>
      </c>
      <c r="W669">
        <f ca="1">_xll.EMP($J$186:$J$285,$K$186:$K$285,A669)</f>
        <v>410.23492332578951</v>
      </c>
      <c r="X669" t="e">
        <f ca="1">_xll.EMP($L$186:$L$285,$M$186:$M$285,A669)</f>
        <v>#VALUE!</v>
      </c>
      <c r="Y669">
        <f ca="1">_xll.EMP($N$186:$N$285,$O$186:$O$285,A669)</f>
        <v>418.27603793013736</v>
      </c>
      <c r="Z669">
        <f ca="1">_xll.EMP($P$186:$P$285,$Q$186:$Q$285,A669)</f>
        <v>414.43409688719152</v>
      </c>
      <c r="AA669">
        <f ca="1">_xll.EMP($R$186:$R$285,$S$186:$S$285,A669)</f>
        <v>414.97490457930076</v>
      </c>
      <c r="AB669">
        <f ca="1">_xll.EMP($T$186:$T$285,$U$186:$U$285,A669)</f>
        <v>415.94847218479117</v>
      </c>
      <c r="AC669">
        <f ca="1">_xll.EMP($V$186:$V$285,$W$186:$W$285,A669)</f>
        <v>413.48282504962407</v>
      </c>
      <c r="AH669" s="6">
        <f t="shared" ca="1" si="174"/>
        <v>395.75096793313946</v>
      </c>
      <c r="AI669" s="6">
        <f ca="1">_xll.DEXPONINV($J$84,$K$84,A669)</f>
        <v>393.51526001608613</v>
      </c>
      <c r="AJ669" s="6">
        <f ca="1">_xll.EXPONINV($K$85,A669)+$J$85</f>
        <v>386.4075959363368</v>
      </c>
      <c r="AK669" s="6">
        <f t="shared" ca="1" si="175"/>
        <v>398.26018413721795</v>
      </c>
      <c r="AL669" s="6">
        <f ca="1">_xll.LOGISTICINV($J$87,$K$87,A669)</f>
        <v>392.54293224854507</v>
      </c>
      <c r="AM669" s="6">
        <f ca="1">_xll.LOGLOGINV($J$88,$K$88,A669)</f>
        <v>394.99759917722497</v>
      </c>
      <c r="AN669" s="6">
        <f ca="1">_xll.LOGLOGISTICINV($J$89,$K$89,A669)</f>
        <v>394.18179926966639</v>
      </c>
      <c r="AO669" s="6">
        <f t="shared" ca="1" si="176"/>
        <v>397.57743941623391</v>
      </c>
      <c r="AP669" s="6">
        <f t="shared" ca="1" si="177"/>
        <v>399.41724383378818</v>
      </c>
      <c r="AQ669" s="6">
        <f ca="1">_xll.PARETO($J$92,$K$92,A669)</f>
        <v>382.65202285003716</v>
      </c>
      <c r="AR669" s="6">
        <f ca="1">_xll.UNIFORM($J$93,$K$93,A669)</f>
        <v>456.62166762114043</v>
      </c>
      <c r="AS669" s="6">
        <f ca="1">_xll.WEIBINV($J$94,$K$94,A669)</f>
        <v>392.86814869907971</v>
      </c>
      <c r="AT669" s="13"/>
      <c r="AU669" s="13"/>
      <c r="AV669" s="12"/>
      <c r="AW669">
        <f ca="1">_xll.EMP($B$299:$B$398,$C$299:$C$398,A669)</f>
        <v>389.7156824945842</v>
      </c>
      <c r="AX669">
        <f ca="1">_xll.EMP($D$299:$D$398,$E$299:$E$398,A669)</f>
        <v>395.27009531218857</v>
      </c>
      <c r="AY669">
        <f ca="1">_xll.EMP($F$299:$F$398,$G$299:$G$398,A669)</f>
        <v>392.49887382088849</v>
      </c>
      <c r="AZ669">
        <f ca="1">_xll.EMP($H$299:$H$398,$I$299:$I$398,A669)</f>
        <v>395.14608618814566</v>
      </c>
      <c r="BA669">
        <f ca="1">_xll.EMP($J$299:$J$398,$K$299:$K$398,A669)</f>
        <v>392.77803410459541</v>
      </c>
      <c r="BB669" t="e">
        <f ca="1">_xll.EMP($L$299:$L$398,$M$299:$M$398,A669)</f>
        <v>#VALUE!</v>
      </c>
      <c r="BC669">
        <f ca="1">_xll.EMP($N$299:$N$398,$O$299:$O$398,A669)</f>
        <v>396.58412637143908</v>
      </c>
      <c r="BD669">
        <f ca="1">_xll.EMP($P$299:$P$398,$Q$299:$Q$398,A669)</f>
        <v>395.78447372960403</v>
      </c>
      <c r="BE669">
        <f ca="1">_xll.EMP($R$299:$R$398,$S$299:$S$398,A669)</f>
        <v>395.67315882380018</v>
      </c>
      <c r="BF669">
        <f ca="1">_xll.EMP($T$299:$T$398,$U$299:$U$398,A669)</f>
        <v>396.19306820191076</v>
      </c>
      <c r="BG669">
        <f ca="1">_xll.EMP($V$299:$V$398,$W$299:$W$398,A669)</f>
        <v>394.19080206379658</v>
      </c>
      <c r="BH669" s="12"/>
      <c r="BL669" s="6">
        <f t="shared" ca="1" si="178"/>
        <v>26.807508486113765</v>
      </c>
      <c r="BM669" s="6">
        <f ca="1">_xll.DEXPONINV($C$105,$D$105,A669)</f>
        <v>25.910071891712438</v>
      </c>
      <c r="BN669" s="6">
        <f ca="1">_xll.EXPONINV($D$106,A669)+$C$106</f>
        <v>25.0241297814928</v>
      </c>
      <c r="BO669" s="6">
        <f t="shared" ca="1" si="179"/>
        <v>27.841629938911183</v>
      </c>
      <c r="BP669" s="6">
        <f ca="1">_xll.LOGISTICINV($C$108,$D$108,A669)</f>
        <v>27.731992582670422</v>
      </c>
      <c r="BQ669" s="6">
        <f ca="1">_xll.LOGLOGINV($C$109,$D$109,A669)</f>
        <v>27.317501050670792</v>
      </c>
      <c r="BR669" s="6">
        <f ca="1">_xll.LOGLOGISTICINV($C$110,$D$110,A669)</f>
        <v>27.044196534819882</v>
      </c>
      <c r="BS669" s="6">
        <f t="shared" ca="1" si="180"/>
        <v>27.529481693454372</v>
      </c>
      <c r="BT669" s="6">
        <f t="shared" ca="1" si="181"/>
        <v>28.448618419360322</v>
      </c>
      <c r="BU669" s="6">
        <f ca="1">_xll.PARETO($C$113,$D$113,A669)</f>
        <v>23.752416152786171</v>
      </c>
      <c r="BV669" s="6">
        <f ca="1">_xll.UNIFORM($C$114,$D$114,A669)</f>
        <v>32.701653781508952</v>
      </c>
      <c r="BW669" s="6">
        <f ca="1">_xll.WEIBINV($C$115,$D$115,A669)</f>
        <v>27.972919234989938</v>
      </c>
      <c r="BX669" s="13"/>
      <c r="BY669" s="13"/>
      <c r="BZ669" s="12"/>
      <c r="CA669">
        <f ca="1">_xll.EMP($B$412:$B$511,$C$412:$C$511,A669)</f>
        <v>25.854594261868801</v>
      </c>
      <c r="CB669">
        <f ca="1">_xll.EMP($D$412:$D$511,$E$412:$E$511,A669)</f>
        <v>26.396976624763713</v>
      </c>
      <c r="CC669">
        <f ca="1">_xll.EMP($F$412:$F$511,$G$412:$G$511,A669)</f>
        <v>26.424919303526458</v>
      </c>
      <c r="CD669">
        <f ca="1">_xll.EMP($H$412:$H$511,$I$412:$I$511,A669)</f>
        <v>26.418104495814386</v>
      </c>
      <c r="CE669">
        <f ca="1">_xll.EMP($J$412:$J$511,$K$412:$K$511,A669)</f>
        <v>26.738538722975395</v>
      </c>
      <c r="CF669" t="e">
        <f ca="1">_xll.EMP($L$412:$L$511,$M$412:$M$511,A669)</f>
        <v>#VALUE!</v>
      </c>
      <c r="CG669">
        <f ca="1">_xll.EMP($N$412:$N$511,$O$412:$O$511,A669)</f>
        <v>26.16222268256378</v>
      </c>
      <c r="CH669">
        <f ca="1">_xll.EMP($P$412:$P$511,$Q$412:$Q$511,A669)</f>
        <v>26.313681349119985</v>
      </c>
      <c r="CI669">
        <f ca="1">_xll.EMP($R$412:$R$511,$S$412:$S$511,A669)</f>
        <v>26.322065562111398</v>
      </c>
      <c r="CJ669">
        <f ca="1">_xll.EMP($T$412:$T$511,$U$412:$U$511,A669)</f>
        <v>26.243797633387196</v>
      </c>
      <c r="CK669">
        <f ca="1">_xll.EMP($V$412:$V$511,$W$412:$W$511,A669)</f>
        <v>26.632357109011963</v>
      </c>
      <c r="CM669" s="12"/>
      <c r="CP669" s="6">
        <f t="shared" ca="1" si="182"/>
        <v>26.305515923820664</v>
      </c>
      <c r="CQ669" s="6">
        <f ca="1">_xll.DEXPONINV($J$105,$K$105,A669)</f>
        <v>30.006485998968181</v>
      </c>
      <c r="CR669" s="6">
        <f ca="1">_xll.EXPONINV($K$106,A669)+$J$106</f>
        <v>23.928097336271438</v>
      </c>
      <c r="CS669" s="6">
        <f t="shared" ca="1" si="183"/>
        <v>26.818253108190319</v>
      </c>
      <c r="CT669" s="6">
        <f ca="1">_xll.LOGISTICINV($J$108,$K$108,A669)</f>
        <v>27.846976974923646</v>
      </c>
      <c r="CU669" s="6">
        <f ca="1">_xll.LOGLOGINV($J$109,$K$109,A669)</f>
        <v>26.229003570681375</v>
      </c>
      <c r="CV669" s="6">
        <f ca="1">_xll.LOGLOGISTICINV($J$110,$K$110,A669)</f>
        <v>27.663109797977928</v>
      </c>
      <c r="CW669" s="6">
        <f t="shared" ca="1" si="184"/>
        <v>26.636932155829566</v>
      </c>
      <c r="CX669" s="6">
        <f t="shared" ca="1" si="185"/>
        <v>27.192348716483384</v>
      </c>
      <c r="CY669" s="6">
        <f ca="1">_xll.PARETO($J$113,$K$113,A669)</f>
        <v>23.289257387377642</v>
      </c>
      <c r="CZ669" s="6">
        <f ca="1">_xll.UNIFORM($J$114,$K$114,A669)</f>
        <v>25.096448648875391</v>
      </c>
      <c r="DA669" s="6">
        <f ca="1">_xll.WEIBINV($J$115,$K$115,A669)</f>
        <v>27.926672579153909</v>
      </c>
      <c r="DB669" s="13"/>
      <c r="DC669" s="13"/>
      <c r="DD669" s="12"/>
      <c r="DE669">
        <f ca="1">_xll.EMP($B$524:$B$623,$C$524:$C$623,A669)</f>
        <v>26.511283262622186</v>
      </c>
      <c r="DF669">
        <f ca="1">_xll.EMP($D$524:$D$623,$E$524:$E$623,A669)</f>
        <v>28.869791943463401</v>
      </c>
      <c r="DG669">
        <f ca="1">_xll.EMP($F$524:$F$623,$G$524:$G$623,A669)</f>
        <v>27.283542152191082</v>
      </c>
      <c r="DH669">
        <f ca="1">_xll.EMP($H$524:$H$623,$I$524:$I$623,A669)</f>
        <v>28.841514433671303</v>
      </c>
      <c r="DI669">
        <f ca="1">_xll.EMP($J$524:$J$623,$K$524:$K$623,A669)</f>
        <v>27.49341284641676</v>
      </c>
      <c r="DJ669" t="e">
        <f ca="1">_xll.EMP($L$524:$L$623,$M$524:$M$623,A669)</f>
        <v>#VALUE!</v>
      </c>
      <c r="DK669">
        <f ca="1">_xll.EMP($N$524:$N$623,$O$524:$O$623,A669)</f>
        <v>29.100346273830638</v>
      </c>
      <c r="DL669">
        <f ca="1">_xll.EMP($P$524:$P$623,$Q$524:$Q$623,A669)</f>
        <v>29.00100541837762</v>
      </c>
      <c r="DM669">
        <f ca="1">_xll.EMP($R$524:$R$623,$S$524:$S$623,A669)</f>
        <v>28.898228519639822</v>
      </c>
      <c r="DN669">
        <f ca="1">_xll.EMP($T$524:$T$623,$U$524:$U$623,A669)</f>
        <v>29.073082490784397</v>
      </c>
      <c r="DO669">
        <f ca="1">_xll.EMP($V$524:$V$623,$W$524:$W$623,A669)</f>
        <v>28.439594097056101</v>
      </c>
    </row>
    <row r="670" spans="1:119">
      <c r="A670">
        <v>0.39</v>
      </c>
      <c r="D670" s="6">
        <f t="shared" ca="1" si="170"/>
        <v>326.18576656345533</v>
      </c>
      <c r="E670" s="6">
        <f ca="1">_xll.DEXPONINV($C$84,$D$84,A670)</f>
        <v>411.74411816634557</v>
      </c>
      <c r="F670" s="6">
        <f ca="1">_xll.EXPONINV($D$85,A670)+$C$85</f>
        <v>266.50201812270836</v>
      </c>
      <c r="G670" s="6">
        <f t="shared" ca="1" si="171"/>
        <v>365.08598467426248</v>
      </c>
      <c r="H670" s="6">
        <f ca="1">_xll.LOGISTICINV($C$87,$D$87,A670)</f>
        <v>419.98170735630583</v>
      </c>
      <c r="I670" s="6">
        <f ca="1">_xll.LOGLOGINV($C$88,$D$88,A670)</f>
        <v>377.19939250827855</v>
      </c>
      <c r="J670" s="6">
        <f ca="1">_xll.LOGLOGISTICINV($C$89,$D$89,A670)</f>
        <v>408.2591227566424</v>
      </c>
      <c r="K670" s="6">
        <f t="shared" ca="1" si="172"/>
        <v>343.2992840604191</v>
      </c>
      <c r="L670" s="6">
        <f t="shared" ca="1" si="173"/>
        <v>407.8224175045475</v>
      </c>
      <c r="M670" s="6">
        <f ca="1">_xll.PARETO($C$92,$D$92,A670)</f>
        <v>179.61591244829006</v>
      </c>
      <c r="N670" s="6">
        <f ca="1">_xll.UNIFORM($C$93,$D$93,A670)</f>
        <v>345.2962729764086</v>
      </c>
      <c r="O670" s="6">
        <f ca="1">_xll.WEIBINV($C$94,$D$94,A670)</f>
        <v>396.91525216696431</v>
      </c>
      <c r="P670" s="13"/>
      <c r="Q670" s="13"/>
      <c r="R670" s="13"/>
      <c r="S670">
        <f ca="1">_xll.EMP($B$186:$B$285,$C$186:$C$285,A670)</f>
        <v>396.89778606938387</v>
      </c>
      <c r="T670">
        <f ca="1">_xll.EMP($D$186:$D$285,$E$186:$E$285,A670)</f>
        <v>416.83247136422091</v>
      </c>
      <c r="U670">
        <f ca="1">_xll.EMP($F$186:$F$285,$G$186:$G$285,A670)</f>
        <v>410.22562347434678</v>
      </c>
      <c r="V670">
        <f ca="1">_xll.EMP($H$186:$H$285,$I$186:$I$285,A670)</f>
        <v>416.59488442676849</v>
      </c>
      <c r="W670">
        <f ca="1">_xll.EMP($J$186:$J$285,$K$186:$K$285,A670)</f>
        <v>414.8424446606582</v>
      </c>
      <c r="X670" t="e">
        <f ca="1">_xll.EMP($L$186:$L$285,$M$186:$M$285,A670)</f>
        <v>#VALUE!</v>
      </c>
      <c r="Y670">
        <f ca="1">_xll.EMP($N$186:$N$285,$O$186:$O$285,A670)</f>
        <v>421.26741030277429</v>
      </c>
      <c r="Z670">
        <f ca="1">_xll.EMP($P$186:$P$285,$Q$186:$Q$285,A670)</f>
        <v>417.76995796328225</v>
      </c>
      <c r="AA670">
        <f ca="1">_xll.EMP($R$186:$R$285,$S$186:$S$285,A670)</f>
        <v>418.31676053043253</v>
      </c>
      <c r="AB670">
        <f ca="1">_xll.EMP($T$186:$T$285,$U$186:$U$285,A670)</f>
        <v>419.17208269044619</v>
      </c>
      <c r="AC670">
        <f ca="1">_xll.EMP($V$186:$V$285,$W$186:$W$285,A670)</f>
        <v>417.37052955635119</v>
      </c>
      <c r="AH670" s="6">
        <f t="shared" ca="1" si="174"/>
        <v>397.71478462093359</v>
      </c>
      <c r="AI670" s="6">
        <f ca="1">_xll.DEXPONINV($J$84,$K$84,A670)</f>
        <v>394.65736552595058</v>
      </c>
      <c r="AJ670" s="6">
        <f ca="1">_xll.EXPONINV($K$85,A670)+$J$85</f>
        <v>387.50496528649762</v>
      </c>
      <c r="AK670" s="6">
        <f t="shared" ca="1" si="175"/>
        <v>399.93781262627556</v>
      </c>
      <c r="AL670" s="6">
        <f ca="1">_xll.LOGISTICINV($J$87,$K$87,A670)</f>
        <v>393.93206918149417</v>
      </c>
      <c r="AM670" s="6">
        <f ca="1">_xll.LOGLOGINV($J$88,$K$88,A670)</f>
        <v>396.12911952190666</v>
      </c>
      <c r="AN670" s="6">
        <f ca="1">_xll.LOGLOGISTICINV($J$89,$K$89,A670)</f>
        <v>395.45540923456269</v>
      </c>
      <c r="AO670" s="6">
        <f t="shared" ca="1" si="176"/>
        <v>399.15586076216431</v>
      </c>
      <c r="AP670" s="6">
        <f t="shared" ca="1" si="177"/>
        <v>401.3198503237885</v>
      </c>
      <c r="AQ670" s="6">
        <f ca="1">_xll.PARETO($J$92,$K$92,A670)</f>
        <v>383.66098921676235</v>
      </c>
      <c r="AR670" s="6">
        <f ca="1">_xll.UNIFORM($J$93,$K$93,A670)</f>
        <v>459.31838193127714</v>
      </c>
      <c r="AS670" s="6">
        <f ca="1">_xll.WEIBINV($J$94,$K$94,A670)</f>
        <v>395.44761668741762</v>
      </c>
      <c r="AT670" s="13"/>
      <c r="AU670" s="13"/>
      <c r="AV670" s="12"/>
      <c r="AW670">
        <f ca="1">_xll.EMP($B$299:$B$398,$C$299:$C$398,A670)</f>
        <v>391.27081130057485</v>
      </c>
      <c r="AX670">
        <f ca="1">_xll.EMP($D$299:$D$398,$E$299:$E$398,A670)</f>
        <v>396.31382918282151</v>
      </c>
      <c r="AY670">
        <f ca="1">_xll.EMP($F$299:$F$398,$G$299:$G$398,A670)</f>
        <v>393.73839806312134</v>
      </c>
      <c r="AZ670">
        <f ca="1">_xll.EMP($H$299:$H$398,$I$299:$I$398,A670)</f>
        <v>396.19907843759626</v>
      </c>
      <c r="BA670">
        <f ca="1">_xll.EMP($J$299:$J$398,$K$299:$K$398,A670)</f>
        <v>393.93204345549105</v>
      </c>
      <c r="BB670" t="e">
        <f ca="1">_xll.EMP($L$299:$L$398,$M$299:$M$398,A670)</f>
        <v>#VALUE!</v>
      </c>
      <c r="BC670">
        <f ca="1">_xll.EMP($N$299:$N$398,$O$299:$O$398,A670)</f>
        <v>397.42583393846053</v>
      </c>
      <c r="BD670">
        <f ca="1">_xll.EMP($P$299:$P$398,$Q$299:$Q$398,A670)</f>
        <v>396.79232527403502</v>
      </c>
      <c r="BE670">
        <f ca="1">_xll.EMP($R$299:$R$398,$S$299:$S$398,A670)</f>
        <v>396.63626504258639</v>
      </c>
      <c r="BF670">
        <f ca="1">_xll.EMP($T$299:$T$398,$U$299:$U$398,A670)</f>
        <v>397.13982987686256</v>
      </c>
      <c r="BG670">
        <f ca="1">_xll.EMP($V$299:$V$398,$W$299:$W$398,A670)</f>
        <v>395.26088228406013</v>
      </c>
      <c r="BH670" s="12"/>
      <c r="BL670" s="6">
        <f t="shared" ca="1" si="178"/>
        <v>27.133611108280263</v>
      </c>
      <c r="BM670" s="6">
        <f ca="1">_xll.DEXPONINV($C$105,$D$105,A670)</f>
        <v>26.109811907337544</v>
      </c>
      <c r="BN670" s="6">
        <f ca="1">_xll.EXPONINV($D$106,A670)+$C$106</f>
        <v>25.224946225116579</v>
      </c>
      <c r="BO670" s="6">
        <f t="shared" ca="1" si="179"/>
        <v>28.067409071505217</v>
      </c>
      <c r="BP670" s="6">
        <f ca="1">_xll.LOGISTICINV($C$108,$D$108,A670)</f>
        <v>27.962079333862036</v>
      </c>
      <c r="BQ670" s="6">
        <f ca="1">_xll.LOGLOGINV($C$109,$D$109,A670)</f>
        <v>27.512088631863758</v>
      </c>
      <c r="BR670" s="6">
        <f ca="1">_xll.LOGLOGISTICINV($C$110,$D$110,A670)</f>
        <v>27.238761603211241</v>
      </c>
      <c r="BS670" s="6">
        <f t="shared" ca="1" si="180"/>
        <v>27.740800594922746</v>
      </c>
      <c r="BT670" s="6">
        <f t="shared" ca="1" si="181"/>
        <v>28.707403764764411</v>
      </c>
      <c r="BU670" s="6">
        <f ca="1">_xll.PARETO($C$113,$D$113,A670)</f>
        <v>23.928329920013429</v>
      </c>
      <c r="BV670" s="6">
        <f ca="1">_xll.UNIFORM($C$114,$D$114,A670)</f>
        <v>33.059054756832552</v>
      </c>
      <c r="BW670" s="6">
        <f ca="1">_xll.WEIBINV($C$115,$D$115,A670)</f>
        <v>28.260302664341772</v>
      </c>
      <c r="BX670" s="13"/>
      <c r="BY670" s="13"/>
      <c r="BZ670" s="12"/>
      <c r="CA670">
        <f ca="1">_xll.EMP($B$412:$B$511,$C$412:$C$511,A670)</f>
        <v>26.188310294356711</v>
      </c>
      <c r="CB670">
        <f ca="1">_xll.EMP($D$412:$D$511,$E$412:$E$511,A670)</f>
        <v>26.582513775903735</v>
      </c>
      <c r="CC670">
        <f ca="1">_xll.EMP($F$412:$F$511,$G$412:$G$511,A670)</f>
        <v>26.686687767538466</v>
      </c>
      <c r="CD670">
        <f ca="1">_xll.EMP($H$412:$H$511,$I$412:$I$511,A670)</f>
        <v>26.606677225392318</v>
      </c>
      <c r="CE670">
        <f ca="1">_xll.EMP($J$412:$J$511,$K$412:$K$511,A670)</f>
        <v>26.997603772786931</v>
      </c>
      <c r="CF670" t="e">
        <f ca="1">_xll.EMP($L$412:$L$511,$M$412:$M$511,A670)</f>
        <v>#VALUE!</v>
      </c>
      <c r="CG670">
        <f ca="1">_xll.EMP($N$412:$N$511,$O$412:$O$511,A670)</f>
        <v>26.310506161255272</v>
      </c>
      <c r="CH670">
        <f ca="1">_xll.EMP($P$412:$P$511,$Q$412:$Q$511,A670)</f>
        <v>26.4863595069457</v>
      </c>
      <c r="CI670">
        <f ca="1">_xll.EMP($R$412:$R$511,$S$412:$S$511,A670)</f>
        <v>26.496770670126399</v>
      </c>
      <c r="CJ670">
        <f ca="1">_xll.EMP($T$412:$T$511,$U$412:$U$511,A670)</f>
        <v>26.406193929715329</v>
      </c>
      <c r="CK670">
        <f ca="1">_xll.EMP($V$412:$V$511,$W$412:$W$511,A670)</f>
        <v>26.870159608848017</v>
      </c>
      <c r="CM670" s="12"/>
      <c r="CP670" s="6">
        <f t="shared" ca="1" si="182"/>
        <v>26.497660199180487</v>
      </c>
      <c r="CQ670" s="6">
        <f ca="1">_xll.DEXPONINV($J$105,$K$105,A670)</f>
        <v>30.112139833060485</v>
      </c>
      <c r="CR670" s="6">
        <f ca="1">_xll.EXPONINV($K$106,A670)+$J$106</f>
        <v>24.078191448429447</v>
      </c>
      <c r="CS670" s="6">
        <f t="shared" ca="1" si="183"/>
        <v>26.952476915015005</v>
      </c>
      <c r="CT670" s="6">
        <f ca="1">_xll.LOGISTICINV($J$108,$K$108,A670)</f>
        <v>27.974432973537311</v>
      </c>
      <c r="CU670" s="6">
        <f ca="1">_xll.LOGLOGINV($J$109,$K$109,A670)</f>
        <v>26.371113723907584</v>
      </c>
      <c r="CV670" s="6">
        <f ca="1">_xll.LOGLOGISTICINV($J$110,$K$110,A670)</f>
        <v>27.796125437195229</v>
      </c>
      <c r="CW670" s="6">
        <f t="shared" ca="1" si="184"/>
        <v>26.7712210934748</v>
      </c>
      <c r="CX670" s="6">
        <f t="shared" ca="1" si="185"/>
        <v>27.325416643483155</v>
      </c>
      <c r="CY670" s="6">
        <f ca="1">_xll.PARETO($J$113,$K$113,A670)</f>
        <v>23.429723331149766</v>
      </c>
      <c r="CZ670" s="6">
        <f ca="1">_xll.UNIFORM($J$114,$K$114,A670)</f>
        <v>25.243314469249121</v>
      </c>
      <c r="DA670" s="6">
        <f ca="1">_xll.WEIBINV($J$115,$K$115,A670)</f>
        <v>28.050813321371532</v>
      </c>
      <c r="DB670" s="13"/>
      <c r="DC670" s="13"/>
      <c r="DD670" s="12"/>
      <c r="DE670">
        <f ca="1">_xll.EMP($B$524:$B$623,$C$524:$C$623,A670)</f>
        <v>26.824966708091207</v>
      </c>
      <c r="DF670">
        <f ca="1">_xll.EMP($D$524:$D$623,$E$524:$E$623,A670)</f>
        <v>29.05163464845803</v>
      </c>
      <c r="DG670">
        <f ca="1">_xll.EMP($F$524:$F$623,$G$524:$G$623,A670)</f>
        <v>27.531007255338633</v>
      </c>
      <c r="DH670">
        <f ca="1">_xll.EMP($H$524:$H$623,$I$524:$I$623,A670)</f>
        <v>29.023578190078162</v>
      </c>
      <c r="DI670">
        <f ca="1">_xll.EMP($J$524:$J$623,$K$524:$K$623,A670)</f>
        <v>27.705213024987664</v>
      </c>
      <c r="DJ670" t="e">
        <f ca="1">_xll.EMP($L$524:$L$623,$M$524:$M$623,A670)</f>
        <v>#VALUE!</v>
      </c>
      <c r="DK670">
        <f ca="1">_xll.EMP($N$524:$N$623,$O$524:$O$623,A670)</f>
        <v>29.302068705869267</v>
      </c>
      <c r="DL670">
        <f ca="1">_xll.EMP($P$524:$P$623,$Q$524:$Q$623,A670)</f>
        <v>29.182876245118457</v>
      </c>
      <c r="DM670">
        <f ca="1">_xll.EMP($R$524:$R$623,$S$524:$S$623,A670)</f>
        <v>29.084779061551341</v>
      </c>
      <c r="DN670">
        <f ca="1">_xll.EMP($T$524:$T$623,$U$524:$U$623,A670)</f>
        <v>29.260506634073735</v>
      </c>
      <c r="DO670">
        <f ca="1">_xll.EMP($V$524:$V$623,$W$524:$W$623,A670)</f>
        <v>28.618886197159124</v>
      </c>
    </row>
    <row r="671" spans="1:119">
      <c r="A671">
        <v>0.4</v>
      </c>
      <c r="D671" s="6">
        <f t="shared" ca="1" si="170"/>
        <v>334.43020949820635</v>
      </c>
      <c r="E671" s="6">
        <f ca="1">_xll.DEXPONINV($C$84,$D$84,A671)</f>
        <v>415.02042029381016</v>
      </c>
      <c r="F671" s="6">
        <f ca="1">_xll.EXPONINV($D$85,A671)+$C$85</f>
        <v>272.69386739310909</v>
      </c>
      <c r="G671" s="6">
        <f t="shared" ca="1" si="171"/>
        <v>370.06269498406391</v>
      </c>
      <c r="H671" s="6">
        <f ca="1">_xll.LOGISTICINV($C$87,$D$87,A671)</f>
        <v>423.95627898014055</v>
      </c>
      <c r="I671" s="6">
        <f ca="1">_xll.LOGLOGINV($C$88,$D$88,A671)</f>
        <v>382.26924803541493</v>
      </c>
      <c r="J671" s="6">
        <f ca="1">_xll.LOGLOGISTICINV($C$89,$D$89,A671)</f>
        <v>412.59311420189863</v>
      </c>
      <c r="K671" s="6">
        <f t="shared" ca="1" si="172"/>
        <v>348.53199586063118</v>
      </c>
      <c r="L671" s="6">
        <f t="shared" ca="1" si="173"/>
        <v>412.29633013579326</v>
      </c>
      <c r="M671" s="6">
        <f ca="1">_xll.PARETO($C$92,$D$92,A671)</f>
        <v>184.43768075911026</v>
      </c>
      <c r="N671" s="6">
        <f ca="1">_xll.UNIFORM($C$93,$D$93,A671)</f>
        <v>352.06439714046519</v>
      </c>
      <c r="O671" s="6">
        <f ca="1">_xll.WEIBINV($C$94,$D$94,A671)</f>
        <v>401.50096895316176</v>
      </c>
      <c r="P671" s="13"/>
      <c r="Q671" s="13"/>
      <c r="R671" s="13"/>
      <c r="S671">
        <f ca="1">_xll.EMP($B$186:$B$285,$C$186:$C$285,A671)</f>
        <v>402.98265710475539</v>
      </c>
      <c r="T671">
        <f ca="1">_xll.EMP($D$186:$D$285,$E$186:$E$285,A671)</f>
        <v>420.30513063731019</v>
      </c>
      <c r="U671">
        <f ca="1">_xll.EMP($F$186:$F$285,$G$186:$G$285,A671)</f>
        <v>415.06255465318998</v>
      </c>
      <c r="V671">
        <f ca="1">_xll.EMP($H$186:$H$285,$I$186:$I$285,A671)</f>
        <v>420.09805960780943</v>
      </c>
      <c r="W671">
        <f ca="1">_xll.EMP($J$186:$J$285,$K$186:$K$285,A671)</f>
        <v>419.41348617831363</v>
      </c>
      <c r="X671" t="e">
        <f ca="1">_xll.EMP($L$186:$L$285,$M$186:$M$285,A671)</f>
        <v>#VALUE!</v>
      </c>
      <c r="Y671">
        <f ca="1">_xll.EMP($N$186:$N$285,$O$186:$O$285,A671)</f>
        <v>424.18607744549087</v>
      </c>
      <c r="Z671">
        <f ca="1">_xll.EMP($P$186:$P$285,$Q$186:$Q$285,A671)</f>
        <v>421.11871341990303</v>
      </c>
      <c r="AA671">
        <f ca="1">_xll.EMP($R$186:$R$285,$S$186:$S$285,A671)</f>
        <v>421.62622297040411</v>
      </c>
      <c r="AB671">
        <f ca="1">_xll.EMP($T$186:$T$285,$U$186:$U$285,A671)</f>
        <v>422.3848701777556</v>
      </c>
      <c r="AC671">
        <f ca="1">_xll.EMP($V$186:$V$285,$W$186:$W$285,A671)</f>
        <v>421.25823406307831</v>
      </c>
      <c r="AH671" s="6">
        <f t="shared" ca="1" si="174"/>
        <v>399.72026426098313</v>
      </c>
      <c r="AI671" s="6">
        <f ca="1">_xll.DEXPONINV($J$84,$K$84,A671)</f>
        <v>395.77055384310631</v>
      </c>
      <c r="AJ671" s="6">
        <f ca="1">_xll.EXPONINV($K$85,A671)+$J$85</f>
        <v>388.62047379227317</v>
      </c>
      <c r="AK671" s="6">
        <f t="shared" ca="1" si="175"/>
        <v>401.60794339479185</v>
      </c>
      <c r="AL671" s="6">
        <f ca="1">_xll.LOGISTICINV($J$87,$K$87,A671)</f>
        <v>395.30841533017326</v>
      </c>
      <c r="AM671" s="6">
        <f ca="1">_xll.LOGLOGINV($J$88,$K$88,A671)</f>
        <v>397.26243921546484</v>
      </c>
      <c r="AN671" s="6">
        <f ca="1">_xll.LOGLOGISTICINV($J$89,$K$89,A671)</f>
        <v>396.72135051540931</v>
      </c>
      <c r="AO671" s="6">
        <f t="shared" ca="1" si="176"/>
        <v>400.72902791681872</v>
      </c>
      <c r="AP671" s="6">
        <f t="shared" ca="1" si="177"/>
        <v>403.20865203520304</v>
      </c>
      <c r="AQ671" s="6">
        <f ca="1">_xll.PARETO($J$92,$K$92,A671)</f>
        <v>384.68936024835057</v>
      </c>
      <c r="AR671" s="6">
        <f ca="1">_xll.UNIFORM($J$93,$K$93,A671)</f>
        <v>462.01509624141386</v>
      </c>
      <c r="AS671" s="6">
        <f ca="1">_xll.WEIBINV($J$94,$K$94,A671)</f>
        <v>398.0006896221476</v>
      </c>
      <c r="AT671" s="13"/>
      <c r="AU671" s="13"/>
      <c r="AV671" s="12"/>
      <c r="AW671">
        <f ca="1">_xll.EMP($B$299:$B$398,$C$299:$C$398,A671)</f>
        <v>392.80973722228481</v>
      </c>
      <c r="AX671">
        <f ca="1">_xll.EMP($D$299:$D$398,$E$299:$E$398,A671)</f>
        <v>397.3575630534545</v>
      </c>
      <c r="AY671">
        <f ca="1">_xll.EMP($F$299:$F$398,$G$299:$G$398,A671)</f>
        <v>394.97792230535418</v>
      </c>
      <c r="AZ671">
        <f ca="1">_xll.EMP($H$299:$H$398,$I$299:$I$398,A671)</f>
        <v>397.25207068704691</v>
      </c>
      <c r="BA671">
        <f ca="1">_xll.EMP($J$299:$J$398,$K$299:$K$398,A671)</f>
        <v>395.08437904582763</v>
      </c>
      <c r="BB671" t="e">
        <f ca="1">_xll.EMP($L$299:$L$398,$M$299:$M$398,A671)</f>
        <v>#VALUE!</v>
      </c>
      <c r="BC671">
        <f ca="1">_xll.EMP($N$299:$N$398,$O$299:$O$398,A671)</f>
        <v>398.22255460205173</v>
      </c>
      <c r="BD671">
        <f ca="1">_xll.EMP($P$299:$P$398,$Q$299:$Q$398,A671)</f>
        <v>397.7952518066632</v>
      </c>
      <c r="BE671">
        <f ca="1">_xll.EMP($R$299:$R$398,$S$299:$S$398,A671)</f>
        <v>397.59937126137265</v>
      </c>
      <c r="BF671">
        <f ca="1">_xll.EMP($T$299:$T$398,$U$299:$U$398,A671)</f>
        <v>398.05446149622151</v>
      </c>
      <c r="BG671">
        <f ca="1">_xll.EMP($V$299:$V$398,$W$299:$W$398,A671)</f>
        <v>396.33096250432368</v>
      </c>
      <c r="BH671" s="12"/>
      <c r="BL671" s="6">
        <f t="shared" ca="1" si="178"/>
        <v>27.464724139169881</v>
      </c>
      <c r="BM671" s="6">
        <f ca="1">_xll.DEXPONINV($C$105,$D$105,A671)</f>
        <v>26.304494666453877</v>
      </c>
      <c r="BN671" s="6">
        <f ca="1">_xll.EXPONINV($D$106,A671)+$C$106</f>
        <v>25.429082098721118</v>
      </c>
      <c r="BO671" s="6">
        <f t="shared" ca="1" si="179"/>
        <v>28.292766079025242</v>
      </c>
      <c r="BP671" s="6">
        <f ca="1">_xll.LOGISTICINV($C$108,$D$108,A671)</f>
        <v>28.190047510615038</v>
      </c>
      <c r="BQ671" s="6">
        <f ca="1">_xll.LOGLOGINV($C$109,$D$109,A671)</f>
        <v>27.706985647126785</v>
      </c>
      <c r="BR671" s="6">
        <f ca="1">_xll.LOGLOGISTICINV($C$110,$D$110,A671)</f>
        <v>27.432915633505353</v>
      </c>
      <c r="BS671" s="6">
        <f t="shared" ca="1" si="180"/>
        <v>27.952190688282307</v>
      </c>
      <c r="BT671" s="6">
        <f t="shared" ca="1" si="181"/>
        <v>28.964311436349281</v>
      </c>
      <c r="BU671" s="6">
        <f ca="1">_xll.PARETO($C$113,$D$113,A671)</f>
        <v>24.10848686220152</v>
      </c>
      <c r="BV671" s="6">
        <f ca="1">_xll.UNIFORM($C$114,$D$114,A671)</f>
        <v>33.416455732156152</v>
      </c>
      <c r="BW671" s="6">
        <f ca="1">_xll.WEIBINV($C$115,$D$115,A671)</f>
        <v>28.545784419522874</v>
      </c>
      <c r="BX671" s="13"/>
      <c r="BY671" s="13"/>
      <c r="BZ671" s="12"/>
      <c r="CA671">
        <f ca="1">_xll.EMP($B$412:$B$511,$C$412:$C$511,A671)</f>
        <v>26.522929450986062</v>
      </c>
      <c r="CB671">
        <f ca="1">_xll.EMP($D$412:$D$511,$E$412:$E$511,A671)</f>
        <v>26.769523122721704</v>
      </c>
      <c r="CC671">
        <f ca="1">_xll.EMP($F$412:$F$511,$G$412:$G$511,A671)</f>
        <v>26.955897485474004</v>
      </c>
      <c r="CD671">
        <f ca="1">_xll.EMP($H$412:$H$511,$I$412:$I$511,A671)</f>
        <v>26.797064651111015</v>
      </c>
      <c r="CE671">
        <f ca="1">_xll.EMP($J$412:$J$511,$K$412:$K$511,A671)</f>
        <v>27.256960261151473</v>
      </c>
      <c r="CF671" t="e">
        <f ca="1">_xll.EMP($L$412:$L$511,$M$412:$M$511,A671)</f>
        <v>#VALUE!</v>
      </c>
      <c r="CG671">
        <f ca="1">_xll.EMP($N$412:$N$511,$O$412:$O$511,A671)</f>
        <v>26.465564287169954</v>
      </c>
      <c r="CH671">
        <f ca="1">_xll.EMP($P$412:$P$511,$Q$412:$Q$511,A671)</f>
        <v>26.659620373566721</v>
      </c>
      <c r="CI671">
        <f ca="1">_xll.EMP($R$412:$R$511,$S$412:$S$511,A671)</f>
        <v>26.672310972660437</v>
      </c>
      <c r="CJ671">
        <f ca="1">_xll.EMP($T$412:$T$511,$U$412:$U$511,A671)</f>
        <v>26.571845550247964</v>
      </c>
      <c r="CK671">
        <f ca="1">_xll.EMP($V$412:$V$511,$W$412:$W$511,A671)</f>
        <v>27.107962108684074</v>
      </c>
      <c r="CM671" s="12"/>
      <c r="CP671" s="6">
        <f t="shared" ca="1" si="182"/>
        <v>26.688929086035007</v>
      </c>
      <c r="CQ671" s="6">
        <f ca="1">_xll.DEXPONINV($J$105,$K$105,A671)</f>
        <v>30.215118597069974</v>
      </c>
      <c r="CR671" s="6">
        <f ca="1">_xll.EXPONINV($K$106,A671)+$J$106</f>
        <v>24.230766567057056</v>
      </c>
      <c r="CS671" s="6">
        <f t="shared" ca="1" si="183"/>
        <v>27.086171538154872</v>
      </c>
      <c r="CT671" s="6">
        <f ca="1">_xll.LOGISTICINV($J$108,$K$108,A671)</f>
        <v>28.100715392971331</v>
      </c>
      <c r="CU671" s="6">
        <f ca="1">_xll.LOGLOGINV($J$109,$K$109,A671)</f>
        <v>26.5134498613556</v>
      </c>
      <c r="CV671" s="6">
        <f ca="1">_xll.LOGLOGISTICINV($J$110,$K$110,A671)</f>
        <v>27.928547083672431</v>
      </c>
      <c r="CW671" s="6">
        <f t="shared" ca="1" si="184"/>
        <v>26.905205321492566</v>
      </c>
      <c r="CX671" s="6">
        <f t="shared" ca="1" si="185"/>
        <v>27.457519066959861</v>
      </c>
      <c r="CY671" s="6">
        <f ca="1">_xll.PARETO($J$113,$K$113,A671)</f>
        <v>23.573379482375863</v>
      </c>
      <c r="CZ671" s="6">
        <f ca="1">_xll.UNIFORM($J$114,$K$114,A671)</f>
        <v>25.390180289622851</v>
      </c>
      <c r="DA671" s="6">
        <f ca="1">_xll.WEIBINV($J$115,$K$115,A671)</f>
        <v>28.173427070266186</v>
      </c>
      <c r="DB671" s="13"/>
      <c r="DC671" s="13"/>
      <c r="DD671" s="12"/>
      <c r="DE671">
        <f ca="1">_xll.EMP($B$524:$B$623,$C$524:$C$623,A671)</f>
        <v>27.128524976084115</v>
      </c>
      <c r="DF671">
        <f ca="1">_xll.EMP($D$524:$D$623,$E$524:$E$623,A671)</f>
        <v>29.222378614938911</v>
      </c>
      <c r="DG671">
        <f ca="1">_xll.EMP($F$524:$F$623,$G$524:$G$623,A671)</f>
        <v>27.767798913593509</v>
      </c>
      <c r="DH671">
        <f ca="1">_xll.EMP($H$524:$H$623,$I$524:$I$623,A671)</f>
        <v>29.193947452223284</v>
      </c>
      <c r="DI671">
        <f ca="1">_xll.EMP($J$524:$J$623,$K$524:$K$623,A671)</f>
        <v>27.91091201315044</v>
      </c>
      <c r="DJ671" t="e">
        <f ca="1">_xll.EMP($L$524:$L$623,$M$524:$M$623,A671)</f>
        <v>#VALUE!</v>
      </c>
      <c r="DK671">
        <f ca="1">_xll.EMP($N$524:$N$623,$O$524:$O$623,A671)</f>
        <v>29.489804358079649</v>
      </c>
      <c r="DL671">
        <f ca="1">_xll.EMP($P$524:$P$623,$Q$524:$Q$623,A671)</f>
        <v>29.350996415764186</v>
      </c>
      <c r="DM671">
        <f ca="1">_xll.EMP($R$524:$R$623,$S$524:$S$623,A671)</f>
        <v>29.26227789296281</v>
      </c>
      <c r="DN671">
        <f ca="1">_xll.EMP($T$524:$T$623,$U$524:$U$623,A671)</f>
        <v>29.433228436012541</v>
      </c>
      <c r="DO671">
        <f ca="1">_xll.EMP($V$524:$V$623,$W$524:$W$623,A671)</f>
        <v>28.798178297262151</v>
      </c>
    </row>
    <row r="672" spans="1:119">
      <c r="A672">
        <v>0.41</v>
      </c>
      <c r="D672" s="6">
        <f t="shared" ca="1" si="170"/>
        <v>342.7075708225035</v>
      </c>
      <c r="E672" s="6">
        <f ca="1">_xll.DEXPONINV($C$84,$D$84,A672)</f>
        <v>418.21581774736114</v>
      </c>
      <c r="F672" s="6">
        <f ca="1">_xll.EXPONINV($D$85,A672)+$C$85</f>
        <v>278.98978621605738</v>
      </c>
      <c r="G672" s="6">
        <f t="shared" ca="1" si="171"/>
        <v>375.05228758339092</v>
      </c>
      <c r="H672" s="6">
        <f ca="1">_xll.LOGISTICINV($C$87,$D$87,A672)</f>
        <v>427.89785709898763</v>
      </c>
      <c r="I672" s="6">
        <f ca="1">_xll.LOGLOGINV($C$88,$D$88,A672)</f>
        <v>387.35069135370776</v>
      </c>
      <c r="J672" s="6">
        <f ca="1">_xll.LOGLOGISTICINV($C$89,$D$89,A672)</f>
        <v>416.93656463683641</v>
      </c>
      <c r="K672" s="6">
        <f t="shared" ca="1" si="172"/>
        <v>353.80947220571096</v>
      </c>
      <c r="L672" s="6">
        <f t="shared" ca="1" si="173"/>
        <v>416.74099226939501</v>
      </c>
      <c r="M672" s="6">
        <f ca="1">_xll.PARETO($C$92,$D$92,A672)</f>
        <v>189.473232241451</v>
      </c>
      <c r="N672" s="6">
        <f ca="1">_xll.UNIFORM($C$93,$D$93,A672)</f>
        <v>358.83252130452178</v>
      </c>
      <c r="O672" s="6">
        <f ca="1">_xll.WEIBINV($C$94,$D$94,A672)</f>
        <v>406.06578878264611</v>
      </c>
      <c r="P672" s="13"/>
      <c r="Q672" s="13"/>
      <c r="R672" s="13"/>
      <c r="S672">
        <f ca="1">_xll.EMP($B$186:$B$285,$C$186:$C$285,A672)</f>
        <v>408.9918098801943</v>
      </c>
      <c r="T672">
        <f ca="1">_xll.EMP($D$186:$D$285,$E$186:$E$285,A672)</f>
        <v>423.80076451766286</v>
      </c>
      <c r="U672">
        <f ca="1">_xll.EMP($F$186:$F$285,$G$186:$G$285,A672)</f>
        <v>419.7755730681647</v>
      </c>
      <c r="V672">
        <f ca="1">_xll.EMP($H$186:$H$285,$I$186:$I$285,A672)</f>
        <v>423.62029338938243</v>
      </c>
      <c r="W672">
        <f ca="1">_xll.EMP($J$186:$J$285,$K$186:$K$285,A672)</f>
        <v>423.95947552942869</v>
      </c>
      <c r="X672" t="e">
        <f ca="1">_xll.EMP($L$186:$L$285,$M$186:$M$285,A672)</f>
        <v>#VALUE!</v>
      </c>
      <c r="Y672">
        <f ca="1">_xll.EMP($N$186:$N$285,$O$186:$O$285,A672)</f>
        <v>426.97881200476394</v>
      </c>
      <c r="Z672">
        <f ca="1">_xll.EMP($P$186:$P$285,$Q$186:$Q$285,A672)</f>
        <v>424.48564096454703</v>
      </c>
      <c r="AA672">
        <f ca="1">_xll.EMP($R$186:$R$285,$S$186:$S$285,A672)</f>
        <v>424.90264941419872</v>
      </c>
      <c r="AB672">
        <f ca="1">_xll.EMP($T$186:$T$285,$U$186:$U$285,A672)</f>
        <v>425.54722836410281</v>
      </c>
      <c r="AC672">
        <f ca="1">_xll.EMP($V$186:$V$285,$W$186:$W$285,A672)</f>
        <v>425.14593856980542</v>
      </c>
      <c r="AH672" s="6">
        <f t="shared" ca="1" si="174"/>
        <v>401.76753544264693</v>
      </c>
      <c r="AI672" s="6">
        <f ca="1">_xll.DEXPONINV($J$84,$K$84,A672)</f>
        <v>396.85625320036149</v>
      </c>
      <c r="AJ672" s="6">
        <f ca="1">_xll.EXPONINV($K$85,A672)+$J$85</f>
        <v>389.75473121553512</v>
      </c>
      <c r="AK672" s="6">
        <f t="shared" ca="1" si="175"/>
        <v>403.27177187366453</v>
      </c>
      <c r="AL672" s="6">
        <f ca="1">_xll.LOGISTICINV($J$87,$K$87,A672)</f>
        <v>396.67333622656884</v>
      </c>
      <c r="AM672" s="6">
        <f ca="1">_xll.LOGLOGINV($J$88,$K$88,A672)</f>
        <v>398.39834925343268</v>
      </c>
      <c r="AN672" s="6">
        <f ca="1">_xll.LOGLOGISTICINV($J$89,$K$89,A672)</f>
        <v>397.98078523529705</v>
      </c>
      <c r="AO672" s="6">
        <f t="shared" ca="1" si="176"/>
        <v>402.29804918062933</v>
      </c>
      <c r="AP672" s="6">
        <f t="shared" ca="1" si="177"/>
        <v>405.08510473702279</v>
      </c>
      <c r="AQ672" s="6">
        <f ca="1">_xll.PARETO($J$92,$K$92,A672)</f>
        <v>385.73784202142917</v>
      </c>
      <c r="AR672" s="6">
        <f ca="1">_xll.UNIFORM($J$93,$K$93,A672)</f>
        <v>464.71181055155057</v>
      </c>
      <c r="AS672" s="6">
        <f ca="1">_xll.WEIBINV($J$94,$K$94,A672)</f>
        <v>400.52942339815917</v>
      </c>
      <c r="AT672" s="13"/>
      <c r="AU672" s="13"/>
      <c r="AV672" s="12"/>
      <c r="AW672">
        <f ca="1">_xll.EMP($B$299:$B$398,$C$299:$C$398,A672)</f>
        <v>394.31855227354293</v>
      </c>
      <c r="AX672">
        <f ca="1">_xll.EMP($D$299:$D$398,$E$299:$E$398,A672)</f>
        <v>398.39629106041122</v>
      </c>
      <c r="AY672">
        <f ca="1">_xll.EMP($F$299:$F$398,$G$299:$G$398,A672)</f>
        <v>396.13961850579392</v>
      </c>
      <c r="AZ672">
        <f ca="1">_xll.EMP($H$299:$H$398,$I$299:$I$398,A672)</f>
        <v>398.30985270337754</v>
      </c>
      <c r="BA672">
        <f ca="1">_xll.EMP($J$299:$J$398,$K$299:$K$398,A672)</f>
        <v>396.21431079196515</v>
      </c>
      <c r="BB672" t="e">
        <f ca="1">_xll.EMP($L$299:$L$398,$M$299:$M$398,A672)</f>
        <v>#VALUE!</v>
      </c>
      <c r="BC672">
        <f ca="1">_xll.EMP($N$299:$N$398,$O$299:$O$398,A672)</f>
        <v>398.99384768632206</v>
      </c>
      <c r="BD672">
        <f ca="1">_xll.EMP($P$299:$P$398,$Q$299:$Q$398,A672)</f>
        <v>398.73258791269132</v>
      </c>
      <c r="BE672">
        <f ca="1">_xll.EMP($R$299:$R$398,$S$299:$S$398,A672)</f>
        <v>398.53790469910228</v>
      </c>
      <c r="BF672">
        <f ca="1">_xll.EMP($T$299:$T$398,$U$299:$U$398,A672)</f>
        <v>398.91596817688321</v>
      </c>
      <c r="BG672">
        <f ca="1">_xll.EMP($V$299:$V$398,$W$299:$W$398,A672)</f>
        <v>397.40104272458723</v>
      </c>
      <c r="BH672" s="12"/>
      <c r="BL672" s="6">
        <f t="shared" ca="1" si="178"/>
        <v>27.800796452163002</v>
      </c>
      <c r="BM672" s="6">
        <f ca="1">_xll.DEXPONINV($C$105,$D$105,A672)</f>
        <v>26.49436994917453</v>
      </c>
      <c r="BN672" s="6">
        <f ca="1">_xll.EXPONINV($D$106,A672)+$C$106</f>
        <v>25.636648987535683</v>
      </c>
      <c r="BO672" s="6">
        <f t="shared" ca="1" si="179"/>
        <v>28.517852001563881</v>
      </c>
      <c r="BP672" s="6">
        <f ca="1">_xll.LOGISTICINV($C$108,$D$108,A672)</f>
        <v>28.416123289925356</v>
      </c>
      <c r="BQ672" s="6">
        <f ca="1">_xll.LOGLOGINV($C$109,$D$109,A672)</f>
        <v>27.902328123980936</v>
      </c>
      <c r="BR672" s="6">
        <f ca="1">_xll.LOGLOGISTICINV($C$110,$D$110,A672)</f>
        <v>27.626824653775973</v>
      </c>
      <c r="BS672" s="6">
        <f t="shared" ca="1" si="180"/>
        <v>28.163793753134989</v>
      </c>
      <c r="BT672" s="6">
        <f t="shared" ca="1" si="181"/>
        <v>29.219539442312183</v>
      </c>
      <c r="BU672" s="6">
        <f ca="1">_xll.PARETO($C$113,$D$113,A672)</f>
        <v>24.2930626461057</v>
      </c>
      <c r="BV672" s="6">
        <f ca="1">_xll.UNIFORM($C$114,$D$114,A672)</f>
        <v>33.773856707479759</v>
      </c>
      <c r="BW672" s="6">
        <f ca="1">_xll.WEIBINV($C$115,$D$115,A672)</f>
        <v>28.82956069773109</v>
      </c>
      <c r="BX672" s="13"/>
      <c r="BY672" s="13"/>
      <c r="BZ672" s="12"/>
      <c r="CA672">
        <f ca="1">_xll.EMP($B$412:$B$511,$C$412:$C$511,A672)</f>
        <v>26.859198910913797</v>
      </c>
      <c r="CB672">
        <f ca="1">_xll.EMP($D$412:$D$511,$E$412:$E$511,A672)</f>
        <v>26.959173846775741</v>
      </c>
      <c r="CC672">
        <f ca="1">_xll.EMP($F$412:$F$511,$G$412:$G$511,A672)</f>
        <v>27.22998598747877</v>
      </c>
      <c r="CD672">
        <f ca="1">_xll.EMP($H$412:$H$511,$I$412:$I$511,A672)</f>
        <v>26.989293370514428</v>
      </c>
      <c r="CE672">
        <f ca="1">_xll.EMP($J$412:$J$511,$K$412:$K$511,A672)</f>
        <v>27.516684036821598</v>
      </c>
      <c r="CF672" t="e">
        <f ca="1">_xll.EMP($L$412:$L$511,$M$412:$M$511,A672)</f>
        <v>#VALUE!</v>
      </c>
      <c r="CG672">
        <f ca="1">_xll.EMP($N$412:$N$511,$O$412:$O$511,A672)</f>
        <v>26.622350161795225</v>
      </c>
      <c r="CH672">
        <f ca="1">_xll.EMP($P$412:$P$511,$Q$412:$Q$511,A672)</f>
        <v>26.837233470702159</v>
      </c>
      <c r="CI672">
        <f ca="1">_xll.EMP($R$412:$R$511,$S$412:$S$511,A672)</f>
        <v>26.85616261529929</v>
      </c>
      <c r="CJ672">
        <f ca="1">_xll.EMP($T$412:$T$511,$U$412:$U$511,A672)</f>
        <v>26.739131749151301</v>
      </c>
      <c r="CK672">
        <f ca="1">_xll.EMP($V$412:$V$511,$W$412:$W$511,A672)</f>
        <v>27.345764608520131</v>
      </c>
      <c r="CM672" s="12"/>
      <c r="CP672" s="6">
        <f t="shared" ca="1" si="182"/>
        <v>26.879259556411846</v>
      </c>
      <c r="CQ672" s="6">
        <f ca="1">_xll.DEXPONINV($J$105,$K$105,A672)</f>
        <v>30.315554413879209</v>
      </c>
      <c r="CR672" s="6">
        <f ca="1">_xll.EXPONINV($K$106,A672)+$J$106</f>
        <v>24.385906093122905</v>
      </c>
      <c r="CS672" s="6">
        <f t="shared" ca="1" si="183"/>
        <v>27.219430571221132</v>
      </c>
      <c r="CT672" s="6">
        <f ca="1">_xll.LOGISTICINV($J$108,$K$108,A672)</f>
        <v>28.225949523424859</v>
      </c>
      <c r="CU672" s="6">
        <f ca="1">_xll.LOGLOGINV($J$109,$K$109,A672)</f>
        <v>26.656111325911255</v>
      </c>
      <c r="CV672" s="6">
        <f ca="1">_xll.LOGLOGISTICINV($J$110,$K$110,A672)</f>
        <v>28.060492497802397</v>
      </c>
      <c r="CW672" s="6">
        <f t="shared" ca="1" si="184"/>
        <v>27.038977552171371</v>
      </c>
      <c r="CX672" s="6">
        <f t="shared" ca="1" si="185"/>
        <v>27.58875780311293</v>
      </c>
      <c r="CY672" s="6">
        <f ca="1">_xll.PARETO($J$113,$K$113,A672)</f>
        <v>23.720353305186872</v>
      </c>
      <c r="CZ672" s="6">
        <f ca="1">_xll.UNIFORM($J$114,$K$114,A672)</f>
        <v>25.537046109996581</v>
      </c>
      <c r="DA672" s="6">
        <f ca="1">_xll.WEIBINV($J$115,$K$115,A672)</f>
        <v>28.294622309894425</v>
      </c>
      <c r="DB672" s="13"/>
      <c r="DC672" s="13"/>
      <c r="DD672" s="12"/>
      <c r="DE672">
        <f ca="1">_xll.EMP($B$524:$B$623,$C$524:$C$623,A672)</f>
        <v>27.421612612339015</v>
      </c>
      <c r="DF672">
        <f ca="1">_xll.EMP($D$524:$D$623,$E$524:$E$623,A672)</f>
        <v>29.384426527725594</v>
      </c>
      <c r="DG672">
        <f ca="1">_xll.EMP($F$524:$F$623,$G$524:$G$623,A672)</f>
        <v>27.995431876444346</v>
      </c>
      <c r="DH672">
        <f ca="1">_xll.EMP($H$524:$H$623,$I$524:$I$623,A672)</f>
        <v>29.356178853069284</v>
      </c>
      <c r="DI672">
        <f ca="1">_xll.EMP($J$524:$J$623,$K$524:$K$623,A672)</f>
        <v>28.111328935068428</v>
      </c>
      <c r="DJ672" t="e">
        <f ca="1">_xll.EMP($L$524:$L$623,$M$524:$M$623,A672)</f>
        <v>#VALUE!</v>
      </c>
      <c r="DK672">
        <f ca="1">_xll.EMP($N$524:$N$623,$O$524:$O$623,A672)</f>
        <v>29.665024326828654</v>
      </c>
      <c r="DL672">
        <f ca="1">_xll.EMP($P$524:$P$623,$Q$524:$Q$623,A672)</f>
        <v>29.5086871073574</v>
      </c>
      <c r="DM672">
        <f ca="1">_xll.EMP($R$524:$R$623,$S$524:$S$623,A672)</f>
        <v>29.431776325805401</v>
      </c>
      <c r="DN672">
        <f ca="1">_xll.EMP($T$524:$T$623,$U$524:$U$623,A672)</f>
        <v>29.593628486653159</v>
      </c>
      <c r="DO672">
        <f ca="1">_xll.EMP($V$524:$V$623,$W$524:$W$623,A672)</f>
        <v>28.977470397365174</v>
      </c>
    </row>
    <row r="673" spans="1:119">
      <c r="A673">
        <v>0.42</v>
      </c>
      <c r="D673" s="6">
        <f t="shared" ca="1" si="170"/>
        <v>351.01462324325399</v>
      </c>
      <c r="E673" s="6">
        <f ca="1">_xll.DEXPONINV($C$84,$D$84,A673)</f>
        <v>421.33421012770282</v>
      </c>
      <c r="F673" s="6">
        <f ca="1">_xll.EXPONINV($D$85,A673)+$C$85</f>
        <v>285.39333278058399</v>
      </c>
      <c r="G673" s="6">
        <f t="shared" ca="1" si="171"/>
        <v>380.05777897498319</v>
      </c>
      <c r="H673" s="6">
        <f ca="1">_xll.LOGISTICINV($C$87,$D$87,A673)</f>
        <v>431.81020599758017</v>
      </c>
      <c r="I673" s="6">
        <f ca="1">_xll.LOGLOGINV($C$88,$D$88,A673)</f>
        <v>392.44722204776241</v>
      </c>
      <c r="J673" s="6">
        <f ca="1">_xll.LOGLOGISTICINV($C$89,$D$89,A673)</f>
        <v>421.29302156753653</v>
      </c>
      <c r="K673" s="6">
        <f t="shared" ca="1" si="172"/>
        <v>359.13535031366706</v>
      </c>
      <c r="L673" s="6">
        <f t="shared" ca="1" si="173"/>
        <v>421.15970712334132</v>
      </c>
      <c r="M673" s="6">
        <f ca="1">_xll.PARETO($C$92,$D$92,A673)</f>
        <v>194.7359144580864</v>
      </c>
      <c r="N673" s="6">
        <f ca="1">_xll.UNIFORM($C$93,$D$93,A673)</f>
        <v>365.60064546857842</v>
      </c>
      <c r="O673" s="6">
        <f ca="1">_xll.WEIBINV($C$94,$D$94,A673)</f>
        <v>410.61258232608861</v>
      </c>
      <c r="P673" s="13"/>
      <c r="Q673" s="13"/>
      <c r="R673" s="13"/>
      <c r="S673">
        <f ca="1">_xll.EMP($B$186:$B$285,$C$186:$C$285,A673)</f>
        <v>414.94030721855012</v>
      </c>
      <c r="T673">
        <f ca="1">_xll.EMP($D$186:$D$285,$E$186:$E$285,A673)</f>
        <v>427.40338327105439</v>
      </c>
      <c r="U673">
        <f ca="1">_xll.EMP($F$186:$F$285,$G$186:$G$285,A673)</f>
        <v>424.40003371813685</v>
      </c>
      <c r="V673">
        <f ca="1">_xll.EMP($H$186:$H$285,$I$186:$I$285,A673)</f>
        <v>427.27612751715873</v>
      </c>
      <c r="W673">
        <f ca="1">_xll.EMP($J$186:$J$285,$K$186:$K$285,A673)</f>
        <v>428.46949645140199</v>
      </c>
      <c r="X673" t="e">
        <f ca="1">_xll.EMP($L$186:$L$285,$M$186:$M$285,A673)</f>
        <v>#VALUE!</v>
      </c>
      <c r="Y673">
        <f ca="1">_xll.EMP($N$186:$N$285,$O$186:$O$285,A673)</f>
        <v>429.77154656403707</v>
      </c>
      <c r="Z673">
        <f ca="1">_xll.EMP($P$186:$P$285,$Q$186:$Q$285,A673)</f>
        <v>427.88107834248609</v>
      </c>
      <c r="AA673">
        <f ca="1">_xll.EMP($R$186:$R$285,$S$186:$S$285,A673)</f>
        <v>428.15040553358943</v>
      </c>
      <c r="AB673">
        <f ca="1">_xll.EMP($T$186:$T$285,$U$186:$U$285,A673)</f>
        <v>428.69344491944526</v>
      </c>
      <c r="AC673">
        <f ca="1">_xll.EMP($V$186:$V$285,$W$186:$W$285,A673)</f>
        <v>429.03364307653254</v>
      </c>
      <c r="AH673" s="6">
        <f t="shared" ca="1" si="174"/>
        <v>403.85672675528383</v>
      </c>
      <c r="AI673" s="6">
        <f ca="1">_xll.DEXPONINV($J$84,$K$84,A673)</f>
        <v>397.91578856402782</v>
      </c>
      <c r="AJ673" s="6">
        <f ca="1">_xll.EXPONINV($K$85,A673)+$J$85</f>
        <v>390.90837859096558</v>
      </c>
      <c r="AK673" s="6">
        <f t="shared" ca="1" si="175"/>
        <v>404.93045372305357</v>
      </c>
      <c r="AL673" s="6">
        <f ca="1">_xll.LOGISTICINV($J$87,$K$87,A673)</f>
        <v>398.02813539701918</v>
      </c>
      <c r="AM673" s="6">
        <f ca="1">_xll.LOGLOGINV($J$88,$K$88,A673)</f>
        <v>399.53763193584444</v>
      </c>
      <c r="AN673" s="6">
        <f ca="1">_xll.LOGLOGISTICINV($J$89,$K$89,A673)</f>
        <v>399.23483429047741</v>
      </c>
      <c r="AO673" s="6">
        <f t="shared" ca="1" si="176"/>
        <v>403.86400036531444</v>
      </c>
      <c r="AP673" s="6">
        <f t="shared" ca="1" si="177"/>
        <v>406.950602985714</v>
      </c>
      <c r="AQ673" s="6">
        <f ca="1">_xll.PARETO($J$92,$K$92,A673)</f>
        <v>386.80717883237037</v>
      </c>
      <c r="AR673" s="6">
        <f ca="1">_xll.UNIFORM($J$93,$K$93,A673)</f>
        <v>467.40852486168728</v>
      </c>
      <c r="AS673" s="6">
        <f ca="1">_xll.WEIBINV($J$94,$K$94,A673)</f>
        <v>403.03577392115295</v>
      </c>
      <c r="AT673" s="13"/>
      <c r="AU673" s="13"/>
      <c r="AV673" s="12"/>
      <c r="AW673">
        <f ca="1">_xll.EMP($B$299:$B$398,$C$299:$C$398,A673)</f>
        <v>395.80570008662613</v>
      </c>
      <c r="AX673">
        <f ca="1">_xll.EMP($D$299:$D$398,$E$299:$E$398,A673)</f>
        <v>399.43224429081454</v>
      </c>
      <c r="AY673">
        <f ca="1">_xll.EMP($F$299:$F$398,$G$299:$G$398,A673)</f>
        <v>397.29952195599492</v>
      </c>
      <c r="AZ673">
        <f ca="1">_xll.EMP($H$299:$H$398,$I$299:$I$398,A673)</f>
        <v>399.37161217769506</v>
      </c>
      <c r="BA673">
        <f ca="1">_xll.EMP($J$299:$J$398,$K$299:$K$398,A673)</f>
        <v>397.34424253810272</v>
      </c>
      <c r="BB673" t="e">
        <f ca="1">_xll.EMP($L$299:$L$398,$M$299:$M$398,A673)</f>
        <v>#VALUE!</v>
      </c>
      <c r="BC673">
        <f ca="1">_xll.EMP($N$299:$N$398,$O$299:$O$398,A673)</f>
        <v>399.76514077059232</v>
      </c>
      <c r="BD673">
        <f ca="1">_xll.EMP($P$299:$P$398,$Q$299:$Q$398,A673)</f>
        <v>399.66992401871948</v>
      </c>
      <c r="BE673">
        <f ca="1">_xll.EMP($R$299:$R$398,$S$299:$S$398,A673)</f>
        <v>399.47258960921056</v>
      </c>
      <c r="BF673">
        <f ca="1">_xll.EMP($T$299:$T$398,$U$299:$U$398,A673)</f>
        <v>399.77747485754492</v>
      </c>
      <c r="BG673">
        <f ca="1">_xll.EMP($V$299:$V$398,$W$299:$W$398,A673)</f>
        <v>398.59735166808377</v>
      </c>
      <c r="BH673" s="12"/>
      <c r="BL673" s="6">
        <f t="shared" ca="1" si="178"/>
        <v>28.141776920639998</v>
      </c>
      <c r="BM673" s="6">
        <f ca="1">_xll.DEXPONINV($C$105,$D$105,A673)</f>
        <v>26.679669475589719</v>
      </c>
      <c r="BN673" s="6">
        <f ca="1">_xll.EXPONINV($D$106,A673)+$C$106</f>
        <v>25.847764199652659</v>
      </c>
      <c r="BO673" s="6">
        <f t="shared" ca="1" si="179"/>
        <v>28.742814256772554</v>
      </c>
      <c r="BP673" s="6">
        <f ca="1">_xll.LOGISTICINV($C$108,$D$108,A673)</f>
        <v>28.640522578614799</v>
      </c>
      <c r="BQ673" s="6">
        <f ca="1">_xll.LOGLOGINV($C$109,$D$109,A673)</f>
        <v>28.098250594582126</v>
      </c>
      <c r="BR673" s="6">
        <f ca="1">_xll.LOGLOGISTICINV($C$110,$D$110,A673)</f>
        <v>27.820651129564698</v>
      </c>
      <c r="BS673" s="6">
        <f t="shared" ca="1" si="180"/>
        <v>28.375749360230291</v>
      </c>
      <c r="BT673" s="6">
        <f t="shared" ca="1" si="181"/>
        <v>29.473277464954062</v>
      </c>
      <c r="BU673" s="6">
        <f ca="1">_xll.PARETO($C$113,$D$113,A673)</f>
        <v>24.482243350680111</v>
      </c>
      <c r="BV673" s="6">
        <f ca="1">_xll.UNIFORM($C$114,$D$114,A673)</f>
        <v>34.131257682803358</v>
      </c>
      <c r="BW673" s="6">
        <f ca="1">_xll.WEIBINV($C$115,$D$115,A673)</f>
        <v>29.111820192599815</v>
      </c>
      <c r="BX673" s="13"/>
      <c r="BY673" s="13"/>
      <c r="BZ673" s="12"/>
      <c r="CA673">
        <f ca="1">_xll.EMP($B$412:$B$511,$C$412:$C$511,A673)</f>
        <v>27.197827329983131</v>
      </c>
      <c r="CB673">
        <f ca="1">_xll.EMP($D$412:$D$511,$E$412:$E$511,A673)</f>
        <v>27.151605221175721</v>
      </c>
      <c r="CC673">
        <f ca="1">_xll.EMP($F$412:$F$511,$G$412:$G$511,A673)</f>
        <v>27.508980482400577</v>
      </c>
      <c r="CD673">
        <f ca="1">_xll.EMP($H$412:$H$511,$I$412:$I$511,A673)</f>
        <v>27.184987618117109</v>
      </c>
      <c r="CE673">
        <f ca="1">_xll.EMP($J$412:$J$511,$K$412:$K$511,A673)</f>
        <v>27.776892363303055</v>
      </c>
      <c r="CF673" t="e">
        <f ca="1">_xll.EMP($L$412:$L$511,$M$412:$M$511,A673)</f>
        <v>#VALUE!</v>
      </c>
      <c r="CG673">
        <f ca="1">_xll.EMP($N$412:$N$511,$O$412:$O$511,A673)</f>
        <v>26.785028197373641</v>
      </c>
      <c r="CH673">
        <f ca="1">_xll.EMP($P$412:$P$511,$Q$412:$Q$511,A673)</f>
        <v>27.016240442623875</v>
      </c>
      <c r="CI673">
        <f ca="1">_xll.EMP($R$412:$R$511,$S$412:$S$511,A673)</f>
        <v>27.041682108886121</v>
      </c>
      <c r="CJ673">
        <f ca="1">_xll.EMP($T$412:$T$511,$U$412:$U$511,A673)</f>
        <v>26.91233674121273</v>
      </c>
      <c r="CK673">
        <f ca="1">_xll.EMP($V$412:$V$511,$W$412:$W$511,A673)</f>
        <v>27.583567108356185</v>
      </c>
      <c r="CM673" s="12"/>
      <c r="CP673" s="6">
        <f t="shared" ca="1" si="182"/>
        <v>27.068581579230575</v>
      </c>
      <c r="CQ673" s="6">
        <f ca="1">_xll.DEXPONINV($J$105,$K$105,A673)</f>
        <v>30.413569853399345</v>
      </c>
      <c r="CR673" s="6">
        <f ca="1">_xll.EXPONINV($K$106,A673)+$J$106</f>
        <v>24.543697704974726</v>
      </c>
      <c r="CS673" s="6">
        <f t="shared" ca="1" si="183"/>
        <v>27.352346925763008</v>
      </c>
      <c r="CT673" s="6">
        <f ca="1">_xll.LOGISTICINV($J$108,$K$108,A673)</f>
        <v>28.350254965958968</v>
      </c>
      <c r="CU673" s="6">
        <f ca="1">_xll.LOGLOGINV($J$109,$K$109,A673)</f>
        <v>26.799196368373352</v>
      </c>
      <c r="CV673" s="6">
        <f ca="1">_xll.LOGLOGISTICINV($J$110,$K$110,A673)</f>
        <v>28.19207589366426</v>
      </c>
      <c r="CW673" s="6">
        <f t="shared" ca="1" si="184"/>
        <v>27.17262813437388</v>
      </c>
      <c r="CX673" s="6">
        <f t="shared" ca="1" si="185"/>
        <v>27.719230386949754</v>
      </c>
      <c r="CY673" s="6">
        <f ca="1">_xll.PARETO($J$113,$K$113,A673)</f>
        <v>23.870779629861868</v>
      </c>
      <c r="CZ673" s="6">
        <f ca="1">_xll.UNIFORM($J$114,$K$114,A673)</f>
        <v>25.683911930370311</v>
      </c>
      <c r="DA673" s="6">
        <f ca="1">_xll.WEIBINV($J$115,$K$115,A673)</f>
        <v>28.414501712425068</v>
      </c>
      <c r="DB673" s="13"/>
      <c r="DC673" s="13"/>
      <c r="DD673" s="12"/>
      <c r="DE673">
        <f ca="1">_xll.EMP($B$524:$B$623,$C$524:$C$623,A673)</f>
        <v>27.704322357963843</v>
      </c>
      <c r="DF673">
        <f ca="1">_xll.EMP($D$524:$D$623,$E$524:$E$623,A673)</f>
        <v>29.53960485505791</v>
      </c>
      <c r="DG673">
        <f ca="1">_xll.EMP($F$524:$F$623,$G$524:$G$623,A673)</f>
        <v>28.213229733671575</v>
      </c>
      <c r="DH673">
        <f ca="1">_xll.EMP($H$524:$H$623,$I$524:$I$623,A673)</f>
        <v>29.512025862517579</v>
      </c>
      <c r="DI673">
        <f ca="1">_xll.EMP($J$524:$J$623,$K$524:$K$623,A673)</f>
        <v>28.305879063921903</v>
      </c>
      <c r="DJ673" t="e">
        <f ca="1">_xll.EMP($L$524:$L$623,$M$524:$M$623,A673)</f>
        <v>#VALUE!</v>
      </c>
      <c r="DK673">
        <f ca="1">_xll.EMP($N$524:$N$623,$O$524:$O$623,A673)</f>
        <v>29.828005272675316</v>
      </c>
      <c r="DL673">
        <f ca="1">_xll.EMP($P$524:$P$623,$Q$524:$Q$623,A673)</f>
        <v>29.658066145915026</v>
      </c>
      <c r="DM673">
        <f ca="1">_xll.EMP($R$524:$R$623,$S$524:$S$623,A673)</f>
        <v>29.594168933812604</v>
      </c>
      <c r="DN673">
        <f ca="1">_xll.EMP($T$524:$T$623,$U$524:$U$623,A673)</f>
        <v>29.743863707031988</v>
      </c>
      <c r="DO673">
        <f ca="1">_xll.EMP($V$524:$V$623,$W$524:$W$623,A673)</f>
        <v>29.1567624974682</v>
      </c>
    </row>
    <row r="674" spans="1:119">
      <c r="A674">
        <v>0.43</v>
      </c>
      <c r="D674" s="6">
        <f t="shared" ca="1" si="170"/>
        <v>359.34749400874648</v>
      </c>
      <c r="E674" s="6">
        <f ca="1">_xll.DEXPONINV($C$84,$D$84,A674)</f>
        <v>424.37922171690343</v>
      </c>
      <c r="F674" s="6">
        <f ca="1">_xll.EXPONINV($D$85,A674)+$C$85</f>
        <v>291.90825093861298</v>
      </c>
      <c r="G674" s="6">
        <f t="shared" ca="1" si="171"/>
        <v>385.08220837748195</v>
      </c>
      <c r="H674" s="6">
        <f ca="1">_xll.LOGISTICINV($C$87,$D$87,A674)</f>
        <v>435.69693496461269</v>
      </c>
      <c r="I674" s="6">
        <f ca="1">_xll.LOGLOGINV($C$88,$D$88,A674)</f>
        <v>397.56231798174633</v>
      </c>
      <c r="J674" s="6">
        <f ca="1">_xll.LOGLOGISTICINV($C$89,$D$89,A674)</f>
        <v>425.66602259634607</v>
      </c>
      <c r="K674" s="6">
        <f t="shared" ca="1" si="172"/>
        <v>364.51333350924568</v>
      </c>
      <c r="L674" s="6">
        <f t="shared" ca="1" si="173"/>
        <v>425.55565217226149</v>
      </c>
      <c r="M674" s="6">
        <f ca="1">_xll.PARETO($C$92,$D$92,A674)</f>
        <v>200.24015840372613</v>
      </c>
      <c r="N674" s="6">
        <f ca="1">_xll.UNIFORM($C$93,$D$93,A674)</f>
        <v>372.36876963263501</v>
      </c>
      <c r="O674" s="6">
        <f ca="1">_xll.WEIBINV($C$94,$D$94,A674)</f>
        <v>415.14413577738469</v>
      </c>
      <c r="P674" s="13"/>
      <c r="Q674" s="13"/>
      <c r="R674" s="13"/>
      <c r="S674">
        <f ca="1">_xll.EMP($B$186:$B$285,$C$186:$C$285,A674)</f>
        <v>420.84432421491096</v>
      </c>
      <c r="T674">
        <f ca="1">_xll.EMP($D$186:$D$285,$E$186:$E$285,A674)</f>
        <v>431.05823857189904</v>
      </c>
      <c r="U674">
        <f ca="1">_xll.EMP($F$186:$F$285,$G$186:$G$285,A674)</f>
        <v>428.9062938249275</v>
      </c>
      <c r="V674">
        <f ca="1">_xll.EMP($H$186:$H$285,$I$186:$I$285,A674)</f>
        <v>430.98852149756272</v>
      </c>
      <c r="W674">
        <f ca="1">_xll.EMP($J$186:$J$285,$K$186:$K$285,A674)</f>
        <v>432.95695463569018</v>
      </c>
      <c r="X674" t="e">
        <f ca="1">_xll.EMP($L$186:$L$285,$M$186:$M$285,A674)</f>
        <v>#VALUE!</v>
      </c>
      <c r="Y674">
        <f ca="1">_xll.EMP($N$186:$N$285,$O$186:$O$285,A674)</f>
        <v>432.48196120545038</v>
      </c>
      <c r="Z674">
        <f ca="1">_xll.EMP($P$186:$P$285,$Q$186:$Q$285,A674)</f>
        <v>431.29987415294352</v>
      </c>
      <c r="AA674">
        <f ca="1">_xll.EMP($R$186:$R$285,$S$186:$S$285,A674)</f>
        <v>431.45607257600074</v>
      </c>
      <c r="AB674">
        <f ca="1">_xll.EMP($T$186:$T$285,$U$186:$U$285,A674)</f>
        <v>431.82294333952086</v>
      </c>
      <c r="AC674">
        <f ca="1">_xll.EMP($V$186:$V$285,$W$186:$W$285,A674)</f>
        <v>432.99448430065326</v>
      </c>
      <c r="AH674" s="6">
        <f t="shared" ca="1" si="174"/>
        <v>405.98783819889383</v>
      </c>
      <c r="AI674" s="6">
        <f ca="1">_xll.DEXPONINV($J$84,$K$84,A674)</f>
        <v>398.9503913554758</v>
      </c>
      <c r="AJ674" s="6">
        <f ca="1">_xll.EXPONINV($K$85,A674)+$J$85</f>
        <v>392.08209040182214</v>
      </c>
      <c r="AK674" s="6">
        <f t="shared" ca="1" si="175"/>
        <v>406.5850995171636</v>
      </c>
      <c r="AL674" s="6">
        <f ca="1">_xll.LOGISTICINV($J$87,$K$87,A674)</f>
        <v>399.37406269460638</v>
      </c>
      <c r="AM674" s="6">
        <f ca="1">_xll.LOGLOGINV($J$88,$K$88,A674)</f>
        <v>400.68106470732971</v>
      </c>
      <c r="AN674" s="6">
        <f ca="1">_xll.LOGLOGISTICINV($J$89,$K$89,A674)</f>
        <v>400.48458402078171</v>
      </c>
      <c r="AO674" s="6">
        <f t="shared" ca="1" si="176"/>
        <v>405.42793055778083</v>
      </c>
      <c r="AP674" s="6">
        <f t="shared" ca="1" si="177"/>
        <v>408.80648825126349</v>
      </c>
      <c r="AQ674" s="6">
        <f ca="1">_xll.PARETO($J$92,$K$92,A674)</f>
        <v>387.89815596789305</v>
      </c>
      <c r="AR674" s="6">
        <f ca="1">_xll.UNIFORM($J$93,$K$93,A674)</f>
        <v>470.10523917182394</v>
      </c>
      <c r="AS674" s="6">
        <f ca="1">_xll.WEIBINV($J$94,$K$94,A674)</f>
        <v>405.52160869882391</v>
      </c>
      <c r="AT674" s="13"/>
      <c r="AU674" s="13"/>
      <c r="AV674" s="12"/>
      <c r="AW674">
        <f ca="1">_xll.EMP($B$299:$B$398,$C$299:$C$398,A674)</f>
        <v>397.27472155044876</v>
      </c>
      <c r="AX674">
        <f ca="1">_xll.EMP($D$299:$D$398,$E$299:$E$398,A674)</f>
        <v>400.46776967062902</v>
      </c>
      <c r="AY674">
        <f ca="1">_xll.EMP($F$299:$F$398,$G$299:$G$398,A674)</f>
        <v>398.43896341440137</v>
      </c>
      <c r="AZ674">
        <f ca="1">_xll.EMP($H$299:$H$398,$I$299:$I$398,A674)</f>
        <v>400.43337165201257</v>
      </c>
      <c r="BA674">
        <f ca="1">_xll.EMP($J$299:$J$398,$K$299:$K$398,A674)</f>
        <v>398.46066875924168</v>
      </c>
      <c r="BB674" t="e">
        <f ca="1">_xll.EMP($L$299:$L$398,$M$299:$M$398,A674)</f>
        <v>#VALUE!</v>
      </c>
      <c r="BC674">
        <f ca="1">_xll.EMP($N$299:$N$398,$O$299:$O$398,A674)</f>
        <v>400.53750816790995</v>
      </c>
      <c r="BD674">
        <f ca="1">_xll.EMP($P$299:$P$398,$Q$299:$Q$398,A674)</f>
        <v>400.60160908969175</v>
      </c>
      <c r="BE674">
        <f ca="1">_xll.EMP($R$299:$R$398,$S$299:$S$398,A674)</f>
        <v>400.40727451931883</v>
      </c>
      <c r="BF674">
        <f ca="1">_xll.EMP($T$299:$T$398,$U$299:$U$398,A674)</f>
        <v>400.63319606914757</v>
      </c>
      <c r="BG674">
        <f ca="1">_xll.EMP($V$299:$V$398,$W$299:$W$398,A674)</f>
        <v>399.84963615337335</v>
      </c>
      <c r="BH674" s="12"/>
      <c r="BL674" s="6">
        <f t="shared" ca="1" si="178"/>
        <v>28.487614417981241</v>
      </c>
      <c r="BM674" s="6">
        <f ca="1">_xll.DEXPONINV($C$105,$D$105,A674)</f>
        <v>26.860608605945668</v>
      </c>
      <c r="BN674" s="6">
        <f ca="1">_xll.EXPONINV($D$106,A674)+$C$106</f>
        <v>26.06255116418825</v>
      </c>
      <c r="BO674" s="6">
        <f t="shared" ca="1" si="179"/>
        <v>28.967797397023027</v>
      </c>
      <c r="BP674" s="6">
        <f ca="1">_xll.LOGISTICINV($C$108,$D$108,A674)</f>
        <v>28.863452393449183</v>
      </c>
      <c r="BQ674" s="6">
        <f ca="1">_xll.LOGLOGINV($C$109,$D$109,A674)</f>
        <v>28.294886756102219</v>
      </c>
      <c r="BR674" s="6">
        <f ca="1">_xll.LOGLOGISTICINV($C$110,$D$110,A674)</f>
        <v>28.014554851137351</v>
      </c>
      <c r="BS674" s="6">
        <f t="shared" ca="1" si="180"/>
        <v>28.588195562569897</v>
      </c>
      <c r="BT674" s="6">
        <f t="shared" ca="1" si="181"/>
        <v>29.725707965953511</v>
      </c>
      <c r="BU674" s="6">
        <f ca="1">_xll.PARETO($C$113,$D$113,A674)</f>
        <v>24.676226276831649</v>
      </c>
      <c r="BV674" s="6">
        <f ca="1">_xll.UNIFORM($C$114,$D$114,A674)</f>
        <v>34.488658658126965</v>
      </c>
      <c r="BW674" s="6">
        <f ca="1">_xll.WEIBINV($C$115,$D$115,A674)</f>
        <v>29.392745106351381</v>
      </c>
      <c r="BX674" s="13"/>
      <c r="BY674" s="13"/>
      <c r="BZ674" s="12"/>
      <c r="CA674">
        <f ca="1">_xll.EMP($B$412:$B$511,$C$412:$C$511,A674)</f>
        <v>27.539480736282119</v>
      </c>
      <c r="CB674">
        <f ca="1">_xll.EMP($D$412:$D$511,$E$412:$E$511,A674)</f>
        <v>27.34737628114236</v>
      </c>
      <c r="CC674">
        <f ca="1">_xll.EMP($F$412:$F$511,$G$412:$G$511,A674)</f>
        <v>27.792799873335646</v>
      </c>
      <c r="CD674">
        <f ca="1">_xll.EMP($H$412:$H$511,$I$412:$I$511,A674)</f>
        <v>27.382820962988102</v>
      </c>
      <c r="CE674">
        <f ca="1">_xll.EMP($J$412:$J$511,$K$412:$K$511,A674)</f>
        <v>28.038166010506142</v>
      </c>
      <c r="CF674" t="e">
        <f ca="1">_xll.EMP($L$412:$L$511,$M$412:$M$511,A674)</f>
        <v>#VALUE!</v>
      </c>
      <c r="CG674">
        <f ca="1">_xll.EMP($N$412:$N$511,$O$412:$O$511,A674)</f>
        <v>26.953736245813374</v>
      </c>
      <c r="CH674">
        <f ca="1">_xll.EMP($P$412:$P$511,$Q$412:$Q$511,A674)</f>
        <v>27.201204422264258</v>
      </c>
      <c r="CI674">
        <f ca="1">_xll.EMP($R$412:$R$511,$S$412:$S$511,A674)</f>
        <v>27.23711930556399</v>
      </c>
      <c r="CJ674">
        <f ca="1">_xll.EMP($T$412:$T$511,$U$412:$U$511,A674)</f>
        <v>27.086852224615757</v>
      </c>
      <c r="CK674">
        <f ca="1">_xll.EMP($V$412:$V$511,$W$412:$W$511,A674)</f>
        <v>27.821369608192242</v>
      </c>
      <c r="CM674" s="12"/>
      <c r="CP674" s="6">
        <f t="shared" ca="1" si="182"/>
        <v>27.256839129626854</v>
      </c>
      <c r="CQ674" s="6">
        <f ca="1">_xll.DEXPONINV($J$105,$K$105,A674)</f>
        <v>30.509278831891237</v>
      </c>
      <c r="CR674" s="6">
        <f ca="1">_xll.EXPONINV($K$106,A674)+$J$106</f>
        <v>24.704233655932413</v>
      </c>
      <c r="CS674" s="6">
        <f t="shared" ca="1" si="183"/>
        <v>27.48500885948642</v>
      </c>
      <c r="CT674" s="6">
        <f ca="1">_xll.LOGISTICINV($J$108,$K$108,A674)</f>
        <v>28.473746397009741</v>
      </c>
      <c r="CU674" s="6">
        <f ca="1">_xll.LOGLOGINV($J$109,$K$109,A674)</f>
        <v>26.942802629739653</v>
      </c>
      <c r="CV674" s="6">
        <f ca="1">_xll.LOGLOGISTICINV($J$110,$K$110,A674)</f>
        <v>28.323408595456325</v>
      </c>
      <c r="CW674" s="6">
        <f t="shared" ca="1" si="184"/>
        <v>27.306245526563988</v>
      </c>
      <c r="CX674" s="6">
        <f t="shared" ca="1" si="185"/>
        <v>27.849030640619681</v>
      </c>
      <c r="CY674" s="6">
        <f ca="1">_xll.PARETO($J$113,$K$113,A674)</f>
        <v>24.024801214482927</v>
      </c>
      <c r="CZ674" s="6">
        <f ca="1">_xll.UNIFORM($J$114,$K$114,A674)</f>
        <v>25.830777750744041</v>
      </c>
      <c r="DA674" s="6">
        <f ca="1">_xll.WEIBINV($J$115,$K$115,A674)</f>
        <v>28.533162779693662</v>
      </c>
      <c r="DB674" s="13"/>
      <c r="DC674" s="13"/>
      <c r="DD674" s="12"/>
      <c r="DE674">
        <f ca="1">_xll.EMP($B$524:$B$623,$C$524:$C$623,A674)</f>
        <v>27.977067676223857</v>
      </c>
      <c r="DF674">
        <f ca="1">_xll.EMP($D$524:$D$623,$E$524:$E$623,A674)</f>
        <v>29.688854530132922</v>
      </c>
      <c r="DG674">
        <f ca="1">_xll.EMP($F$524:$F$623,$G$524:$G$623,A674)</f>
        <v>28.422631819640014</v>
      </c>
      <c r="DH674">
        <f ca="1">_xll.EMP($H$524:$H$623,$I$524:$I$623,A674)</f>
        <v>29.662437768156671</v>
      </c>
      <c r="DI674">
        <f ca="1">_xll.EMP($J$524:$J$623,$K$524:$K$623,A674)</f>
        <v>28.495493946582659</v>
      </c>
      <c r="DJ674" t="e">
        <f ca="1">_xll.EMP($L$524:$L$623,$M$524:$M$623,A674)</f>
        <v>#VALUE!</v>
      </c>
      <c r="DK674">
        <f ca="1">_xll.EMP($N$524:$N$623,$O$524:$O$623,A674)</f>
        <v>29.979255876797851</v>
      </c>
      <c r="DL674">
        <f ca="1">_xll.EMP($P$524:$P$623,$Q$524:$Q$623,A674)</f>
        <v>29.800644420586082</v>
      </c>
      <c r="DM674">
        <f ca="1">_xll.EMP($R$524:$R$623,$S$524:$S$623,A674)</f>
        <v>29.749524340952544</v>
      </c>
      <c r="DN674">
        <f ca="1">_xll.EMP($T$524:$T$623,$U$524:$U$623,A674)</f>
        <v>29.885748646970555</v>
      </c>
      <c r="DO674">
        <f ca="1">_xll.EMP($V$524:$V$623,$W$524:$W$623,A674)</f>
        <v>29.336054597571227</v>
      </c>
    </row>
    <row r="675" spans="1:119">
      <c r="A675">
        <v>0.44</v>
      </c>
      <c r="D675" s="6">
        <f t="shared" ca="1" si="170"/>
        <v>367.7042467431254</v>
      </c>
      <c r="E675" s="6">
        <f ca="1">_xll.DEXPONINV($C$84,$D$84,A675)</f>
        <v>427.35422680090221</v>
      </c>
      <c r="F675" s="6">
        <f ca="1">_xll.EXPONINV($D$85,A675)+$C$85</f>
        <v>298.53848335089583</v>
      </c>
      <c r="G675" s="6">
        <f t="shared" ca="1" si="171"/>
        <v>390.12858430476774</v>
      </c>
      <c r="H675" s="6">
        <f ca="1">_xll.LOGISTICINV($C$87,$D$87,A675)</f>
        <v>439.56152021133431</v>
      </c>
      <c r="I675" s="6">
        <f ca="1">_xll.LOGLOGINV($C$88,$D$88,A675)</f>
        <v>402.69945177375075</v>
      </c>
      <c r="J675" s="6">
        <f ca="1">_xll.LOGLOGISTICINV($C$89,$D$89,A675)</f>
        <v>430.05911296263895</v>
      </c>
      <c r="K675" s="6">
        <f t="shared" ca="1" si="172"/>
        <v>369.94720713945782</v>
      </c>
      <c r="L675" s="6">
        <f t="shared" ca="1" si="173"/>
        <v>429.93189674700432</v>
      </c>
      <c r="M675" s="6">
        <f ca="1">_xll.PARETO($C$92,$D$92,A675)</f>
        <v>206.00158747502894</v>
      </c>
      <c r="N675" s="6">
        <f ca="1">_xll.UNIFORM($C$93,$D$93,A675)</f>
        <v>379.1368937966916</v>
      </c>
      <c r="O675" s="6">
        <f ca="1">_xll.WEIBINV($C$94,$D$94,A675)</f>
        <v>419.66316454208607</v>
      </c>
      <c r="P675" s="13"/>
      <c r="Q675" s="13"/>
      <c r="R675" s="13"/>
      <c r="S675">
        <f ca="1">_xll.EMP($B$186:$B$285,$C$186:$C$285,A675)</f>
        <v>426.71566501012131</v>
      </c>
      <c r="T675">
        <f ca="1">_xll.EMP($D$186:$D$285,$E$186:$E$285,A675)</f>
        <v>434.84799218484125</v>
      </c>
      <c r="U675">
        <f ca="1">_xll.EMP($F$186:$F$285,$G$186:$G$285,A675)</f>
        <v>433.41542428810874</v>
      </c>
      <c r="V675">
        <f ca="1">_xll.EMP($H$186:$H$285,$I$186:$I$285,A675)</f>
        <v>434.8663133523047</v>
      </c>
      <c r="W675">
        <f ca="1">_xll.EMP($J$186:$J$285,$K$186:$K$285,A675)</f>
        <v>437.42946006817158</v>
      </c>
      <c r="X675" t="e">
        <f ca="1">_xll.EMP($L$186:$L$285,$M$186:$M$285,A675)</f>
        <v>#VALUE!</v>
      </c>
      <c r="Y675">
        <f ca="1">_xll.EMP($N$186:$N$285,$O$186:$O$285,A675)</f>
        <v>435.18502889237732</v>
      </c>
      <c r="Z675">
        <f ca="1">_xll.EMP($P$186:$P$285,$Q$186:$Q$285,A675)</f>
        <v>434.7574613625589</v>
      </c>
      <c r="AA675">
        <f ca="1">_xll.EMP($R$186:$R$285,$S$186:$S$285,A675)</f>
        <v>434.8383844227526</v>
      </c>
      <c r="AB675">
        <f ca="1">_xll.EMP($T$186:$T$285,$U$186:$U$285,A675)</f>
        <v>434.94056250165738</v>
      </c>
      <c r="AC675">
        <f ca="1">_xll.EMP($V$186:$V$285,$W$186:$W$285,A675)</f>
        <v>437.01084210739651</v>
      </c>
      <c r="AH675" s="6">
        <f t="shared" ca="1" si="174"/>
        <v>408.16086977347686</v>
      </c>
      <c r="AI675" s="6">
        <f ca="1">_xll.DEXPONINV($J$84,$K$84,A675)</f>
        <v>399.96120805495684</v>
      </c>
      <c r="AJ675" s="6">
        <f ca="1">_xll.EXPONINV($K$85,A675)+$J$85</f>
        <v>393.27657694827701</v>
      </c>
      <c r="AK675" s="6">
        <f t="shared" ca="1" si="175"/>
        <v>408.23682536207218</v>
      </c>
      <c r="AL675" s="6">
        <f ca="1">_xll.LOGISTICINV($J$87,$K$87,A675)</f>
        <v>400.71232188930054</v>
      </c>
      <c r="AM675" s="6">
        <f ca="1">_xll.LOGLOGINV($J$88,$K$88,A675)</f>
        <v>401.82942383980588</v>
      </c>
      <c r="AN675" s="6">
        <f ca="1">_xll.LOGLOGISTICINV($J$89,$K$89,A675)</f>
        <v>401.73109237424114</v>
      </c>
      <c r="AO675" s="6">
        <f t="shared" ca="1" si="176"/>
        <v>406.9908674865946</v>
      </c>
      <c r="AP675" s="6">
        <f t="shared" ca="1" si="177"/>
        <v>410.65405634738909</v>
      </c>
      <c r="AQ675" s="6">
        <f ca="1">_xll.PARETO($J$92,$K$92,A675)</f>
        <v>389.01160272918764</v>
      </c>
      <c r="AR675" s="6">
        <f ca="1">_xll.UNIFORM($J$93,$K$93,A675)</f>
        <v>472.80195348196065</v>
      </c>
      <c r="AS675" s="6">
        <f ca="1">_xll.WEIBINV($J$94,$K$94,A675)</f>
        <v>407.9887173610731</v>
      </c>
      <c r="AT675" s="13"/>
      <c r="AU675" s="13"/>
      <c r="AV675" s="12"/>
      <c r="AW675">
        <f ca="1">_xll.EMP($B$299:$B$398,$C$299:$C$398,A675)</f>
        <v>398.72277772013342</v>
      </c>
      <c r="AX675">
        <f ca="1">_xll.EMP($D$299:$D$398,$E$299:$E$398,A675)</f>
        <v>401.47306684421051</v>
      </c>
      <c r="AY675">
        <f ca="1">_xll.EMP($F$299:$F$398,$G$299:$G$398,A675)</f>
        <v>399.56633858335192</v>
      </c>
      <c r="AZ675">
        <f ca="1">_xll.EMP($H$299:$H$398,$I$299:$I$398,A675)</f>
        <v>401.46605205018255</v>
      </c>
      <c r="BA675">
        <f ca="1">_xll.EMP($J$299:$J$398,$K$299:$K$398,A675)</f>
        <v>399.57010003572896</v>
      </c>
      <c r="BB675" t="e">
        <f ca="1">_xll.EMP($L$299:$L$398,$M$299:$M$398,A675)</f>
        <v>#VALUE!</v>
      </c>
      <c r="BC675">
        <f ca="1">_xll.EMP($N$299:$N$398,$O$299:$O$398,A675)</f>
        <v>401.3188213780486</v>
      </c>
      <c r="BD675">
        <f ca="1">_xll.EMP($P$299:$P$398,$Q$299:$Q$398,A675)</f>
        <v>401.50444226811771</v>
      </c>
      <c r="BE675">
        <f ca="1">_xll.EMP($R$299:$R$398,$S$299:$S$398,A675)</f>
        <v>401.35581501574808</v>
      </c>
      <c r="BF675">
        <f ca="1">_xll.EMP($T$299:$T$398,$U$299:$U$398,A675)</f>
        <v>401.46779625545184</v>
      </c>
      <c r="BG675">
        <f ca="1">_xll.EMP($V$299:$V$398,$W$299:$W$398,A675)</f>
        <v>401.10203328445863</v>
      </c>
      <c r="BH675" s="12"/>
      <c r="BL675" s="6">
        <f t="shared" ca="1" si="178"/>
        <v>28.838257817567115</v>
      </c>
      <c r="BM675" s="6">
        <f ca="1">_xll.DEXPONINV($C$105,$D$105,A675)</f>
        <v>27.03738784534573</v>
      </c>
      <c r="BN675" s="6">
        <f ca="1">_xll.EXPONINV($D$106,A675)+$C$106</f>
        <v>26.281139864684008</v>
      </c>
      <c r="BO675" s="6">
        <f t="shared" ca="1" si="179"/>
        <v>29.192943820223626</v>
      </c>
      <c r="BP675" s="6">
        <f ca="1">_xll.LOGISTICINV($C$108,$D$108,A675)</f>
        <v>29.085112118315756</v>
      </c>
      <c r="BQ675" s="6">
        <f ca="1">_xll.LOGLOGINV($C$109,$D$109,A675)</f>
        <v>28.492370104041726</v>
      </c>
      <c r="BR675" s="6">
        <f ca="1">_xll.LOGLOGISTICINV($C$110,$D$110,A675)</f>
        <v>28.208693772407319</v>
      </c>
      <c r="BS675" s="6">
        <f t="shared" ca="1" si="180"/>
        <v>28.801269553172691</v>
      </c>
      <c r="BT675" s="6">
        <f t="shared" ca="1" si="181"/>
        <v>29.977007196995949</v>
      </c>
      <c r="BU675" s="6">
        <f ca="1">_xll.PARETO($C$113,$D$113,A675)</f>
        <v>24.875220835659299</v>
      </c>
      <c r="BV675" s="6">
        <f ca="1">_xll.UNIFORM($C$114,$D$114,A675)</f>
        <v>34.846059633450565</v>
      </c>
      <c r="BW675" s="6">
        <f ca="1">_xll.WEIBINV($C$115,$D$115,A675)</f>
        <v>29.672512081521109</v>
      </c>
      <c r="BX675" s="13"/>
      <c r="BY675" s="13"/>
      <c r="BZ675" s="12"/>
      <c r="CA675">
        <f ca="1">_xll.EMP($B$412:$B$511,$C$412:$C$511,A675)</f>
        <v>27.88477636598898</v>
      </c>
      <c r="CB675">
        <f ca="1">_xll.EMP($D$412:$D$511,$E$412:$E$511,A675)</f>
        <v>27.548302466440401</v>
      </c>
      <c r="CC675">
        <f ca="1">_xll.EMP($F$412:$F$511,$G$412:$G$511,A675)</f>
        <v>28.082351733137703</v>
      </c>
      <c r="CD675">
        <f ca="1">_xll.EMP($H$412:$H$511,$I$412:$I$511,A675)</f>
        <v>27.586916219363459</v>
      </c>
      <c r="CE675">
        <f ca="1">_xll.EMP($J$412:$J$511,$K$412:$K$511,A675)</f>
        <v>28.300309479973439</v>
      </c>
      <c r="CF675" t="e">
        <f ca="1">_xll.EMP($L$412:$L$511,$M$412:$M$511,A675)</f>
        <v>#VALUE!</v>
      </c>
      <c r="CG675">
        <f ca="1">_xll.EMP($N$412:$N$511,$O$412:$O$511,A675)</f>
        <v>27.127809968568791</v>
      </c>
      <c r="CH675">
        <f ca="1">_xll.EMP($P$412:$P$511,$Q$412:$Q$511,A675)</f>
        <v>27.388254019239422</v>
      </c>
      <c r="CI675">
        <f ca="1">_xll.EMP($R$412:$R$511,$S$412:$S$511,A675)</f>
        <v>27.434471966756632</v>
      </c>
      <c r="CJ675">
        <f ca="1">_xll.EMP($T$412:$T$511,$U$412:$U$511,A675)</f>
        <v>27.269977345693402</v>
      </c>
      <c r="CK675">
        <f ca="1">_xll.EMP($V$412:$V$511,$W$412:$W$511,A675)</f>
        <v>28.059172108028296</v>
      </c>
      <c r="CM675" s="12"/>
      <c r="CP675" s="6">
        <f t="shared" ca="1" si="182"/>
        <v>27.443948170304179</v>
      </c>
      <c r="CQ675" s="6">
        <f ca="1">_xll.DEXPONINV($J$105,$K$105,A675)</f>
        <v>30.602787407887313</v>
      </c>
      <c r="CR675" s="6">
        <f ca="1">_xll.EXPONINV($K$106,A675)+$J$106</f>
        <v>24.867611098220699</v>
      </c>
      <c r="CS675" s="6">
        <f t="shared" ca="1" si="183"/>
        <v>27.617503305507022</v>
      </c>
      <c r="CT675" s="6">
        <f ca="1">_xll.LOGISTICINV($J$108,$K$108,A675)</f>
        <v>28.596534264798663</v>
      </c>
      <c r="CU675" s="6">
        <f ca="1">_xll.LOGLOGINV($J$109,$K$109,A675)</f>
        <v>27.08702760372439</v>
      </c>
      <c r="CV675" s="6">
        <f ca="1">_xll.LOGLOGISTICINV($J$110,$K$110,A675)</f>
        <v>28.45459964927862</v>
      </c>
      <c r="CW675" s="6">
        <f t="shared" ca="1" si="184"/>
        <v>27.439916739809931</v>
      </c>
      <c r="CX675" s="6">
        <f t="shared" ca="1" si="185"/>
        <v>27.978249193081524</v>
      </c>
      <c r="CY675" s="6">
        <f ca="1">_xll.PARETO($J$113,$K$113,A675)</f>
        <v>24.182569360150843</v>
      </c>
      <c r="CZ675" s="6">
        <f ca="1">_xll.UNIFORM($J$114,$K$114,A675)</f>
        <v>25.977643571117774</v>
      </c>
      <c r="DA675" s="6">
        <f ca="1">_xll.WEIBINV($J$115,$K$115,A675)</f>
        <v>28.650698421902174</v>
      </c>
      <c r="DB675" s="13"/>
      <c r="DC675" s="13"/>
      <c r="DD675" s="12"/>
      <c r="DE675">
        <f ca="1">_xll.EMP($B$524:$B$623,$C$524:$C$623,A675)</f>
        <v>28.239906752603265</v>
      </c>
      <c r="DF675">
        <f ca="1">_xll.EMP($D$524:$D$623,$E$524:$E$623,A675)</f>
        <v>29.831766920327603</v>
      </c>
      <c r="DG675">
        <f ca="1">_xll.EMP($F$524:$F$623,$G$524:$G$623,A675)</f>
        <v>28.624857145000718</v>
      </c>
      <c r="DH675">
        <f ca="1">_xll.EMP($H$524:$H$623,$I$524:$I$623,A675)</f>
        <v>29.806916584253937</v>
      </c>
      <c r="DI675">
        <f ca="1">_xll.EMP($J$524:$J$623,$K$524:$K$623,A675)</f>
        <v>28.68057848908925</v>
      </c>
      <c r="DJ675" t="e">
        <f ca="1">_xll.EMP($L$524:$L$623,$M$524:$M$623,A675)</f>
        <v>#VALUE!</v>
      </c>
      <c r="DK675">
        <f ca="1">_xll.EMP($N$524:$N$623,$O$524:$O$623,A675)</f>
        <v>30.119804509722307</v>
      </c>
      <c r="DL675">
        <f ca="1">_xll.EMP($P$524:$P$623,$Q$524:$Q$623,A675)</f>
        <v>29.937325049314431</v>
      </c>
      <c r="DM675">
        <f ca="1">_xll.EMP($R$524:$R$623,$S$524:$S$623,A675)</f>
        <v>29.896595251337555</v>
      </c>
      <c r="DN675">
        <f ca="1">_xll.EMP($T$524:$T$623,$U$524:$U$623,A675)</f>
        <v>30.020676003143198</v>
      </c>
      <c r="DO675">
        <f ca="1">_xll.EMP($V$524:$V$623,$W$524:$W$623,A675)</f>
        <v>29.51534669767425</v>
      </c>
    </row>
    <row r="676" spans="1:119">
      <c r="A676">
        <v>0.45</v>
      </c>
      <c r="D676" s="6">
        <f t="shared" ca="1" si="170"/>
        <v>376.0803632360608</v>
      </c>
      <c r="E676" s="6">
        <f ca="1">_xll.DEXPONINV($C$84,$D$84,A676)</f>
        <v>430.2623721460281</v>
      </c>
      <c r="F676" s="6">
        <f ca="1">_xll.EXPONINV($D$85,A676)+$C$85</f>
        <v>305.28818581744798</v>
      </c>
      <c r="G676" s="6">
        <f t="shared" ca="1" si="171"/>
        <v>395.19994026876191</v>
      </c>
      <c r="H676" s="6">
        <f ca="1">_xll.LOGISTICINV($C$87,$D$87,A676)</f>
        <v>443.40732500165382</v>
      </c>
      <c r="I676" s="6">
        <f ca="1">_xll.LOGLOGINV($C$88,$D$88,A676)</f>
        <v>407.86210678463232</v>
      </c>
      <c r="J676" s="6">
        <f ca="1">_xll.LOGLOGISTICINV($C$89,$D$89,A676)</f>
        <v>434.47586275434696</v>
      </c>
      <c r="K676" s="6">
        <f t="shared" ca="1" si="172"/>
        <v>375.4408547588713</v>
      </c>
      <c r="L676" s="6">
        <f t="shared" ca="1" si="173"/>
        <v>434.29141825610429</v>
      </c>
      <c r="M676" s="6">
        <f ca="1">_xll.PARETO($C$92,$D$92,A676)</f>
        <v>212.03713959277309</v>
      </c>
      <c r="N676" s="6">
        <f ca="1">_xll.UNIFORM($C$93,$D$93,A676)</f>
        <v>385.90501796074824</v>
      </c>
      <c r="O676" s="6">
        <f ca="1">_xll.WEIBINV($C$94,$D$94,A676)</f>
        <v>424.17232604064458</v>
      </c>
      <c r="P676" s="13"/>
      <c r="Q676" s="13"/>
      <c r="R676" s="13"/>
      <c r="S676">
        <f ca="1">_xll.EMP($B$186:$B$285,$C$186:$C$285,A676)</f>
        <v>432.56604939019275</v>
      </c>
      <c r="T676">
        <f ca="1">_xll.EMP($D$186:$D$285,$E$186:$E$285,A676)</f>
        <v>438.7198783765844</v>
      </c>
      <c r="U676">
        <f ca="1">_xll.EMP($F$186:$F$285,$G$186:$G$285,A676)</f>
        <v>437.94443092105382</v>
      </c>
      <c r="V676">
        <f ca="1">_xll.EMP($H$186:$H$285,$I$186:$I$285,A676)</f>
        <v>438.84292868281824</v>
      </c>
      <c r="W676">
        <f ca="1">_xll.EMP($J$186:$J$285,$K$186:$K$285,A676)</f>
        <v>441.88009994634729</v>
      </c>
      <c r="X676" t="e">
        <f ca="1">_xll.EMP($L$186:$L$285,$M$186:$M$285,A676)</f>
        <v>#VALUE!</v>
      </c>
      <c r="Y676">
        <f ca="1">_xll.EMP($N$186:$N$285,$O$186:$O$285,A676)</f>
        <v>437.89351841980329</v>
      </c>
      <c r="Z676">
        <f ca="1">_xll.EMP($P$186:$P$285,$Q$186:$Q$285,A676)</f>
        <v>438.24555199532352</v>
      </c>
      <c r="AA676">
        <f ca="1">_xll.EMP($R$186:$R$285,$S$186:$S$285,A676)</f>
        <v>438.30650665622699</v>
      </c>
      <c r="AB676">
        <f ca="1">_xll.EMP($T$186:$T$285,$U$186:$U$285,A676)</f>
        <v>438.06755973439653</v>
      </c>
      <c r="AC676">
        <f ca="1">_xll.EMP($V$186:$V$285,$W$186:$W$285,A676)</f>
        <v>441.87047274080544</v>
      </c>
      <c r="AH676" s="6">
        <f t="shared" ca="1" si="174"/>
        <v>410.37620724710945</v>
      </c>
      <c r="AI676" s="6">
        <f ca="1">_xll.DEXPONINV($J$84,$K$84,A676)</f>
        <v>400.94930783844359</v>
      </c>
      <c r="AJ676" s="6">
        <f ca="1">_xll.EXPONINV($K$85,A676)+$J$85</f>
        <v>394.49258692915396</v>
      </c>
      <c r="AK676" s="6">
        <f t="shared" ca="1" si="175"/>
        <v>409.88669370550861</v>
      </c>
      <c r="AL676" s="6">
        <f ca="1">_xll.LOGISTICINV($J$87,$K$87,A676)</f>
        <v>402.04407763877197</v>
      </c>
      <c r="AM676" s="6">
        <f ca="1">_xll.LOGLOGINV($J$88,$K$88,A676)</f>
        <v>402.983488006637</v>
      </c>
      <c r="AN676" s="6">
        <f ca="1">_xll.LOGLOGISTICINV($J$89,$K$89,A676)</f>
        <v>402.97539466030918</v>
      </c>
      <c r="AO676" s="6">
        <f t="shared" ca="1" si="176"/>
        <v>408.55382256835435</v>
      </c>
      <c r="AP676" s="6">
        <f t="shared" ca="1" si="177"/>
        <v>412.49456427993749</v>
      </c>
      <c r="AQ676" s="6">
        <f ca="1">_xll.PARETO($J$92,$K$92,A676)</f>
        <v>390.14839573775805</v>
      </c>
      <c r="AR676" s="6">
        <f ca="1">_xll.UNIFORM($J$93,$K$93,A676)</f>
        <v>475.49866779209736</v>
      </c>
      <c r="AS676" s="6">
        <f ca="1">_xll.WEIBINV($J$94,$K$94,A676)</f>
        <v>410.4388212714934</v>
      </c>
      <c r="AT676" s="13"/>
      <c r="AU676" s="13"/>
      <c r="AV676" s="12"/>
      <c r="AW676">
        <f ca="1">_xll.EMP($B$299:$B$398,$C$299:$C$398,A676)</f>
        <v>400.16142467216872</v>
      </c>
      <c r="AX676">
        <f ca="1">_xll.EMP($D$299:$D$398,$E$299:$E$398,A676)</f>
        <v>402.47836401779199</v>
      </c>
      <c r="AY676">
        <f ca="1">_xll.EMP($F$299:$F$398,$G$299:$G$398,A676)</f>
        <v>400.69631057449669</v>
      </c>
      <c r="AZ676">
        <f ca="1">_xll.EMP($H$299:$H$398,$I$299:$I$398,A676)</f>
        <v>402.49816371786983</v>
      </c>
      <c r="BA676">
        <f ca="1">_xll.EMP($J$299:$J$398,$K$299:$K$398,A676)</f>
        <v>400.67618874773541</v>
      </c>
      <c r="BB676" t="e">
        <f ca="1">_xll.EMP($L$299:$L$398,$M$299:$M$398,A676)</f>
        <v>#VALUE!</v>
      </c>
      <c r="BC676">
        <f ca="1">_xll.EMP($N$299:$N$398,$O$299:$O$398,A676)</f>
        <v>402.10013458818719</v>
      </c>
      <c r="BD676">
        <f ca="1">_xll.EMP($P$299:$P$398,$Q$299:$Q$398,A676)</f>
        <v>402.40727544654368</v>
      </c>
      <c r="BE676">
        <f ca="1">_xll.EMP($R$299:$R$398,$S$299:$S$398,A676)</f>
        <v>402.30508032825838</v>
      </c>
      <c r="BF676">
        <f ca="1">_xll.EMP($T$299:$T$398,$U$299:$U$398,A676)</f>
        <v>402.30239644175612</v>
      </c>
      <c r="BG676">
        <f ca="1">_xll.EMP($V$299:$V$398,$W$299:$W$398,A676)</f>
        <v>402.35453540108938</v>
      </c>
      <c r="BH676" s="12"/>
      <c r="BL676" s="6">
        <f t="shared" ca="1" si="178"/>
        <v>29.193655992777991</v>
      </c>
      <c r="BM676" s="6">
        <f ca="1">_xll.DEXPONINV($C$105,$D$105,A676)</f>
        <v>27.210194179338675</v>
      </c>
      <c r="BN676" s="6">
        <f ca="1">_xll.EXPONINV($D$106,A676)+$C$106</f>
        <v>26.503667311559528</v>
      </c>
      <c r="BO676" s="6">
        <f t="shared" ca="1" si="179"/>
        <v>29.418394444203088</v>
      </c>
      <c r="BP676" s="6">
        <f ca="1">_xll.LOGISTICINV($C$108,$D$108,A676)</f>
        <v>29.305694658818883</v>
      </c>
      <c r="BQ676" s="6">
        <f ca="1">_xll.LOGLOGINV($C$109,$D$109,A676)</f>
        <v>28.690834546878001</v>
      </c>
      <c r="BR676" s="6">
        <f ca="1">_xll.LOGLOGISTICINV($C$110,$D$110,A676)</f>
        <v>28.403224813427752</v>
      </c>
      <c r="BS676" s="6">
        <f t="shared" ca="1" si="180"/>
        <v>29.01510829834832</v>
      </c>
      <c r="BT676" s="6">
        <f t="shared" ca="1" si="181"/>
        <v>30.227346131266817</v>
      </c>
      <c r="BU676" s="6">
        <f ca="1">_xll.PARETO($C$113,$D$113,A676)</f>
        <v>25.07944952434395</v>
      </c>
      <c r="BV676" s="6">
        <f ca="1">_xll.UNIFORM($C$114,$D$114,A676)</f>
        <v>35.203460608774172</v>
      </c>
      <c r="BW676" s="6">
        <f ca="1">_xll.WEIBINV($C$115,$D$115,A676)</f>
        <v>29.951293065655818</v>
      </c>
      <c r="BX676" s="13"/>
      <c r="BY676" s="13"/>
      <c r="BZ676" s="12"/>
      <c r="CA676">
        <f ca="1">_xll.EMP($B$412:$B$511,$C$412:$C$511,A676)</f>
        <v>28.234275359441988</v>
      </c>
      <c r="CB676">
        <f ca="1">_xll.EMP($D$412:$D$511,$E$412:$E$511,A676)</f>
        <v>27.752520640425448</v>
      </c>
      <c r="CC676">
        <f ca="1">_xll.EMP($F$412:$F$511,$G$412:$G$511,A676)</f>
        <v>28.375839928281003</v>
      </c>
      <c r="CD676">
        <f ca="1">_xll.EMP($H$412:$H$511,$I$412:$I$511,A676)</f>
        <v>27.793055066961394</v>
      </c>
      <c r="CE676">
        <f ca="1">_xll.EMP($J$412:$J$511,$K$412:$K$511,A676)</f>
        <v>28.563408411353468</v>
      </c>
      <c r="CF676" t="e">
        <f ca="1">_xll.EMP($L$412:$L$511,$M$412:$M$511,A676)</f>
        <v>#VALUE!</v>
      </c>
      <c r="CG676">
        <f ca="1">_xll.EMP($N$412:$N$511,$O$412:$O$511,A676)</f>
        <v>27.311659815875604</v>
      </c>
      <c r="CH676">
        <f ca="1">_xll.EMP($P$412:$P$511,$Q$412:$Q$511,A676)</f>
        <v>27.583904756201495</v>
      </c>
      <c r="CI676">
        <f ca="1">_xll.EMP($R$412:$R$511,$S$412:$S$511,A676)</f>
        <v>27.64379029847867</v>
      </c>
      <c r="CJ676">
        <f ca="1">_xll.EMP($T$412:$T$511,$U$412:$U$511,A676)</f>
        <v>27.455120222599856</v>
      </c>
      <c r="CK676">
        <f ca="1">_xll.EMP($V$412:$V$511,$W$412:$W$511,A676)</f>
        <v>28.296974607864353</v>
      </c>
      <c r="CM676" s="12"/>
      <c r="CP676" s="6">
        <f t="shared" ca="1" si="182"/>
        <v>27.629859679506247</v>
      </c>
      <c r="CQ676" s="6">
        <f ca="1">_xll.DEXPONINV($J$105,$K$105,A676)</f>
        <v>30.694194488660042</v>
      </c>
      <c r="CR676" s="6">
        <f ca="1">_xll.EXPONINV($K$106,A676)+$J$106</f>
        <v>25.03393243608954</v>
      </c>
      <c r="CS676" s="6">
        <f t="shared" ca="1" si="183"/>
        <v>27.749915609578544</v>
      </c>
      <c r="CT676" s="6">
        <f ca="1">_xll.LOGISTICINV($J$108,$K$108,A676)</f>
        <v>28.718725428918113</v>
      </c>
      <c r="CU676" s="6">
        <f ca="1">_xll.LOGLOGINV($J$109,$K$109,A676)</f>
        <v>27.231969085644803</v>
      </c>
      <c r="CV676" s="6">
        <f ca="1">_xll.LOGLOGISTICINV($J$110,$K$110,A676)</f>
        <v>28.585756399361081</v>
      </c>
      <c r="CW676" s="6">
        <f t="shared" ca="1" si="184"/>
        <v>27.573727757027498</v>
      </c>
      <c r="CX676" s="6">
        <f t="shared" ca="1" si="185"/>
        <v>28.106973959079149</v>
      </c>
      <c r="CY676" s="6">
        <f ca="1">_xll.PARETO($J$113,$K$113,A676)</f>
        <v>24.344244585930195</v>
      </c>
      <c r="CZ676" s="6">
        <f ca="1">_xll.UNIFORM($J$114,$K$114,A676)</f>
        <v>26.124509391491504</v>
      </c>
      <c r="DA676" s="6">
        <f ca="1">_xll.WEIBINV($J$115,$K$115,A676)</f>
        <v>28.767197482707246</v>
      </c>
      <c r="DB676" s="13"/>
      <c r="DC676" s="13"/>
      <c r="DD676" s="12"/>
      <c r="DE676">
        <f ca="1">_xll.EMP($B$524:$B$623,$C$524:$C$623,A676)</f>
        <v>28.49383349794045</v>
      </c>
      <c r="DF676">
        <f ca="1">_xll.EMP($D$524:$D$623,$E$524:$E$623,A676)</f>
        <v>29.96775472340358</v>
      </c>
      <c r="DG676">
        <f ca="1">_xll.EMP($F$524:$F$623,$G$524:$G$623,A676)</f>
        <v>28.82456454313331</v>
      </c>
      <c r="DH676">
        <f ca="1">_xll.EMP($H$524:$H$623,$I$524:$I$623,A676)</f>
        <v>29.944440189585077</v>
      </c>
      <c r="DI676">
        <f ca="1">_xll.EMP($J$524:$J$623,$K$524:$K$623,A676)</f>
        <v>28.861375993027696</v>
      </c>
      <c r="DJ676" t="e">
        <f ca="1">_xll.EMP($L$524:$L$623,$M$524:$M$623,A676)</f>
        <v>#VALUE!</v>
      </c>
      <c r="DK676">
        <f ca="1">_xll.EMP($N$524:$N$623,$O$524:$O$623,A676)</f>
        <v>30.251037367706154</v>
      </c>
      <c r="DL676">
        <f ca="1">_xll.EMP($P$524:$P$623,$Q$524:$Q$623,A676)</f>
        <v>30.068670213510838</v>
      </c>
      <c r="DM676">
        <f ca="1">_xll.EMP($R$524:$R$623,$S$524:$S$623,A676)</f>
        <v>30.034791448456733</v>
      </c>
      <c r="DN676">
        <f ca="1">_xll.EMP($T$524:$T$623,$U$524:$U$623,A676)</f>
        <v>30.149667951318396</v>
      </c>
      <c r="DO676">
        <f ca="1">_xll.EMP($V$524:$V$623,$W$524:$W$623,A676)</f>
        <v>29.680564581401431</v>
      </c>
    </row>
    <row r="677" spans="1:119">
      <c r="A677">
        <v>0.46</v>
      </c>
      <c r="D677" s="6">
        <f t="shared" ca="1" si="170"/>
        <v>384.47390711169709</v>
      </c>
      <c r="E677" s="6">
        <f ca="1">_xll.DEXPONINV($C$84,$D$84,A677)</f>
        <v>433.10659700493977</v>
      </c>
      <c r="F677" s="6">
        <f ca="1">_xll.EXPONINV($D$85,A677)+$C$85</f>
        <v>312.1617429229151</v>
      </c>
      <c r="G677" s="6">
        <f t="shared" ca="1" si="171"/>
        <v>400.29933759029768</v>
      </c>
      <c r="H677" s="6">
        <f ca="1">_xll.LOGISTICINV($C$87,$D$87,A677)</f>
        <v>447.23761830235799</v>
      </c>
      <c r="I677" s="6">
        <f ca="1">_xll.LOGLOGINV($C$88,$D$88,A677)</f>
        <v>413.05379282317415</v>
      </c>
      <c r="J677" s="6">
        <f ca="1">_xll.LOGLOGISTICINV($C$89,$D$89,A677)</f>
        <v>438.91988400830257</v>
      </c>
      <c r="K677" s="6">
        <f t="shared" ca="1" si="172"/>
        <v>380.99827476672556</v>
      </c>
      <c r="L677" s="6">
        <f t="shared" ca="1" si="173"/>
        <v>438.63711726480113</v>
      </c>
      <c r="M677" s="6">
        <f ca="1">_xll.PARETO($C$92,$D$92,A677)</f>
        <v>218.36520433800609</v>
      </c>
      <c r="N677" s="6">
        <f ca="1">_xll.UNIFORM($C$93,$D$93,A677)</f>
        <v>392.67314212480483</v>
      </c>
      <c r="O677" s="6">
        <f ca="1">_xll.WEIBINV($C$94,$D$94,A677)</f>
        <v>428.67423179581442</v>
      </c>
      <c r="P677" s="13"/>
      <c r="Q677" s="13"/>
      <c r="R677" s="13"/>
      <c r="S677">
        <f ca="1">_xll.EMP($B$186:$B$285,$C$186:$C$285,A677)</f>
        <v>438.40707639812302</v>
      </c>
      <c r="T677">
        <f ca="1">_xll.EMP($D$186:$D$285,$E$186:$E$285,A677)</f>
        <v>442.68247053522413</v>
      </c>
      <c r="U677">
        <f ca="1">_xll.EMP($F$186:$F$285,$G$186:$G$285,A677)</f>
        <v>442.53301438334722</v>
      </c>
      <c r="V677">
        <f ca="1">_xll.EMP($H$186:$H$285,$I$186:$I$285,A677)</f>
        <v>442.92164758816182</v>
      </c>
      <c r="W677">
        <f ca="1">_xll.EMP($J$186:$J$285,$K$186:$K$285,A677)</f>
        <v>446.32071220842624</v>
      </c>
      <c r="X677" t="e">
        <f ca="1">_xll.EMP($L$186:$L$285,$M$186:$M$285,A677)</f>
        <v>#VALUE!</v>
      </c>
      <c r="Y677">
        <f ca="1">_xll.EMP($N$186:$N$285,$O$186:$O$285,A677)</f>
        <v>440.61052742299279</v>
      </c>
      <c r="Z677">
        <f ca="1">_xll.EMP($P$186:$P$285,$Q$186:$Q$285,A677)</f>
        <v>441.77966599984882</v>
      </c>
      <c r="AA677">
        <f ca="1">_xll.EMP($R$186:$R$285,$S$186:$S$285,A677)</f>
        <v>441.89855269718089</v>
      </c>
      <c r="AB677">
        <f ca="1">_xll.EMP($T$186:$T$285,$U$186:$U$285,A677)</f>
        <v>441.20911795158781</v>
      </c>
      <c r="AC677">
        <f ca="1">_xll.EMP($V$186:$V$285,$W$186:$W$285,A677)</f>
        <v>446.73010337421431</v>
      </c>
      <c r="AH677" s="6">
        <f t="shared" ca="1" si="174"/>
        <v>412.63385061979159</v>
      </c>
      <c r="AI677" s="6">
        <f ca="1">_xll.DEXPONINV($J$84,$K$84,A677)</f>
        <v>401.91568937504337</v>
      </c>
      <c r="AJ677" s="6">
        <f ca="1">_xll.EXPONINV($K$85,A677)+$J$85</f>
        <v>395.73091026055931</v>
      </c>
      <c r="AK677" s="6">
        <f t="shared" ca="1" si="175"/>
        <v>411.53576011099858</v>
      </c>
      <c r="AL677" s="6">
        <f ca="1">_xll.LOGISTICINV($J$87,$K$87,A677)</f>
        <v>403.37046194673655</v>
      </c>
      <c r="AM677" s="6">
        <f ca="1">_xll.LOGLOGINV($J$88,$K$88,A677)</f>
        <v>404.14404179337856</v>
      </c>
      <c r="AN677" s="6">
        <f ca="1">_xll.LOGLOGISTICINV($J$89,$K$89,A677)</f>
        <v>404.21850897512792</v>
      </c>
      <c r="AO677" s="6">
        <f t="shared" ca="1" si="176"/>
        <v>410.11779570281999</v>
      </c>
      <c r="AP677" s="6">
        <f t="shared" ca="1" si="177"/>
        <v>414.32923661296286</v>
      </c>
      <c r="AQ677" s="6">
        <f ca="1">_xll.PARETO($J$92,$K$92,A677)</f>
        <v>391.30946255488379</v>
      </c>
      <c r="AR677" s="6">
        <f ca="1">_xll.UNIFORM($J$93,$K$93,A677)</f>
        <v>478.19538210223408</v>
      </c>
      <c r="AS677" s="6">
        <f ca="1">_xll.WEIBINV($J$94,$K$94,A677)</f>
        <v>412.87358237071368</v>
      </c>
      <c r="AT677" s="13"/>
      <c r="AU677" s="13"/>
      <c r="AV677" s="12"/>
      <c r="AW677">
        <f ca="1">_xll.EMP($B$299:$B$398,$C$299:$C$398,A677)</f>
        <v>401.58404055304777</v>
      </c>
      <c r="AX677">
        <f ca="1">_xll.EMP($D$299:$D$398,$E$299:$E$398,A677)</f>
        <v>403.46677547592725</v>
      </c>
      <c r="AY677">
        <f ca="1">_xll.EMP($F$299:$F$398,$G$299:$G$398,A677)</f>
        <v>401.83588534375798</v>
      </c>
      <c r="AZ677">
        <f ca="1">_xll.EMP($H$299:$H$398,$I$299:$I$398,A677)</f>
        <v>403.50619480818619</v>
      </c>
      <c r="BA677">
        <f ca="1">_xll.EMP($J$299:$J$398,$K$299:$K$398,A677)</f>
        <v>401.76919630344071</v>
      </c>
      <c r="BB677" t="e">
        <f ca="1">_xll.EMP($L$299:$L$398,$M$299:$M$398,A677)</f>
        <v>#VALUE!</v>
      </c>
      <c r="BC677">
        <f ca="1">_xll.EMP($N$299:$N$398,$O$299:$O$398,A677)</f>
        <v>402.88144779832584</v>
      </c>
      <c r="BD677">
        <f ca="1">_xll.EMP($P$299:$P$398,$Q$299:$Q$398,A677)</f>
        <v>403.30997064078707</v>
      </c>
      <c r="BE677">
        <f ca="1">_xll.EMP($R$299:$R$398,$S$299:$S$398,A677)</f>
        <v>403.25463317809874</v>
      </c>
      <c r="BF677">
        <f ca="1">_xll.EMP($T$299:$T$398,$U$299:$U$398,A677)</f>
        <v>403.13699662806033</v>
      </c>
      <c r="BG677">
        <f ca="1">_xll.EMP($V$299:$V$398,$W$299:$W$398,A677)</f>
        <v>403.50704324841251</v>
      </c>
      <c r="BH677" s="12"/>
      <c r="BL677" s="6">
        <f t="shared" ca="1" si="178"/>
        <v>29.553774859200793</v>
      </c>
      <c r="BM677" s="6">
        <f ca="1">_xll.DEXPONINV($C$105,$D$105,A677)</f>
        <v>27.379202262701451</v>
      </c>
      <c r="BN677" s="6">
        <f ca="1">_xll.EXPONINV($D$106,A677)+$C$106</f>
        <v>26.730278057916472</v>
      </c>
      <c r="BO677" s="6">
        <f t="shared" ca="1" si="179"/>
        <v>29.644288185748806</v>
      </c>
      <c r="BP677" s="6">
        <f ca="1">_xll.LOGISTICINV($C$108,$D$108,A677)</f>
        <v>29.525387511994417</v>
      </c>
      <c r="BQ677" s="6">
        <f ca="1">_xll.LOGLOGINV($C$109,$D$109,A677)</f>
        <v>28.890415009808088</v>
      </c>
      <c r="BR677" s="6">
        <f ca="1">_xll.LOGLOGISTICINV($C$110,$D$110,A677)</f>
        <v>28.598304637276794</v>
      </c>
      <c r="BS677" s="6">
        <f t="shared" ca="1" si="180"/>
        <v>29.229849154571315</v>
      </c>
      <c r="BT677" s="6">
        <f t="shared" ca="1" si="181"/>
        <v>30.476891329341488</v>
      </c>
      <c r="BU677" s="6">
        <f ca="1">_xll.PARETO($C$113,$D$113,A677)</f>
        <v>25.289149000112623</v>
      </c>
      <c r="BV677" s="6">
        <f ca="1">_xll.UNIFORM($C$114,$D$114,A677)</f>
        <v>35.560861584097779</v>
      </c>
      <c r="BW677" s="6">
        <f ca="1">_xll.WEIBINV($C$115,$D$115,A677)</f>
        <v>30.229256120781656</v>
      </c>
      <c r="BX677" s="13"/>
      <c r="BY677" s="13"/>
      <c r="BZ677" s="12"/>
      <c r="CA677">
        <f ca="1">_xll.EMP($B$412:$B$511,$C$412:$C$511,A677)</f>
        <v>28.588475202243242</v>
      </c>
      <c r="CB677">
        <f ca="1">_xll.EMP($D$412:$D$511,$E$412:$E$511,A677)</f>
        <v>27.966222347611691</v>
      </c>
      <c r="CC677">
        <f ca="1">_xll.EMP($F$412:$F$511,$G$412:$G$511,A677)</f>
        <v>28.672706682723554</v>
      </c>
      <c r="CD677">
        <f ca="1">_xll.EMP($H$412:$H$511,$I$412:$I$511,A677)</f>
        <v>28.009484280582335</v>
      </c>
      <c r="CE677">
        <f ca="1">_xll.EMP($J$412:$J$511,$K$412:$K$511,A677)</f>
        <v>28.827863838946087</v>
      </c>
      <c r="CF677" t="e">
        <f ca="1">_xll.EMP($L$412:$L$511,$M$412:$M$511,A677)</f>
        <v>#VALUE!</v>
      </c>
      <c r="CG677">
        <f ca="1">_xll.EMP($N$412:$N$511,$O$412:$O$511,A677)</f>
        <v>27.502653168949816</v>
      </c>
      <c r="CH677">
        <f ca="1">_xll.EMP($P$412:$P$511,$Q$412:$Q$511,A677)</f>
        <v>27.781564519056765</v>
      </c>
      <c r="CI677">
        <f ca="1">_xll.EMP($R$412:$R$511,$S$412:$S$511,A677)</f>
        <v>27.857798340060956</v>
      </c>
      <c r="CJ677">
        <f ca="1">_xll.EMP($T$412:$T$511,$U$412:$U$511,A677)</f>
        <v>27.650800293464567</v>
      </c>
      <c r="CK677">
        <f ca="1">_xll.EMP($V$412:$V$511,$W$412:$W$511,A677)</f>
        <v>28.536329914769599</v>
      </c>
      <c r="CM677" s="12"/>
      <c r="CP677" s="6">
        <f t="shared" ca="1" si="182"/>
        <v>27.814510629260685</v>
      </c>
      <c r="CQ677" s="6">
        <f ca="1">_xll.DEXPONINV($J$105,$K$105,A677)</f>
        <v>30.783592459036612</v>
      </c>
      <c r="CR677" s="6">
        <f ca="1">_xll.EXPONINV($K$106,A677)+$J$106</f>
        <v>25.203305711336018</v>
      </c>
      <c r="CS677" s="6">
        <f t="shared" ca="1" si="183"/>
        <v>27.882329937245828</v>
      </c>
      <c r="CT677" s="6">
        <f ca="1">_xll.LOGISTICINV($J$108,$K$108,A677)</f>
        <v>28.840423752897028</v>
      </c>
      <c r="CU677" s="6">
        <f ca="1">_xll.LOGLOGINV($J$109,$K$109,A677)</f>
        <v>27.377725613343383</v>
      </c>
      <c r="CV677" s="6">
        <f ca="1">_xll.LOGLOGISTICINV($J$110,$K$110,A677)</f>
        <v>28.716985036859047</v>
      </c>
      <c r="CW677" s="6">
        <f t="shared" ca="1" si="184"/>
        <v>27.707763934078873</v>
      </c>
      <c r="CX677" s="6">
        <f t="shared" ca="1" si="185"/>
        <v>28.235290584383772</v>
      </c>
      <c r="CY677" s="6">
        <f ca="1">_xll.PARETO($J$113,$K$113,A677)</f>
        <v>24.509997370529351</v>
      </c>
      <c r="CZ677" s="6">
        <f ca="1">_xll.UNIFORM($J$114,$K$114,A677)</f>
        <v>26.271375211865234</v>
      </c>
      <c r="DA677" s="6">
        <f ca="1">_xll.WEIBINV($J$115,$K$115,A677)</f>
        <v>28.882745218655497</v>
      </c>
      <c r="DB677" s="13"/>
      <c r="DC677" s="13"/>
      <c r="DD677" s="12"/>
      <c r="DE677">
        <f ca="1">_xll.EMP($B$524:$B$623,$C$524:$C$623,A677)</f>
        <v>28.739739211249773</v>
      </c>
      <c r="DF677">
        <f ca="1">_xll.EMP($D$524:$D$623,$E$524:$E$623,A677)</f>
        <v>30.09732039516155</v>
      </c>
      <c r="DG677">
        <f ca="1">_xll.EMP($F$524:$F$623,$G$524:$G$623,A677)</f>
        <v>29.021315889998792</v>
      </c>
      <c r="DH677">
        <f ca="1">_xll.EMP($H$524:$H$623,$I$524:$I$623,A677)</f>
        <v>30.075118071728919</v>
      </c>
      <c r="DI677">
        <f ca="1">_xll.EMP($J$524:$J$623,$K$524:$K$623,A677)</f>
        <v>29.037615268569056</v>
      </c>
      <c r="DJ677" t="e">
        <f ca="1">_xll.EMP($L$524:$L$623,$M$524:$M$623,A677)</f>
        <v>#VALUE!</v>
      </c>
      <c r="DK677">
        <f ca="1">_xll.EMP($N$524:$N$623,$O$524:$O$623,A677)</f>
        <v>30.374417100965207</v>
      </c>
      <c r="DL677">
        <f ca="1">_xll.EMP($P$524:$P$623,$Q$524:$Q$623,A677)</f>
        <v>30.195059659441487</v>
      </c>
      <c r="DM677">
        <f ca="1">_xll.EMP($R$524:$R$623,$S$524:$S$623,A677)</f>
        <v>30.165330372966373</v>
      </c>
      <c r="DN677">
        <f ca="1">_xll.EMP($T$524:$T$623,$U$524:$U$623,A677)</f>
        <v>30.273513881047194</v>
      </c>
      <c r="DO677">
        <f ca="1">_xll.EMP($V$524:$V$623,$W$524:$W$623,A677)</f>
        <v>29.821879213014633</v>
      </c>
    </row>
    <row r="678" spans="1:119">
      <c r="A678">
        <v>0.47</v>
      </c>
      <c r="D678" s="6">
        <f t="shared" ca="1" si="170"/>
        <v>392.88100561832294</v>
      </c>
      <c r="E678" s="6">
        <f ca="1">_xll.DEXPONINV($C$84,$D$84,A678)</f>
        <v>435.88965097086185</v>
      </c>
      <c r="F678" s="6">
        <f ca="1">_xll.EXPONINV($D$85,A678)+$C$85</f>
        <v>319.1637851443686</v>
      </c>
      <c r="G678" s="6">
        <f t="shared" ca="1" si="171"/>
        <v>405.42987835892325</v>
      </c>
      <c r="H678" s="6">
        <f ca="1">_xll.LOGISTICINV($C$87,$D$87,A678)</f>
        <v>451.05559222488006</v>
      </c>
      <c r="I678" s="6">
        <f ca="1">_xll.LOGLOGINV($C$88,$D$88,A678)</f>
        <v>418.27806175779466</v>
      </c>
      <c r="J678" s="6">
        <f ca="1">_xll.LOGLOGISTICINV($C$89,$D$89,A678)</f>
        <v>443.39484790913076</v>
      </c>
      <c r="K678" s="6">
        <f t="shared" ca="1" si="172"/>
        <v>386.6235976797941</v>
      </c>
      <c r="L678" s="6">
        <f t="shared" ca="1" si="173"/>
        <v>442.97183163963064</v>
      </c>
      <c r="M678" s="6">
        <f ca="1">_xll.PARETO($C$92,$D$92,A678)</f>
        <v>225.00577726787733</v>
      </c>
      <c r="N678" s="6">
        <f ca="1">_xll.UNIFORM($C$93,$D$93,A678)</f>
        <v>399.44126628886141</v>
      </c>
      <c r="O678" s="6">
        <f ca="1">_xll.WEIBINV($C$94,$D$94,A678)</f>
        <v>433.17145895654198</v>
      </c>
      <c r="P678" s="13"/>
      <c r="Q678" s="13"/>
      <c r="R678" s="13"/>
      <c r="S678">
        <f ca="1">_xll.EMP($B$186:$B$285,$C$186:$C$285,A678)</f>
        <v>444.25022326120438</v>
      </c>
      <c r="T678">
        <f ca="1">_xll.EMP($D$186:$D$285,$E$186:$E$285,A678)</f>
        <v>446.78242219400227</v>
      </c>
      <c r="U678">
        <f ca="1">_xll.EMP($F$186:$F$285,$G$186:$G$285,A678)</f>
        <v>447.1651162040269</v>
      </c>
      <c r="V678">
        <f ca="1">_xll.EMP($H$186:$H$285,$I$186:$I$285,A678)</f>
        <v>447.16651043677041</v>
      </c>
      <c r="W678">
        <f ca="1">_xll.EMP($J$186:$J$285,$K$186:$K$285,A678)</f>
        <v>450.75407283610434</v>
      </c>
      <c r="X678" t="e">
        <f ca="1">_xll.EMP($L$186:$L$285,$M$186:$M$285,A678)</f>
        <v>#VALUE!</v>
      </c>
      <c r="Y678">
        <f ca="1">_xll.EMP($N$186:$N$285,$O$186:$O$285,A678)</f>
        <v>443.32753642618229</v>
      </c>
      <c r="Z678">
        <f ca="1">_xll.EMP($P$186:$P$285,$Q$186:$Q$285,A678)</f>
        <v>445.36616921976565</v>
      </c>
      <c r="AA678">
        <f ca="1">_xll.EMP($R$186:$R$285,$S$186:$S$285,A678)</f>
        <v>445.59026332455437</v>
      </c>
      <c r="AB678">
        <f ca="1">_xll.EMP($T$186:$T$285,$U$186:$U$285,A678)</f>
        <v>444.37026146150856</v>
      </c>
      <c r="AC678">
        <f ca="1">_xll.EMP($V$186:$V$285,$W$186:$W$285,A678)</f>
        <v>451.65759391569253</v>
      </c>
      <c r="AH678" s="6">
        <f t="shared" ca="1" si="174"/>
        <v>414.933928480882</v>
      </c>
      <c r="AI678" s="6">
        <f ca="1">_xll.DEXPONINV($J$84,$K$84,A678)</f>
        <v>402.86128689332719</v>
      </c>
      <c r="AJ678" s="6">
        <f ca="1">_xll.EXPONINV($K$85,A678)+$J$85</f>
        <v>396.99238115798079</v>
      </c>
      <c r="AK678" s="6">
        <f t="shared" ca="1" si="175"/>
        <v>413.18506812707597</v>
      </c>
      <c r="AL678" s="6">
        <f ca="1">_xll.LOGISTICINV($J$87,$K$87,A678)</f>
        <v>404.69258020282939</v>
      </c>
      <c r="AM678" s="6">
        <f ca="1">_xll.LOGLOGINV($J$88,$K$88,A678)</f>
        <v>405.31187918763146</v>
      </c>
      <c r="AN678" s="6">
        <f ca="1">_xll.LOGLOGISTICINV($J$89,$K$89,A678)</f>
        <v>405.46144137368873</v>
      </c>
      <c r="AO678" s="6">
        <f t="shared" ca="1" si="176"/>
        <v>411.68377987905649</v>
      </c>
      <c r="AP678" s="6">
        <f t="shared" ca="1" si="177"/>
        <v>416.15927144030621</v>
      </c>
      <c r="AQ678" s="6">
        <f ca="1">_xll.PARETO($J$92,$K$92,A678)</f>
        <v>392.49578565088569</v>
      </c>
      <c r="AR678" s="6">
        <f ca="1">_xll.UNIFORM($J$93,$K$93,A678)</f>
        <v>480.89209641237073</v>
      </c>
      <c r="AS678" s="6">
        <f ca="1">_xll.WEIBINV($J$94,$K$94,A678)</f>
        <v>415.29461137455985</v>
      </c>
      <c r="AT678" s="13"/>
      <c r="AU678" s="13"/>
      <c r="AV678" s="12"/>
      <c r="AW678">
        <f ca="1">_xll.EMP($B$299:$B$398,$C$299:$C$398,A678)</f>
        <v>403.00256851304556</v>
      </c>
      <c r="AX678">
        <f ca="1">_xll.EMP($D$299:$D$398,$E$299:$E$398,A678)</f>
        <v>404.41659247654405</v>
      </c>
      <c r="AY678">
        <f ca="1">_xll.EMP($F$299:$F$398,$G$299:$G$398,A678)</f>
        <v>402.97546011301927</v>
      </c>
      <c r="AZ678">
        <f ca="1">_xll.EMP($H$299:$H$398,$I$299:$I$398,A678)</f>
        <v>404.46781556730025</v>
      </c>
      <c r="BA678">
        <f ca="1">_xll.EMP($J$299:$J$398,$K$299:$K$398,A678)</f>
        <v>402.86220385914606</v>
      </c>
      <c r="BB678" t="e">
        <f ca="1">_xll.EMP($L$299:$L$398,$M$299:$M$398,A678)</f>
        <v>#VALUE!</v>
      </c>
      <c r="BC678">
        <f ca="1">_xll.EMP($N$299:$N$398,$O$299:$O$398,A678)</f>
        <v>403.70517279761714</v>
      </c>
      <c r="BD678">
        <f ca="1">_xll.EMP($P$299:$P$398,$Q$299:$Q$398,A678)</f>
        <v>404.21186301783337</v>
      </c>
      <c r="BE678">
        <f ca="1">_xll.EMP($R$299:$R$398,$S$299:$S$398,A678)</f>
        <v>404.20745935435161</v>
      </c>
      <c r="BF678">
        <f ca="1">_xll.EMP($T$299:$T$398,$U$299:$U$398,A678)</f>
        <v>403.99693848669943</v>
      </c>
      <c r="BG678">
        <f ca="1">_xll.EMP($V$299:$V$398,$W$299:$W$398,A678)</f>
        <v>404.46783774746444</v>
      </c>
      <c r="BH678" s="12"/>
      <c r="BL678" s="6">
        <f t="shared" ca="1" si="178"/>
        <v>29.918563290215886</v>
      </c>
      <c r="BM678" s="6">
        <f ca="1">_xll.DEXPONINV($C$105,$D$105,A678)</f>
        <v>27.544575480364578</v>
      </c>
      <c r="BN678" s="6">
        <f ca="1">_xll.EXPONINV($D$106,A678)+$C$106</f>
        <v>26.961124763556604</v>
      </c>
      <c r="BO678" s="6">
        <f t="shared" ca="1" si="179"/>
        <v>29.870767046522744</v>
      </c>
      <c r="BP678" s="6">
        <f ca="1">_xll.LOGISTICINV($C$108,$D$108,A678)</f>
        <v>29.744373766711377</v>
      </c>
      <c r="BQ678" s="6">
        <f ca="1">_xll.LOGLOGINV($C$109,$D$109,A678)</f>
        <v>29.091248034899046</v>
      </c>
      <c r="BR678" s="6">
        <f ca="1">_xll.LOGLOGISTICINV($C$110,$D$110,A678)</f>
        <v>28.794090411371837</v>
      </c>
      <c r="BS678" s="6">
        <f t="shared" ca="1" si="180"/>
        <v>29.445630476501037</v>
      </c>
      <c r="BT678" s="6">
        <f t="shared" ca="1" si="181"/>
        <v>30.725805751417013</v>
      </c>
      <c r="BU678" s="6">
        <f ca="1">_xll.PARETO($C$113,$D$113,A678)</f>
        <v>25.504571264159694</v>
      </c>
      <c r="BV678" s="6">
        <f ca="1">_xll.UNIFORM($C$114,$D$114,A678)</f>
        <v>35.918262559421379</v>
      </c>
      <c r="BW678" s="6">
        <f ca="1">_xll.WEIBINV($C$115,$D$115,A678)</f>
        <v>30.506566188148707</v>
      </c>
      <c r="BX678" s="13"/>
      <c r="BY678" s="13"/>
      <c r="BZ678" s="12"/>
      <c r="CA678">
        <f ca="1">_xll.EMP($B$412:$B$511,$C$412:$C$511,A678)</f>
        <v>28.947802283767533</v>
      </c>
      <c r="CB678">
        <f ca="1">_xll.EMP($D$412:$D$511,$E$412:$E$511,A678)</f>
        <v>28.18416718376244</v>
      </c>
      <c r="CC678">
        <f ca="1">_xll.EMP($F$412:$F$511,$G$412:$G$511,A678)</f>
        <v>28.972462853805688</v>
      </c>
      <c r="CD678">
        <f ca="1">_xll.EMP($H$412:$H$511,$I$412:$I$511,A678)</f>
        <v>28.231225068893668</v>
      </c>
      <c r="CE678">
        <f ca="1">_xll.EMP($J$412:$J$511,$K$412:$K$511,A678)</f>
        <v>29.094028664840987</v>
      </c>
      <c r="CF678" t="e">
        <f ca="1">_xll.EMP($L$412:$L$511,$M$412:$M$511,A678)</f>
        <v>#VALUE!</v>
      </c>
      <c r="CG678">
        <f ca="1">_xll.EMP($N$412:$N$511,$O$412:$O$511,A678)</f>
        <v>27.704784888589909</v>
      </c>
      <c r="CH678">
        <f ca="1">_xll.EMP($P$412:$P$511,$Q$412:$Q$511,A678)</f>
        <v>27.992492983008329</v>
      </c>
      <c r="CI678">
        <f ca="1">_xll.EMP($R$412:$R$511,$S$412:$S$511,A678)</f>
        <v>28.0814627464209</v>
      </c>
      <c r="CJ678">
        <f ca="1">_xll.EMP($T$412:$T$511,$U$412:$U$511,A678)</f>
        <v>27.851389300741737</v>
      </c>
      <c r="CK678">
        <f ca="1">_xll.EMP($V$412:$V$511,$W$412:$W$511,A678)</f>
        <v>28.787286427871837</v>
      </c>
      <c r="CM678" s="12"/>
      <c r="CP678" s="6">
        <f t="shared" ca="1" si="182"/>
        <v>27.997837991595105</v>
      </c>
      <c r="CQ678" s="6">
        <f ca="1">_xll.DEXPONINV($J$105,$K$105,A678)</f>
        <v>30.871067742582625</v>
      </c>
      <c r="CR678" s="6">
        <f ca="1">_xll.EXPONINV($K$106,A678)+$J$106</f>
        <v>25.375845024862404</v>
      </c>
      <c r="CS678" s="6">
        <f t="shared" ca="1" si="183"/>
        <v>28.014828739214558</v>
      </c>
      <c r="CT678" s="6">
        <f ca="1">_xll.LOGISTICINV($J$108,$K$108,A678)</f>
        <v>28.961730658371007</v>
      </c>
      <c r="CU678" s="6">
        <f ca="1">_xll.LOGLOGINV($J$109,$K$109,A678)</f>
        <v>27.524396905486409</v>
      </c>
      <c r="CV678" s="6">
        <f ca="1">_xll.LOGLOGISTICINV($J$110,$K$110,A678)</f>
        <v>28.848391128589459</v>
      </c>
      <c r="CW678" s="6">
        <f t="shared" ca="1" si="184"/>
        <v>27.842110387845882</v>
      </c>
      <c r="CX678" s="6">
        <f t="shared" ca="1" si="185"/>
        <v>28.363282863445079</v>
      </c>
      <c r="CY678" s="6">
        <f ca="1">_xll.PARETO($J$113,$K$113,A678)</f>
        <v>24.680008968689631</v>
      </c>
      <c r="CZ678" s="6">
        <f ca="1">_xll.UNIFORM($J$114,$K$114,A678)</f>
        <v>26.418241032238964</v>
      </c>
      <c r="DA678" s="6">
        <f ca="1">_xll.WEIBINV($J$115,$K$115,A678)</f>
        <v>28.997423739873771</v>
      </c>
      <c r="DB678" s="13"/>
      <c r="DC678" s="13"/>
      <c r="DD678" s="12"/>
      <c r="DE678">
        <f ca="1">_xll.EMP($B$524:$B$623,$C$524:$C$623,A678)</f>
        <v>28.977771174730616</v>
      </c>
      <c r="DF678">
        <f ca="1">_xll.EMP($D$524:$D$623,$E$524:$E$623,A678)</f>
        <v>30.221573814894743</v>
      </c>
      <c r="DG678">
        <f ca="1">_xll.EMP($F$524:$F$623,$G$524:$G$623,A678)</f>
        <v>29.214333691032479</v>
      </c>
      <c r="DH678">
        <f ca="1">_xll.EMP($H$524:$H$623,$I$524:$I$623,A678)</f>
        <v>30.200153465308833</v>
      </c>
      <c r="DI678">
        <f ca="1">_xll.EMP($J$524:$J$623,$K$524:$K$623,A678)</f>
        <v>29.210165149088471</v>
      </c>
      <c r="DJ678" t="e">
        <f ca="1">_xll.EMP($L$524:$L$623,$M$524:$M$623,A678)</f>
        <v>#VALUE!</v>
      </c>
      <c r="DK678">
        <f ca="1">_xll.EMP($N$524:$N$623,$O$524:$O$623,A678)</f>
        <v>30.491128895580932</v>
      </c>
      <c r="DL678">
        <f ca="1">_xll.EMP($P$524:$P$623,$Q$524:$Q$623,A678)</f>
        <v>30.315976852179023</v>
      </c>
      <c r="DM678">
        <f ca="1">_xll.EMP($R$524:$R$623,$S$524:$S$623,A678)</f>
        <v>30.289501684882705</v>
      </c>
      <c r="DN678">
        <f ca="1">_xll.EMP($T$524:$T$623,$U$524:$U$623,A678)</f>
        <v>30.392865227851942</v>
      </c>
      <c r="DO678">
        <f ca="1">_xll.EMP($V$524:$V$623,$W$524:$W$623,A678)</f>
        <v>29.948886715390401</v>
      </c>
    </row>
    <row r="679" spans="1:119">
      <c r="A679">
        <v>0.48</v>
      </c>
      <c r="D679" s="6">
        <f t="shared" ca="1" si="170"/>
        <v>401.29907692146418</v>
      </c>
      <c r="E679" s="6">
        <f ca="1">_xll.DEXPONINV($C$84,$D$84,A679)</f>
        <v>438.61410995198861</v>
      </c>
      <c r="F679" s="6">
        <f ca="1">_xll.EXPONINV($D$85,A679)+$C$85</f>
        <v>326.29920758869685</v>
      </c>
      <c r="G679" s="6">
        <f t="shared" ca="1" si="171"/>
        <v>410.59471851535682</v>
      </c>
      <c r="H679" s="6">
        <f ca="1">_xll.LOGISTICINV($C$87,$D$87,A679)</f>
        <v>454.86437850054267</v>
      </c>
      <c r="I679" s="6">
        <f ca="1">_xll.LOGLOGINV($C$88,$D$88,A679)</f>
        <v>423.53852321802077</v>
      </c>
      <c r="J679" s="6">
        <f ca="1">_xll.LOGLOGISTICINV($C$89,$D$89,A679)</f>
        <v>447.90450229311733</v>
      </c>
      <c r="K679" s="6">
        <f t="shared" ca="1" si="172"/>
        <v>392.32110423075329</v>
      </c>
      <c r="L679" s="6">
        <f t="shared" ca="1" si="173"/>
        <v>447.29834994460634</v>
      </c>
      <c r="M679" s="6">
        <f ca="1">_xll.PARETO($C$92,$D$92,A679)</f>
        <v>231.9806339371672</v>
      </c>
      <c r="N679" s="6">
        <f ca="1">_xll.UNIFORM($C$93,$D$93,A679)</f>
        <v>406.209390452918</v>
      </c>
      <c r="O679" s="6">
        <f ca="1">_xll.WEIBINV($C$94,$D$94,A679)</f>
        <v>437.66656139748073</v>
      </c>
      <c r="P679" s="13"/>
      <c r="Q679" s="13"/>
      <c r="R679" s="13"/>
      <c r="S679">
        <f ca="1">_xll.EMP($B$186:$B$285,$C$186:$C$285,A679)</f>
        <v>450.10905298509829</v>
      </c>
      <c r="T679">
        <f ca="1">_xll.EMP($D$186:$D$285,$E$186:$E$285,A679)</f>
        <v>450.94872198184453</v>
      </c>
      <c r="U679">
        <f ca="1">_xll.EMP($F$186:$F$285,$G$186:$G$285,A679)</f>
        <v>451.82167226819342</v>
      </c>
      <c r="V679">
        <f ca="1">_xll.EMP($H$186:$H$285,$I$186:$I$285,A679)</f>
        <v>451.49659716276739</v>
      </c>
      <c r="W679">
        <f ca="1">_xll.EMP($J$186:$J$285,$K$186:$K$285,A679)</f>
        <v>455.17913402083326</v>
      </c>
      <c r="X679" t="e">
        <f ca="1">_xll.EMP($L$186:$L$285,$M$186:$M$285,A679)</f>
        <v>#VALUE!</v>
      </c>
      <c r="Y679">
        <f ca="1">_xll.EMP($N$186:$N$285,$O$186:$O$285,A679)</f>
        <v>446.14476844673288</v>
      </c>
      <c r="Z679">
        <f ca="1">_xll.EMP($P$186:$P$285,$Q$186:$Q$285,A679)</f>
        <v>449.01314967552406</v>
      </c>
      <c r="AA679">
        <f ca="1">_xll.EMP($R$186:$R$285,$S$186:$S$285,A679)</f>
        <v>449.37931039710691</v>
      </c>
      <c r="AB679">
        <f ca="1">_xll.EMP($T$186:$T$285,$U$186:$U$285,A679)</f>
        <v>447.60265978356489</v>
      </c>
      <c r="AC679">
        <f ca="1">_xll.EMP($V$186:$V$285,$W$186:$W$285,A679)</f>
        <v>456.82260076304897</v>
      </c>
      <c r="AH679" s="6">
        <f t="shared" ca="1" si="174"/>
        <v>417.27669800909837</v>
      </c>
      <c r="AI679" s="6">
        <f ca="1">_xll.DEXPONINV($J$84,$K$84,A679)</f>
        <v>403.78697560894858</v>
      </c>
      <c r="AJ679" s="6">
        <f ca="1">_xll.EXPONINV($K$85,A679)+$J$85</f>
        <v>398.27788151197029</v>
      </c>
      <c r="AK679" s="6">
        <f t="shared" ca="1" si="175"/>
        <v>414.83564157085232</v>
      </c>
      <c r="AL679" s="6">
        <f ca="1">_xll.LOGISTICINV($J$87,$K$87,A679)</f>
        <v>406.01151688778265</v>
      </c>
      <c r="AM679" s="6">
        <f ca="1">_xll.LOGLOGINV($J$88,$K$88,A679)</f>
        <v>406.48780708896277</v>
      </c>
      <c r="AN679" s="6">
        <f ca="1">_xll.LOGLOGISTICINV($J$89,$K$89,A679)</f>
        <v>406.70519085717149</v>
      </c>
      <c r="AO679" s="6">
        <f t="shared" ca="1" si="176"/>
        <v>413.252765649862</v>
      </c>
      <c r="AP679" s="6">
        <f t="shared" ca="1" si="177"/>
        <v>417.98584604121186</v>
      </c>
      <c r="AQ679" s="6">
        <f ca="1">_xll.PARETO($J$92,$K$92,A679)</f>
        <v>393.70840676532248</v>
      </c>
      <c r="AR679" s="6">
        <f ca="1">_xll.UNIFORM($J$93,$K$93,A679)</f>
        <v>483.58881072250745</v>
      </c>
      <c r="AS679" s="6">
        <f ca="1">_xll.WEIBINV($J$94,$K$94,A679)</f>
        <v>417.70347543570335</v>
      </c>
      <c r="AT679" s="13"/>
      <c r="AU679" s="13"/>
      <c r="AV679" s="12"/>
      <c r="AW679">
        <f ca="1">_xll.EMP($B$299:$B$398,$C$299:$C$398,A679)</f>
        <v>404.41159738342066</v>
      </c>
      <c r="AX679">
        <f ca="1">_xll.EMP($D$299:$D$398,$E$299:$E$398,A679)</f>
        <v>405.3664094771608</v>
      </c>
      <c r="AY679">
        <f ca="1">_xll.EMP($F$299:$F$398,$G$299:$G$398,A679)</f>
        <v>404.1333400255553</v>
      </c>
      <c r="AZ679">
        <f ca="1">_xll.EMP($H$299:$H$398,$I$299:$I$398,A679)</f>
        <v>405.4294363264143</v>
      </c>
      <c r="BA679">
        <f ca="1">_xll.EMP($J$299:$J$398,$K$299:$K$398,A679)</f>
        <v>403.94676645708256</v>
      </c>
      <c r="BB679" t="e">
        <f ca="1">_xll.EMP($L$299:$L$398,$M$299:$M$398,A679)</f>
        <v>#VALUE!</v>
      </c>
      <c r="BC679">
        <f ca="1">_xll.EMP($N$299:$N$398,$O$299:$O$398,A679)</f>
        <v>404.55479993105325</v>
      </c>
      <c r="BD679">
        <f ca="1">_xll.EMP($P$299:$P$398,$Q$299:$Q$398,A679)</f>
        <v>405.11375539487966</v>
      </c>
      <c r="BE679">
        <f ca="1">_xll.EMP($R$299:$R$398,$S$299:$S$398,A679)</f>
        <v>405.16028553060448</v>
      </c>
      <c r="BF679">
        <f ca="1">_xll.EMP($T$299:$T$398,$U$299:$U$398,A679)</f>
        <v>404.85817939072109</v>
      </c>
      <c r="BG679">
        <f ca="1">_xll.EMP($V$299:$V$398,$W$299:$W$398,A679)</f>
        <v>405.42863224651632</v>
      </c>
      <c r="BH679" s="12"/>
      <c r="BL679" s="6">
        <f t="shared" ca="1" si="178"/>
        <v>30.287953116997116</v>
      </c>
      <c r="BM679" s="6">
        <f ca="1">_xll.DEXPONINV($C$105,$D$105,A679)</f>
        <v>27.706466896634996</v>
      </c>
      <c r="BN679" s="6">
        <f ca="1">_xll.EXPONINV($D$106,A679)+$C$106</f>
        <v>27.196368812725154</v>
      </c>
      <c r="BO679" s="6">
        <f t="shared" ca="1" si="179"/>
        <v>30.097970322825581</v>
      </c>
      <c r="BP679" s="6">
        <f ca="1">_xll.LOGISTICINV($C$108,$D$108,A679)</f>
        <v>29.962833048636941</v>
      </c>
      <c r="BQ679" s="6">
        <f ca="1">_xll.LOGLOGINV($C$109,$D$109,A679)</f>
        <v>29.293472384689018</v>
      </c>
      <c r="BR679" s="6">
        <f ca="1">_xll.LOGLOGISTICINV($C$110,$D$110,A679)</f>
        <v>28.990740562714443</v>
      </c>
      <c r="BS679" s="6">
        <f t="shared" ca="1" si="180"/>
        <v>29.662592223330648</v>
      </c>
      <c r="BT679" s="6">
        <f t="shared" ca="1" si="181"/>
        <v>30.974249526567608</v>
      </c>
      <c r="BU679" s="6">
        <f ca="1">_xll.PARETO($C$113,$D$113,A679)</f>
        <v>25.725984969102416</v>
      </c>
      <c r="BV679" s="6">
        <f ca="1">_xll.UNIFORM($C$114,$D$114,A679)</f>
        <v>36.275663534744979</v>
      </c>
      <c r="BW679" s="6">
        <f ca="1">_xll.WEIBINV($C$115,$D$115,A679)</f>
        <v>30.783385817743223</v>
      </c>
      <c r="BX679" s="13"/>
      <c r="BY679" s="13"/>
      <c r="BZ679" s="12"/>
      <c r="CA679">
        <f ca="1">_xll.EMP($B$412:$B$511,$C$412:$C$511,A679)</f>
        <v>29.312604163291688</v>
      </c>
      <c r="CB679">
        <f ca="1">_xll.EMP($D$412:$D$511,$E$412:$E$511,A679)</f>
        <v>28.414426694779916</v>
      </c>
      <c r="CC679">
        <f ca="1">_xll.EMP($F$412:$F$511,$G$412:$G$511,A679)</f>
        <v>29.27453532572812</v>
      </c>
      <c r="CD679">
        <f ca="1">_xll.EMP($H$412:$H$511,$I$412:$I$511,A679)</f>
        <v>28.461984691063613</v>
      </c>
      <c r="CE679">
        <f ca="1">_xll.EMP($J$412:$J$511,$K$412:$K$511,A679)</f>
        <v>29.361624752737878</v>
      </c>
      <c r="CF679" t="e">
        <f ca="1">_xll.EMP($L$412:$L$511,$M$412:$M$511,A679)</f>
        <v>#VALUE!</v>
      </c>
      <c r="CG679">
        <f ca="1">_xll.EMP($N$412:$N$511,$O$412:$O$511,A679)</f>
        <v>27.919698859961613</v>
      </c>
      <c r="CH679">
        <f ca="1">_xll.EMP($P$412:$P$511,$Q$412:$Q$511,A679)</f>
        <v>28.208197492844715</v>
      </c>
      <c r="CI679">
        <f ca="1">_xll.EMP($R$412:$R$511,$S$412:$S$511,A679)</f>
        <v>28.316858266496904</v>
      </c>
      <c r="CJ679">
        <f ca="1">_xll.EMP($T$412:$T$511,$U$412:$U$511,A679)</f>
        <v>28.062613363408058</v>
      </c>
      <c r="CK679">
        <f ca="1">_xll.EMP($V$412:$V$511,$W$412:$W$511,A679)</f>
        <v>29.069701847268441</v>
      </c>
      <c r="CM679" s="12"/>
      <c r="CP679" s="6">
        <f t="shared" ca="1" si="182"/>
        <v>28.179778738537124</v>
      </c>
      <c r="CQ679" s="6">
        <f ca="1">_xll.DEXPONINV($J$105,$K$105,A679)</f>
        <v>30.956701303699923</v>
      </c>
      <c r="CR679" s="6">
        <f ca="1">_xll.EXPONINV($K$106,A679)+$J$106</f>
        <v>25.551670998389536</v>
      </c>
      <c r="CS679" s="6">
        <f t="shared" ca="1" si="183"/>
        <v>28.147496673703301</v>
      </c>
      <c r="CT679" s="6">
        <f ca="1">_xll.LOGISTICINV($J$108,$K$108,A679)</f>
        <v>29.08274564854338</v>
      </c>
      <c r="CU679" s="6">
        <f ca="1">_xll.LOGLOGINV($J$109,$K$109,A679)</f>
        <v>27.672084302382643</v>
      </c>
      <c r="CV679" s="6">
        <f ca="1">_xll.LOGLOGISTICINV($J$110,$K$110,A679)</f>
        <v>28.980080132526961</v>
      </c>
      <c r="CW679" s="6">
        <f t="shared" ca="1" si="184"/>
        <v>27.976852376029832</v>
      </c>
      <c r="CX679" s="6">
        <f t="shared" ca="1" si="185"/>
        <v>28.491033134943894</v>
      </c>
      <c r="CY679" s="6">
        <f ca="1">_xll.PARETO($J$113,$K$113,A679)</f>
        <v>24.854472311381269</v>
      </c>
      <c r="CZ679" s="6">
        <f ca="1">_xll.UNIFORM($J$114,$K$114,A679)</f>
        <v>26.565106852612693</v>
      </c>
      <c r="DA679" s="6">
        <f ca="1">_xll.WEIBINV($J$115,$K$115,A679)</f>
        <v>29.111312418064376</v>
      </c>
      <c r="DB679" s="13"/>
      <c r="DC679" s="13"/>
      <c r="DD679" s="12"/>
      <c r="DE679">
        <f ca="1">_xll.EMP($B$524:$B$623,$C$524:$C$623,A679)</f>
        <v>29.208658439100269</v>
      </c>
      <c r="DF679">
        <f ca="1">_xll.EMP($D$524:$D$623,$E$524:$E$623,A679)</f>
        <v>30.341353317687606</v>
      </c>
      <c r="DG679">
        <f ca="1">_xll.EMP($F$524:$F$623,$G$524:$G$623,A679)</f>
        <v>29.40372583680152</v>
      </c>
      <c r="DH679">
        <f ca="1">_xll.EMP($H$524:$H$623,$I$524:$I$623,A679)</f>
        <v>30.319692351252691</v>
      </c>
      <c r="DI679">
        <f ca="1">_xll.EMP($J$524:$J$623,$K$524:$K$623,A679)</f>
        <v>29.379276059865802</v>
      </c>
      <c r="DJ679" t="e">
        <f ca="1">_xll.EMP($L$524:$L$623,$M$524:$M$623,A679)</f>
        <v>#VALUE!</v>
      </c>
      <c r="DK679">
        <f ca="1">_xll.EMP($N$524:$N$623,$O$524:$O$623,A679)</f>
        <v>30.60022045268795</v>
      </c>
      <c r="DL679">
        <f ca="1">_xll.EMP($P$524:$P$623,$Q$524:$Q$623,A679)</f>
        <v>30.432964475353018</v>
      </c>
      <c r="DM679">
        <f ca="1">_xll.EMP($R$524:$R$623,$S$524:$S$623,A679)</f>
        <v>30.40832673940783</v>
      </c>
      <c r="DN679">
        <f ca="1">_xll.EMP($T$524:$T$623,$U$524:$U$623,A679)</f>
        <v>30.508276082602368</v>
      </c>
      <c r="DO679">
        <f ca="1">_xll.EMP($V$524:$V$623,$W$524:$W$623,A679)</f>
        <v>30.068414782125753</v>
      </c>
    </row>
    <row r="680" spans="1:119">
      <c r="A680">
        <v>0.49</v>
      </c>
      <c r="D680" s="6">
        <f t="shared" ca="1" si="170"/>
        <v>409.72457099871878</v>
      </c>
      <c r="E680" s="6">
        <f ca="1">_xll.DEXPONINV($C$84,$D$84,A680)</f>
        <v>441.28239049867119</v>
      </c>
      <c r="F680" s="6">
        <f ca="1">_xll.EXPONINV($D$85,A680)+$C$85</f>
        <v>333.57319054948772</v>
      </c>
      <c r="G680" s="6">
        <f t="shared" ca="1" si="171"/>
        <v>415.79708120209909</v>
      </c>
      <c r="H680" s="6">
        <f ca="1">_xll.LOGISTICINV($C$87,$D$87,A680)</f>
        <v>458.66706420815274</v>
      </c>
      <c r="I680" s="6">
        <f ca="1">_xll.LOGLOGINV($C$88,$D$88,A680)</f>
        <v>428.83886056615142</v>
      </c>
      <c r="J680" s="6">
        <f ca="1">_xll.LOGLOGISTICINV($C$89,$D$89,A680)</f>
        <v>452.45268966491324</v>
      </c>
      <c r="K680" s="6">
        <f t="shared" ca="1" si="172"/>
        <v>398.09524449166668</v>
      </c>
      <c r="L680" s="6">
        <f t="shared" ca="1" si="173"/>
        <v>451.61942425780393</v>
      </c>
      <c r="M680" s="6">
        <f ca="1">_xll.PARETO($C$92,$D$92,A680)</f>
        <v>239.31352658007481</v>
      </c>
      <c r="N680" s="6">
        <f ca="1">_xll.UNIFORM($C$93,$D$93,A680)</f>
        <v>412.97751461697464</v>
      </c>
      <c r="O680" s="6">
        <f ca="1">_xll.WEIBINV($C$94,$D$94,A680)</f>
        <v>442.16208052341341</v>
      </c>
      <c r="P680" s="13"/>
      <c r="Q680" s="13"/>
      <c r="R680" s="13"/>
      <c r="S680">
        <f ca="1">_xll.EMP($B$186:$B$285,$C$186:$C$285,A680)</f>
        <v>455.9983257890529</v>
      </c>
      <c r="T680">
        <f ca="1">_xll.EMP($D$186:$D$285,$E$186:$E$285,A680)</f>
        <v>455.298101070695</v>
      </c>
      <c r="U680">
        <f ca="1">_xll.EMP($F$186:$F$285,$G$186:$G$285,A680)</f>
        <v>456.5040831244317</v>
      </c>
      <c r="V680">
        <f ca="1">_xll.EMP($H$186:$H$285,$I$186:$I$285,A680)</f>
        <v>455.99645595353348</v>
      </c>
      <c r="W680">
        <f ca="1">_xll.EMP($J$186:$J$285,$K$186:$K$285,A680)</f>
        <v>459.60362580054885</v>
      </c>
      <c r="X680" t="e">
        <f ca="1">_xll.EMP($L$186:$L$285,$M$186:$M$285,A680)</f>
        <v>#VALUE!</v>
      </c>
      <c r="Y680">
        <f ca="1">_xll.EMP($N$186:$N$285,$O$186:$O$285,A680)</f>
        <v>448.97661694874404</v>
      </c>
      <c r="Z680">
        <f ca="1">_xll.EMP($P$186:$P$285,$Q$186:$Q$285,A680)</f>
        <v>452.74950130980989</v>
      </c>
      <c r="AA680">
        <f ca="1">_xll.EMP($R$186:$R$285,$S$186:$S$285,A680)</f>
        <v>453.29726647561262</v>
      </c>
      <c r="AB680">
        <f ca="1">_xll.EMP($T$186:$T$285,$U$186:$U$285,A680)</f>
        <v>450.8527796444485</v>
      </c>
      <c r="AC680">
        <f ca="1">_xll.EMP($V$186:$V$285,$W$186:$W$285,A680)</f>
        <v>461.71319631538574</v>
      </c>
      <c r="AH680" s="6">
        <f t="shared" ca="1" si="174"/>
        <v>419.66215920444074</v>
      </c>
      <c r="AI680" s="6">
        <f ca="1">_xll.DEXPONINV($J$84,$K$84,A680)</f>
        <v>404.6935765925885</v>
      </c>
      <c r="AJ680" s="6">
        <f ca="1">_xll.EXPONINV($K$85,A680)+$J$85</f>
        <v>399.58834459162199</v>
      </c>
      <c r="AK680" s="6">
        <f t="shared" ca="1" si="175"/>
        <v>416.48853703397504</v>
      </c>
      <c r="AL680" s="6">
        <f ca="1">_xll.LOGISTICINV($J$87,$K$87,A680)</f>
        <v>407.32834101970167</v>
      </c>
      <c r="AM680" s="6">
        <f ca="1">_xll.LOGLOGINV($J$88,$K$88,A680)</f>
        <v>407.67264887922408</v>
      </c>
      <c r="AN680" s="6">
        <f ca="1">_xll.LOGLOGISTICINV($J$89,$K$89,A680)</f>
        <v>407.95075423892013</v>
      </c>
      <c r="AO680" s="6">
        <f t="shared" ca="1" si="176"/>
        <v>414.82574552816368</v>
      </c>
      <c r="AP680" s="6">
        <f t="shared" ca="1" si="177"/>
        <v>419.81012229124775</v>
      </c>
      <c r="AQ680" s="6">
        <f ca="1">_xll.PARETO($J$92,$K$92,A680)</f>
        <v>394.94843170497347</v>
      </c>
      <c r="AR680" s="6">
        <f ca="1">_xll.UNIFORM($J$93,$K$93,A680)</f>
        <v>486.28552503264416</v>
      </c>
      <c r="AS680" s="6">
        <f ca="1">_xll.WEIBINV($J$94,$K$94,A680)</f>
        <v>420.10170536599793</v>
      </c>
      <c r="AT680" s="13"/>
      <c r="AU680" s="13"/>
      <c r="AV680" s="12"/>
      <c r="AW680">
        <f ca="1">_xll.EMP($B$299:$B$398,$C$299:$C$398,A680)</f>
        <v>405.81928837398652</v>
      </c>
      <c r="AX680">
        <f ca="1">_xll.EMP($D$299:$D$398,$E$299:$E$398,A680)</f>
        <v>406.28584756103896</v>
      </c>
      <c r="AY680">
        <f ca="1">_xll.EMP($F$299:$F$398,$G$299:$G$398,A680)</f>
        <v>405.29516930226123</v>
      </c>
      <c r="AZ680">
        <f ca="1">_xll.EMP($H$299:$H$398,$I$299:$I$398,A680)</f>
        <v>406.34712632375835</v>
      </c>
      <c r="BA680">
        <f ca="1">_xll.EMP($J$299:$J$398,$K$299:$K$398,A680)</f>
        <v>405.02790239175329</v>
      </c>
      <c r="BB680" t="e">
        <f ca="1">_xll.EMP($L$299:$L$398,$M$299:$M$398,A680)</f>
        <v>#VALUE!</v>
      </c>
      <c r="BC680">
        <f ca="1">_xll.EMP($N$299:$N$398,$O$299:$O$398,A680)</f>
        <v>405.40442706448937</v>
      </c>
      <c r="BD680">
        <f ca="1">_xll.EMP($P$299:$P$398,$Q$299:$Q$398,A680)</f>
        <v>406.01571218770977</v>
      </c>
      <c r="BE680">
        <f ca="1">_xll.EMP($R$299:$R$398,$S$299:$S$398,A680)</f>
        <v>406.10337825405543</v>
      </c>
      <c r="BF680">
        <f ca="1">_xll.EMP($T$299:$T$398,$U$299:$U$398,A680)</f>
        <v>405.71942029474275</v>
      </c>
      <c r="BG680">
        <f ca="1">_xll.EMP($V$299:$V$398,$W$299:$W$398,A680)</f>
        <v>406.33625685909288</v>
      </c>
      <c r="BH680" s="12"/>
      <c r="BL680" s="6">
        <f t="shared" ca="1" si="178"/>
        <v>30.66192729733794</v>
      </c>
      <c r="BM680" s="6">
        <f ca="1">_xll.DEXPONINV($C$105,$D$105,A680)</f>
        <v>27.865020106538935</v>
      </c>
      <c r="BN680" s="6">
        <f ca="1">_xll.EXPONINV($D$106,A680)+$C$106</f>
        <v>27.436180991840018</v>
      </c>
      <c r="BO680" s="6">
        <f t="shared" ca="1" si="179"/>
        <v>30.326039318019475</v>
      </c>
      <c r="BP680" s="6">
        <f ca="1">_xll.LOGISTICINV($C$108,$D$108,A680)</f>
        <v>30.180942422318871</v>
      </c>
      <c r="BQ680" s="6">
        <f ca="1">_xll.LOGLOGINV($C$109,$D$109,A680)</f>
        <v>29.497229656175076</v>
      </c>
      <c r="BR680" s="6">
        <f ca="1">_xll.LOGLOGISTICINV($C$110,$D$110,A680)</f>
        <v>29.188415536262411</v>
      </c>
      <c r="BS680" s="6">
        <f t="shared" ca="1" si="180"/>
        <v>29.880876570453434</v>
      </c>
      <c r="BT680" s="6">
        <f t="shared" ca="1" si="181"/>
        <v>31.222380688717656</v>
      </c>
      <c r="BU680" s="6">
        <f ca="1">_xll.PARETO($C$113,$D$113,A680)</f>
        <v>25.953676865521814</v>
      </c>
      <c r="BV680" s="6">
        <f ca="1">_xll.UNIFORM($C$114,$D$114,A680)</f>
        <v>36.633064510068579</v>
      </c>
      <c r="BW680" s="6">
        <f ca="1">_xll.WEIBINV($C$115,$D$115,A680)</f>
        <v>31.059875871274496</v>
      </c>
      <c r="BX680" s="13"/>
      <c r="BY680" s="13"/>
      <c r="BZ680" s="12"/>
      <c r="CA680">
        <f ca="1">_xll.EMP($B$412:$B$511,$C$412:$C$511,A680)</f>
        <v>29.683140511030189</v>
      </c>
      <c r="CB680">
        <f ca="1">_xll.EMP($D$412:$D$511,$E$412:$E$511,A680)</f>
        <v>28.656150382649077</v>
      </c>
      <c r="CC680">
        <f ca="1">_xll.EMP($F$412:$F$511,$G$412:$G$511,A680)</f>
        <v>29.578318567196284</v>
      </c>
      <c r="CD680">
        <f ca="1">_xll.EMP($H$412:$H$511,$I$412:$I$511,A680)</f>
        <v>28.707986792613848</v>
      </c>
      <c r="CE680">
        <f ca="1">_xll.EMP($J$412:$J$511,$K$412:$K$511,A680)</f>
        <v>29.630756827191281</v>
      </c>
      <c r="CF680" t="e">
        <f ca="1">_xll.EMP($L$412:$L$511,$M$412:$M$511,A680)</f>
        <v>#VALUE!</v>
      </c>
      <c r="CG680">
        <f ca="1">_xll.EMP($N$412:$N$511,$O$412:$O$511,A680)</f>
        <v>28.14296792531665</v>
      </c>
      <c r="CH680">
        <f ca="1">_xll.EMP($P$412:$P$511,$Q$412:$Q$511,A680)</f>
        <v>28.435968078261794</v>
      </c>
      <c r="CI680">
        <f ca="1">_xll.EMP($R$412:$R$511,$S$412:$S$511,A680)</f>
        <v>28.560923666433901</v>
      </c>
      <c r="CJ680">
        <f ca="1">_xll.EMP($T$412:$T$511,$U$412:$U$511,A680)</f>
        <v>28.285381804106947</v>
      </c>
      <c r="CK680">
        <f ca="1">_xll.EMP($V$412:$V$511,$W$412:$W$511,A680)</f>
        <v>29.340987335848876</v>
      </c>
      <c r="CM680" s="12"/>
      <c r="CP680" s="6">
        <f t="shared" ca="1" si="182"/>
        <v>28.360276845222405</v>
      </c>
      <c r="CQ680" s="6">
        <f ca="1">_xll.DEXPONINV($J$105,$K$105,A680)</f>
        <v>31.040569097950197</v>
      </c>
      <c r="CR680" s="6">
        <f ca="1">_xll.EXPONINV($K$106,A680)+$J$106</f>
        <v>25.730911281004822</v>
      </c>
      <c r="CS680" s="6">
        <f t="shared" ca="1" si="183"/>
        <v>28.280415858583474</v>
      </c>
      <c r="CT680" s="6">
        <f ca="1">_xll.LOGISTICINV($J$108,$K$108,A680)</f>
        <v>29.20356680789158</v>
      </c>
      <c r="CU680" s="6">
        <f ca="1">_xll.LOGLOGINV($J$109,$K$109,A680)</f>
        <v>27.820891214387593</v>
      </c>
      <c r="CV680" s="6">
        <f ca="1">_xll.LOGLOGISTICINV($J$110,$K$110,A680)</f>
        <v>29.112157906494989</v>
      </c>
      <c r="CW680" s="6">
        <f t="shared" ca="1" si="184"/>
        <v>28.112075673178396</v>
      </c>
      <c r="CX680" s="6">
        <f t="shared" ca="1" si="185"/>
        <v>28.618622660230937</v>
      </c>
      <c r="CY680" s="6">
        <f ca="1">_xll.PARETO($J$113,$K$113,A680)</f>
        <v>25.033593000210725</v>
      </c>
      <c r="CZ680" s="6">
        <f ca="1">_xll.UNIFORM($J$114,$K$114,A680)</f>
        <v>26.711972672986423</v>
      </c>
      <c r="DA680" s="6">
        <f ca="1">_xll.WEIBINV($J$115,$K$115,A680)</f>
        <v>29.224488267158481</v>
      </c>
      <c r="DB680" s="13"/>
      <c r="DC680" s="13"/>
      <c r="DD680" s="12"/>
      <c r="DE680">
        <f ca="1">_xll.EMP($B$524:$B$623,$C$524:$C$623,A680)</f>
        <v>29.433217088347998</v>
      </c>
      <c r="DF680">
        <f ca="1">_xll.EMP($D$524:$D$623,$E$524:$E$623,A680)</f>
        <v>30.456582439141663</v>
      </c>
      <c r="DG680">
        <f ca="1">_xll.EMP($F$524:$F$623,$G$524:$G$623,A680)</f>
        <v>29.589212898532757</v>
      </c>
      <c r="DH680">
        <f ca="1">_xll.EMP($H$524:$H$623,$I$524:$I$623,A680)</f>
        <v>30.435602347297433</v>
      </c>
      <c r="DI680">
        <f ca="1">_xll.EMP($J$524:$J$623,$K$524:$K$623,A680)</f>
        <v>29.545192075044156</v>
      </c>
      <c r="DJ680" t="e">
        <f ca="1">_xll.EMP($L$524:$L$623,$M$524:$M$623,A680)</f>
        <v>#VALUE!</v>
      </c>
      <c r="DK680">
        <f ca="1">_xll.EMP($N$524:$N$623,$O$524:$O$623,A680)</f>
        <v>30.705090634100475</v>
      </c>
      <c r="DL680">
        <f ca="1">_xll.EMP($P$524:$P$623,$Q$524:$Q$623,A680)</f>
        <v>30.546548037613487</v>
      </c>
      <c r="DM680">
        <f ca="1">_xll.EMP($R$524:$R$623,$S$524:$S$623,A680)</f>
        <v>30.522614087114125</v>
      </c>
      <c r="DN680">
        <f ca="1">_xll.EMP($T$524:$T$623,$U$524:$U$623,A680)</f>
        <v>30.619270957896944</v>
      </c>
      <c r="DO680">
        <f ca="1">_xll.EMP($V$524:$V$623,$W$524:$W$623,A680)</f>
        <v>30.187942848861102</v>
      </c>
    </row>
    <row r="681" spans="1:119">
      <c r="A681">
        <v>0.5</v>
      </c>
      <c r="D681" s="6">
        <f t="shared" ca="1" si="170"/>
        <v>418.15458328630319</v>
      </c>
      <c r="E681" s="6">
        <f ca="1">_xll.DEXPONINV($C$84,$D$84,A681)</f>
        <v>443.89676268310382</v>
      </c>
      <c r="F681" s="6">
        <f ca="1">_xll.EXPONINV($D$85,A681)+$C$85</f>
        <v>340.99122209962763</v>
      </c>
      <c r="G681" s="6">
        <f t="shared" ca="1" si="171"/>
        <v>421.04027052957758</v>
      </c>
      <c r="H681" s="6">
        <f ca="1">_xll.LOGISTICINV($C$87,$D$87,A681)</f>
        <v>462.46670695535073</v>
      </c>
      <c r="I681" s="6">
        <f ca="1">_xll.LOGLOGINV($C$88,$D$88,A681)</f>
        <v>434.18284732076046</v>
      </c>
      <c r="J681" s="6">
        <f ca="1">_xll.LOGLOGISTICINV($C$89,$D$89,A681)</f>
        <v>457.04336594102091</v>
      </c>
      <c r="K681" s="6">
        <f t="shared" ca="1" si="172"/>
        <v>403.95065823620689</v>
      </c>
      <c r="L681" s="6">
        <f t="shared" ca="1" si="173"/>
        <v>455.93778256409826</v>
      </c>
      <c r="M681" s="6">
        <f ca="1">_xll.PARETO($C$92,$D$92,A681)</f>
        <v>247.03040691815622</v>
      </c>
      <c r="N681" s="6">
        <f ca="1">_xll.UNIFORM($C$93,$D$93,A681)</f>
        <v>419.74563878103123</v>
      </c>
      <c r="O681" s="6">
        <f ca="1">_xll.WEIBINV($C$94,$D$94,A681)</f>
        <v>446.66055590095982</v>
      </c>
      <c r="P681" s="13"/>
      <c r="Q681" s="13"/>
      <c r="R681" s="13"/>
      <c r="S681">
        <f ca="1">_xll.EMP($B$186:$B$285,$C$186:$C$285,A681)</f>
        <v>461.92495694690899</v>
      </c>
      <c r="T681">
        <f ca="1">_xll.EMP($D$186:$D$285,$E$186:$E$285,A681)</f>
        <v>459.65763673531205</v>
      </c>
      <c r="U681">
        <f ca="1">_xll.EMP($F$186:$F$285,$G$186:$G$285,A681)</f>
        <v>461.25540488690177</v>
      </c>
      <c r="V681">
        <f ca="1">_xll.EMP($H$186:$H$285,$I$186:$I$285,A681)</f>
        <v>460.47202966178816</v>
      </c>
      <c r="W681">
        <f ca="1">_xll.EMP($J$186:$J$285,$K$186:$K$285,A681)</f>
        <v>464.02757104158297</v>
      </c>
      <c r="X681" t="e">
        <f ca="1">_xll.EMP($L$186:$L$285,$M$186:$M$285,A681)</f>
        <v>#VALUE!</v>
      </c>
      <c r="Y681">
        <f ca="1">_xll.EMP($N$186:$N$285,$O$186:$O$285,A681)</f>
        <v>451.91518451567987</v>
      </c>
      <c r="Z681">
        <f ca="1">_xll.EMP($P$186:$P$285,$Q$186:$Q$285,A681)</f>
        <v>456.54805892481818</v>
      </c>
      <c r="AA681">
        <f ca="1">_xll.EMP($R$186:$R$285,$S$186:$S$285,A681)</f>
        <v>457.27004083612047</v>
      </c>
      <c r="AB681">
        <f ca="1">_xll.EMP($T$186:$T$285,$U$186:$U$285,A681)</f>
        <v>454.26131511268903</v>
      </c>
      <c r="AC681">
        <f ca="1">_xll.EMP($V$186:$V$285,$W$186:$W$285,A681)</f>
        <v>466.57282694879461</v>
      </c>
      <c r="AH681" s="6">
        <f t="shared" ca="1" si="174"/>
        <v>422.09069783498546</v>
      </c>
      <c r="AI681" s="6">
        <f ca="1">_xll.DEXPONINV($J$84,$K$84,A681)</f>
        <v>405.58186114608282</v>
      </c>
      <c r="AJ681" s="6">
        <f ca="1">_xll.EXPONINV($K$85,A681)+$J$85</f>
        <v>400.92475911479994</v>
      </c>
      <c r="AK681" s="6">
        <f t="shared" ca="1" si="175"/>
        <v>418.14477927891869</v>
      </c>
      <c r="AL681" s="6">
        <f ca="1">_xll.LOGISTICINV($J$87,$K$87,A681)</f>
        <v>408.64411141118273</v>
      </c>
      <c r="AM681" s="6">
        <f ca="1">_xll.LOGLOGINV($J$88,$K$88,A681)</f>
        <v>408.86724809387533</v>
      </c>
      <c r="AN681" s="6">
        <f ca="1">_xll.LOGLOGISTICINV($J$89,$K$89,A681)</f>
        <v>409.19913094924209</v>
      </c>
      <c r="AO681" s="6">
        <f t="shared" ca="1" si="176"/>
        <v>416.4037183567462</v>
      </c>
      <c r="AP681" s="6">
        <f t="shared" ca="1" si="177"/>
        <v>421.63325189428576</v>
      </c>
      <c r="AQ681" s="6">
        <f ca="1">_xll.PARETO($J$92,$K$92,A681)</f>
        <v>396.21703563312303</v>
      </c>
      <c r="AR681" s="6">
        <f ca="1">_xll.UNIFORM($J$93,$K$93,A681)</f>
        <v>488.98223934278087</v>
      </c>
      <c r="AS681" s="6">
        <f ca="1">_xll.WEIBINV($J$94,$K$94,A681)</f>
        <v>422.49080250762398</v>
      </c>
      <c r="AT681" s="13"/>
      <c r="AU681" s="13"/>
      <c r="AV681" s="12"/>
      <c r="AW681">
        <f ca="1">_xll.EMP($B$299:$B$398,$C$299:$C$398,A681)</f>
        <v>407.22375037500433</v>
      </c>
      <c r="AX681">
        <f ca="1">_xll.EMP($D$299:$D$398,$E$299:$E$398,A681)</f>
        <v>407.16606534045411</v>
      </c>
      <c r="AY681">
        <f ca="1">_xll.EMP($F$299:$F$398,$G$299:$G$398,A681)</f>
        <v>406.45884133590522</v>
      </c>
      <c r="AZ681">
        <f ca="1">_xll.EMP($H$299:$H$398,$I$299:$I$398,A681)</f>
        <v>407.22242943176684</v>
      </c>
      <c r="BA681">
        <f ca="1">_xll.EMP($J$299:$J$398,$K$299:$K$398,A681)</f>
        <v>406.10772191939668</v>
      </c>
      <c r="BB681" t="e">
        <f ca="1">_xll.EMP($L$299:$L$398,$M$299:$M$398,A681)</f>
        <v>#VALUE!</v>
      </c>
      <c r="BC681">
        <f ca="1">_xll.EMP($N$299:$N$398,$O$299:$O$398,A681)</f>
        <v>406.29713736813579</v>
      </c>
      <c r="BD681">
        <f ca="1">_xll.EMP($P$299:$P$398,$Q$299:$Q$398,A681)</f>
        <v>406.91811417607653</v>
      </c>
      <c r="BE681">
        <f ca="1">_xll.EMP($R$299:$R$398,$S$299:$S$398,A681)</f>
        <v>407.0123470557661</v>
      </c>
      <c r="BF681">
        <f ca="1">_xll.EMP($T$299:$T$398,$U$299:$U$398,A681)</f>
        <v>406.62708363752648</v>
      </c>
      <c r="BG681">
        <f ca="1">_xll.EMP($V$299:$V$398,$W$299:$W$398,A681)</f>
        <v>407.19232103530373</v>
      </c>
      <c r="BH681" s="12"/>
      <c r="BL681" s="6">
        <f t="shared" ca="1" si="178"/>
        <v>31.040417662412189</v>
      </c>
      <c r="BM681" s="6">
        <f ca="1">_xll.DEXPONINV($C$105,$D$105,A681)</f>
        <v>28.020370001152045</v>
      </c>
      <c r="BN681" s="6">
        <f ca="1">_xll.EXPONINV($D$106,A681)+$C$106</f>
        <v>27.680742234335479</v>
      </c>
      <c r="BO681" s="6">
        <f t="shared" ca="1" si="179"/>
        <v>30.555116968999805</v>
      </c>
      <c r="BP681" s="6">
        <f ca="1">_xll.LOGISTICINV($C$108,$D$108,A681)</f>
        <v>30.398877261937081</v>
      </c>
      <c r="BQ681" s="6">
        <f ca="1">_xll.LOGLOGINV($C$109,$D$109,A681)</f>
        <v>29.702664912170775</v>
      </c>
      <c r="BR681" s="6">
        <f ca="1">_xll.LOGLOGISTICINV($C$110,$D$110,A681)</f>
        <v>29.38727856553394</v>
      </c>
      <c r="BS681" s="6">
        <f t="shared" ca="1" si="180"/>
        <v>30.100628533396367</v>
      </c>
      <c r="BT681" s="6">
        <f t="shared" ca="1" si="181"/>
        <v>31.47035588827589</v>
      </c>
      <c r="BU681" s="6">
        <f ca="1">_xll.PARETO($C$113,$D$113,A681)</f>
        <v>26.187953405446429</v>
      </c>
      <c r="BV681" s="6">
        <f ca="1">_xll.UNIFORM($C$114,$D$114,A681)</f>
        <v>36.990465485392185</v>
      </c>
      <c r="BW681" s="6">
        <f ca="1">_xll.WEIBINV($C$115,$D$115,A681)</f>
        <v>31.33619620676291</v>
      </c>
      <c r="BX681" s="13"/>
      <c r="BY681" s="13"/>
      <c r="BZ681" s="12"/>
      <c r="CA681">
        <f ca="1">_xll.EMP($B$412:$B$511,$C$412:$C$511,A681)</f>
        <v>30.059571695869781</v>
      </c>
      <c r="CB681">
        <f ca="1">_xll.EMP($D$412:$D$511,$E$412:$E$511,A681)</f>
        <v>28.908405810767942</v>
      </c>
      <c r="CC681">
        <f ca="1">_xll.EMP($F$412:$F$511,$G$412:$G$511,A681)</f>
        <v>29.88366145727856</v>
      </c>
      <c r="CD681">
        <f ca="1">_xll.EMP($H$412:$H$511,$I$412:$I$511,A681)</f>
        <v>28.964035446300581</v>
      </c>
      <c r="CE681">
        <f ca="1">_xll.EMP($J$412:$J$511,$K$412:$K$511,A681)</f>
        <v>29.902038690698372</v>
      </c>
      <c r="CF681" t="e">
        <f ca="1">_xll.EMP($L$412:$L$511,$M$412:$M$511,A681)</f>
        <v>#VALUE!</v>
      </c>
      <c r="CG681">
        <f ca="1">_xll.EMP($N$412:$N$511,$O$412:$O$511,A681)</f>
        <v>28.389735160437027</v>
      </c>
      <c r="CH681">
        <f ca="1">_xll.EMP($P$412:$P$511,$Q$412:$Q$511,A681)</f>
        <v>28.677460601657987</v>
      </c>
      <c r="CI681">
        <f ca="1">_xll.EMP($R$412:$R$511,$S$412:$S$511,A681)</f>
        <v>28.819881322719592</v>
      </c>
      <c r="CJ681">
        <f ca="1">_xll.EMP($T$412:$T$511,$U$412:$U$511,A681)</f>
        <v>28.516538377611528</v>
      </c>
      <c r="CK681">
        <f ca="1">_xll.EMP($V$412:$V$511,$W$412:$W$511,A681)</f>
        <v>29.582398156898179</v>
      </c>
      <c r="CM681" s="12"/>
      <c r="CP681" s="6">
        <f t="shared" ca="1" si="182"/>
        <v>28.539269283678564</v>
      </c>
      <c r="CQ681" s="6">
        <f ca="1">_xll.DEXPONINV($J$105,$K$105,A681)</f>
        <v>31.122742476881523</v>
      </c>
      <c r="CR681" s="6">
        <f ca="1">_xll.EXPONINV($K$106,A681)+$J$106</f>
        <v>25.913701105872875</v>
      </c>
      <c r="CS681" s="6">
        <f t="shared" ca="1" si="183"/>
        <v>28.413669524188094</v>
      </c>
      <c r="CT681" s="6">
        <f ca="1">_xll.LOGISTICINV($J$108,$K$108,A681)</f>
        <v>29.324291284517855</v>
      </c>
      <c r="CU681" s="6">
        <f ca="1">_xll.LOGLOGINV($J$109,$K$109,A681)</f>
        <v>27.970923582993187</v>
      </c>
      <c r="CV681" s="6">
        <f ca="1">_xll.LOGLOGISTICINV($J$110,$K$110,A681)</f>
        <v>29.244731216257176</v>
      </c>
      <c r="CW681" s="6">
        <f t="shared" ca="1" si="184"/>
        <v>28.247866947292568</v>
      </c>
      <c r="CX681" s="6">
        <f t="shared" ca="1" si="185"/>
        <v>28.74613198925049</v>
      </c>
      <c r="CY681" s="6">
        <f ca="1">_xll.PARETO($J$113,$K$113,A681)</f>
        <v>25.217590407967958</v>
      </c>
      <c r="CZ681" s="6">
        <f ca="1">_xll.UNIFORM($J$114,$K$114,A681)</f>
        <v>26.858838493360153</v>
      </c>
      <c r="DA681" s="6">
        <f ca="1">_xll.WEIBINV($J$115,$K$115,A681)</f>
        <v>29.337026301419105</v>
      </c>
      <c r="DB681" s="13"/>
      <c r="DC681" s="13"/>
      <c r="DD681" s="12"/>
      <c r="DE681">
        <f ca="1">_xll.EMP($B$524:$B$623,$C$524:$C$623,A681)</f>
        <v>29.651505732445059</v>
      </c>
      <c r="DF681">
        <f ca="1">_xll.EMP($D$524:$D$623,$E$524:$E$623,A681)</f>
        <v>30.569004007804704</v>
      </c>
      <c r="DG681">
        <f ca="1">_xll.EMP($F$524:$F$623,$G$524:$G$623,A681)</f>
        <v>29.770180731822361</v>
      </c>
      <c r="DH681">
        <f ca="1">_xll.EMP($H$524:$H$623,$I$524:$I$623,A681)</f>
        <v>30.54866273991539</v>
      </c>
      <c r="DI681">
        <f ca="1">_xll.EMP($J$524:$J$623,$K$524:$K$623,A681)</f>
        <v>29.708152686287118</v>
      </c>
      <c r="DJ681" t="e">
        <f ca="1">_xll.EMP($L$524:$L$623,$M$524:$M$623,A681)</f>
        <v>#VALUE!</v>
      </c>
      <c r="DK681">
        <f ca="1">_xll.EMP($N$524:$N$623,$O$524:$O$623,A681)</f>
        <v>30.80652720763279</v>
      </c>
      <c r="DL681">
        <f ca="1">_xll.EMP($P$524:$P$623,$Q$524:$Q$623,A681)</f>
        <v>30.657152581288667</v>
      </c>
      <c r="DM681">
        <f ca="1">_xll.EMP($R$524:$R$623,$S$524:$S$623,A681)</f>
        <v>30.632568829386454</v>
      </c>
      <c r="DN681">
        <f ca="1">_xll.EMP($T$524:$T$623,$U$524:$U$623,A681)</f>
        <v>30.726535259457389</v>
      </c>
      <c r="DO681">
        <f ca="1">_xll.EMP($V$524:$V$623,$W$524:$W$623,A681)</f>
        <v>30.307470915596454</v>
      </c>
    </row>
    <row r="682" spans="1:119">
      <c r="A682">
        <v>0.51</v>
      </c>
      <c r="D682" s="6">
        <f t="shared" ca="1" si="170"/>
        <v>426.586209220434</v>
      </c>
      <c r="E682" s="6">
        <f ca="1">_xll.DEXPONINV($C$84,$D$84,A682)</f>
        <v>446.51113486753644</v>
      </c>
      <c r="F682" s="6">
        <f ca="1">_xll.EXPONINV($D$85,A682)+$C$85</f>
        <v>348.55912296642384</v>
      </c>
      <c r="G682" s="6">
        <f t="shared" ca="1" si="171"/>
        <v>426.32768591023626</v>
      </c>
      <c r="H682" s="6">
        <f ca="1">_xll.LOGISTICINV($C$87,$D$87,A682)</f>
        <v>466.26634970254872</v>
      </c>
      <c r="I682" s="6">
        <f ca="1">_xll.LOGLOGINV($C$88,$D$88,A682)</f>
        <v>439.57436421885598</v>
      </c>
      <c r="J682" s="6">
        <f ca="1">_xll.LOGLOGISTICINV($C$89,$D$89,A682)</f>
        <v>461.68062014483985</v>
      </c>
      <c r="K682" s="6">
        <f t="shared" ca="1" si="172"/>
        <v>409.89219677272598</v>
      </c>
      <c r="L682" s="6">
        <f t="shared" ca="1" si="173"/>
        <v>460.25614087039253</v>
      </c>
      <c r="M682" s="6">
        <f ca="1">_xll.PARETO($C$92,$D$92,A682)</f>
        <v>255.15967917244456</v>
      </c>
      <c r="N682" s="6">
        <f ca="1">_xll.UNIFORM($C$93,$D$93,A682)</f>
        <v>426.51376294508782</v>
      </c>
      <c r="O682" s="6">
        <f ca="1">_xll.WEIBINV($C$94,$D$94,A682)</f>
        <v>451.16453583574406</v>
      </c>
      <c r="P682" s="13"/>
      <c r="Q682" s="13"/>
      <c r="R682" s="13"/>
      <c r="S682">
        <f ca="1">_xll.EMP($B$186:$B$285,$C$186:$C$285,A682)</f>
        <v>467.89623632427993</v>
      </c>
      <c r="T682">
        <f ca="1">_xll.EMP($D$186:$D$285,$E$186:$E$285,A682)</f>
        <v>464.02621264660223</v>
      </c>
      <c r="U682">
        <f ca="1">_xll.EMP($F$186:$F$285,$G$186:$G$285,A682)</f>
        <v>466.0832616254018</v>
      </c>
      <c r="V682">
        <f ca="1">_xll.EMP($H$186:$H$285,$I$186:$I$285,A682)</f>
        <v>464.93361672219402</v>
      </c>
      <c r="W682">
        <f ca="1">_xll.EMP($J$186:$J$285,$K$186:$K$285,A682)</f>
        <v>468.45757418860887</v>
      </c>
      <c r="X682" t="e">
        <f ca="1">_xll.EMP($L$186:$L$285,$M$186:$M$285,A682)</f>
        <v>#VALUE!</v>
      </c>
      <c r="Y682">
        <f ca="1">_xll.EMP($N$186:$N$285,$O$186:$O$285,A682)</f>
        <v>454.97974993682442</v>
      </c>
      <c r="Z682">
        <f ca="1">_xll.EMP($P$186:$P$285,$Q$186:$Q$285,A682)</f>
        <v>460.50169280532646</v>
      </c>
      <c r="AA682">
        <f ca="1">_xll.EMP($R$186:$R$285,$S$186:$S$285,A682)</f>
        <v>461.36946767518384</v>
      </c>
      <c r="AB682">
        <f ca="1">_xll.EMP($T$186:$T$285,$U$186:$U$285,A682)</f>
        <v>457.69713339545405</v>
      </c>
      <c r="AC682">
        <f ca="1">_xll.EMP($V$186:$V$285,$W$186:$W$285,A682)</f>
        <v>471.4324575822036</v>
      </c>
      <c r="AH682" s="6">
        <f t="shared" ca="1" si="174"/>
        <v>424.56257107945021</v>
      </c>
      <c r="AI682" s="6">
        <f ca="1">_xll.DEXPONINV($J$84,$K$84,A682)</f>
        <v>406.47014569957713</v>
      </c>
      <c r="AJ682" s="6">
        <f ca="1">_xll.EXPONINV($K$85,A682)+$J$85</f>
        <v>402.28817372957963</v>
      </c>
      <c r="AK682" s="6">
        <f t="shared" ca="1" si="175"/>
        <v>419.8054102816302</v>
      </c>
      <c r="AL682" s="6">
        <f ca="1">_xll.LOGISTICINV($J$87,$K$87,A682)</f>
        <v>409.9598818026638</v>
      </c>
      <c r="AM682" s="6">
        <f ca="1">_xll.LOGLOGINV($J$88,$K$88,A682)</f>
        <v>410.07247223607391</v>
      </c>
      <c r="AN682" s="6">
        <f ca="1">_xll.LOGLOGISTICINV($J$89,$K$89,A682)</f>
        <v>410.45132783735431</v>
      </c>
      <c r="AO682" s="6">
        <f t="shared" ca="1" si="176"/>
        <v>417.98769370150461</v>
      </c>
      <c r="AP682" s="6">
        <f t="shared" ca="1" si="177"/>
        <v>423.45638149732378</v>
      </c>
      <c r="AQ682" s="6">
        <f ca="1">_xll.PARETO($J$92,$K$92,A682)</f>
        <v>397.51546891141663</v>
      </c>
      <c r="AR682" s="6">
        <f ca="1">_xll.UNIFORM($J$93,$K$93,A682)</f>
        <v>491.67895365291758</v>
      </c>
      <c r="AS682" s="6">
        <f ca="1">_xll.WEIBINV($J$94,$K$94,A682)</f>
        <v>424.87224533415753</v>
      </c>
      <c r="AT682" s="13"/>
      <c r="AU682" s="13"/>
      <c r="AV682" s="12"/>
      <c r="AW682">
        <f ca="1">_xll.EMP($B$299:$B$398,$C$299:$C$398,A682)</f>
        <v>408.62801545550019</v>
      </c>
      <c r="AX682">
        <f ca="1">_xll.EMP($D$299:$D$398,$E$299:$E$398,A682)</f>
        <v>408.04628311986926</v>
      </c>
      <c r="AY682">
        <f ca="1">_xll.EMP($F$299:$F$398,$G$299:$G$398,A682)</f>
        <v>407.62452577191294</v>
      </c>
      <c r="AZ682">
        <f ca="1">_xll.EMP($H$299:$H$398,$I$299:$I$398,A682)</f>
        <v>408.09773253977528</v>
      </c>
      <c r="BA682">
        <f ca="1">_xll.EMP($J$299:$J$398,$K$299:$K$398,A682)</f>
        <v>407.18199539414474</v>
      </c>
      <c r="BB682" t="e">
        <f ca="1">_xll.EMP($L$299:$L$398,$M$299:$M$398,A682)</f>
        <v>#VALUE!</v>
      </c>
      <c r="BC682">
        <f ca="1">_xll.EMP($N$299:$N$398,$O$299:$O$398,A682)</f>
        <v>407.25063475860168</v>
      </c>
      <c r="BD682">
        <f ca="1">_xll.EMP($P$299:$P$398,$Q$299:$Q$398,A682)</f>
        <v>407.82051616444329</v>
      </c>
      <c r="BE682">
        <f ca="1">_xll.EMP($R$299:$R$398,$S$299:$S$398,A682)</f>
        <v>407.92131585747677</v>
      </c>
      <c r="BF682">
        <f ca="1">_xll.EMP($T$299:$T$398,$U$299:$U$398,A682)</f>
        <v>407.54720534379197</v>
      </c>
      <c r="BG682">
        <f ca="1">_xll.EMP($V$299:$V$398,$W$299:$W$398,A682)</f>
        <v>408.04838521151459</v>
      </c>
      <c r="BH682" s="12"/>
      <c r="BL682" s="6">
        <f t="shared" ca="1" si="178"/>
        <v>31.423424212219864</v>
      </c>
      <c r="BM682" s="6">
        <f ca="1">_xll.DEXPONINV($C$105,$D$105,A682)</f>
        <v>28.175719895765155</v>
      </c>
      <c r="BN682" s="6">
        <f ca="1">_xll.EXPONINV($D$106,A682)+$C$106</f>
        <v>27.930244440757246</v>
      </c>
      <c r="BO682" s="6">
        <f t="shared" ca="1" si="179"/>
        <v>30.785348468979187</v>
      </c>
      <c r="BP682" s="6">
        <f ca="1">_xll.LOGISTICINV($C$108,$D$108,A682)</f>
        <v>30.61681210155529</v>
      </c>
      <c r="BQ682" s="6">
        <f ca="1">_xll.LOGLOGINV($C$109,$D$109,A682)</f>
        <v>29.909927337215166</v>
      </c>
      <c r="BR682" s="6">
        <f ca="1">_xll.LOGLOGISTICINV($C$110,$D$110,A682)</f>
        <v>29.587496464663406</v>
      </c>
      <c r="BS682" s="6">
        <f t="shared" ca="1" si="180"/>
        <v>30.321996611084241</v>
      </c>
      <c r="BT682" s="6">
        <f t="shared" ca="1" si="181"/>
        <v>31.71833108783412</v>
      </c>
      <c r="BU682" s="6">
        <f ca="1">_xll.PARETO($C$113,$D$113,A682)</f>
        <v>26.429142523337841</v>
      </c>
      <c r="BV682" s="6">
        <f ca="1">_xll.UNIFORM($C$114,$D$114,A682)</f>
        <v>37.347866460715792</v>
      </c>
      <c r="BW682" s="6">
        <f ca="1">_xll.WEIBINV($C$115,$D$115,A682)</f>
        <v>31.612506352458087</v>
      </c>
      <c r="BX682" s="13"/>
      <c r="BY682" s="13"/>
      <c r="BZ682" s="12"/>
      <c r="CA682">
        <f ca="1">_xll.EMP($B$412:$B$511,$C$412:$C$511,A682)</f>
        <v>30.441944888861283</v>
      </c>
      <c r="CB682">
        <f ca="1">_xll.EMP($D$412:$D$511,$E$412:$E$511,A682)</f>
        <v>29.176684854089878</v>
      </c>
      <c r="CC682">
        <f ca="1">_xll.EMP($F$412:$F$511,$G$412:$G$511,A682)</f>
        <v>30.195088191204636</v>
      </c>
      <c r="CD682">
        <f ca="1">_xll.EMP($H$412:$H$511,$I$412:$I$511,A682)</f>
        <v>29.231569472974495</v>
      </c>
      <c r="CE682">
        <f ca="1">_xll.EMP($J$412:$J$511,$K$412:$K$511,A682)</f>
        <v>30.175593130653262</v>
      </c>
      <c r="CF682" t="e">
        <f ca="1">_xll.EMP($L$412:$L$511,$M$412:$M$511,A682)</f>
        <v>#VALUE!</v>
      </c>
      <c r="CG682">
        <f ca="1">_xll.EMP($N$412:$N$511,$O$412:$O$511,A682)</f>
        <v>28.650580303346501</v>
      </c>
      <c r="CH682">
        <f ca="1">_xll.EMP($P$412:$P$511,$Q$412:$Q$511,A682)</f>
        <v>28.930709138244602</v>
      </c>
      <c r="CI682">
        <f ca="1">_xll.EMP($R$412:$R$511,$S$412:$S$511,A682)</f>
        <v>29.092339498482286</v>
      </c>
      <c r="CJ682">
        <f ca="1">_xll.EMP($T$412:$T$511,$U$412:$U$511,A682)</f>
        <v>28.770086560925108</v>
      </c>
      <c r="CK682">
        <f ca="1">_xll.EMP($V$412:$V$511,$W$412:$W$511,A682)</f>
        <v>29.820310367227719</v>
      </c>
      <c r="CM682" s="12"/>
      <c r="CP682" s="6">
        <f t="shared" ca="1" si="182"/>
        <v>28.716707032149312</v>
      </c>
      <c r="CQ682" s="6">
        <f ca="1">_xll.DEXPONINV($J$105,$K$105,A682)</f>
        <v>31.20491585581285</v>
      </c>
      <c r="CR682" s="6">
        <f ca="1">_xll.EXPONINV($K$106,A682)+$J$106</f>
        <v>26.100183903190498</v>
      </c>
      <c r="CS682" s="6">
        <f t="shared" ca="1" si="183"/>
        <v>28.547341583988512</v>
      </c>
      <c r="CT682" s="6">
        <f ca="1">_xll.LOGISTICINV($J$108,$K$108,A682)</f>
        <v>29.445015761144131</v>
      </c>
      <c r="CU682" s="6">
        <f ca="1">_xll.LOGLOGINV($J$109,$K$109,A682)</f>
        <v>28.122290359847693</v>
      </c>
      <c r="CV682" s="6">
        <f ca="1">_xll.LOGLOGISTICINV($J$110,$K$110,A682)</f>
        <v>29.377908249127682</v>
      </c>
      <c r="CW682" s="6">
        <f t="shared" ca="1" si="184"/>
        <v>28.384314141316032</v>
      </c>
      <c r="CX682" s="6">
        <f t="shared" ca="1" si="185"/>
        <v>28.873641318270042</v>
      </c>
      <c r="CY682" s="6">
        <f ca="1">_xll.PARETO($J$113,$K$113,A682)</f>
        <v>25.406698899025447</v>
      </c>
      <c r="CZ682" s="6">
        <f ca="1">_xll.UNIFORM($J$114,$K$114,A682)</f>
        <v>27.005704313733883</v>
      </c>
      <c r="DA682" s="6">
        <f ca="1">_xll.WEIBINV($J$115,$K$115,A682)</f>
        <v>29.44899987533972</v>
      </c>
      <c r="DB682" s="13"/>
      <c r="DC682" s="13"/>
      <c r="DD682" s="12"/>
      <c r="DE682">
        <f ca="1">_xll.EMP($B$524:$B$623,$C$524:$C$623,A682)</f>
        <v>29.864466963187841</v>
      </c>
      <c r="DF682">
        <f ca="1">_xll.EMP($D$524:$D$623,$E$524:$E$623,A682)</f>
        <v>30.678696774280489</v>
      </c>
      <c r="DG682">
        <f ca="1">_xll.EMP($F$524:$F$623,$G$524:$G$623,A682)</f>
        <v>29.946572936092895</v>
      </c>
      <c r="DH682">
        <f ca="1">_xll.EMP($H$524:$H$623,$I$524:$I$623,A682)</f>
        <v>30.659131101342442</v>
      </c>
      <c r="DI682">
        <f ca="1">_xll.EMP($J$524:$J$623,$K$524:$K$623,A682)</f>
        <v>29.868391588172827</v>
      </c>
      <c r="DJ682" t="e">
        <f ca="1">_xll.EMP($L$524:$L$623,$M$524:$M$623,A682)</f>
        <v>#VALUE!</v>
      </c>
      <c r="DK682">
        <f ca="1">_xll.EMP($N$524:$N$623,$O$524:$O$623,A682)</f>
        <v>30.903427218102696</v>
      </c>
      <c r="DL682">
        <f ca="1">_xll.EMP($P$524:$P$623,$Q$524:$Q$623,A682)</f>
        <v>30.764212442415037</v>
      </c>
      <c r="DM682">
        <f ca="1">_xll.EMP($R$524:$R$623,$S$524:$S$623,A682)</f>
        <v>30.73743232269273</v>
      </c>
      <c r="DN682">
        <f ca="1">_xll.EMP($T$524:$T$623,$U$524:$U$623,A682)</f>
        <v>30.831119644736464</v>
      </c>
      <c r="DO682">
        <f ca="1">_xll.EMP($V$524:$V$623,$W$524:$W$623,A682)</f>
        <v>30.426998982331803</v>
      </c>
    </row>
    <row r="683" spans="1:119">
      <c r="A683">
        <v>0.52</v>
      </c>
      <c r="D683" s="6">
        <f t="shared" ca="1" si="170"/>
        <v>435.01589877870913</v>
      </c>
      <c r="E683" s="6">
        <f ca="1">_xll.DEXPONINV($C$84,$D$84,A683)</f>
        <v>449.17941541421902</v>
      </c>
      <c r="F683" s="6">
        <f ca="1">_xll.EXPONINV($D$85,A683)+$C$85</f>
        <v>356.28307397169255</v>
      </c>
      <c r="G683" s="6">
        <f t="shared" ca="1" si="171"/>
        <v>431.66281947788173</v>
      </c>
      <c r="H683" s="6">
        <f ca="1">_xll.LOGISTICINV($C$87,$D$87,A683)</f>
        <v>470.06903541015879</v>
      </c>
      <c r="I683" s="6">
        <f ca="1">_xll.LOGLOGINV($C$88,$D$88,A683)</f>
        <v>445.01741711270836</v>
      </c>
      <c r="J683" s="6">
        <f ca="1">_xll.LOGLOGISTICINV($C$89,$D$89,A683)</f>
        <v>466.3686952938848</v>
      </c>
      <c r="K683" s="6">
        <f t="shared" ca="1" si="172"/>
        <v>415.92494650374141</v>
      </c>
      <c r="L683" s="6">
        <f t="shared" ca="1" si="173"/>
        <v>464.57721518359011</v>
      </c>
      <c r="M683" s="6">
        <f ca="1">_xll.PARETO($C$92,$D$92,A683)</f>
        <v>263.73248809313003</v>
      </c>
      <c r="N683" s="6">
        <f ca="1">_xll.UNIFORM($C$93,$D$93,A683)</f>
        <v>433.28188710914446</v>
      </c>
      <c r="O683" s="6">
        <f ca="1">_xll.WEIBINV($C$94,$D$94,A683)</f>
        <v>455.67658801152595</v>
      </c>
      <c r="P683" s="13"/>
      <c r="Q683" s="13"/>
      <c r="R683" s="13"/>
      <c r="S683">
        <f ca="1">_xll.EMP($B$186:$B$285,$C$186:$C$285,A683)</f>
        <v>473.91781386573069</v>
      </c>
      <c r="T683">
        <f ca="1">_xll.EMP($D$186:$D$285,$E$186:$E$285,A683)</f>
        <v>468.42906579577607</v>
      </c>
      <c r="U683">
        <f ca="1">_xll.EMP($F$186:$F$285,$G$186:$G$285,A683)</f>
        <v>471.00889029620538</v>
      </c>
      <c r="V683">
        <f ca="1">_xll.EMP($H$186:$H$285,$I$186:$I$285,A683)</f>
        <v>469.37759528542011</v>
      </c>
      <c r="W683">
        <f ca="1">_xll.EMP($J$186:$J$285,$K$186:$K$285,A683)</f>
        <v>472.89347456334855</v>
      </c>
      <c r="X683" t="e">
        <f ca="1">_xll.EMP($L$186:$L$285,$M$186:$M$285,A683)</f>
        <v>#VALUE!</v>
      </c>
      <c r="Y683">
        <f ca="1">_xll.EMP($N$186:$N$285,$O$186:$O$285,A683)</f>
        <v>458.13409524433274</v>
      </c>
      <c r="Z683">
        <f ca="1">_xll.EMP($P$186:$P$285,$Q$186:$Q$285,A683)</f>
        <v>464.51569243555889</v>
      </c>
      <c r="AA683">
        <f ca="1">_xll.EMP($R$186:$R$285,$S$186:$S$285,A683)</f>
        <v>465.55253009598329</v>
      </c>
      <c r="AB683">
        <f ca="1">_xll.EMP($T$186:$T$285,$U$186:$U$285,A683)</f>
        <v>461.39311281217334</v>
      </c>
      <c r="AC683">
        <f ca="1">_xll.EMP($V$186:$V$285,$W$186:$W$285,A683)</f>
        <v>476.29208821561252</v>
      </c>
      <c r="AH683" s="6">
        <f t="shared" ca="1" si="174"/>
        <v>427.07790752719382</v>
      </c>
      <c r="AI683" s="6">
        <f ca="1">_xll.DEXPONINV($J$84,$K$84,A683)</f>
        <v>407.37674668321705</v>
      </c>
      <c r="AJ683" s="6">
        <f ca="1">_xll.EXPONINV($K$85,A683)+$J$85</f>
        <v>403.67970195778747</v>
      </c>
      <c r="AK683" s="6">
        <f t="shared" ca="1" si="175"/>
        <v>421.47148306126905</v>
      </c>
      <c r="AL683" s="6">
        <f ca="1">_xll.LOGISTICINV($J$87,$K$87,A683)</f>
        <v>411.27670593458282</v>
      </c>
      <c r="AM683" s="6">
        <f ca="1">_xll.LOGLOGINV($J$88,$K$88,A683)</f>
        <v>411.2892167773461</v>
      </c>
      <c r="AN683" s="6">
        <f ca="1">_xll.LOGLOGISTICINV($J$89,$K$89,A683)</f>
        <v>411.70836402827888</v>
      </c>
      <c r="AO683" s="6">
        <f t="shared" ca="1" si="176"/>
        <v>419.57869631835649</v>
      </c>
      <c r="AP683" s="6">
        <f t="shared" ca="1" si="177"/>
        <v>425.28065774735961</v>
      </c>
      <c r="AQ683" s="6">
        <f ca="1">_xll.PARETO($J$92,$K$92,A683)</f>
        <v>398.84506356462464</v>
      </c>
      <c r="AR683" s="6">
        <f ca="1">_xll.UNIFORM($J$93,$K$93,A683)</f>
        <v>494.3756679630543</v>
      </c>
      <c r="AS683" s="6">
        <f ca="1">_xll.WEIBINV($J$94,$K$94,A683)</f>
        <v>427.24749585752102</v>
      </c>
      <c r="AT683" s="13"/>
      <c r="AU683" s="13"/>
      <c r="AV683" s="12"/>
      <c r="AW683">
        <f ca="1">_xll.EMP($B$299:$B$398,$C$299:$C$398,A683)</f>
        <v>410.03445218036586</v>
      </c>
      <c r="AX683">
        <f ca="1">_xll.EMP($D$299:$D$398,$E$299:$E$398,A683)</f>
        <v>408.91408992368491</v>
      </c>
      <c r="AY683">
        <f ca="1">_xll.EMP($F$299:$F$398,$G$299:$G$398,A683)</f>
        <v>408.78815404033315</v>
      </c>
      <c r="AZ683">
        <f ca="1">_xll.EMP($H$299:$H$398,$I$299:$I$398,A683)</f>
        <v>408.9558819408669</v>
      </c>
      <c r="BA683">
        <f ca="1">_xll.EMP($J$299:$J$398,$K$299:$K$398,A683)</f>
        <v>408.25626886889273</v>
      </c>
      <c r="BB683" t="e">
        <f ca="1">_xll.EMP($L$299:$L$398,$M$299:$M$398,A683)</f>
        <v>#VALUE!</v>
      </c>
      <c r="BC683">
        <f ca="1">_xll.EMP($N$299:$N$398,$O$299:$O$398,A683)</f>
        <v>408.2041321490675</v>
      </c>
      <c r="BD683">
        <f ca="1">_xll.EMP($P$299:$P$398,$Q$299:$Q$398,A683)</f>
        <v>408.72246799321488</v>
      </c>
      <c r="BE683">
        <f ca="1">_xll.EMP($R$299:$R$398,$S$299:$S$398,A683)</f>
        <v>408.81986047551607</v>
      </c>
      <c r="BF683">
        <f ca="1">_xll.EMP($T$299:$T$398,$U$299:$U$398,A683)</f>
        <v>408.46732705005752</v>
      </c>
      <c r="BG683">
        <f ca="1">_xll.EMP($V$299:$V$398,$W$299:$W$398,A683)</f>
        <v>408.90444938772544</v>
      </c>
      <c r="BH683" s="12"/>
      <c r="BL683" s="6">
        <f t="shared" ca="1" si="178"/>
        <v>31.81086173572826</v>
      </c>
      <c r="BM683" s="6">
        <f ca="1">_xll.DEXPONINV($C$105,$D$105,A683)</f>
        <v>28.334273105669094</v>
      </c>
      <c r="BN683" s="6">
        <f ca="1">_xll.EXPONINV($D$106,A683)+$C$106</f>
        <v>28.184891383420492</v>
      </c>
      <c r="BO683" s="6">
        <f t="shared" ca="1" si="179"/>
        <v>31.016881906688766</v>
      </c>
      <c r="BP683" s="6">
        <f ca="1">_xll.LOGISTICINV($C$108,$D$108,A683)</f>
        <v>30.83492147523722</v>
      </c>
      <c r="BQ683" s="6">
        <f ca="1">_xll.LOGLOGINV($C$109,$D$109,A683)</f>
        <v>30.119170925568426</v>
      </c>
      <c r="BR683" s="6">
        <f ca="1">_xll.LOGLOGISTICINV($C$110,$D$110,A683)</f>
        <v>29.789240451449487</v>
      </c>
      <c r="BS683" s="6">
        <f t="shared" ca="1" si="180"/>
        <v>30.545133455763093</v>
      </c>
      <c r="BT683" s="6">
        <f t="shared" ca="1" si="181"/>
        <v>31.966462249984168</v>
      </c>
      <c r="BU683" s="6">
        <f ca="1">_xll.PARETO($C$113,$D$113,A683)</f>
        <v>26.677595618312093</v>
      </c>
      <c r="BV683" s="6">
        <f ca="1">_xll.UNIFORM($C$114,$D$114,A683)</f>
        <v>37.705267436039392</v>
      </c>
      <c r="BW683" s="6">
        <f ca="1">_xll.WEIBINV($C$115,$D$115,A683)</f>
        <v>31.888966177586653</v>
      </c>
      <c r="BX683" s="13"/>
      <c r="BY683" s="13"/>
      <c r="BZ683" s="12"/>
      <c r="CA683">
        <f ca="1">_xll.EMP($B$412:$B$511,$C$412:$C$511,A683)</f>
        <v>30.830179223693836</v>
      </c>
      <c r="CB683">
        <f ca="1">_xll.EMP($D$412:$D$511,$E$412:$E$511,A683)</f>
        <v>29.459052268283049</v>
      </c>
      <c r="CC683">
        <f ca="1">_xll.EMP($F$412:$F$511,$G$412:$G$511,A683)</f>
        <v>30.513786678650732</v>
      </c>
      <c r="CD683">
        <f ca="1">_xll.EMP($H$412:$H$511,$I$412:$I$511,A683)</f>
        <v>29.513835482253068</v>
      </c>
      <c r="CE683">
        <f ca="1">_xll.EMP($J$412:$J$511,$K$412:$K$511,A683)</f>
        <v>30.45115097560452</v>
      </c>
      <c r="CF683" t="e">
        <f ca="1">_xll.EMP($L$412:$L$511,$M$412:$M$511,A683)</f>
        <v>#VALUE!</v>
      </c>
      <c r="CG683">
        <f ca="1">_xll.EMP($N$412:$N$511,$O$412:$O$511,A683)</f>
        <v>28.929532091069287</v>
      </c>
      <c r="CH683">
        <f ca="1">_xll.EMP($P$412:$P$511,$Q$412:$Q$511,A683)</f>
        <v>29.202430038966106</v>
      </c>
      <c r="CI683">
        <f ca="1">_xll.EMP($R$412:$R$511,$S$412:$S$511,A683)</f>
        <v>29.374296163910611</v>
      </c>
      <c r="CJ683">
        <f ca="1">_xll.EMP($T$412:$T$511,$U$412:$U$511,A683)</f>
        <v>29.041341865535689</v>
      </c>
      <c r="CK683">
        <f ca="1">_xll.EMP($V$412:$V$511,$W$412:$W$511,A683)</f>
        <v>30.058112867063777</v>
      </c>
      <c r="CM683" s="12"/>
      <c r="CP683" s="6">
        <f t="shared" ca="1" si="182"/>
        <v>28.892520059554215</v>
      </c>
      <c r="CQ683" s="6">
        <f ca="1">_xll.DEXPONINV($J$105,$K$105,A683)</f>
        <v>31.288783650063124</v>
      </c>
      <c r="CR683" s="6">
        <f ca="1">_xll.EXPONINV($K$106,A683)+$J$106</f>
        <v>26.290511976345684</v>
      </c>
      <c r="CS683" s="6">
        <f t="shared" ca="1" si="183"/>
        <v>28.681517003729539</v>
      </c>
      <c r="CT683" s="6">
        <f ca="1">_xll.LOGISTICINV($J$108,$K$108,A683)</f>
        <v>29.56583692049233</v>
      </c>
      <c r="CU683" s="6">
        <f ca="1">_xll.LOGLOGINV($J$109,$K$109,A683)</f>
        <v>28.275104009208984</v>
      </c>
      <c r="CV683" s="6">
        <f ca="1">_xll.LOGLOGISTICINV($J$110,$K$110,A683)</f>
        <v>29.511799139271449</v>
      </c>
      <c r="CW683" s="6">
        <f t="shared" ca="1" si="184"/>
        <v>28.521506863853251</v>
      </c>
      <c r="CX683" s="6">
        <f t="shared" ca="1" si="185"/>
        <v>29.001230843557085</v>
      </c>
      <c r="CY683" s="6">
        <f ca="1">_xll.PARETO($J$113,$K$113,A683)</f>
        <v>25.601169185392411</v>
      </c>
      <c r="CZ683" s="6">
        <f ca="1">_xll.UNIFORM($J$114,$K$114,A683)</f>
        <v>27.152570134107613</v>
      </c>
      <c r="DA683" s="6">
        <f ca="1">_xll.WEIBINV($J$115,$K$115,A683)</f>
        <v>29.560481009339629</v>
      </c>
      <c r="DB683" s="13"/>
      <c r="DC683" s="13"/>
      <c r="DD683" s="12"/>
      <c r="DE683">
        <f ca="1">_xll.EMP($B$524:$B$623,$C$524:$C$623,A683)</f>
        <v>30.072429873993833</v>
      </c>
      <c r="DF683">
        <f ca="1">_xll.EMP($D$524:$D$623,$E$524:$E$623,A683)</f>
        <v>30.785594777654179</v>
      </c>
      <c r="DG683">
        <f ca="1">_xll.EMP($F$524:$F$623,$G$524:$G$623,A683)</f>
        <v>30.118545154793299</v>
      </c>
      <c r="DH683">
        <f ca="1">_xll.EMP($H$524:$H$623,$I$524:$I$623,A683)</f>
        <v>30.766007154346305</v>
      </c>
      <c r="DI683">
        <f ca="1">_xll.EMP($J$524:$J$623,$K$524:$K$623,A683)</f>
        <v>30.026135814891383</v>
      </c>
      <c r="DJ683" t="e">
        <f ca="1">_xll.EMP($L$524:$L$623,$M$524:$M$623,A683)</f>
        <v>#VALUE!</v>
      </c>
      <c r="DK683">
        <f ca="1">_xll.EMP($N$524:$N$623,$O$524:$O$623,A683)</f>
        <v>30.997434372024706</v>
      </c>
      <c r="DL683">
        <f ca="1">_xll.EMP($P$524:$P$623,$Q$524:$Q$623,A683)</f>
        <v>30.868301696888484</v>
      </c>
      <c r="DM683">
        <f ca="1">_xll.EMP($R$524:$R$623,$S$524:$S$623,A683)</f>
        <v>30.839968578570883</v>
      </c>
      <c r="DN683">
        <f ca="1">_xll.EMP($T$524:$T$623,$U$524:$U$623,A683)</f>
        <v>30.933128259479929</v>
      </c>
      <c r="DO683">
        <f ca="1">_xll.EMP($V$524:$V$623,$W$524:$W$623,A683)</f>
        <v>30.545049672595415</v>
      </c>
    </row>
    <row r="684" spans="1:119">
      <c r="A684">
        <v>0.53</v>
      </c>
      <c r="D684" s="6">
        <f t="shared" ca="1" si="170"/>
        <v>443.44139285596373</v>
      </c>
      <c r="E684" s="6">
        <f ca="1">_xll.DEXPONINV($C$84,$D$84,A684)</f>
        <v>451.90387439534578</v>
      </c>
      <c r="F684" s="6">
        <f ca="1">_xll.EXPONINV($D$85,A684)+$C$85</f>
        <v>364.16964636088522</v>
      </c>
      <c r="G684" s="6">
        <f t="shared" ca="1" si="171"/>
        <v>437.04933875233041</v>
      </c>
      <c r="H684" s="6">
        <f ca="1">_xll.LOGISTICINV($C$87,$D$87,A684)</f>
        <v>473.87782168582146</v>
      </c>
      <c r="I684" s="6">
        <f ca="1">_xll.LOGLOGINV($C$88,$D$88,A684)</f>
        <v>450.51615591080076</v>
      </c>
      <c r="J684" s="6">
        <f ca="1">_xll.LOGLOGISTICINV($C$89,$D$89,A684)</f>
        <v>471.11201074106202</v>
      </c>
      <c r="K684" s="6">
        <f t="shared" ca="1" si="172"/>
        <v>422.05425449640836</v>
      </c>
      <c r="L684" s="6">
        <f t="shared" ca="1" si="173"/>
        <v>468.90373348856582</v>
      </c>
      <c r="M684" s="6">
        <f ca="1">_xll.PARETO($C$92,$D$92,A684)</f>
        <v>272.78304770670195</v>
      </c>
      <c r="N684" s="6">
        <f ca="1">_xll.UNIFORM($C$93,$D$93,A684)</f>
        <v>440.05001127320105</v>
      </c>
      <c r="O684" s="6">
        <f ca="1">_xll.WEIBINV($C$94,$D$94,A684)</f>
        <v>460.19931030859863</v>
      </c>
      <c r="P684" s="13"/>
      <c r="Q684" s="13"/>
      <c r="R684" s="13"/>
      <c r="S684">
        <f ca="1">_xll.EMP($B$186:$B$285,$C$186:$C$285,A684)</f>
        <v>479.99332429434185</v>
      </c>
      <c r="T684">
        <f ca="1">_xll.EMP($D$186:$D$285,$E$186:$E$285,A684)</f>
        <v>472.87084158197661</v>
      </c>
      <c r="U684">
        <f ca="1">_xll.EMP($F$186:$F$285,$G$186:$G$285,A684)</f>
        <v>476.07882745780404</v>
      </c>
      <c r="V684">
        <f ca="1">_xll.EMP($H$186:$H$285,$I$186:$I$285,A684)</f>
        <v>473.84653321079088</v>
      </c>
      <c r="W684">
        <f ca="1">_xll.EMP($J$186:$J$285,$K$186:$K$285,A684)</f>
        <v>477.3371580772843</v>
      </c>
      <c r="X684" t="e">
        <f ca="1">_xll.EMP($L$186:$L$285,$M$186:$M$285,A684)</f>
        <v>#VALUE!</v>
      </c>
      <c r="Y684">
        <f ca="1">_xll.EMP($N$186:$N$285,$O$186:$O$285,A684)</f>
        <v>461.5928462639431</v>
      </c>
      <c r="Z684">
        <f ca="1">_xll.EMP($P$186:$P$285,$Q$186:$Q$285,A684)</f>
        <v>468.7538365873927</v>
      </c>
      <c r="AA684">
        <f ca="1">_xll.EMP($R$186:$R$285,$S$186:$S$285,A684)</f>
        <v>469.91278299986118</v>
      </c>
      <c r="AB684">
        <f ca="1">_xll.EMP($T$186:$T$285,$U$186:$U$285,A684)</f>
        <v>465.19120074417896</v>
      </c>
      <c r="AC684">
        <f ca="1">_xll.EMP($V$186:$V$285,$W$186:$W$285,A684)</f>
        <v>480.50600661834358</v>
      </c>
      <c r="AH684" s="6">
        <f t="shared" ca="1" si="174"/>
        <v>429.63709294629274</v>
      </c>
      <c r="AI684" s="6">
        <f ca="1">_xll.DEXPONINV($J$84,$K$84,A684)</f>
        <v>408.30243539883844</v>
      </c>
      <c r="AJ684" s="6">
        <f ca="1">_xll.EXPONINV($K$85,A684)+$J$85</f>
        <v>405.10052765902253</v>
      </c>
      <c r="AK684" s="6">
        <f t="shared" ca="1" si="175"/>
        <v>423.14403979632482</v>
      </c>
      <c r="AL684" s="6">
        <f ca="1">_xll.LOGISTICINV($J$87,$K$87,A684)</f>
        <v>412.59564261953614</v>
      </c>
      <c r="AM684" s="6">
        <f ca="1">_xll.LOGLOGINV($J$88,$K$88,A684)</f>
        <v>412.51840939166317</v>
      </c>
      <c r="AN684" s="6">
        <f ca="1">_xll.LOGLOGISTICINV($J$89,$K$89,A684)</f>
        <v>412.97127589326618</v>
      </c>
      <c r="AO684" s="6">
        <f t="shared" ca="1" si="176"/>
        <v>421.1777707449711</v>
      </c>
      <c r="AP684" s="6">
        <f t="shared" ca="1" si="177"/>
        <v>427.10723234826526</v>
      </c>
      <c r="AQ684" s="6">
        <f ca="1">_xll.PARETO($J$92,$K$92,A684)</f>
        <v>400.20724044927636</v>
      </c>
      <c r="AR684" s="6">
        <f ca="1">_xll.UNIFORM($J$93,$K$93,A684)</f>
        <v>497.07238227319101</v>
      </c>
      <c r="AS684" s="6">
        <f ca="1">_xll.WEIBINV($J$94,$K$94,A684)</f>
        <v>429.61800591328125</v>
      </c>
      <c r="AT684" s="13"/>
      <c r="AU684" s="13"/>
      <c r="AV684" s="12"/>
      <c r="AW684">
        <f ca="1">_xll.EMP($B$299:$B$398,$C$299:$C$398,A684)</f>
        <v>411.44132196148581</v>
      </c>
      <c r="AX684">
        <f ca="1">_xll.EMP($D$299:$D$398,$E$299:$E$398,A684)</f>
        <v>409.75800209298666</v>
      </c>
      <c r="AY684">
        <f ca="1">_xll.EMP($F$299:$F$398,$G$299:$G$398,A684)</f>
        <v>409.93927768842957</v>
      </c>
      <c r="AZ684">
        <f ca="1">_xll.EMP($H$299:$H$398,$I$299:$I$398,A684)</f>
        <v>409.78796919578178</v>
      </c>
      <c r="BA684">
        <f ca="1">_xll.EMP($J$299:$J$398,$K$299:$K$398,A684)</f>
        <v>409.32962399501099</v>
      </c>
      <c r="BB684" t="e">
        <f ca="1">_xll.EMP($L$299:$L$398,$M$299:$M$398,A684)</f>
        <v>#VALUE!</v>
      </c>
      <c r="BC684">
        <f ca="1">_xll.EMP($N$299:$N$398,$O$299:$O$398,A684)</f>
        <v>409.20815212604123</v>
      </c>
      <c r="BD684">
        <f ca="1">_xll.EMP($P$299:$P$398,$Q$299:$Q$398,A684)</f>
        <v>409.62069575224689</v>
      </c>
      <c r="BE684">
        <f ca="1">_xll.EMP($R$299:$R$398,$S$299:$S$398,A684)</f>
        <v>409.68253711639278</v>
      </c>
      <c r="BF684">
        <f ca="1">_xll.EMP($T$299:$T$398,$U$299:$U$398,A684)</f>
        <v>409.43012269695117</v>
      </c>
      <c r="BG684">
        <f ca="1">_xll.EMP($V$299:$V$398,$W$299:$W$398,A684)</f>
        <v>409.76051356393629</v>
      </c>
      <c r="BH684" s="12"/>
      <c r="BL684" s="6">
        <f t="shared" ca="1" si="178"/>
        <v>32.202713190730833</v>
      </c>
      <c r="BM684" s="6">
        <f ca="1">_xll.DEXPONINV($C$105,$D$105,A684)</f>
        <v>28.496164521939512</v>
      </c>
      <c r="BN684" s="6">
        <f ca="1">_xll.EXPONINV($D$106,A684)+$C$106</f>
        <v>28.444899706315127</v>
      </c>
      <c r="BO684" s="6">
        <f t="shared" ca="1" si="179"/>
        <v>31.249867666181359</v>
      </c>
      <c r="BP684" s="6">
        <f ca="1">_xll.LOGISTICINV($C$108,$D$108,A684)</f>
        <v>31.053380757162788</v>
      </c>
      <c r="BQ684" s="6">
        <f ca="1">_xll.LOGLOGINV($C$109,$D$109,A684)</f>
        <v>30.330555209345942</v>
      </c>
      <c r="BR684" s="6">
        <f ca="1">_xll.LOGLOGISTICINV($C$110,$D$110,A684)</f>
        <v>29.992687011471585</v>
      </c>
      <c r="BS684" s="6">
        <f t="shared" ca="1" si="180"/>
        <v>30.770196577335415</v>
      </c>
      <c r="BT684" s="6">
        <f t="shared" ca="1" si="181"/>
        <v>32.214906025134766</v>
      </c>
      <c r="BU684" s="6">
        <f ca="1">_xll.PARETO($C$113,$D$113,A684)</f>
        <v>26.933689765073851</v>
      </c>
      <c r="BV684" s="6">
        <f ca="1">_xll.UNIFORM($C$114,$D$114,A684)</f>
        <v>38.062668411362992</v>
      </c>
      <c r="BW684" s="6">
        <f ca="1">_xll.WEIBINV($C$115,$D$115,A684)</f>
        <v>32.165736567360078</v>
      </c>
      <c r="BX684" s="13"/>
      <c r="BY684" s="13"/>
      <c r="BZ684" s="12"/>
      <c r="CA684">
        <f ca="1">_xll.EMP($B$412:$B$511,$C$412:$C$511,A684)</f>
        <v>31.224053482142182</v>
      </c>
      <c r="CB684">
        <f ca="1">_xll.EMP($D$412:$D$511,$E$412:$E$511,A684)</f>
        <v>29.753621844282243</v>
      </c>
      <c r="CC684">
        <f ca="1">_xll.EMP($F$412:$F$511,$G$412:$G$511,A684)</f>
        <v>30.839925023065724</v>
      </c>
      <c r="CD684">
        <f ca="1">_xll.EMP($H$412:$H$511,$I$412:$I$511,A684)</f>
        <v>29.805516117054566</v>
      </c>
      <c r="CE684">
        <f ca="1">_xll.EMP($J$412:$J$511,$K$412:$K$511,A684)</f>
        <v>30.7288373565965</v>
      </c>
      <c r="CF684" t="e">
        <f ca="1">_xll.EMP($L$412:$L$511,$M$412:$M$511,A684)</f>
        <v>#VALUE!</v>
      </c>
      <c r="CG684">
        <f ca="1">_xll.EMP($N$412:$N$511,$O$412:$O$511,A684)</f>
        <v>29.230754611008884</v>
      </c>
      <c r="CH684">
        <f ca="1">_xll.EMP($P$412:$P$511,$Q$412:$Q$511,A684)</f>
        <v>29.50150399529549</v>
      </c>
      <c r="CI684">
        <f ca="1">_xll.EMP($R$412:$R$511,$S$412:$S$511,A684)</f>
        <v>29.66512322896083</v>
      </c>
      <c r="CJ684">
        <f ca="1">_xll.EMP($T$412:$T$511,$U$412:$U$511,A684)</f>
        <v>29.335566980409425</v>
      </c>
      <c r="CK684">
        <f ca="1">_xll.EMP($V$412:$V$511,$W$412:$W$511,A684)</f>
        <v>30.295915366899834</v>
      </c>
      <c r="CM684" s="12"/>
      <c r="CP684" s="6">
        <f t="shared" ca="1" si="182"/>
        <v>29.066666347245025</v>
      </c>
      <c r="CQ684" s="6">
        <f ca="1">_xll.DEXPONINV($J$105,$K$105,A684)</f>
        <v>31.374417211180422</v>
      </c>
      <c r="CR684" s="6">
        <f ca="1">_xll.EXPONINV($K$106,A684)+$J$106</f>
        <v>26.484847249266245</v>
      </c>
      <c r="CS684" s="6">
        <f t="shared" ca="1" si="183"/>
        <v>28.816280228858098</v>
      </c>
      <c r="CT684" s="6">
        <f ca="1">_xll.LOGISTICINV($J$108,$K$108,A684)</f>
        <v>29.686851910664704</v>
      </c>
      <c r="CU684" s="6">
        <f ca="1">_xll.LOGLOGINV($J$109,$K$109,A684)</f>
        <v>28.42948103971149</v>
      </c>
      <c r="CV684" s="6">
        <f ca="1">_xll.LOGLOGISTICINV($J$110,$K$110,A684)</f>
        <v>29.646516511055935</v>
      </c>
      <c r="CW684" s="6">
        <f t="shared" ca="1" si="184"/>
        <v>28.659536793600079</v>
      </c>
      <c r="CX684" s="6">
        <f t="shared" ca="1" si="185"/>
        <v>29.1289811150559</v>
      </c>
      <c r="CY684" s="6">
        <f ca="1">_xll.PARETO($J$113,$K$113,A684)</f>
        <v>25.801269836689958</v>
      </c>
      <c r="CZ684" s="6">
        <f ca="1">_xll.UNIFORM($J$114,$K$114,A684)</f>
        <v>27.299435954481343</v>
      </c>
      <c r="DA684" s="6">
        <f ca="1">_xll.WEIBINV($J$115,$K$115,A684)</f>
        <v>29.671540705002492</v>
      </c>
      <c r="DB684" s="13"/>
      <c r="DC684" s="13"/>
      <c r="DD684" s="12"/>
      <c r="DE684">
        <f ca="1">_xll.EMP($B$524:$B$623,$C$524:$C$623,A684)</f>
        <v>30.275680825559974</v>
      </c>
      <c r="DF684">
        <f ca="1">_xll.EMP($D$524:$D$623,$E$524:$E$623,A684)</f>
        <v>30.8886095486864</v>
      </c>
      <c r="DG684">
        <f ca="1">_xll.EMP($F$524:$F$623,$G$524:$G$623,A684)</f>
        <v>30.286029600179877</v>
      </c>
      <c r="DH684">
        <f ca="1">_xll.EMP($H$524:$H$623,$I$524:$I$623,A684)</f>
        <v>30.869725489752074</v>
      </c>
      <c r="DI684">
        <f ca="1">_xll.EMP($J$524:$J$623,$K$524:$K$623,A684)</f>
        <v>30.181605188860992</v>
      </c>
      <c r="DJ684" t="e">
        <f ca="1">_xll.EMP($L$524:$L$623,$M$524:$M$623,A684)</f>
        <v>#VALUE!</v>
      </c>
      <c r="DK684">
        <f ca="1">_xll.EMP($N$524:$N$623,$O$524:$O$623,A684)</f>
        <v>31.089682289831369</v>
      </c>
      <c r="DL684">
        <f ca="1">_xll.EMP($P$524:$P$623,$Q$524:$Q$623,A684)</f>
        <v>30.970275823284531</v>
      </c>
      <c r="DM684">
        <f ca="1">_xll.EMP($R$524:$R$623,$S$524:$S$623,A684)</f>
        <v>30.940535048980134</v>
      </c>
      <c r="DN684">
        <f ca="1">_xll.EMP($T$524:$T$623,$U$524:$U$623,A684)</f>
        <v>31.031355723441703</v>
      </c>
      <c r="DO684">
        <f ca="1">_xll.EMP($V$524:$V$623,$W$524:$W$623,A684)</f>
        <v>30.658945457828739</v>
      </c>
    </row>
    <row r="685" spans="1:119">
      <c r="A685">
        <v>0.54</v>
      </c>
      <c r="D685" s="6">
        <f t="shared" ca="1" si="170"/>
        <v>451.85881870048638</v>
      </c>
      <c r="E685" s="6">
        <f ca="1">_xll.DEXPONINV($C$84,$D$84,A685)</f>
        <v>454.68692836126786</v>
      </c>
      <c r="F685" s="6">
        <f ca="1">_xll.EXPONINV($D$85,A685)+$C$85</f>
        <v>372.22583539412875</v>
      </c>
      <c r="G685" s="6">
        <f t="shared" ca="1" si="171"/>
        <v>442.49100861002239</v>
      </c>
      <c r="H685" s="6">
        <f ca="1">_xll.LOGISTICINV($C$87,$D$87,A685)</f>
        <v>477.69579560834347</v>
      </c>
      <c r="I685" s="6">
        <f ca="1">_xll.LOGLOGINV($C$88,$D$88,A685)</f>
        <v>456.07489479041135</v>
      </c>
      <c r="J685" s="6">
        <f ca="1">_xll.LOGLOGISTICINV($C$89,$D$89,A685)</f>
        <v>475.91518625924596</v>
      </c>
      <c r="K685" s="6">
        <f t="shared" ca="1" si="172"/>
        <v>428.28575638399656</v>
      </c>
      <c r="L685" s="6">
        <f t="shared" ca="1" si="173"/>
        <v>473.23844786339538</v>
      </c>
      <c r="M685" s="6">
        <f ca="1">_xll.PARETO($C$92,$D$92,A685)</f>
        <v>282.34901755321994</v>
      </c>
      <c r="N685" s="6">
        <f ca="1">_xll.UNIFORM($C$93,$D$93,A685)</f>
        <v>446.81813543725769</v>
      </c>
      <c r="O685" s="6">
        <f ca="1">_xll.WEIBINV($C$94,$D$94,A685)</f>
        <v>464.7353419220305</v>
      </c>
      <c r="P685" s="13"/>
      <c r="Q685" s="13"/>
      <c r="R685" s="13"/>
      <c r="S685">
        <f ca="1">_xll.EMP($B$186:$B$285,$C$186:$C$285,A685)</f>
        <v>486.12402397903037</v>
      </c>
      <c r="T685">
        <f ca="1">_xll.EMP($D$186:$D$285,$E$186:$E$285,A685)</f>
        <v>477.36637918705037</v>
      </c>
      <c r="U685">
        <f ca="1">_xll.EMP($F$186:$F$285,$G$186:$G$285,A685)</f>
        <v>481.23147019897141</v>
      </c>
      <c r="V685">
        <f ca="1">_xll.EMP($H$186:$H$285,$I$186:$I$285,A685)</f>
        <v>478.33010056516105</v>
      </c>
      <c r="W685">
        <f ca="1">_xll.EMP($J$186:$J$285,$K$186:$K$285,A685)</f>
        <v>481.79895748406045</v>
      </c>
      <c r="X685" t="e">
        <f ca="1">_xll.EMP($L$186:$L$285,$M$186:$M$285,A685)</f>
        <v>#VALUE!</v>
      </c>
      <c r="Y685">
        <f ca="1">_xll.EMP($N$186:$N$285,$O$186:$O$285,A685)</f>
        <v>465.20716036932242</v>
      </c>
      <c r="Z685">
        <f ca="1">_xll.EMP($P$186:$P$285,$Q$186:$Q$285,A685)</f>
        <v>473.13333271222649</v>
      </c>
      <c r="AA685">
        <f ca="1">_xll.EMP($R$186:$R$285,$S$186:$S$285,A685)</f>
        <v>474.49221633083528</v>
      </c>
      <c r="AB685">
        <f ca="1">_xll.EMP($T$186:$T$285,$U$186:$U$285,A685)</f>
        <v>469.30360027651011</v>
      </c>
      <c r="AC685">
        <f ca="1">_xll.EMP($V$186:$V$285,$W$186:$W$285,A685)</f>
        <v>484.41357531411626</v>
      </c>
      <c r="AH685" s="6">
        <f t="shared" ca="1" si="174"/>
        <v>432.24038451546454</v>
      </c>
      <c r="AI685" s="6">
        <f ca="1">_xll.DEXPONINV($J$84,$K$84,A685)</f>
        <v>409.24803291712226</v>
      </c>
      <c r="AJ685" s="6">
        <f ca="1">_xll.EXPONINV($K$85,A685)+$J$85</f>
        <v>406.55191108233657</v>
      </c>
      <c r="AK685" s="6">
        <f t="shared" ca="1" si="175"/>
        <v>424.82421804876833</v>
      </c>
      <c r="AL685" s="6">
        <f ca="1">_xll.LOGISTICINV($J$87,$K$87,A685)</f>
        <v>413.91776087562897</v>
      </c>
      <c r="AM685" s="6">
        <f ca="1">_xll.LOGLOGINV($J$88,$K$88,A685)</f>
        <v>413.76101447377852</v>
      </c>
      <c r="AN685" s="6">
        <f ca="1">_xll.LOGLOGISTICINV($J$89,$K$89,A685)</f>
        <v>414.24112219442685</v>
      </c>
      <c r="AO685" s="6">
        <f t="shared" ca="1" si="176"/>
        <v>422.7859860706165</v>
      </c>
      <c r="AP685" s="6">
        <f t="shared" ca="1" si="177"/>
        <v>428.93726717560867</v>
      </c>
      <c r="AQ685" s="6">
        <f ca="1">_xll.PARETO($J$92,$K$92,A685)</f>
        <v>401.6035172196199</v>
      </c>
      <c r="AR685" s="6">
        <f ca="1">_xll.UNIFORM($J$93,$K$93,A685)</f>
        <v>499.76909658332772</v>
      </c>
      <c r="AS685" s="6">
        <f ca="1">_xll.WEIBINV($J$94,$K$94,A685)</f>
        <v>431.98522339483497</v>
      </c>
      <c r="AT685" s="13"/>
      <c r="AU685" s="13"/>
      <c r="AV685" s="12"/>
      <c r="AW685">
        <f ca="1">_xll.EMP($B$299:$B$398,$C$299:$C$398,A685)</f>
        <v>412.85442722780238</v>
      </c>
      <c r="AX685">
        <f ca="1">_xll.EMP($D$299:$D$398,$E$299:$E$398,A685)</f>
        <v>410.6019142622884</v>
      </c>
      <c r="AY685">
        <f ca="1">_xll.EMP($F$299:$F$398,$G$299:$G$398,A685)</f>
        <v>411.09040133652593</v>
      </c>
      <c r="AZ685">
        <f ca="1">_xll.EMP($H$299:$H$398,$I$299:$I$398,A685)</f>
        <v>410.62005645069667</v>
      </c>
      <c r="BA685">
        <f ca="1">_xll.EMP($J$299:$J$398,$K$299:$K$398,A685)</f>
        <v>410.40249798125643</v>
      </c>
      <c r="BB685" t="e">
        <f ca="1">_xll.EMP($L$299:$L$398,$M$299:$M$398,A685)</f>
        <v>#VALUE!</v>
      </c>
      <c r="BC685">
        <f ca="1">_xll.EMP($N$299:$N$398,$O$299:$O$398,A685)</f>
        <v>410.252195668578</v>
      </c>
      <c r="BD685">
        <f ca="1">_xll.EMP($P$299:$P$398,$Q$299:$Q$398,A685)</f>
        <v>410.5189235112789</v>
      </c>
      <c r="BE685">
        <f ca="1">_xll.EMP($R$299:$R$398,$S$299:$S$398,A685)</f>
        <v>410.54521375726949</v>
      </c>
      <c r="BF685">
        <f ca="1">_xll.EMP($T$299:$T$398,$U$299:$U$398,A685)</f>
        <v>410.40178384644963</v>
      </c>
      <c r="BG685">
        <f ca="1">_xll.EMP($V$299:$V$398,$W$299:$W$398,A685)</f>
        <v>410.61657774014714</v>
      </c>
      <c r="BH685" s="12"/>
      <c r="BL685" s="6">
        <f t="shared" ca="1" si="178"/>
        <v>32.598944492814503</v>
      </c>
      <c r="BM685" s="6">
        <f ca="1">_xll.DEXPONINV($C$105,$D$105,A685)</f>
        <v>28.66153773960264</v>
      </c>
      <c r="BN685" s="6">
        <f ca="1">_xll.EXPONINV($D$106,A685)+$C$106</f>
        <v>28.710500032551433</v>
      </c>
      <c r="BO685" s="6">
        <f t="shared" ca="1" si="179"/>
        <v>31.4844632096802</v>
      </c>
      <c r="BP685" s="6">
        <f ca="1">_xll.LOGISTICINV($C$108,$D$108,A685)</f>
        <v>31.272367011879744</v>
      </c>
      <c r="BQ685" s="6">
        <f ca="1">_xll.LOGLOGINV($C$109,$D$109,A685)</f>
        <v>30.544246035536915</v>
      </c>
      <c r="BR685" s="6">
        <f ca="1">_xll.LOGLOGISTICINV($C$110,$D$110,A685)</f>
        <v>30.198018814115475</v>
      </c>
      <c r="BS685" s="6">
        <f t="shared" ca="1" si="180"/>
        <v>30.99734909045252</v>
      </c>
      <c r="BT685" s="6">
        <f t="shared" ca="1" si="181"/>
        <v>32.463820447210296</v>
      </c>
      <c r="BU685" s="6">
        <f ca="1">_xll.PARETO($C$113,$D$113,A685)</f>
        <v>27.197830185467083</v>
      </c>
      <c r="BV685" s="6">
        <f ca="1">_xll.UNIFORM($C$114,$D$114,A685)</f>
        <v>38.420069386686599</v>
      </c>
      <c r="BW685" s="6">
        <f ca="1">_xll.WEIBINV($C$115,$D$115,A685)</f>
        <v>32.442980109761727</v>
      </c>
      <c r="BX685" s="13"/>
      <c r="BY685" s="13"/>
      <c r="BZ685" s="12"/>
      <c r="CA685">
        <f ca="1">_xll.EMP($B$412:$B$511,$C$412:$C$511,A685)</f>
        <v>31.623201196152404</v>
      </c>
      <c r="CB685">
        <f ca="1">_xll.EMP($D$412:$D$511,$E$412:$E$511,A685)</f>
        <v>30.063004409156722</v>
      </c>
      <c r="CC685">
        <f ca="1">_xll.EMP($F$412:$F$511,$G$412:$G$511,A685)</f>
        <v>31.173103113193932</v>
      </c>
      <c r="CD685">
        <f ca="1">_xll.EMP($H$412:$H$511,$I$412:$I$511,A685)</f>
        <v>30.110096920403432</v>
      </c>
      <c r="CE685">
        <f ca="1">_xll.EMP($J$412:$J$511,$K$412:$K$511,A685)</f>
        <v>31.009087837156137</v>
      </c>
      <c r="CF685" t="e">
        <f ca="1">_xll.EMP($L$412:$L$511,$M$412:$M$511,A685)</f>
        <v>#VALUE!</v>
      </c>
      <c r="CG685">
        <f ca="1">_xll.EMP($N$412:$N$511,$O$412:$O$511,A685)</f>
        <v>29.560168282097326</v>
      </c>
      <c r="CH685">
        <f ca="1">_xll.EMP($P$412:$P$511,$Q$412:$Q$511,A685)</f>
        <v>29.828151992485299</v>
      </c>
      <c r="CI685">
        <f ca="1">_xll.EMP($R$412:$R$511,$S$412:$S$511,A685)</f>
        <v>29.964626246548232</v>
      </c>
      <c r="CJ685">
        <f ca="1">_xll.EMP($T$412:$T$511,$U$412:$U$511,A685)</f>
        <v>29.661537854937471</v>
      </c>
      <c r="CK685">
        <f ca="1">_xll.EMP($V$412:$V$511,$W$412:$W$511,A685)</f>
        <v>30.536465322877024</v>
      </c>
      <c r="CM685" s="12"/>
      <c r="CP685" s="6">
        <f t="shared" ca="1" si="182"/>
        <v>29.239068861033271</v>
      </c>
      <c r="CQ685" s="6">
        <f ca="1">_xll.DEXPONINV($J$105,$K$105,A685)</f>
        <v>31.461892494726435</v>
      </c>
      <c r="CR685" s="6">
        <f ca="1">_xll.EXPONINV($K$106,A685)+$J$106</f>
        <v>26.683362094146183</v>
      </c>
      <c r="CS685" s="6">
        <f t="shared" ca="1" si="183"/>
        <v>28.951723022655692</v>
      </c>
      <c r="CT685" s="6">
        <f ca="1">_xll.LOGISTICINV($J$108,$K$108,A685)</f>
        <v>29.808158816138686</v>
      </c>
      <c r="CU685" s="6">
        <f ca="1">_xll.LOGLOGINV($J$109,$K$109,A685)</f>
        <v>28.585542571834239</v>
      </c>
      <c r="CV685" s="6">
        <f ca="1">_xll.LOGLOGISTICINV($J$110,$K$110,A685)</f>
        <v>29.782176047150646</v>
      </c>
      <c r="CW685" s="6">
        <f t="shared" ca="1" si="184"/>
        <v>28.798498102206061</v>
      </c>
      <c r="CX685" s="6">
        <f t="shared" ca="1" si="185"/>
        <v>29.256973394117207</v>
      </c>
      <c r="CY685" s="6">
        <f ca="1">_xll.PARETO($J$113,$K$113,A685)</f>
        <v>26.007288965219619</v>
      </c>
      <c r="CZ685" s="6">
        <f ca="1">_xll.UNIFORM($J$114,$K$114,A685)</f>
        <v>27.446301774855073</v>
      </c>
      <c r="DA685" s="6">
        <f ca="1">_xll.WEIBINV($J$115,$K$115,A685)</f>
        <v>29.782249253431313</v>
      </c>
      <c r="DB685" s="13"/>
      <c r="DC685" s="13"/>
      <c r="DD685" s="12"/>
      <c r="DE685">
        <f ca="1">_xll.EMP($B$524:$B$623,$C$524:$C$623,A685)</f>
        <v>30.475153366006239</v>
      </c>
      <c r="DF685">
        <f ca="1">_xll.EMP($D$524:$D$623,$E$524:$E$623,A685)</f>
        <v>30.989725404338845</v>
      </c>
      <c r="DG685">
        <f ca="1">_xll.EMP($F$524:$F$623,$G$524:$G$623,A685)</f>
        <v>30.448999506654946</v>
      </c>
      <c r="DH685">
        <f ca="1">_xll.EMP($H$524:$H$623,$I$524:$I$623,A685)</f>
        <v>30.971436634559428</v>
      </c>
      <c r="DI685">
        <f ca="1">_xll.EMP($J$524:$J$623,$K$524:$K$623,A685)</f>
        <v>30.335012042862886</v>
      </c>
      <c r="DJ685" t="e">
        <f ca="1">_xll.EMP($L$524:$L$623,$M$524:$M$623,A685)</f>
        <v>#VALUE!</v>
      </c>
      <c r="DK685">
        <f ca="1">_xll.EMP($N$524:$N$623,$O$524:$O$623,A685)</f>
        <v>31.178301330394071</v>
      </c>
      <c r="DL685">
        <f ca="1">_xll.EMP($P$524:$P$623,$Q$524:$Q$623,A685)</f>
        <v>31.06976732602951</v>
      </c>
      <c r="DM685">
        <f ca="1">_xll.EMP($R$524:$R$623,$S$524:$S$623,A685)</f>
        <v>31.037786757808494</v>
      </c>
      <c r="DN685">
        <f ca="1">_xll.EMP($T$524:$T$623,$U$524:$U$623,A685)</f>
        <v>31.127774221741326</v>
      </c>
      <c r="DO685">
        <f ca="1">_xll.EMP($V$524:$V$623,$W$524:$W$623,A685)</f>
        <v>30.761398086459039</v>
      </c>
    </row>
    <row r="686" spans="1:119">
      <c r="A686">
        <v>0.55000000000000004</v>
      </c>
      <c r="D686" s="6">
        <f t="shared" ca="1" si="170"/>
        <v>460.26559447780301</v>
      </c>
      <c r="E686" s="6">
        <f ca="1">_xll.DEXPONINV($C$84,$D$84,A686)</f>
        <v>457.53115322017953</v>
      </c>
      <c r="F686" s="6">
        <f ca="1">_xll.EXPONINV($D$85,A686)+$C$85</f>
        <v>380.45909762943364</v>
      </c>
      <c r="G686" s="6">
        <f t="shared" ca="1" si="171"/>
        <v>447.99177008243646</v>
      </c>
      <c r="H686" s="6">
        <f ca="1">_xll.LOGISTICINV($C$87,$D$87,A686)</f>
        <v>481.52608890904764</v>
      </c>
      <c r="I686" s="6">
        <f ca="1">_xll.LOGLOGINV($C$88,$D$88,A686)</f>
        <v>461.69813393253776</v>
      </c>
      <c r="J686" s="6">
        <f ca="1">_xll.LOGLOGISTICINV($C$89,$D$89,A686)</f>
        <v>480.78306819268295</v>
      </c>
      <c r="K686" s="6">
        <f t="shared" ca="1" si="172"/>
        <v>434.62540696127883</v>
      </c>
      <c r="L686" s="6">
        <f t="shared" ca="1" si="173"/>
        <v>477.58414687209222</v>
      </c>
      <c r="M686" s="6">
        <f ca="1">_xll.PARETO($C$92,$D$92,A686)</f>
        <v>292.47193448955522</v>
      </c>
      <c r="N686" s="6">
        <f ca="1">_xll.UNIFORM($C$93,$D$93,A686)</f>
        <v>453.58625960131428</v>
      </c>
      <c r="O686" s="6">
        <f ca="1">_xll.WEIBINV($C$94,$D$94,A686)</f>
        <v>469.28737490618488</v>
      </c>
      <c r="P686" s="13"/>
      <c r="Q686" s="13"/>
      <c r="R686" s="13"/>
      <c r="S686">
        <f ca="1">_xll.EMP($B$186:$B$285,$C$186:$C$285,A686)</f>
        <v>492.30856134274262</v>
      </c>
      <c r="T686">
        <f ca="1">_xll.EMP($D$186:$D$285,$E$186:$E$285,A686)</f>
        <v>481.91841783005572</v>
      </c>
      <c r="U686">
        <f ca="1">_xll.EMP($F$186:$F$285,$G$186:$G$285,A686)</f>
        <v>486.46413646611961</v>
      </c>
      <c r="V686">
        <f ca="1">_xll.EMP($H$186:$H$285,$I$186:$I$285,A686)</f>
        <v>482.81372673811455</v>
      </c>
      <c r="W686">
        <f ca="1">_xll.EMP($J$186:$J$285,$K$186:$K$285,A686)</f>
        <v>486.27282681303262</v>
      </c>
      <c r="X686" t="e">
        <f ca="1">_xll.EMP($L$186:$L$285,$M$186:$M$285,A686)</f>
        <v>#VALUE!</v>
      </c>
      <c r="Y686">
        <f ca="1">_xll.EMP($N$186:$N$285,$O$186:$O$285,A686)</f>
        <v>469.28523296604396</v>
      </c>
      <c r="Z686">
        <f ca="1">_xll.EMP($P$186:$P$285,$Q$186:$Q$285,A686)</f>
        <v>477.67516111342843</v>
      </c>
      <c r="AA686">
        <f ca="1">_xll.EMP($R$186:$R$285,$S$186:$S$285,A686)</f>
        <v>479.21606147767613</v>
      </c>
      <c r="AB686">
        <f ca="1">_xll.EMP($T$186:$T$285,$U$186:$U$285,A686)</f>
        <v>473.74451898155246</v>
      </c>
      <c r="AC686">
        <f ca="1">_xll.EMP($V$186:$V$285,$W$186:$W$285,A686)</f>
        <v>487.86128001745232</v>
      </c>
      <c r="AH686" s="6">
        <f t="shared" ca="1" si="174"/>
        <v>434.88816800278562</v>
      </c>
      <c r="AI686" s="6">
        <f ca="1">_xll.DEXPONINV($J$84,$K$84,A686)</f>
        <v>410.21441445372204</v>
      </c>
      <c r="AJ686" s="6">
        <f ca="1">_xll.EXPONINV($K$85,A686)+$J$85</f>
        <v>408.03519558308614</v>
      </c>
      <c r="AK686" s="6">
        <f t="shared" ca="1" si="175"/>
        <v>426.5131057645774</v>
      </c>
      <c r="AL686" s="6">
        <f ca="1">_xll.LOGISTICINV($J$87,$K$87,A686)</f>
        <v>415.2441451835935</v>
      </c>
      <c r="AM686" s="6">
        <f ca="1">_xll.LOGLOGINV($J$88,$K$88,A686)</f>
        <v>415.01803799787069</v>
      </c>
      <c r="AN686" s="6">
        <f ca="1">_xll.LOGLOGISTICINV($J$89,$K$89,A686)</f>
        <v>415.518989467739</v>
      </c>
      <c r="AO686" s="6">
        <f t="shared" ca="1" si="176"/>
        <v>424.40444094073922</v>
      </c>
      <c r="AP686" s="6">
        <f t="shared" ca="1" si="177"/>
        <v>430.77193950863403</v>
      </c>
      <c r="AQ686" s="6">
        <f ca="1">_xll.PARETO($J$92,$K$92,A686)</f>
        <v>403.03551719910445</v>
      </c>
      <c r="AR686" s="6">
        <f ca="1">_xll.UNIFORM($J$93,$K$93,A686)</f>
        <v>502.46581089346438</v>
      </c>
      <c r="AS686" s="6">
        <f ca="1">_xll.WEIBINV($J$94,$K$94,A686)</f>
        <v>434.35059850660809</v>
      </c>
      <c r="AT686" s="13"/>
      <c r="AU686" s="13"/>
      <c r="AV686" s="12"/>
      <c r="AW686">
        <f ca="1">_xll.EMP($B$299:$B$398,$C$299:$C$398,A686)</f>
        <v>414.26904783788439</v>
      </c>
      <c r="AX686">
        <f ca="1">_xll.EMP($D$299:$D$398,$E$299:$E$398,A686)</f>
        <v>411.44569107274134</v>
      </c>
      <c r="AY686">
        <f ca="1">_xll.EMP($F$299:$F$398,$G$299:$G$398,A686)</f>
        <v>412.25138857208987</v>
      </c>
      <c r="AZ686">
        <f ca="1">_xll.EMP($H$299:$H$398,$I$299:$I$398,A686)</f>
        <v>411.45192519176823</v>
      </c>
      <c r="BA686">
        <f ca="1">_xll.EMP($J$299:$J$398,$K$299:$K$398,A686)</f>
        <v>411.47590444371986</v>
      </c>
      <c r="BB686" t="e">
        <f ca="1">_xll.EMP($L$299:$L$398,$M$299:$M$398,A686)</f>
        <v>#VALUE!</v>
      </c>
      <c r="BC686">
        <f ca="1">_xll.EMP($N$299:$N$398,$O$299:$O$398,A686)</f>
        <v>411.29623921111477</v>
      </c>
      <c r="BD686">
        <f ca="1">_xll.EMP($P$299:$P$398,$Q$299:$Q$398,A686)</f>
        <v>411.41726560748054</v>
      </c>
      <c r="BE686">
        <f ca="1">_xll.EMP($R$299:$R$398,$S$299:$S$398,A686)</f>
        <v>411.40838520856215</v>
      </c>
      <c r="BF686">
        <f ca="1">_xll.EMP($T$299:$T$398,$U$299:$U$398,A686)</f>
        <v>411.37367443773343</v>
      </c>
      <c r="BG686">
        <f ca="1">_xll.EMP($V$299:$V$398,$W$299:$W$398,A686)</f>
        <v>411.47264191635799</v>
      </c>
      <c r="BH686" s="12"/>
      <c r="BL686" s="6">
        <f t="shared" ca="1" si="178"/>
        <v>32.99948747315311</v>
      </c>
      <c r="BM686" s="6">
        <f ca="1">_xll.DEXPONINV($C$105,$D$105,A686)</f>
        <v>28.830545822965419</v>
      </c>
      <c r="BN686" s="6">
        <f ca="1">_xll.EXPONINV($D$106,A686)+$C$106</f>
        <v>28.981938193530837</v>
      </c>
      <c r="BO686" s="6">
        <f t="shared" ca="1" si="179"/>
        <v>31.720829660960817</v>
      </c>
      <c r="BP686" s="6">
        <f ca="1">_xll.LOGISTICINV($C$108,$D$108,A686)</f>
        <v>31.492059865055278</v>
      </c>
      <c r="BQ686" s="6">
        <f ca="1">_xll.LOGLOGINV($C$109,$D$109,A686)</f>
        <v>30.760416401545292</v>
      </c>
      <c r="BR686" s="6">
        <f ca="1">_xll.LOGLOGISTICINV($C$110,$D$110,A686)</f>
        <v>30.405425692367654</v>
      </c>
      <c r="BS686" s="6">
        <f t="shared" ca="1" si="180"/>
        <v>31.226760513490561</v>
      </c>
      <c r="BT686" s="6">
        <f t="shared" ca="1" si="181"/>
        <v>32.713365645284966</v>
      </c>
      <c r="BU686" s="6">
        <f ca="1">_xll.PARETO($C$113,$D$113,A686)</f>
        <v>27.470453017799425</v>
      </c>
      <c r="BV686" s="6">
        <f ca="1">_xll.UNIFORM($C$114,$D$114,A686)</f>
        <v>38.777470362010206</v>
      </c>
      <c r="BW686" s="6">
        <f ca="1">_xll.WEIBINV($C$115,$D$115,A686)</f>
        <v>32.720861801881377</v>
      </c>
      <c r="BX686" s="13"/>
      <c r="BY686" s="13"/>
      <c r="BZ686" s="12"/>
      <c r="CA686">
        <f ca="1">_xll.EMP($B$412:$B$511,$C$412:$C$511,A686)</f>
        <v>32.027118271094331</v>
      </c>
      <c r="CB686">
        <f ca="1">_xll.EMP($D$412:$D$511,$E$412:$E$511,A686)</f>
        <v>30.392704862960532</v>
      </c>
      <c r="CC686">
        <f ca="1">_xll.EMP($F$412:$F$511,$G$412:$G$511,A686)</f>
        <v>31.512740639700329</v>
      </c>
      <c r="CD686">
        <f ca="1">_xll.EMP($H$412:$H$511,$I$412:$I$511,A686)</f>
        <v>30.433229355210717</v>
      </c>
      <c r="CE686">
        <f ca="1">_xll.EMP($J$412:$J$511,$K$412:$K$511,A686)</f>
        <v>31.292446587369351</v>
      </c>
      <c r="CF686" t="e">
        <f ca="1">_xll.EMP($L$412:$L$511,$M$412:$M$511,A686)</f>
        <v>#VALUE!</v>
      </c>
      <c r="CG686">
        <f ca="1">_xll.EMP($N$412:$N$511,$O$412:$O$511,A686)</f>
        <v>29.916891780347541</v>
      </c>
      <c r="CH686">
        <f ca="1">_xll.EMP($P$412:$P$511,$Q$412:$Q$511,A686)</f>
        <v>30.188770487445446</v>
      </c>
      <c r="CI686">
        <f ca="1">_xll.EMP($R$412:$R$511,$S$412:$S$511,A686)</f>
        <v>30.288955807050165</v>
      </c>
      <c r="CJ686">
        <f ca="1">_xll.EMP($T$412:$T$511,$U$412:$U$511,A686)</f>
        <v>30.02950859154425</v>
      </c>
      <c r="CK686">
        <f ca="1">_xll.EMP($V$412:$V$511,$W$412:$W$511,A686)</f>
        <v>30.801725169902692</v>
      </c>
      <c r="CM686" s="12"/>
      <c r="CP686" s="6">
        <f t="shared" ca="1" si="182"/>
        <v>29.409692585378743</v>
      </c>
      <c r="CQ686" s="6">
        <f ca="1">_xll.DEXPONINV($J$105,$K$105,A686)</f>
        <v>31.551290465103008</v>
      </c>
      <c r="CR686" s="6">
        <f ca="1">_xll.EXPONINV($K$106,A686)+$J$106</f>
        <v>26.88624025015184</v>
      </c>
      <c r="CS686" s="6">
        <f t="shared" ca="1" si="183"/>
        <v>29.087933892559057</v>
      </c>
      <c r="CT686" s="6">
        <f ca="1">_xll.LOGISTICINV($J$108,$K$108,A686)</f>
        <v>29.929857140117598</v>
      </c>
      <c r="CU686" s="6">
        <f ca="1">_xll.LOGLOGINV($J$109,$K$109,A686)</f>
        <v>28.743414948108615</v>
      </c>
      <c r="CV686" s="6">
        <f ca="1">_xll.LOGLOGISTICINV($J$110,$K$110,A686)</f>
        <v>29.918897088559905</v>
      </c>
      <c r="CW686" s="6">
        <f t="shared" ca="1" si="184"/>
        <v>28.938487900627756</v>
      </c>
      <c r="CX686" s="6">
        <f t="shared" ca="1" si="185"/>
        <v>29.385290019421831</v>
      </c>
      <c r="CY686" s="6">
        <f ca="1">_xll.PARETO($J$113,$K$113,A686)</f>
        <v>26.219536110742109</v>
      </c>
      <c r="CZ686" s="6">
        <f ca="1">_xll.UNIFORM($J$114,$K$114,A686)</f>
        <v>27.593167595228806</v>
      </c>
      <c r="DA686" s="6">
        <f ca="1">_xll.WEIBINV($J$115,$K$115,A686)</f>
        <v>29.892676540197364</v>
      </c>
      <c r="DB686" s="13"/>
      <c r="DC686" s="13"/>
      <c r="DD686" s="12"/>
      <c r="DE686">
        <f ca="1">_xll.EMP($B$524:$B$623,$C$524:$C$623,A686)</f>
        <v>30.670835670580161</v>
      </c>
      <c r="DF686">
        <f ca="1">_xll.EMP($D$524:$D$623,$E$524:$E$623,A686)</f>
        <v>31.089149640674108</v>
      </c>
      <c r="DG686">
        <f ca="1">_xll.EMP($F$524:$F$623,$G$524:$G$623,A686)</f>
        <v>30.607465985997006</v>
      </c>
      <c r="DH686">
        <f ca="1">_xll.EMP($H$524:$H$623,$I$524:$I$623,A686)</f>
        <v>31.070953121911639</v>
      </c>
      <c r="DI686">
        <f ca="1">_xll.EMP($J$524:$J$623,$K$524:$K$623,A686)</f>
        <v>30.486561179489399</v>
      </c>
      <c r="DJ686" t="e">
        <f ca="1">_xll.EMP($L$524:$L$623,$M$524:$M$623,A686)</f>
        <v>#VALUE!</v>
      </c>
      <c r="DK686">
        <f ca="1">_xll.EMP($N$524:$N$623,$O$524:$O$623,A686)</f>
        <v>31.265813463805998</v>
      </c>
      <c r="DL686">
        <f ca="1">_xll.EMP($P$524:$P$623,$Q$524:$Q$623,A686)</f>
        <v>31.166495658613997</v>
      </c>
      <c r="DM686">
        <f ca="1">_xll.EMP($R$524:$R$623,$S$524:$S$623,A686)</f>
        <v>31.133467409671773</v>
      </c>
      <c r="DN686">
        <f ca="1">_xll.EMP($T$524:$T$623,$U$524:$U$623,A686)</f>
        <v>31.222108230075353</v>
      </c>
      <c r="DO686">
        <f ca="1">_xll.EMP($V$524:$V$623,$W$524:$W$623,A686)</f>
        <v>30.863850715089342</v>
      </c>
    </row>
    <row r="687" spans="1:119">
      <c r="A687">
        <v>0.56000000000000005</v>
      </c>
      <c r="D687" s="6">
        <f t="shared" ca="1" si="170"/>
        <v>468.65784743620219</v>
      </c>
      <c r="E687" s="6">
        <f ca="1">_xll.DEXPONINV($C$84,$D$84,A687)</f>
        <v>460.43929856530548</v>
      </c>
      <c r="F687" s="6">
        <f ca="1">_xll.EXPONINV($D$85,A687)+$C$85</f>
        <v>388.8773923960315</v>
      </c>
      <c r="G687" s="6">
        <f t="shared" ca="1" si="171"/>
        <v>453.55574576423419</v>
      </c>
      <c r="H687" s="6">
        <f ca="1">_xll.LOGISTICINV($C$87,$D$87,A687)</f>
        <v>485.37189369936715</v>
      </c>
      <c r="I687" s="6">
        <f ca="1">_xll.LOGLOGINV($C$88,$D$88,A687)</f>
        <v>467.39058305894764</v>
      </c>
      <c r="J687" s="6">
        <f ca="1">_xll.LOGLOGISTICINV($C$89,$D$89,A687)</f>
        <v>485.72075804110443</v>
      </c>
      <c r="K687" s="6">
        <f t="shared" ca="1" si="172"/>
        <v>441.07951388845822</v>
      </c>
      <c r="L687" s="6">
        <f t="shared" ca="1" si="173"/>
        <v>481.9436683811922</v>
      </c>
      <c r="M687" s="6">
        <f ca="1">_xll.PARETO($C$92,$D$92,A687)</f>
        <v>303.19770972391274</v>
      </c>
      <c r="N687" s="6">
        <f ca="1">_xll.UNIFORM($C$93,$D$93,A687)</f>
        <v>460.35438376537087</v>
      </c>
      <c r="O687" s="6">
        <f ca="1">_xll.WEIBINV($C$94,$D$94,A687)</f>
        <v>473.85816628058109</v>
      </c>
      <c r="P687" s="13"/>
      <c r="Q687" s="13"/>
      <c r="R687" s="13"/>
      <c r="S687">
        <f ca="1">_xll.EMP($B$186:$B$285,$C$186:$C$285,A687)</f>
        <v>498.54300565459755</v>
      </c>
      <c r="T687">
        <f ca="1">_xll.EMP($D$186:$D$285,$E$186:$E$285,A687)</f>
        <v>486.46864469483808</v>
      </c>
      <c r="U687">
        <f ca="1">_xll.EMP($F$186:$F$285,$G$186:$G$285,A687)</f>
        <v>491.77145659214574</v>
      </c>
      <c r="V687">
        <f ca="1">_xll.EMP($H$186:$H$285,$I$186:$I$285,A687)</f>
        <v>487.2446807350475</v>
      </c>
      <c r="W687">
        <f ca="1">_xll.EMP($J$186:$J$285,$K$186:$K$285,A687)</f>
        <v>490.76451836985098</v>
      </c>
      <c r="X687" t="e">
        <f ca="1">_xll.EMP($L$186:$L$285,$M$186:$M$285,A687)</f>
        <v>#VALUE!</v>
      </c>
      <c r="Y687">
        <f ca="1">_xll.EMP($N$186:$N$285,$O$186:$O$285,A687)</f>
        <v>473.89136872332278</v>
      </c>
      <c r="Z687">
        <f ca="1">_xll.EMP($P$186:$P$285,$Q$186:$Q$285,A687)</f>
        <v>482.56982267024586</v>
      </c>
      <c r="AA687">
        <f ca="1">_xll.EMP($R$186:$R$285,$S$186:$S$285,A687)</f>
        <v>484.12204051039066</v>
      </c>
      <c r="AB687">
        <f ca="1">_xll.EMP($T$186:$T$285,$U$186:$U$285,A687)</f>
        <v>478.50843970747781</v>
      </c>
      <c r="AC687">
        <f ca="1">_xll.EMP($V$186:$V$285,$W$186:$W$285,A687)</f>
        <v>491.27366550629853</v>
      </c>
      <c r="AH687" s="6">
        <f t="shared" ca="1" si="174"/>
        <v>437.58070058697376</v>
      </c>
      <c r="AI687" s="6">
        <f ca="1">_xll.DEXPONINV($J$84,$K$84,A687)</f>
        <v>411.20251423720879</v>
      </c>
      <c r="AJ687" s="6">
        <f ca="1">_xll.EXPONINV($K$85,A687)+$J$85</f>
        <v>409.55181509466831</v>
      </c>
      <c r="AK687" s="6">
        <f t="shared" ca="1" si="175"/>
        <v>428.2118581043926</v>
      </c>
      <c r="AL687" s="6">
        <f ca="1">_xll.LOGISTICINV($J$87,$K$87,A687)</f>
        <v>416.57590093306493</v>
      </c>
      <c r="AM687" s="6">
        <f ca="1">_xll.LOGLOGINV($J$88,$K$88,A687)</f>
        <v>416.29053277903506</v>
      </c>
      <c r="AN687" s="6">
        <f ca="1">_xll.LOGLOGISTICINV($J$89,$K$89,A687)</f>
        <v>416.80599771358754</v>
      </c>
      <c r="AO687" s="6">
        <f t="shared" ca="1" si="176"/>
        <v>426.03426885748377</v>
      </c>
      <c r="AP687" s="6">
        <f t="shared" ca="1" si="177"/>
        <v>432.61244744118244</v>
      </c>
      <c r="AQ687" s="6">
        <f ca="1">_xll.PARETO($J$92,$K$92,A687)</f>
        <v>404.50497928303344</v>
      </c>
      <c r="AR687" s="6">
        <f ca="1">_xll.UNIFORM($J$93,$K$93,A687)</f>
        <v>505.16252520360109</v>
      </c>
      <c r="AS687" s="6">
        <f ca="1">_xll.WEIBINV($J$94,$K$94,A687)</f>
        <v>436.7155901074903</v>
      </c>
      <c r="AT687" s="13"/>
      <c r="AU687" s="13"/>
      <c r="AV687" s="12"/>
      <c r="AW687">
        <f ca="1">_xll.EMP($B$299:$B$398,$C$299:$C$398,A687)</f>
        <v>415.69318957588752</v>
      </c>
      <c r="AX687">
        <f ca="1">_xll.EMP($D$299:$D$398,$E$299:$E$398,A687)</f>
        <v>412.28841669510086</v>
      </c>
      <c r="AY687">
        <f ca="1">_xll.EMP($F$299:$F$398,$G$299:$G$398,A687)</f>
        <v>413.41524157724859</v>
      </c>
      <c r="AZ687">
        <f ca="1">_xll.EMP($H$299:$H$398,$I$299:$I$398,A687)</f>
        <v>412.28224010756338</v>
      </c>
      <c r="BA687">
        <f ca="1">_xll.EMP($J$299:$J$398,$K$299:$K$398,A687)</f>
        <v>412.55331898070835</v>
      </c>
      <c r="BB687" t="e">
        <f ca="1">_xll.EMP($L$299:$L$398,$M$299:$M$398,A687)</f>
        <v>#VALUE!</v>
      </c>
      <c r="BC687">
        <f ca="1">_xll.EMP($N$299:$N$398,$O$299:$O$398,A687)</f>
        <v>412.36682486240022</v>
      </c>
      <c r="BD687">
        <f ca="1">_xll.EMP($P$299:$P$398,$Q$299:$Q$398,A687)</f>
        <v>412.31701268552354</v>
      </c>
      <c r="BE687">
        <f ca="1">_xll.EMP($R$299:$R$398,$S$299:$S$398,A687)</f>
        <v>412.27837917119217</v>
      </c>
      <c r="BF687">
        <f ca="1">_xll.EMP($T$299:$T$398,$U$299:$U$398,A687)</f>
        <v>412.35466737903334</v>
      </c>
      <c r="BG687">
        <f ca="1">_xll.EMP($V$299:$V$398,$W$299:$W$398,A687)</f>
        <v>412.32870609256884</v>
      </c>
      <c r="BH687" s="12"/>
      <c r="BL687" s="6">
        <f t="shared" ca="1" si="178"/>
        <v>33.404342131746645</v>
      </c>
      <c r="BM687" s="6">
        <f ca="1">_xll.DEXPONINV($C$105,$D$105,A687)</f>
        <v>29.003352156958361</v>
      </c>
      <c r="BN687" s="6">
        <f ca="1">_xll.EXPONINV($D$106,A687)+$C$106</f>
        <v>29.259476596258899</v>
      </c>
      <c r="BO687" s="6">
        <f t="shared" ca="1" si="179"/>
        <v>31.959133057309764</v>
      </c>
      <c r="BP687" s="6">
        <f ca="1">_xll.LOGISTICINV($C$108,$D$108,A687)</f>
        <v>31.712642405558405</v>
      </c>
      <c r="BQ687" s="6">
        <f ca="1">_xll.LOGLOGINV($C$109,$D$109,A687)</f>
        <v>30.979247360008635</v>
      </c>
      <c r="BR687" s="6">
        <f ca="1">_xll.LOGLOGISTICINV($C$110,$D$110,A687)</f>
        <v>30.615105699543008</v>
      </c>
      <c r="BS687" s="6">
        <f t="shared" ca="1" si="180"/>
        <v>31.458607629527464</v>
      </c>
      <c r="BT687" s="6">
        <f t="shared" ca="1" si="181"/>
        <v>32.963704579555831</v>
      </c>
      <c r="BU687" s="6">
        <f ca="1">_xll.PARETO($C$113,$D$113,A687)</f>
        <v>27.752028427354436</v>
      </c>
      <c r="BV687" s="6">
        <f ca="1">_xll.UNIFORM($C$114,$D$114,A687)</f>
        <v>39.134871337333806</v>
      </c>
      <c r="BW687" s="6">
        <f ca="1">_xll.WEIBINV($C$115,$D$115,A687)</f>
        <v>32.999549783984051</v>
      </c>
      <c r="BX687" s="13"/>
      <c r="BY687" s="13"/>
      <c r="BZ687" s="12"/>
      <c r="CA687">
        <f ca="1">_xll.EMP($B$412:$B$511,$C$412:$C$511,A687)</f>
        <v>32.435186873666026</v>
      </c>
      <c r="CB687">
        <f ca="1">_xll.EMP($D$412:$D$511,$E$412:$E$511,A687)</f>
        <v>30.749291896527513</v>
      </c>
      <c r="CC687">
        <f ca="1">_xll.EMP($F$412:$F$511,$G$412:$G$511,A687)</f>
        <v>31.858081374492841</v>
      </c>
      <c r="CD687">
        <f ca="1">_xll.EMP($H$412:$H$511,$I$412:$I$511,A687)</f>
        <v>30.780872549038349</v>
      </c>
      <c r="CE687">
        <f ca="1">_xll.EMP($J$412:$J$511,$K$412:$K$511,A687)</f>
        <v>31.578410638682524</v>
      </c>
      <c r="CF687" t="e">
        <f ca="1">_xll.EMP($L$412:$L$511,$M$412:$M$511,A687)</f>
        <v>#VALUE!</v>
      </c>
      <c r="CG687">
        <f ca="1">_xll.EMP($N$412:$N$511,$O$412:$O$511,A687)</f>
        <v>30.307753900506697</v>
      </c>
      <c r="CH687">
        <f ca="1">_xll.EMP($P$412:$P$511,$Q$412:$Q$511,A687)</f>
        <v>30.587842493785796</v>
      </c>
      <c r="CI687">
        <f ca="1">_xll.EMP($R$412:$R$511,$S$412:$S$511,A687)</f>
        <v>30.646535895124021</v>
      </c>
      <c r="CJ687">
        <f ca="1">_xll.EMP($T$412:$T$511,$U$412:$U$511,A687)</f>
        <v>30.447237830110861</v>
      </c>
      <c r="CK687">
        <f ca="1">_xll.EMP($V$412:$V$511,$W$412:$W$511,A687)</f>
        <v>31.098978294697762</v>
      </c>
      <c r="CM687" s="12"/>
      <c r="CP687" s="6">
        <f t="shared" ca="1" si="182"/>
        <v>29.578467489201017</v>
      </c>
      <c r="CQ687" s="6">
        <f ca="1">_xll.DEXPONINV($J$105,$K$105,A687)</f>
        <v>31.642697545875734</v>
      </c>
      <c r="CR687" s="6">
        <f ca="1">_xll.EXPONINV($K$106,A687)+$J$106</f>
        <v>27.093677845378171</v>
      </c>
      <c r="CS687" s="6">
        <f t="shared" ca="1" si="183"/>
        <v>29.225006549695806</v>
      </c>
      <c r="CT687" s="6">
        <f ca="1">_xll.LOGISTICINV($J$108,$K$108,A687)</f>
        <v>30.052048304237047</v>
      </c>
      <c r="CU687" s="6">
        <f ca="1">_xll.LOGLOGINV($J$109,$K$109,A687)</f>
        <v>28.903230393920772</v>
      </c>
      <c r="CV687" s="6">
        <f ca="1">_xll.LOGLOGISTICINV($J$110,$K$110,A687)</f>
        <v>30.056803274433321</v>
      </c>
      <c r="CW687" s="6">
        <f t="shared" ca="1" si="184"/>
        <v>29.079606714487102</v>
      </c>
      <c r="CX687" s="6">
        <f t="shared" ca="1" si="185"/>
        <v>29.514014785419455</v>
      </c>
      <c r="CY687" s="6">
        <f ca="1">_xll.PARETO($J$113,$K$113,A687)</f>
        <v>26.438344353677643</v>
      </c>
      <c r="CZ687" s="6">
        <f ca="1">_xll.UNIFORM($J$114,$K$114,A687)</f>
        <v>27.740033415602532</v>
      </c>
      <c r="DA687" s="6">
        <f ca="1">_xll.WEIBINV($J$115,$K$115,A687)</f>
        <v>30.002892350339273</v>
      </c>
      <c r="DB687" s="13"/>
      <c r="DC687" s="13"/>
      <c r="DD687" s="12"/>
      <c r="DE687">
        <f ca="1">_xll.EMP($B$524:$B$623,$C$524:$C$623,A687)</f>
        <v>30.863348215359846</v>
      </c>
      <c r="DF687">
        <f ca="1">_xll.EMP($D$524:$D$623,$E$524:$E$623,A687)</f>
        <v>31.185894987097083</v>
      </c>
      <c r="DG687">
        <f ca="1">_xll.EMP($F$524:$F$623,$G$524:$G$623,A687)</f>
        <v>30.761965754017652</v>
      </c>
      <c r="DH687">
        <f ca="1">_xll.EMP($H$524:$H$623,$I$524:$I$623,A687)</f>
        <v>31.168273796606378</v>
      </c>
      <c r="DI687">
        <f ca="1">_xll.EMP($J$524:$J$623,$K$524:$K$623,A687)</f>
        <v>30.636450034711491</v>
      </c>
      <c r="DJ687" t="e">
        <f ca="1">_xll.EMP($L$524:$L$623,$M$524:$M$623,A687)</f>
        <v>#VALUE!</v>
      </c>
      <c r="DK687">
        <f ca="1">_xll.EMP($N$524:$N$623,$O$524:$O$623,A687)</f>
        <v>31.351345597133431</v>
      </c>
      <c r="DL687">
        <f ca="1">_xll.EMP($P$524:$P$623,$Q$524:$Q$623,A687)</f>
        <v>31.261796879871429</v>
      </c>
      <c r="DM687">
        <f ca="1">_xll.EMP($R$524:$R$623,$S$524:$S$623,A687)</f>
        <v>31.227552169867558</v>
      </c>
      <c r="DN687">
        <f ca="1">_xll.EMP($T$524:$T$623,$U$524:$U$623,A687)</f>
        <v>31.313531656133531</v>
      </c>
      <c r="DO687">
        <f ca="1">_xll.EMP($V$524:$V$623,$W$524:$W$623,A687)</f>
        <v>30.966303343719641</v>
      </c>
    </row>
    <row r="688" spans="1:119">
      <c r="A688">
        <v>0.56999999999999995</v>
      </c>
      <c r="D688" s="6">
        <f t="shared" ca="1" si="170"/>
        <v>477.03364119982831</v>
      </c>
      <c r="E688" s="6">
        <f ca="1">_xll.DEXPONINV($C$84,$D$84,A688)</f>
        <v>463.41430364930414</v>
      </c>
      <c r="F688" s="6">
        <f ca="1">_xll.EXPONINV($D$85,A688)+$C$85</f>
        <v>397.48922803595326</v>
      </c>
      <c r="G688" s="6">
        <f t="shared" ca="1" si="171"/>
        <v>459.18725172471113</v>
      </c>
      <c r="H688" s="6">
        <f ca="1">_xll.LOGISTICINV($C$87,$D$87,A688)</f>
        <v>489.23647894608877</v>
      </c>
      <c r="I688" s="6">
        <f ca="1">_xll.LOGLOGINV($C$88,$D$88,A688)</f>
        <v>473.15718708702263</v>
      </c>
      <c r="J688" s="6">
        <f ca="1">_xll.LOGLOGISTICINV($C$89,$D$89,A688)</f>
        <v>490.73364389429906</v>
      </c>
      <c r="K688" s="6">
        <f t="shared" ca="1" si="172"/>
        <v>447.65477498047625</v>
      </c>
      <c r="L688" s="6">
        <f t="shared" ca="1" si="173"/>
        <v>486.31991295593497</v>
      </c>
      <c r="M688" s="6">
        <f ca="1">_xll.PARETO($C$92,$D$92,A688)</f>
        <v>314.57720269378206</v>
      </c>
      <c r="N688" s="6">
        <f ca="1">_xll.UNIFORM($C$93,$D$93,A688)</f>
        <v>467.1225079294274</v>
      </c>
      <c r="O688" s="6">
        <f ca="1">_xll.WEIBINV($C$94,$D$94,A688)</f>
        <v>478.45055084384524</v>
      </c>
      <c r="P688" s="13"/>
      <c r="Q688" s="13"/>
      <c r="R688" s="13"/>
      <c r="S688">
        <f ca="1">_xll.EMP($B$186:$B$285,$C$186:$C$285,A688)</f>
        <v>504.82350809607891</v>
      </c>
      <c r="T688">
        <f ca="1">_xll.EMP($D$186:$D$285,$E$186:$E$285,A688)</f>
        <v>491.00533013329471</v>
      </c>
      <c r="U688">
        <f ca="1">_xll.EMP($F$186:$F$285,$G$186:$G$285,A688)</f>
        <v>497.15868337057185</v>
      </c>
      <c r="V688">
        <f ca="1">_xll.EMP($H$186:$H$285,$I$186:$I$285,A688)</f>
        <v>491.63394717167267</v>
      </c>
      <c r="W688">
        <f ca="1">_xll.EMP($J$186:$J$285,$K$186:$K$285,A688)</f>
        <v>495.28483886148098</v>
      </c>
      <c r="X688" t="e">
        <f ca="1">_xll.EMP($L$186:$L$285,$M$186:$M$285,A688)</f>
        <v>#VALUE!</v>
      </c>
      <c r="Y688">
        <f ca="1">_xll.EMP($N$186:$N$285,$O$186:$O$285,A688)</f>
        <v>479.15318271578496</v>
      </c>
      <c r="Z688">
        <f ca="1">_xll.EMP($P$186:$P$285,$Q$186:$Q$285,A688)</f>
        <v>487.69165031485534</v>
      </c>
      <c r="AA688">
        <f ca="1">_xll.EMP($R$186:$R$285,$S$186:$S$285,A688)</f>
        <v>489.14790073396284</v>
      </c>
      <c r="AB688">
        <f ca="1">_xll.EMP($T$186:$T$285,$U$186:$U$285,A688)</f>
        <v>483.91164879569141</v>
      </c>
      <c r="AC688">
        <f ca="1">_xll.EMP($V$186:$V$285,$W$186:$W$285,A688)</f>
        <v>494.52632512978875</v>
      </c>
      <c r="AH688" s="6">
        <f t="shared" ca="1" si="174"/>
        <v>440.31836803610526</v>
      </c>
      <c r="AI688" s="6">
        <f ca="1">_xll.DEXPONINV($J$84,$K$84,A688)</f>
        <v>412.21333093668977</v>
      </c>
      <c r="AJ688" s="6">
        <f ca="1">_xll.EXPONINV($K$85,A688)+$J$85</f>
        <v>411.10330245929083</v>
      </c>
      <c r="AK688" s="6">
        <f t="shared" ca="1" si="175"/>
        <v>429.921651660056</v>
      </c>
      <c r="AL688" s="6">
        <f ca="1">_xll.LOGISTICINV($J$87,$K$87,A688)</f>
        <v>417.91416012775909</v>
      </c>
      <c r="AM688" s="6">
        <f ca="1">_xll.LOGLOGINV($J$88,$K$88,A688)</f>
        <v>417.57960420818898</v>
      </c>
      <c r="AN688" s="6">
        <f ca="1">_xll.LOGLOGISTICINV($J$89,$K$89,A688)</f>
        <v>418.1033064706582</v>
      </c>
      <c r="AO688" s="6">
        <f t="shared" ca="1" si="176"/>
        <v>427.67664384339423</v>
      </c>
      <c r="AP688" s="6">
        <f t="shared" ca="1" si="177"/>
        <v>434.46001553730804</v>
      </c>
      <c r="AQ688" s="6">
        <f ca="1">_xll.PARETO($J$92,$K$92,A688)</f>
        <v>406.0137690187637</v>
      </c>
      <c r="AR688" s="6">
        <f ca="1">_xll.UNIFORM($J$93,$K$93,A688)</f>
        <v>507.85923951373775</v>
      </c>
      <c r="AS688" s="6">
        <f ca="1">_xll.WEIBINV($J$94,$K$94,A688)</f>
        <v>439.08167221838585</v>
      </c>
      <c r="AT688" s="13"/>
      <c r="AU688" s="13"/>
      <c r="AV688" s="12"/>
      <c r="AW688">
        <f ca="1">_xll.EMP($B$299:$B$398,$C$299:$C$398,A688)</f>
        <v>417.12103171371507</v>
      </c>
      <c r="AX688">
        <f ca="1">_xll.EMP($D$299:$D$398,$E$299:$E$398,A688)</f>
        <v>413.13114231746044</v>
      </c>
      <c r="AY688">
        <f ca="1">_xll.EMP($F$299:$F$398,$G$299:$G$398,A688)</f>
        <v>414.59142282348955</v>
      </c>
      <c r="AZ688">
        <f ca="1">_xll.EMP($H$299:$H$398,$I$299:$I$398,A688)</f>
        <v>413.11255502335848</v>
      </c>
      <c r="BA688">
        <f ca="1">_xll.EMP($J$299:$J$398,$K$299:$K$398,A688)</f>
        <v>413.6307335176968</v>
      </c>
      <c r="BB688" t="e">
        <f ca="1">_xll.EMP($L$299:$L$398,$M$299:$M$398,A688)</f>
        <v>#VALUE!</v>
      </c>
      <c r="BC688">
        <f ca="1">_xll.EMP($N$299:$N$398,$O$299:$O$398,A688)</f>
        <v>413.43883886155254</v>
      </c>
      <c r="BD688">
        <f ca="1">_xll.EMP($P$299:$P$398,$Q$299:$Q$398,A688)</f>
        <v>413.21675976356647</v>
      </c>
      <c r="BE688">
        <f ca="1">_xll.EMP($R$299:$R$398,$S$299:$S$398,A688)</f>
        <v>413.14837313382219</v>
      </c>
      <c r="BF688">
        <f ca="1">_xll.EMP($T$299:$T$398,$U$299:$U$398,A688)</f>
        <v>413.3356603203332</v>
      </c>
      <c r="BG688">
        <f ca="1">_xll.EMP($V$299:$V$398,$W$299:$W$398,A688)</f>
        <v>413.18477026877969</v>
      </c>
      <c r="BH688" s="12"/>
      <c r="BL688" s="6">
        <f t="shared" ca="1" si="178"/>
        <v>33.813440299768949</v>
      </c>
      <c r="BM688" s="6">
        <f ca="1">_xll.DEXPONINV($C$105,$D$105,A688)</f>
        <v>29.180131396358419</v>
      </c>
      <c r="BN688" s="6">
        <f ca="1">_xll.EXPONINV($D$106,A688)+$C$106</f>
        <v>29.543395747860011</v>
      </c>
      <c r="BO688" s="6">
        <f t="shared" ca="1" si="179"/>
        <v>32.199546649554136</v>
      </c>
      <c r="BP688" s="6">
        <f ca="1">_xll.LOGISTICINV($C$108,$D$108,A688)</f>
        <v>31.934302130424975</v>
      </c>
      <c r="BQ688" s="6">
        <f ca="1">_xll.LOGLOGINV($C$109,$D$109,A688)</f>
        <v>31.200929005029867</v>
      </c>
      <c r="BR688" s="6">
        <f ca="1">_xll.LOGLOGISTICINV($C$110,$D$110,A688)</f>
        <v>30.827266257747766</v>
      </c>
      <c r="BS688" s="6">
        <f t="shared" ca="1" si="180"/>
        <v>31.693075420674351</v>
      </c>
      <c r="BT688" s="6">
        <f t="shared" ca="1" si="181"/>
        <v>33.215003810598269</v>
      </c>
      <c r="BU688" s="6">
        <f ca="1">_xll.PARETO($C$113,$D$113,A688)</f>
        <v>28.043064108985416</v>
      </c>
      <c r="BV688" s="6">
        <f ca="1">_xll.UNIFORM($C$114,$D$114,A688)</f>
        <v>39.492272312657406</v>
      </c>
      <c r="BW688" s="6">
        <f ca="1">_xll.WEIBINV($C$115,$D$115,A688)</f>
        <v>33.279216110101956</v>
      </c>
      <c r="BX688" s="13"/>
      <c r="BY688" s="13"/>
      <c r="BZ688" s="12"/>
      <c r="CA688">
        <f ca="1">_xll.EMP($B$412:$B$511,$C$412:$C$511,A688)</f>
        <v>32.846762416171835</v>
      </c>
      <c r="CB688">
        <f ca="1">_xll.EMP($D$412:$D$511,$E$412:$E$511,A688)</f>
        <v>31.133622887492336</v>
      </c>
      <c r="CC688">
        <f ca="1">_xll.EMP($F$412:$F$511,$G$412:$G$511,A688)</f>
        <v>32.208205856623174</v>
      </c>
      <c r="CD688">
        <f ca="1">_xll.EMP($H$412:$H$511,$I$412:$I$511,A688)</f>
        <v>31.154388800466094</v>
      </c>
      <c r="CE688">
        <f ca="1">_xll.EMP($J$412:$J$511,$K$412:$K$511,A688)</f>
        <v>31.867129529120181</v>
      </c>
      <c r="CF688" t="e">
        <f ca="1">_xll.EMP($L$412:$L$511,$M$412:$M$511,A688)</f>
        <v>#VALUE!</v>
      </c>
      <c r="CG688">
        <f ca="1">_xll.EMP($N$412:$N$511,$O$412:$O$511,A688)</f>
        <v>30.750388274325548</v>
      </c>
      <c r="CH688">
        <f ca="1">_xll.EMP($P$412:$P$511,$Q$412:$Q$511,A688)</f>
        <v>31.025137760372413</v>
      </c>
      <c r="CI688">
        <f ca="1">_xll.EMP($R$412:$R$511,$S$412:$S$511,A688)</f>
        <v>31.040066060272569</v>
      </c>
      <c r="CJ688">
        <f ca="1">_xll.EMP($T$412:$T$511,$U$412:$U$511,A688)</f>
        <v>30.91562385961219</v>
      </c>
      <c r="CK688">
        <f ca="1">_xll.EMP($V$412:$V$511,$W$412:$W$511,A688)</f>
        <v>31.39615687325055</v>
      </c>
      <c r="CM688" s="12"/>
      <c r="CP688" s="6">
        <f t="shared" ca="1" si="182"/>
        <v>29.745337547635756</v>
      </c>
      <c r="CQ688" s="6">
        <f ca="1">_xll.DEXPONINV($J$105,$K$105,A688)</f>
        <v>31.73620612187181</v>
      </c>
      <c r="CR688" s="6">
        <f ca="1">_xll.EXPONINV($K$106,A688)+$J$106</f>
        <v>27.305884536300653</v>
      </c>
      <c r="CS688" s="6">
        <f t="shared" ca="1" si="183"/>
        <v>29.363036865303656</v>
      </c>
      <c r="CT688" s="6">
        <f ca="1">_xll.LOGISTICINV($J$108,$K$108,A688)</f>
        <v>30.174836172025969</v>
      </c>
      <c r="CU688" s="6">
        <f ca="1">_xll.LOGLOGINV($J$109,$K$109,A688)</f>
        <v>29.065127737771121</v>
      </c>
      <c r="CV688" s="6">
        <f ca="1">_xll.LOGLOGISTICINV($J$110,$K$110,A688)</f>
        <v>30.196023230351159</v>
      </c>
      <c r="CW688" s="6">
        <f t="shared" ca="1" si="184"/>
        <v>29.2219589945345</v>
      </c>
      <c r="CX688" s="6">
        <f t="shared" ca="1" si="185"/>
        <v>29.643233337881295</v>
      </c>
      <c r="CY688" s="6">
        <f ca="1">_xll.PARETO($J$113,$K$113,A688)</f>
        <v>26.664072690325415</v>
      </c>
      <c r="CZ688" s="6">
        <f ca="1">_xll.UNIFORM($J$114,$K$114,A688)</f>
        <v>27.886899235976266</v>
      </c>
      <c r="DA688" s="6">
        <f ca="1">_xll.WEIBINV($J$115,$K$115,A688)</f>
        <v>30.112966676922476</v>
      </c>
      <c r="DB688" s="13"/>
      <c r="DC688" s="13"/>
      <c r="DD688" s="12"/>
      <c r="DE688">
        <f ca="1">_xll.EMP($B$524:$B$623,$C$524:$C$623,A688)</f>
        <v>31.053303292191167</v>
      </c>
      <c r="DF688">
        <f ca="1">_xll.EMP($D$524:$D$623,$E$524:$E$623,A688)</f>
        <v>31.281555387462518</v>
      </c>
      <c r="DG688">
        <f ca="1">_xll.EMP($F$524:$F$623,$G$524:$G$623,A688)</f>
        <v>30.914207160162317</v>
      </c>
      <c r="DH688">
        <f ca="1">_xll.EMP($H$524:$H$623,$I$524:$I$623,A688)</f>
        <v>31.264549906272748</v>
      </c>
      <c r="DI688">
        <f ca="1">_xll.EMP($J$524:$J$623,$K$524:$K$623,A688)</f>
        <v>30.784869081872767</v>
      </c>
      <c r="DJ688" t="e">
        <f ca="1">_xll.EMP($L$524:$L$623,$M$524:$M$623,A688)</f>
        <v>#VALUE!</v>
      </c>
      <c r="DK688">
        <f ca="1">_xll.EMP($N$524:$N$623,$O$524:$O$623,A688)</f>
        <v>31.435313076010942</v>
      </c>
      <c r="DL688">
        <f ca="1">_xll.EMP($P$524:$P$623,$Q$524:$Q$623,A688)</f>
        <v>31.354960594122627</v>
      </c>
      <c r="DM688">
        <f ca="1">_xll.EMP($R$524:$R$623,$S$524:$S$623,A688)</f>
        <v>31.318909139486603</v>
      </c>
      <c r="DN688">
        <f ca="1">_xll.EMP($T$524:$T$623,$U$524:$U$623,A688)</f>
        <v>31.403783670474724</v>
      </c>
      <c r="DO688">
        <f ca="1">_xll.EMP($V$524:$V$623,$W$524:$W$623,A688)</f>
        <v>31.06875597234994</v>
      </c>
    </row>
    <row r="689" spans="1:119">
      <c r="A689">
        <v>0.57999999999999996</v>
      </c>
      <c r="D689" s="6">
        <f t="shared" ca="1" si="170"/>
        <v>485.38878028766084</v>
      </c>
      <c r="E689" s="6">
        <f ca="1">_xll.DEXPONINV($C$84,$D$84,A689)</f>
        <v>466.45931523850481</v>
      </c>
      <c r="F689" s="6">
        <f ca="1">_xll.EXPONINV($D$85,A689)+$C$85</f>
        <v>406.30371358722044</v>
      </c>
      <c r="G689" s="6">
        <f t="shared" ca="1" si="171"/>
        <v>464.89085688773628</v>
      </c>
      <c r="H689" s="6">
        <f ca="1">_xll.LOGISTICINV($C$87,$D$87,A689)</f>
        <v>493.12320791312129</v>
      </c>
      <c r="I689" s="6">
        <f ca="1">_xll.LOGLOGINV($C$88,$D$88,A689)</f>
        <v>479.00315426197676</v>
      </c>
      <c r="J689" s="6">
        <f ca="1">_xll.LOGLOGISTICINV($C$89,$D$89,A689)</f>
        <v>495.82743519812004</v>
      </c>
      <c r="K689" s="6">
        <f t="shared" ca="1" si="172"/>
        <v>454.35831963338455</v>
      </c>
      <c r="L689" s="6">
        <f t="shared" ca="1" si="173"/>
        <v>490.71585800485514</v>
      </c>
      <c r="M689" s="6">
        <f ca="1">_xll.PARETO($C$92,$D$92,A689)</f>
        <v>326.66688579451261</v>
      </c>
      <c r="N689" s="6">
        <f ca="1">_xll.UNIFORM($C$93,$D$93,A689)</f>
        <v>473.89063209348404</v>
      </c>
      <c r="O689" s="6">
        <f ca="1">_xll.WEIBINV($C$94,$D$94,A689)</f>
        <v>483.06745485765629</v>
      </c>
      <c r="P689" s="13"/>
      <c r="Q689" s="13"/>
      <c r="R689" s="13"/>
      <c r="S689">
        <f ca="1">_xll.EMP($B$186:$B$285,$C$186:$C$285,A689)</f>
        <v>511.13968602821103</v>
      </c>
      <c r="T689">
        <f ca="1">_xll.EMP($D$186:$D$285,$E$186:$E$285,A689)</f>
        <v>495.45762750378339</v>
      </c>
      <c r="U689">
        <f ca="1">_xll.EMP($F$186:$F$285,$G$186:$G$285,A689)</f>
        <v>502.59167231503449</v>
      </c>
      <c r="V689">
        <f ca="1">_xll.EMP($H$186:$H$285,$I$186:$I$285,A689)</f>
        <v>495.87743952499295</v>
      </c>
      <c r="W689">
        <f ca="1">_xll.EMP($J$186:$J$285,$K$186:$K$285,A689)</f>
        <v>499.82431237130578</v>
      </c>
      <c r="X689" t="e">
        <f ca="1">_xll.EMP($L$186:$L$285,$M$186:$M$285,A689)</f>
        <v>#VALUE!</v>
      </c>
      <c r="Y689">
        <f ca="1">_xll.EMP($N$186:$N$285,$O$186:$O$285,A689)</f>
        <v>485.62841268408602</v>
      </c>
      <c r="Z689">
        <f ca="1">_xll.EMP($P$186:$P$285,$Q$186:$Q$285,A689)</f>
        <v>493.05443726255999</v>
      </c>
      <c r="AA689">
        <f ca="1">_xll.EMP($R$186:$R$285,$S$186:$S$285,A689)</f>
        <v>494.1940078858313</v>
      </c>
      <c r="AB689">
        <f ca="1">_xll.EMP($T$186:$T$285,$U$186:$U$285,A689)</f>
        <v>490.05053993418289</v>
      </c>
      <c r="AC689">
        <f ca="1">_xll.EMP($V$186:$V$285,$W$186:$W$285,A689)</f>
        <v>497.76607888539462</v>
      </c>
      <c r="AH689" s="6">
        <f t="shared" ca="1" si="174"/>
        <v>443.10168470761539</v>
      </c>
      <c r="AI689" s="6">
        <f ca="1">_xll.DEXPONINV($J$84,$K$84,A689)</f>
        <v>413.24793372813781</v>
      </c>
      <c r="AJ689" s="6">
        <f ca="1">_xll.EXPONINV($K$85,A689)+$J$85</f>
        <v>412.69129873909003</v>
      </c>
      <c r="AK689" s="6">
        <f t="shared" ca="1" si="175"/>
        <v>431.64371084750712</v>
      </c>
      <c r="AL689" s="6">
        <f ca="1">_xll.LOGISTICINV($J$87,$K$87,A689)</f>
        <v>419.26008742534628</v>
      </c>
      <c r="AM689" s="6">
        <f ca="1">_xll.LOGLOGINV($J$88,$K$88,A689)</f>
        <v>418.88641654077088</v>
      </c>
      <c r="AN689" s="6">
        <f ca="1">_xll.LOGLOGISTICINV($J$89,$K$89,A689)</f>
        <v>419.41212135758985</v>
      </c>
      <c r="AO689" s="6">
        <f t="shared" ca="1" si="176"/>
        <v>429.33278654320003</v>
      </c>
      <c r="AP689" s="6">
        <f t="shared" ca="1" si="177"/>
        <v>436.31590080285747</v>
      </c>
      <c r="AQ689" s="6">
        <f ca="1">_xll.PARETO($J$92,$K$92,A689)</f>
        <v>407.56389103455314</v>
      </c>
      <c r="AR689" s="6">
        <f ca="1">_xll.UNIFORM($J$93,$K$93,A689)</f>
        <v>510.55595382387446</v>
      </c>
      <c r="AS689" s="6">
        <f ca="1">_xll.WEIBINV($J$94,$K$94,A689)</f>
        <v>441.45034077209618</v>
      </c>
      <c r="AT689" s="13"/>
      <c r="AU689" s="13"/>
      <c r="AV689" s="12"/>
      <c r="AW689">
        <f ca="1">_xll.EMP($B$299:$B$398,$C$299:$C$398,A689)</f>
        <v>418.56164861655952</v>
      </c>
      <c r="AX689">
        <f ca="1">_xll.EMP($D$299:$D$398,$E$299:$E$398,A689)</f>
        <v>413.97386793981997</v>
      </c>
      <c r="AY689">
        <f ca="1">_xll.EMP($F$299:$F$398,$G$299:$G$398,A689)</f>
        <v>415.78365528981527</v>
      </c>
      <c r="AZ689">
        <f ca="1">_xll.EMP($H$299:$H$398,$I$299:$I$398,A689)</f>
        <v>413.94286993915364</v>
      </c>
      <c r="BA689">
        <f ca="1">_xll.EMP($J$299:$J$398,$K$299:$K$398,A689)</f>
        <v>414.71463040638588</v>
      </c>
      <c r="BB689" t="e">
        <f ca="1">_xll.EMP($L$299:$L$398,$M$299:$M$398,A689)</f>
        <v>#VALUE!</v>
      </c>
      <c r="BC689">
        <f ca="1">_xll.EMP($N$299:$N$398,$O$299:$O$398,A689)</f>
        <v>414.48600697033925</v>
      </c>
      <c r="BD689">
        <f ca="1">_xll.EMP($P$299:$P$398,$Q$299:$Q$398,A689)</f>
        <v>414.11687884183368</v>
      </c>
      <c r="BE689">
        <f ca="1">_xll.EMP($R$299:$R$398,$S$299:$S$398,A689)</f>
        <v>414.01836709645227</v>
      </c>
      <c r="BF689">
        <f ca="1">_xll.EMP($T$299:$T$398,$U$299:$U$398,A689)</f>
        <v>414.30733635812663</v>
      </c>
      <c r="BG689">
        <f ca="1">_xll.EMP($V$299:$V$398,$W$299:$W$398,A689)</f>
        <v>414.04083444499054</v>
      </c>
      <c r="BH689" s="12"/>
      <c r="BL689" s="6">
        <f t="shared" ca="1" si="178"/>
        <v>34.226764935013477</v>
      </c>
      <c r="BM689" s="6">
        <f ca="1">_xll.DEXPONINV($C$105,$D$105,A689)</f>
        <v>29.361070526714368</v>
      </c>
      <c r="BN689" s="6">
        <f ca="1">_xll.EXPONINV($D$106,A689)+$C$106</f>
        <v>29.833995959493727</v>
      </c>
      <c r="BO689" s="6">
        <f t="shared" ca="1" si="179"/>
        <v>32.442251207620401</v>
      </c>
      <c r="BP689" s="6">
        <f ca="1">_xll.LOGISTICINV($C$108,$D$108,A689)</f>
        <v>32.157231945259362</v>
      </c>
      <c r="BQ689" s="6">
        <f ca="1">_xll.LOGLOGINV($C$109,$D$109,A689)</f>
        <v>31.425661553645064</v>
      </c>
      <c r="BR689" s="6">
        <f ca="1">_xll.LOGLOGISTICINV($C$110,$D$110,A689)</f>
        <v>31.042125414905883</v>
      </c>
      <c r="BS689" s="6">
        <f t="shared" ca="1" si="180"/>
        <v>31.930358088635241</v>
      </c>
      <c r="BT689" s="6">
        <f t="shared" ca="1" si="181"/>
        <v>33.467434311597714</v>
      </c>
      <c r="BU689" s="6">
        <f ca="1">_xll.PARETO($C$113,$D$113,A689)</f>
        <v>28.344109241659968</v>
      </c>
      <c r="BV689" s="6">
        <f ca="1">_xll.UNIFORM($C$114,$D$114,A689)</f>
        <v>39.849673287981005</v>
      </c>
      <c r="BW689" s="6">
        <f ca="1">_xll.WEIBINV($C$115,$D$115,A689)</f>
        <v>33.560037564745869</v>
      </c>
      <c r="BX689" s="13"/>
      <c r="BY689" s="13"/>
      <c r="BZ689" s="12"/>
      <c r="CA689">
        <f ca="1">_xll.EMP($B$412:$B$511,$C$412:$C$511,A689)</f>
        <v>33.261275476764361</v>
      </c>
      <c r="CB689">
        <f ca="1">_xll.EMP($D$412:$D$511,$E$412:$E$511,A689)</f>
        <v>31.549323510626813</v>
      </c>
      <c r="CC689">
        <f ca="1">_xll.EMP($F$412:$F$511,$G$412:$G$511,A689)</f>
        <v>32.562052577643584</v>
      </c>
      <c r="CD689">
        <f ca="1">_xll.EMP($H$412:$H$511,$I$412:$I$511,A689)</f>
        <v>31.558948222201117</v>
      </c>
      <c r="CE689">
        <f ca="1">_xll.EMP($J$412:$J$511,$K$412:$K$511,A689)</f>
        <v>32.158763819720015</v>
      </c>
      <c r="CF689" t="e">
        <f ca="1">_xll.EMP($L$412:$L$511,$M$412:$M$511,A689)</f>
        <v>#VALUE!</v>
      </c>
      <c r="CG689">
        <f ca="1">_xll.EMP($N$412:$N$511,$O$412:$O$511,A689)</f>
        <v>31.2563165257755</v>
      </c>
      <c r="CH689">
        <f ca="1">_xll.EMP($P$412:$P$511,$Q$412:$Q$511,A689)</f>
        <v>31.502597156361553</v>
      </c>
      <c r="CI689">
        <f ca="1">_xll.EMP($R$412:$R$511,$S$412:$S$511,A689)</f>
        <v>31.477657712347021</v>
      </c>
      <c r="CJ689">
        <f ca="1">_xll.EMP($T$412:$T$511,$U$412:$U$511,A689)</f>
        <v>31.427373698289177</v>
      </c>
      <c r="CK689">
        <f ca="1">_xll.EMP($V$412:$V$511,$W$412:$W$511,A689)</f>
        <v>31.677997864087782</v>
      </c>
      <c r="CM689" s="12"/>
      <c r="CP689" s="6">
        <f t="shared" ca="1" si="182"/>
        <v>29.910260742034698</v>
      </c>
      <c r="CQ689" s="6">
        <f ca="1">_xll.DEXPONINV($J$105,$K$105,A689)</f>
        <v>31.831915100363702</v>
      </c>
      <c r="CR689" s="6">
        <f ca="1">_xll.EXPONINV($K$106,A689)+$J$106</f>
        <v>27.523084781315482</v>
      </c>
      <c r="CS689" s="6">
        <f t="shared" ca="1" si="183"/>
        <v>29.502124662272244</v>
      </c>
      <c r="CT689" s="6">
        <f ca="1">_xll.LOGISTICINV($J$108,$K$108,A689)</f>
        <v>30.298327603076743</v>
      </c>
      <c r="CU689" s="6">
        <f ca="1">_xll.LOGLOGINV($J$109,$K$109,A689)</f>
        <v>29.229253201086024</v>
      </c>
      <c r="CV689" s="6">
        <f ca="1">_xll.LOGLOGISTICINV($J$110,$K$110,A689)</f>
        <v>30.336691314857458</v>
      </c>
      <c r="CW689" s="6">
        <f t="shared" ca="1" si="184"/>
        <v>29.365653669051341</v>
      </c>
      <c r="CX689" s="6">
        <f t="shared" ca="1" si="185"/>
        <v>29.773033591551222</v>
      </c>
      <c r="CY689" s="6">
        <f ca="1">_xll.PARETO($J$113,$K$113,A689)</f>
        <v>26.897108709552615</v>
      </c>
      <c r="CZ689" s="6">
        <f ca="1">_xll.UNIFORM($J$114,$K$114,A689)</f>
        <v>28.033765056349992</v>
      </c>
      <c r="DA689" s="6">
        <f ca="1">_xll.WEIBINV($J$115,$K$115,A689)</f>
        <v>30.222970036801648</v>
      </c>
      <c r="DB689" s="13"/>
      <c r="DC689" s="13"/>
      <c r="DD689" s="12"/>
      <c r="DE689">
        <f ca="1">_xll.EMP($B$524:$B$623,$C$524:$C$623,A689)</f>
        <v>31.241024418642997</v>
      </c>
      <c r="DF689">
        <f ca="1">_xll.EMP($D$524:$D$623,$E$524:$E$623,A689)</f>
        <v>31.376090841057508</v>
      </c>
      <c r="DG689">
        <f ca="1">_xll.EMP($F$524:$F$623,$G$524:$G$623,A689)</f>
        <v>31.064536038673559</v>
      </c>
      <c r="DH689">
        <f ca="1">_xll.EMP($H$524:$H$623,$I$524:$I$623,A689)</f>
        <v>31.359425931547751</v>
      </c>
      <c r="DI689">
        <f ca="1">_xll.EMP($J$524:$J$623,$K$524:$K$623,A689)</f>
        <v>30.932002407747973</v>
      </c>
      <c r="DJ689" t="e">
        <f ca="1">_xll.EMP($L$524:$L$623,$M$524:$M$623,A689)</f>
        <v>#VALUE!</v>
      </c>
      <c r="DK689">
        <f ca="1">_xll.EMP($N$524:$N$623,$O$524:$O$623,A689)</f>
        <v>31.518338366702448</v>
      </c>
      <c r="DL689">
        <f ca="1">_xll.EMP($P$524:$P$623,$Q$524:$Q$623,A689)</f>
        <v>31.446285537716815</v>
      </c>
      <c r="DM689">
        <f ca="1">_xll.EMP($R$524:$R$623,$S$524:$S$623,A689)</f>
        <v>31.409215470811716</v>
      </c>
      <c r="DN689">
        <f ca="1">_xll.EMP($T$524:$T$623,$U$524:$U$623,A689)</f>
        <v>31.49168738163273</v>
      </c>
      <c r="DO689">
        <f ca="1">_xll.EMP($V$524:$V$623,$W$524:$W$623,A689)</f>
        <v>31.17120860098024</v>
      </c>
    </row>
    <row r="690" spans="1:119">
      <c r="A690">
        <v>0.59</v>
      </c>
      <c r="D690" s="6">
        <f t="shared" ca="1" si="170"/>
        <v>493.72036013591628</v>
      </c>
      <c r="E690" s="6">
        <f ca="1">_xll.DEXPONINV($C$84,$D$84,A690)</f>
        <v>469.57770761884649</v>
      </c>
      <c r="F690" s="6">
        <f ca="1">_xll.EXPONINV($D$85,A690)+$C$85</f>
        <v>415.33061669563165</v>
      </c>
      <c r="G690" s="6">
        <f t="shared" ca="1" si="171"/>
        <v>470.67136006755175</v>
      </c>
      <c r="H690" s="6">
        <f ca="1">_xll.LOGISTICINV($C$87,$D$87,A690)</f>
        <v>497.03555681171378</v>
      </c>
      <c r="I690" s="6">
        <f ca="1">_xll.LOGLOGINV($C$88,$D$88,A690)</f>
        <v>484.9339871795143</v>
      </c>
      <c r="J690" s="6">
        <f ca="1">_xll.LOGLOGISTICINV($C$89,$D$89,A690)</f>
        <v>501.00820140983768</v>
      </c>
      <c r="K690" s="6">
        <f t="shared" ca="1" si="172"/>
        <v>461.1977550295523</v>
      </c>
      <c r="L690" s="6">
        <f t="shared" ca="1" si="173"/>
        <v>495.13457285880145</v>
      </c>
      <c r="M690" s="6">
        <f ca="1">_xll.PARETO($C$92,$D$92,A690)</f>
        <v>339.52961692568726</v>
      </c>
      <c r="N690" s="6">
        <f ca="1">_xll.UNIFORM($C$93,$D$93,A690)</f>
        <v>480.65875625754063</v>
      </c>
      <c r="O690" s="6">
        <f ca="1">_xll.WEIBINV($C$94,$D$94,A690)</f>
        <v>487.71191078174888</v>
      </c>
      <c r="P690" s="13"/>
      <c r="Q690" s="13"/>
      <c r="R690" s="13"/>
      <c r="S690">
        <f ca="1">_xll.EMP($B$186:$B$285,$C$186:$C$285,A690)</f>
        <v>517.48275178874349</v>
      </c>
      <c r="T690">
        <f ca="1">_xll.EMP($D$186:$D$285,$E$186:$E$285,A690)</f>
        <v>499.88274404798972</v>
      </c>
      <c r="U690">
        <f ca="1">_xll.EMP($F$186:$F$285,$G$186:$G$285,A690)</f>
        <v>508.05497805989808</v>
      </c>
      <c r="V690">
        <f ca="1">_xll.EMP($H$186:$H$285,$I$186:$I$285,A690)</f>
        <v>500.09205563354982</v>
      </c>
      <c r="W690">
        <f ca="1">_xll.EMP($J$186:$J$285,$K$186:$K$285,A690)</f>
        <v>504.39208749241362</v>
      </c>
      <c r="X690" t="e">
        <f ca="1">_xll.EMP($L$186:$L$285,$M$186:$M$285,A690)</f>
        <v>#VALUE!</v>
      </c>
      <c r="Y690">
        <f ca="1">_xll.EMP($N$186:$N$285,$O$186:$O$285,A690)</f>
        <v>494.03951620469377</v>
      </c>
      <c r="Z690">
        <f ca="1">_xll.EMP($P$186:$P$285,$Q$186:$Q$285,A690)</f>
        <v>498.63352983202481</v>
      </c>
      <c r="AA690">
        <f ca="1">_xll.EMP($R$186:$R$285,$S$186:$S$285,A690)</f>
        <v>499.24412372144559</v>
      </c>
      <c r="AB690">
        <f ca="1">_xll.EMP($T$186:$T$285,$U$186:$U$285,A690)</f>
        <v>496.95069818386224</v>
      </c>
      <c r="AC690">
        <f ca="1">_xll.EMP($V$186:$V$285,$W$186:$W$285,A690)</f>
        <v>501.00583264100055</v>
      </c>
      <c r="AH690" s="6">
        <f t="shared" ca="1" si="174"/>
        <v>445.93103636958068</v>
      </c>
      <c r="AI690" s="6">
        <f ca="1">_xll.DEXPONINV($J$84,$K$84,A690)</f>
        <v>414.30746909180414</v>
      </c>
      <c r="AJ690" s="6">
        <f ca="1">_xll.EXPONINV($K$85,A690)+$J$85</f>
        <v>414.31756364937792</v>
      </c>
      <c r="AK690" s="6">
        <f t="shared" ca="1" si="175"/>
        <v>433.37930900004392</v>
      </c>
      <c r="AL690" s="6">
        <f ca="1">_xll.LOGISTICINV($J$87,$K$87,A690)</f>
        <v>420.61488659579663</v>
      </c>
      <c r="AM690" s="6">
        <f ca="1">_xll.LOGLOGINV($J$88,$K$88,A690)</f>
        <v>420.21219983157107</v>
      </c>
      <c r="AN690" s="6">
        <f ca="1">_xll.LOGLOGISTICINV($J$89,$K$89,A690)</f>
        <v>420.7337011776022</v>
      </c>
      <c r="AO690" s="6">
        <f t="shared" ca="1" si="176"/>
        <v>431.00397084817195</v>
      </c>
      <c r="AP690" s="6">
        <f t="shared" ca="1" si="177"/>
        <v>438.18139905154874</v>
      </c>
      <c r="AQ690" s="6">
        <f ca="1">_xll.PARETO($J$92,$K$92,A690)</f>
        <v>409.15750301774807</v>
      </c>
      <c r="AR690" s="6">
        <f ca="1">_xll.UNIFORM($J$93,$K$93,A690)</f>
        <v>513.25266813401117</v>
      </c>
      <c r="AS690" s="6">
        <f ca="1">_xll.WEIBINV($J$94,$K$94,A690)</f>
        <v>443.82312068992758</v>
      </c>
      <c r="AT690" s="13"/>
      <c r="AU690" s="13"/>
      <c r="AV690" s="12"/>
      <c r="AW690">
        <f ca="1">_xll.EMP($B$299:$B$398,$C$299:$C$398,A690)</f>
        <v>420.0103566284555</v>
      </c>
      <c r="AX690">
        <f ca="1">_xll.EMP($D$299:$D$398,$E$299:$E$398,A690)</f>
        <v>414.84629336335473</v>
      </c>
      <c r="AY690">
        <f ca="1">_xll.EMP($F$299:$F$398,$G$299:$G$398,A690)</f>
        <v>416.97735613628788</v>
      </c>
      <c r="AZ690">
        <f ca="1">_xll.EMP($H$299:$H$398,$I$299:$I$398,A690)</f>
        <v>414.80615949535058</v>
      </c>
      <c r="BA690">
        <f ca="1">_xll.EMP($J$299:$J$398,$K$299:$K$398,A690)</f>
        <v>415.80304989881205</v>
      </c>
      <c r="BB690" t="e">
        <f ca="1">_xll.EMP($L$299:$L$398,$M$299:$M$398,A690)</f>
        <v>#VALUE!</v>
      </c>
      <c r="BC690">
        <f ca="1">_xll.EMP($N$299:$N$398,$O$299:$O$398,A690)</f>
        <v>415.49711897776461</v>
      </c>
      <c r="BD690">
        <f ca="1">_xll.EMP($P$299:$P$398,$Q$299:$Q$398,A690)</f>
        <v>415.02441008424756</v>
      </c>
      <c r="BE690">
        <f ca="1">_xll.EMP($R$299:$R$398,$S$299:$S$398,A690)</f>
        <v>414.93282160078115</v>
      </c>
      <c r="BF690">
        <f ca="1">_xll.EMP($T$299:$T$398,$U$299:$U$398,A690)</f>
        <v>415.25073927805119</v>
      </c>
      <c r="BG690">
        <f ca="1">_xll.EMP($V$299:$V$398,$W$299:$W$398,A690)</f>
        <v>414.89689862120139</v>
      </c>
      <c r="BH690" s="12"/>
      <c r="BL690" s="6">
        <f t="shared" ca="1" si="178"/>
        <v>34.64424786865407</v>
      </c>
      <c r="BM690" s="6">
        <f ca="1">_xll.DEXPONINV($C$105,$D$105,A690)</f>
        <v>29.546370053129561</v>
      </c>
      <c r="BN690" s="6">
        <f ca="1">_xll.EXPONINV($D$106,A690)+$C$106</f>
        <v>30.131599255618504</v>
      </c>
      <c r="BO690" s="6">
        <f t="shared" ca="1" si="179"/>
        <v>32.687436014033693</v>
      </c>
      <c r="BP690" s="6">
        <f ca="1">_xll.LOGISTICINV($C$108,$D$108,A690)</f>
        <v>32.381631233948802</v>
      </c>
      <c r="BQ690" s="6">
        <f ca="1">_xll.LOGLOGINV($C$109,$D$109,A690)</f>
        <v>31.653656538406427</v>
      </c>
      <c r="BR690" s="6">
        <f ca="1">_xll.LOGLOGISTICINV($C$110,$D$110,A690)</f>
        <v>31.25991322966803</v>
      </c>
      <c r="BS690" s="6">
        <f t="shared" ca="1" si="180"/>
        <v>32.170660176229305</v>
      </c>
      <c r="BT690" s="6">
        <f t="shared" ca="1" si="181"/>
        <v>33.721172334239597</v>
      </c>
      <c r="BU690" s="6">
        <f ca="1">_xll.PARETO($C$113,$D$113,A690)</f>
        <v>28.655758965639034</v>
      </c>
      <c r="BV690" s="6">
        <f ca="1">_xll.UNIFORM($C$114,$D$114,A690)</f>
        <v>40.207074263304612</v>
      </c>
      <c r="BW690" s="6">
        <f ca="1">_xll.WEIBINV($C$115,$D$115,A690)</f>
        <v>33.842196536373784</v>
      </c>
      <c r="BX690" s="13"/>
      <c r="BY690" s="13"/>
      <c r="BZ690" s="12"/>
      <c r="CA690">
        <f ca="1">_xll.EMP($B$412:$B$511,$C$412:$C$511,A690)</f>
        <v>33.677777783308954</v>
      </c>
      <c r="CB690">
        <f ca="1">_xll.EMP($D$412:$D$511,$E$412:$E$511,A690)</f>
        <v>31.99887995323736</v>
      </c>
      <c r="CC690">
        <f ca="1">_xll.EMP($F$412:$F$511,$G$412:$G$511,A690)</f>
        <v>32.918447057212681</v>
      </c>
      <c r="CD690">
        <f ca="1">_xll.EMP($H$412:$H$511,$I$412:$I$511,A690)</f>
        <v>31.999012049267005</v>
      </c>
      <c r="CE690">
        <f ca="1">_xll.EMP($J$412:$J$511,$K$412:$K$511,A690)</f>
        <v>32.453826849739102</v>
      </c>
      <c r="CF690" t="e">
        <f ca="1">_xll.EMP($L$412:$L$511,$M$412:$M$511,A690)</f>
        <v>#VALUE!</v>
      </c>
      <c r="CG690">
        <f ca="1">_xll.EMP($N$412:$N$511,$O$412:$O$511,A690)</f>
        <v>31.842552897317333</v>
      </c>
      <c r="CH690">
        <f ca="1">_xll.EMP($P$412:$P$511,$Q$412:$Q$511,A690)</f>
        <v>32.000840503125914</v>
      </c>
      <c r="CI690">
        <f ca="1">_xll.EMP($R$412:$R$511,$S$412:$S$511,A690)</f>
        <v>31.96102287183955</v>
      </c>
      <c r="CJ690">
        <f ca="1">_xll.EMP($T$412:$T$511,$U$412:$U$511,A690)</f>
        <v>31.964323849058843</v>
      </c>
      <c r="CK690">
        <f ca="1">_xll.EMP($V$412:$V$511,$W$412:$W$511,A690)</f>
        <v>31.943722153417902</v>
      </c>
      <c r="CM690" s="12"/>
      <c r="CP690" s="6">
        <f t="shared" ca="1" si="182"/>
        <v>30.073167041317426</v>
      </c>
      <c r="CQ690" s="6">
        <f ca="1">_xll.DEXPONINV($J$105,$K$105,A690)</f>
        <v>31.929930539883834</v>
      </c>
      <c r="CR690" s="6">
        <f ca="1">_xll.EXPONINV($K$106,A690)+$J$106</f>
        <v>27.745519267760375</v>
      </c>
      <c r="CS690" s="6">
        <f t="shared" ca="1" si="183"/>
        <v>29.6423739059585</v>
      </c>
      <c r="CT690" s="6">
        <f ca="1">_xll.LOGISTICINV($J$108,$K$108,A690)</f>
        <v>30.422633045610851</v>
      </c>
      <c r="CU690" s="6">
        <f ca="1">_xll.LOGLOGINV($J$109,$K$109,A690)</f>
        <v>29.395761269178582</v>
      </c>
      <c r="CV690" s="6">
        <f ca="1">_xll.LOGLOGISTICINV($J$110,$K$110,A690)</f>
        <v>30.478948435352926</v>
      </c>
      <c r="CW690" s="6">
        <f t="shared" ca="1" si="184"/>
        <v>29.510804745938518</v>
      </c>
      <c r="CX690" s="6">
        <f t="shared" ca="1" si="185"/>
        <v>29.903506175388046</v>
      </c>
      <c r="CY690" s="6">
        <f ca="1">_xll.PARETO($J$113,$K$113,A690)</f>
        <v>27.137871617442244</v>
      </c>
      <c r="CZ690" s="6">
        <f ca="1">_xll.UNIFORM($J$114,$K$114,A690)</f>
        <v>28.180630876723725</v>
      </c>
      <c r="DA690" s="6">
        <f ca="1">_xll.WEIBINV($J$115,$K$115,A690)</f>
        <v>30.332973797444922</v>
      </c>
      <c r="DB690" s="13"/>
      <c r="DC690" s="13"/>
      <c r="DD690" s="12"/>
      <c r="DE690">
        <f ca="1">_xll.EMP($B$524:$B$623,$C$524:$C$623,A690)</f>
        <v>31.426739306325612</v>
      </c>
      <c r="DF690">
        <f ca="1">_xll.EMP($D$524:$D$623,$E$524:$E$623,A690)</f>
        <v>31.469033456208962</v>
      </c>
      <c r="DG690">
        <f ca="1">_xll.EMP($F$524:$F$623,$G$524:$G$623,A690)</f>
        <v>31.212787226873395</v>
      </c>
      <c r="DH690">
        <f ca="1">_xll.EMP($H$524:$H$623,$I$524:$I$623,A690)</f>
        <v>31.453174320626299</v>
      </c>
      <c r="DI690">
        <f ca="1">_xll.EMP($J$524:$J$623,$K$524:$K$623,A690)</f>
        <v>31.078028011482992</v>
      </c>
      <c r="DJ690" t="e">
        <f ca="1">_xll.EMP($L$524:$L$623,$M$524:$M$623,A690)</f>
        <v>#VALUE!</v>
      </c>
      <c r="DK690">
        <f ca="1">_xll.EMP($N$524:$N$623,$O$524:$O$623,A690)</f>
        <v>31.599715316803962</v>
      </c>
      <c r="DL690">
        <f ca="1">_xll.EMP($P$524:$P$623,$Q$524:$Q$623,A690)</f>
        <v>31.536671948850056</v>
      </c>
      <c r="DM690">
        <f ca="1">_xll.EMP($R$524:$R$623,$S$524:$S$623,A690)</f>
        <v>31.497547277216224</v>
      </c>
      <c r="DN690">
        <f ca="1">_xll.EMP($T$524:$T$623,$U$524:$U$623,A690)</f>
        <v>31.578120471734934</v>
      </c>
      <c r="DO690">
        <f ca="1">_xll.EMP($V$524:$V$623,$W$524:$W$623,A690)</f>
        <v>31.273661229610539</v>
      </c>
    </row>
    <row r="691" spans="1:119">
      <c r="A691">
        <v>0.6</v>
      </c>
      <c r="D691" s="6">
        <f t="shared" ca="1" si="170"/>
        <v>502.0254761808111</v>
      </c>
      <c r="E691" s="6">
        <f ca="1">_xll.DEXPONINV($C$84,$D$84,A691)</f>
        <v>472.77310507239747</v>
      </c>
      <c r="F691" s="6">
        <f ca="1">_xll.EXPONINV($D$85,A691)+$C$85</f>
        <v>424.58042867821104</v>
      </c>
      <c r="G691" s="6">
        <f t="shared" ca="1" si="171"/>
        <v>476.53384909943759</v>
      </c>
      <c r="H691" s="6">
        <f ca="1">_xll.LOGISTICINV($C$87,$D$87,A691)</f>
        <v>500.97713493056085</v>
      </c>
      <c r="I691" s="6">
        <f ca="1">_xll.LOGLOGINV($C$88,$D$88,A691)</f>
        <v>490.95551717701369</v>
      </c>
      <c r="J691" s="6">
        <f ca="1">_xll.LOGLOGISTICINV($C$89,$D$89,A691)</f>
        <v>506.28241519435596</v>
      </c>
      <c r="K691" s="6">
        <f t="shared" ca="1" si="172"/>
        <v>468.18121787221702</v>
      </c>
      <c r="L691" s="6">
        <f t="shared" ca="1" si="173"/>
        <v>499.57923499240326</v>
      </c>
      <c r="M691" s="6">
        <f ca="1">_xll.PARETO($C$92,$D$92,A691)</f>
        <v>353.23554049822667</v>
      </c>
      <c r="N691" s="6">
        <f ca="1">_xll.UNIFORM($C$93,$D$93,A691)</f>
        <v>487.42688042159728</v>
      </c>
      <c r="O691" s="6">
        <f ca="1">_xll.WEIBINV($C$94,$D$94,A691)</f>
        <v>492.38707326490965</v>
      </c>
      <c r="P691" s="13"/>
      <c r="Q691" s="13"/>
      <c r="R691" s="13"/>
      <c r="S691">
        <f ca="1">_xll.EMP($B$186:$B$285,$C$186:$C$285,A691)</f>
        <v>523.84637073051294</v>
      </c>
      <c r="T691">
        <f ca="1">_xll.EMP($D$186:$D$285,$E$186:$E$285,A691)</f>
        <v>504.27719622712164</v>
      </c>
      <c r="U691">
        <f ca="1">_xll.EMP($F$186:$F$285,$G$186:$G$285,A691)</f>
        <v>513.53565119578218</v>
      </c>
      <c r="V691">
        <f ca="1">_xll.EMP($H$186:$H$285,$I$186:$I$285,A691)</f>
        <v>504.26575343790614</v>
      </c>
      <c r="W691">
        <f ca="1">_xll.EMP($J$186:$J$285,$K$186:$K$285,A691)</f>
        <v>509.00003744470638</v>
      </c>
      <c r="X691" t="e">
        <f ca="1">_xll.EMP($L$186:$L$285,$M$186:$M$285,A691)</f>
        <v>#VALUE!</v>
      </c>
      <c r="Y691">
        <f ca="1">_xll.EMP($N$186:$N$285,$O$186:$O$285,A691)</f>
        <v>504.52898311091212</v>
      </c>
      <c r="Z691">
        <f ca="1">_xll.EMP($P$186:$P$285,$Q$186:$Q$285,A691)</f>
        <v>504.34552136112387</v>
      </c>
      <c r="AA691">
        <f ca="1">_xll.EMP($R$186:$R$285,$S$186:$S$285,A691)</f>
        <v>504.29423955706</v>
      </c>
      <c r="AB691">
        <f ca="1">_xll.EMP($T$186:$T$285,$U$186:$U$285,A691)</f>
        <v>504.44322002408558</v>
      </c>
      <c r="AC691">
        <f ca="1">_xll.EMP($V$186:$V$285,$W$186:$W$285,A691)</f>
        <v>504.24558639660648</v>
      </c>
      <c r="AH691" s="6">
        <f t="shared" ca="1" si="174"/>
        <v>448.80680879007753</v>
      </c>
      <c r="AI691" s="6">
        <f ca="1">_xll.DEXPONINV($J$84,$K$84,A691)</f>
        <v>415.39316844905932</v>
      </c>
      <c r="AJ691" s="6">
        <f ca="1">_xll.EXPONINV($K$85,A691)+$J$85</f>
        <v>415.9839872803143</v>
      </c>
      <c r="AK691" s="6">
        <f t="shared" ca="1" si="175"/>
        <v>435.12977543290538</v>
      </c>
      <c r="AL691" s="6">
        <f ca="1">_xll.LOGISTICINV($J$87,$K$87,A691)</f>
        <v>421.97980749219221</v>
      </c>
      <c r="AM691" s="6">
        <f ca="1">_xll.LOGLOGINV($J$88,$K$88,A691)</f>
        <v>421.55825762256541</v>
      </c>
      <c r="AN691" s="6">
        <f ca="1">_xll.LOGLOGISTICINV($J$89,$K$89,A691)</f>
        <v>422.06936569477926</v>
      </c>
      <c r="AO691" s="6">
        <f t="shared" ca="1" si="176"/>
        <v>432.69153113938188</v>
      </c>
      <c r="AP691" s="6">
        <f t="shared" ca="1" si="177"/>
        <v>440.05785175336848</v>
      </c>
      <c r="AQ691" s="6">
        <f ca="1">_xll.PARETO($J$92,$K$92,A691)</f>
        <v>410.79693147857904</v>
      </c>
      <c r="AR691" s="6">
        <f ca="1">_xll.UNIFORM($J$93,$K$93,A691)</f>
        <v>515.94938244414789</v>
      </c>
      <c r="AS691" s="6">
        <f ca="1">_xll.WEIBINV($J$94,$K$94,A691)</f>
        <v>446.20157337768944</v>
      </c>
      <c r="AT691" s="13"/>
      <c r="AU691" s="13"/>
      <c r="AV691" s="12"/>
      <c r="AW691">
        <f ca="1">_xll.EMP($B$299:$B$398,$C$299:$C$398,A691)</f>
        <v>421.47521436530405</v>
      </c>
      <c r="AX691">
        <f ca="1">_xll.EMP($D$299:$D$398,$E$299:$E$398,A691)</f>
        <v>415.72270124484379</v>
      </c>
      <c r="AY691">
        <f ca="1">_xll.EMP($F$299:$F$398,$G$299:$G$398,A691)</f>
        <v>418.17940026880927</v>
      </c>
      <c r="AZ691">
        <f ca="1">_xll.EMP($H$299:$H$398,$I$299:$I$398,A691)</f>
        <v>415.67560584069327</v>
      </c>
      <c r="BA691">
        <f ca="1">_xll.EMP($J$299:$J$398,$K$299:$K$398,A691)</f>
        <v>416.89303078548426</v>
      </c>
      <c r="BB691" t="e">
        <f ca="1">_xll.EMP($L$299:$L$398,$M$299:$M$398,A691)</f>
        <v>#VALUE!</v>
      </c>
      <c r="BC691">
        <f ca="1">_xll.EMP($N$299:$N$398,$O$299:$O$398,A691)</f>
        <v>416.50823098519004</v>
      </c>
      <c r="BD691">
        <f ca="1">_xll.EMP($P$299:$P$398,$Q$299:$Q$398,A691)</f>
        <v>415.93194132666139</v>
      </c>
      <c r="BE691">
        <f ca="1">_xll.EMP($R$299:$R$398,$S$299:$S$398,A691)</f>
        <v>415.85028476834941</v>
      </c>
      <c r="BF691">
        <f ca="1">_xll.EMP($T$299:$T$398,$U$299:$U$398,A691)</f>
        <v>416.19414219797579</v>
      </c>
      <c r="BG691">
        <f ca="1">_xll.EMP($V$299:$V$398,$W$299:$W$398,A691)</f>
        <v>415.75296279741224</v>
      </c>
      <c r="BH691" s="12"/>
      <c r="BL691" s="6">
        <f t="shared" ca="1" si="178"/>
        <v>35.065889100690718</v>
      </c>
      <c r="BM691" s="6">
        <f ca="1">_xll.DEXPONINV($C$105,$D$105,A691)</f>
        <v>29.736245335850214</v>
      </c>
      <c r="BN691" s="6">
        <f ca="1">_xll.EXPONINV($D$106,A691)+$C$106</f>
        <v>30.43655151903485</v>
      </c>
      <c r="BO691" s="6">
        <f t="shared" ca="1" si="179"/>
        <v>32.935299954613868</v>
      </c>
      <c r="BP691" s="6">
        <f ca="1">_xll.LOGISTICINV($C$108,$D$108,A691)</f>
        <v>32.607707013259123</v>
      </c>
      <c r="BQ691" s="6">
        <f ca="1">_xll.LOGLOGINV($C$109,$D$109,A691)</f>
        <v>31.885138129459239</v>
      </c>
      <c r="BR691" s="6">
        <f ca="1">_xll.LOGLOGISTICINV($C$110,$D$110,A691)</f>
        <v>31.480873306573095</v>
      </c>
      <c r="BS691" s="6">
        <f t="shared" ca="1" si="180"/>
        <v>32.414197806876551</v>
      </c>
      <c r="BT691" s="6">
        <f t="shared" ca="1" si="181"/>
        <v>33.976400340202495</v>
      </c>
      <c r="BU691" s="6">
        <f ca="1">_xll.PARETO($C$113,$D$113,A691)</f>
        <v>28.978659466059153</v>
      </c>
      <c r="BV691" s="6">
        <f ca="1">_xll.UNIFORM($C$114,$D$114,A691)</f>
        <v>40.564475238628219</v>
      </c>
      <c r="BW691" s="6">
        <f ca="1">_xll.WEIBINV($C$115,$D$115,A691)</f>
        <v>34.125881959570052</v>
      </c>
      <c r="BX691" s="13"/>
      <c r="BY691" s="13"/>
      <c r="BZ691" s="12"/>
      <c r="CA691">
        <f ca="1">_xll.EMP($B$412:$B$511,$C$412:$C$511,A691)</f>
        <v>34.095770218023688</v>
      </c>
      <c r="CB691">
        <f ca="1">_xll.EMP($D$412:$D$511,$E$412:$E$511,A691)</f>
        <v>32.451850757198486</v>
      </c>
      <c r="CC691">
        <f ca="1">_xll.EMP($F$412:$F$511,$G$412:$G$511,A691)</f>
        <v>33.276137484008572</v>
      </c>
      <c r="CD691">
        <f ca="1">_xll.EMP($H$412:$H$511,$I$412:$I$511,A691)</f>
        <v>32.44396675608499</v>
      </c>
      <c r="CE691">
        <f ca="1">_xll.EMP($J$412:$J$511,$K$412:$K$511,A691)</f>
        <v>32.752746762411611</v>
      </c>
      <c r="CF691" t="e">
        <f ca="1">_xll.EMP($L$412:$L$511,$M$412:$M$511,A691)</f>
        <v>#VALUE!</v>
      </c>
      <c r="CG691">
        <f ca="1">_xll.EMP($N$412:$N$511,$O$412:$O$511,A691)</f>
        <v>32.503918739942677</v>
      </c>
      <c r="CH691">
        <f ca="1">_xll.EMP($P$412:$P$511,$Q$412:$Q$511,A691)</f>
        <v>32.491018325969968</v>
      </c>
      <c r="CI691">
        <f ca="1">_xll.EMP($R$412:$R$511,$S$412:$S$511,A691)</f>
        <v>32.457567392035102</v>
      </c>
      <c r="CJ691">
        <f ca="1">_xll.EMP($T$412:$T$511,$U$412:$U$511,A691)</f>
        <v>32.50194420338002</v>
      </c>
      <c r="CK691">
        <f ca="1">_xll.EMP($V$412:$V$511,$W$412:$W$511,A691)</f>
        <v>32.230451866802369</v>
      </c>
      <c r="CM691" s="12"/>
      <c r="CP691" s="6">
        <f t="shared" ca="1" si="182"/>
        <v>30.23400742372764</v>
      </c>
      <c r="CQ691" s="6">
        <f ca="1">_xll.DEXPONINV($J$105,$K$105,A691)</f>
        <v>32.030366356693072</v>
      </c>
      <c r="CR691" s="6">
        <f ca="1">_xll.EXPONINV($K$106,A691)+$J$106</f>
        <v>27.973446515161505</v>
      </c>
      <c r="CS691" s="6">
        <f t="shared" ca="1" si="183"/>
        <v>29.783893285736774</v>
      </c>
      <c r="CT691" s="6">
        <f ca="1">_xll.LOGISTICINV($J$108,$K$108,A691)</f>
        <v>30.547867176064379</v>
      </c>
      <c r="CU691" s="6">
        <f ca="1">_xll.LOGLOGINV($J$109,$K$109,A691)</f>
        <v>29.564815656780738</v>
      </c>
      <c r="CV691" s="6">
        <f ca="1">_xll.LOGLOGISTICINV($J$110,$K$110,A691)</f>
        <v>30.62294294611284</v>
      </c>
      <c r="CW691" s="6">
        <f t="shared" ca="1" si="184"/>
        <v>29.657531973358605</v>
      </c>
      <c r="CX691" s="6">
        <f t="shared" ca="1" si="185"/>
        <v>30.034744911541118</v>
      </c>
      <c r="CY691" s="6">
        <f ca="1">_xll.PARETO($J$113,$K$113,A691)</f>
        <v>27.386815664889525</v>
      </c>
      <c r="CZ691" s="6">
        <f ca="1">_xll.UNIFORM($J$114,$K$114,A691)</f>
        <v>28.327496697097452</v>
      </c>
      <c r="DA691" s="6">
        <f ca="1">_xll.WEIBINV($J$115,$K$115,A691)</f>
        <v>30.443050518988954</v>
      </c>
      <c r="DB691" s="13"/>
      <c r="DC691" s="13"/>
      <c r="DD691" s="12"/>
      <c r="DE691">
        <f ca="1">_xll.EMP($B$524:$B$623,$C$524:$C$623,A691)</f>
        <v>31.611120378380541</v>
      </c>
      <c r="DF691">
        <f ca="1">_xll.EMP($D$524:$D$623,$E$524:$E$623,A691)</f>
        <v>31.561424863748506</v>
      </c>
      <c r="DG691">
        <f ca="1">_xll.EMP($F$524:$F$623,$G$524:$G$623,A691)</f>
        <v>31.358797120261357</v>
      </c>
      <c r="DH691">
        <f ca="1">_xll.EMP($H$524:$H$623,$I$524:$I$623,A691)</f>
        <v>31.546376002682255</v>
      </c>
      <c r="DI691">
        <f ca="1">_xll.EMP($J$524:$J$623,$K$524:$K$623,A691)</f>
        <v>31.223118712192811</v>
      </c>
      <c r="DJ691" t="e">
        <f ca="1">_xll.EMP($L$524:$L$623,$M$524:$M$623,A691)</f>
        <v>#VALUE!</v>
      </c>
      <c r="DK691">
        <f ca="1">_xll.EMP($N$524:$N$623,$O$524:$O$623,A691)</f>
        <v>31.680761692932244</v>
      </c>
      <c r="DL691">
        <f ca="1">_xll.EMP($P$524:$P$623,$Q$524:$Q$623,A691)</f>
        <v>31.624869787798492</v>
      </c>
      <c r="DM691">
        <f ca="1">_xll.EMP($R$524:$R$623,$S$524:$S$623,A691)</f>
        <v>31.584652672260628</v>
      </c>
      <c r="DN691">
        <f ca="1">_xll.EMP($T$524:$T$623,$U$524:$U$623,A691)</f>
        <v>31.663316849915653</v>
      </c>
      <c r="DO691">
        <f ca="1">_xll.EMP($V$524:$V$623,$W$524:$W$623,A691)</f>
        <v>31.376113858240839</v>
      </c>
    </row>
    <row r="692" spans="1:119">
      <c r="A692">
        <v>0.61</v>
      </c>
      <c r="D692" s="6">
        <f t="shared" ca="1" si="170"/>
        <v>510.30090112925257</v>
      </c>
      <c r="E692" s="6">
        <f ca="1">_xll.DEXPONINV($C$84,$D$84,A692)</f>
        <v>476.04940719986206</v>
      </c>
      <c r="F692" s="6">
        <f ca="1">_xll.EXPONINV($D$85,A692)+$C$85</f>
        <v>434.0644378250214</v>
      </c>
      <c r="G692" s="6">
        <f t="shared" ca="1" si="171"/>
        <v>482.4837261658156</v>
      </c>
      <c r="H692" s="6">
        <f ca="1">_xll.LOGISTICINV($C$87,$D$87,A692)</f>
        <v>504.95170655439563</v>
      </c>
      <c r="I692" s="6">
        <f ca="1">_xll.LOGLOGINV($C$88,$D$88,A692)</f>
        <v>497.07394265036288</v>
      </c>
      <c r="J692" s="6">
        <f ca="1">_xll.LOGLOGISTICINV($C$89,$D$89,A692)</f>
        <v>511.65700092686859</v>
      </c>
      <c r="K692" s="6">
        <f t="shared" ca="1" si="172"/>
        <v>475.31743253139609</v>
      </c>
      <c r="L692" s="6">
        <f t="shared" ca="1" si="173"/>
        <v>504.05314762364895</v>
      </c>
      <c r="M692" s="6">
        <f ca="1">_xll.PARETO($C$92,$D$92,A692)</f>
        <v>367.86314213271368</v>
      </c>
      <c r="N692" s="6">
        <f ca="1">_xll.UNIFORM($C$93,$D$93,A692)</f>
        <v>494.19500458565386</v>
      </c>
      <c r="O692" s="6">
        <f ca="1">_xll.WEIBINV($C$94,$D$94,A692)</f>
        <v>497.09623662638785</v>
      </c>
      <c r="P692" s="13"/>
      <c r="Q692" s="13"/>
      <c r="R692" s="13"/>
      <c r="S692">
        <f ca="1">_xll.EMP($B$186:$B$285,$C$186:$C$285,A692)</f>
        <v>530.22640119317032</v>
      </c>
      <c r="T692">
        <f ca="1">_xll.EMP($D$186:$D$285,$E$186:$E$285,A692)</f>
        <v>508.677380733593</v>
      </c>
      <c r="U692">
        <f ca="1">_xll.EMP($F$186:$F$285,$G$186:$G$285,A692)</f>
        <v>519.02008089528545</v>
      </c>
      <c r="V692">
        <f ca="1">_xll.EMP($H$186:$H$285,$I$186:$I$285,A692)</f>
        <v>508.44813343683262</v>
      </c>
      <c r="W692">
        <f ca="1">_xll.EMP($J$186:$J$285,$K$186:$K$285,A692)</f>
        <v>513.63589521056713</v>
      </c>
      <c r="X692" t="e">
        <f ca="1">_xll.EMP($L$186:$L$285,$M$186:$M$285,A692)</f>
        <v>#VALUE!</v>
      </c>
      <c r="Y692">
        <f ca="1">_xll.EMP($N$186:$N$285,$O$186:$O$285,A692)</f>
        <v>514.88339542854999</v>
      </c>
      <c r="Z692">
        <f ca="1">_xll.EMP($P$186:$P$285,$Q$186:$Q$285,A692)</f>
        <v>510.03615752696743</v>
      </c>
      <c r="AA692">
        <f ca="1">_xll.EMP($R$186:$R$285,$S$186:$S$285,A692)</f>
        <v>509.34435539267434</v>
      </c>
      <c r="AB692">
        <f ca="1">_xll.EMP($T$186:$T$285,$U$186:$U$285,A692)</f>
        <v>511.93892567538501</v>
      </c>
      <c r="AC692">
        <f ca="1">_xll.EMP($V$186:$V$285,$W$186:$W$285,A692)</f>
        <v>507.48534015221247</v>
      </c>
      <c r="AH692" s="6">
        <f t="shared" ca="1" si="174"/>
        <v>451.72964491589994</v>
      </c>
      <c r="AI692" s="6">
        <f ca="1">_xll.DEXPONINV($J$84,$K$84,A692)</f>
        <v>416.50635676621505</v>
      </c>
      <c r="AJ692" s="6">
        <f ca="1">_xll.EXPONINV($K$85,A692)+$J$85</f>
        <v>417.69260330278331</v>
      </c>
      <c r="AK692" s="6">
        <f t="shared" ca="1" si="175"/>
        <v>436.89650318894076</v>
      </c>
      <c r="AL692" s="6">
        <f ca="1">_xll.LOGISTICINV($J$87,$K$87,A692)</f>
        <v>423.3561536408713</v>
      </c>
      <c r="AM692" s="6">
        <f ca="1">_xll.LOGLOGINV($J$88,$K$88,A692)</f>
        <v>422.92597550829208</v>
      </c>
      <c r="AN692" s="6">
        <f ca="1">_xll.LOGLOGISTICINV($J$89,$K$89,A692)</f>
        <v>423.42050420733108</v>
      </c>
      <c r="AO692" s="6">
        <f t="shared" ca="1" si="176"/>
        <v>434.39687026076132</v>
      </c>
      <c r="AP692" s="6">
        <f t="shared" ca="1" si="177"/>
        <v>441.94665346478303</v>
      </c>
      <c r="AQ692" s="6">
        <f ca="1">_xll.PARETO($J$92,$K$92,A692)</f>
        <v>412.48468957877162</v>
      </c>
      <c r="AR692" s="6">
        <f ca="1">_xll.UNIFORM($J$93,$K$93,A692)</f>
        <v>518.6460967542846</v>
      </c>
      <c r="AS692" s="6">
        <f ca="1">_xll.WEIBINV($J$94,$K$94,A692)</f>
        <v>448.58730474444184</v>
      </c>
      <c r="AT692" s="13"/>
      <c r="AU692" s="13"/>
      <c r="AV692" s="12"/>
      <c r="AW692">
        <f ca="1">_xll.EMP($B$299:$B$398,$C$299:$C$398,A692)</f>
        <v>422.95674572587939</v>
      </c>
      <c r="AX692">
        <f ca="1">_xll.EMP($D$299:$D$398,$E$299:$E$398,A692)</f>
        <v>416.59910912633291</v>
      </c>
      <c r="AY692">
        <f ca="1">_xll.EMP($F$299:$F$398,$G$299:$G$398,A692)</f>
        <v>419.38144440133073</v>
      </c>
      <c r="AZ692">
        <f ca="1">_xll.EMP($H$299:$H$398,$I$299:$I$398,A692)</f>
        <v>416.54505218603589</v>
      </c>
      <c r="BA692">
        <f ca="1">_xll.EMP($J$299:$J$398,$K$299:$K$398,A692)</f>
        <v>417.99952820045394</v>
      </c>
      <c r="BB692" t="e">
        <f ca="1">_xll.EMP($L$299:$L$398,$M$299:$M$398,A692)</f>
        <v>#VALUE!</v>
      </c>
      <c r="BC692">
        <f ca="1">_xll.EMP($N$299:$N$398,$O$299:$O$398,A692)</f>
        <v>417.44136020979573</v>
      </c>
      <c r="BD692">
        <f ca="1">_xll.EMP($P$299:$P$398,$Q$299:$Q$398,A692)</f>
        <v>416.83968108773519</v>
      </c>
      <c r="BE692">
        <f ca="1">_xll.EMP($R$299:$R$398,$S$299:$S$398,A692)</f>
        <v>416.76774793591767</v>
      </c>
      <c r="BF692">
        <f ca="1">_xll.EMP($T$299:$T$398,$U$299:$U$398,A692)</f>
        <v>417.11782600714412</v>
      </c>
      <c r="BG692">
        <f ca="1">_xll.EMP($V$299:$V$398,$W$299:$W$398,A692)</f>
        <v>416.60902697362309</v>
      </c>
      <c r="BH692" s="12"/>
      <c r="BL692" s="6">
        <f t="shared" ca="1" si="178"/>
        <v>35.491637504503807</v>
      </c>
      <c r="BM692" s="6">
        <f ca="1">_xll.DEXPONINV($C$105,$D$105,A692)</f>
        <v>29.930928094966546</v>
      </c>
      <c r="BN692" s="6">
        <f ca="1">_xll.EXPONINV($D$106,A692)+$C$106</f>
        <v>30.749224907534867</v>
      </c>
      <c r="BO692" s="6">
        <f t="shared" ca="1" si="179"/>
        <v>33.186052723217529</v>
      </c>
      <c r="BP692" s="6">
        <f ca="1">_xll.LOGISTICINV($C$108,$D$108,A692)</f>
        <v>32.835675190012125</v>
      </c>
      <c r="BQ692" s="6">
        <f ca="1">_xll.LOGLOGINV($C$109,$D$109,A692)</f>
        <v>32.120344607529944</v>
      </c>
      <c r="BR692" s="6">
        <f ca="1">_xll.LOGLOGISTICINV($C$110,$D$110,A692)</f>
        <v>31.705264507563999</v>
      </c>
      <c r="BS692" s="6">
        <f t="shared" ca="1" si="180"/>
        <v>32.661200061808756</v>
      </c>
      <c r="BT692" s="6">
        <f t="shared" ca="1" si="181"/>
        <v>34.233308011787365</v>
      </c>
      <c r="BU692" s="6">
        <f ca="1">_xll.PARETO($C$113,$D$113,A692)</f>
        <v>29.313513762589071</v>
      </c>
      <c r="BV692" s="6">
        <f ca="1">_xll.UNIFORM($C$114,$D$114,A692)</f>
        <v>40.921876213951819</v>
      </c>
      <c r="BW692" s="6">
        <f ca="1">_xll.WEIBINV($C$115,$D$115,A692)</f>
        <v>34.411290339526879</v>
      </c>
      <c r="BX692" s="13"/>
      <c r="BY692" s="13"/>
      <c r="BZ692" s="12"/>
      <c r="CA692">
        <f ca="1">_xll.EMP($B$412:$B$511,$C$412:$C$511,A692)</f>
        <v>34.514947227497359</v>
      </c>
      <c r="CB692">
        <f ca="1">_xll.EMP($D$412:$D$511,$E$412:$E$511,A692)</f>
        <v>32.861805445674257</v>
      </c>
      <c r="CC692">
        <f ca="1">_xll.EMP($F$412:$F$511,$G$412:$G$511,A692)</f>
        <v>33.633834962166773</v>
      </c>
      <c r="CD692">
        <f ca="1">_xll.EMP($H$412:$H$511,$I$412:$I$511,A692)</f>
        <v>32.84552289473303</v>
      </c>
      <c r="CE692">
        <f ca="1">_xll.EMP($J$412:$J$511,$K$412:$K$511,A692)</f>
        <v>33.055149216485695</v>
      </c>
      <c r="CF692" t="e">
        <f ca="1">_xll.EMP($L$412:$L$511,$M$412:$M$511,A692)</f>
        <v>#VALUE!</v>
      </c>
      <c r="CG692">
        <f ca="1">_xll.EMP($N$412:$N$511,$O$412:$O$511,A692)</f>
        <v>33.152250826265366</v>
      </c>
      <c r="CH692">
        <f ca="1">_xll.EMP($P$412:$P$511,$Q$412:$Q$511,A692)</f>
        <v>32.948457506753329</v>
      </c>
      <c r="CI692">
        <f ca="1">_xll.EMP($R$412:$R$511,$S$412:$S$511,A692)</f>
        <v>32.907159276355344</v>
      </c>
      <c r="CJ692">
        <f ca="1">_xll.EMP($T$412:$T$511,$U$412:$U$511,A692)</f>
        <v>33.020058608812015</v>
      </c>
      <c r="CK692">
        <f ca="1">_xll.EMP($V$412:$V$511,$W$412:$W$511,A692)</f>
        <v>32.559485979825794</v>
      </c>
      <c r="CM692" s="12"/>
      <c r="CP692" s="6">
        <f t="shared" ca="1" si="182"/>
        <v>30.392725864401001</v>
      </c>
      <c r="CQ692" s="6">
        <f ca="1">_xll.DEXPONINV($J$105,$K$105,A692)</f>
        <v>32.133345120702558</v>
      </c>
      <c r="CR692" s="6">
        <f ca="1">_xll.EXPONINV($K$106,A692)+$J$106</f>
        <v>28.207144681484319</v>
      </c>
      <c r="CS692" s="6">
        <f t="shared" ca="1" si="183"/>
        <v>29.92679685368617</v>
      </c>
      <c r="CT692" s="6">
        <f ca="1">_xll.LOGISTICINV($J$108,$K$108,A692)</f>
        <v>30.674149595498399</v>
      </c>
      <c r="CU692" s="6">
        <f ca="1">_xll.LOGLOGINV($J$109,$K$109,A692)</f>
        <v>29.736590383787995</v>
      </c>
      <c r="CV692" s="6">
        <f ca="1">_xll.LOGLOGISTICINV($J$110,$K$110,A692)</f>
        <v>30.768831643228705</v>
      </c>
      <c r="CW692" s="6">
        <f t="shared" ca="1" si="184"/>
        <v>29.805961569173018</v>
      </c>
      <c r="CX692" s="6">
        <f t="shared" ca="1" si="185"/>
        <v>30.166847335017824</v>
      </c>
      <c r="CY692" s="6">
        <f ca="1">_xll.PARETO($J$113,$K$113,A692)</f>
        <v>27.644434043447625</v>
      </c>
      <c r="CZ692" s="6">
        <f ca="1">_xll.UNIFORM($J$114,$K$114,A692)</f>
        <v>28.474362517471185</v>
      </c>
      <c r="DA692" s="6">
        <f ca="1">_xll.WEIBINV($J$115,$K$115,A692)</f>
        <v>30.553274316110034</v>
      </c>
      <c r="DB692" s="13"/>
      <c r="DC692" s="13"/>
      <c r="DD692" s="12"/>
      <c r="DE692">
        <f ca="1">_xll.EMP($B$524:$B$623,$C$524:$C$623,A692)</f>
        <v>31.794535961445018</v>
      </c>
      <c r="DF692">
        <f ca="1">_xll.EMP($D$524:$D$623,$E$524:$E$623,A692)</f>
        <v>31.652945502333768</v>
      </c>
      <c r="DG692">
        <f ca="1">_xll.EMP($F$524:$F$623,$G$524:$G$623,A692)</f>
        <v>31.502430116672027</v>
      </c>
      <c r="DH692">
        <f ca="1">_xll.EMP($H$524:$H$623,$I$524:$I$623,A692)</f>
        <v>31.638702847360566</v>
      </c>
      <c r="DI692">
        <f ca="1">_xll.EMP($J$524:$J$623,$K$524:$K$623,A692)</f>
        <v>31.367442984378098</v>
      </c>
      <c r="DJ692" t="e">
        <f ca="1">_xll.EMP($L$524:$L$623,$M$524:$M$623,A692)</f>
        <v>#VALUE!</v>
      </c>
      <c r="DK692">
        <f ca="1">_xll.EMP($N$524:$N$623,$O$524:$O$623,A692)</f>
        <v>31.76036595235243</v>
      </c>
      <c r="DL692">
        <f ca="1">_xll.EMP($P$524:$P$623,$Q$524:$Q$623,A692)</f>
        <v>31.712323254081085</v>
      </c>
      <c r="DM692">
        <f ca="1">_xll.EMP($R$524:$R$623,$S$524:$S$623,A692)</f>
        <v>31.67097972820995</v>
      </c>
      <c r="DN692">
        <f ca="1">_xll.EMP($T$524:$T$623,$U$524:$U$623,A692)</f>
        <v>31.746639300658078</v>
      </c>
      <c r="DO692">
        <f ca="1">_xll.EMP($V$524:$V$623,$W$524:$W$623,A692)</f>
        <v>31.478566486871141</v>
      </c>
    </row>
    <row r="693" spans="1:119">
      <c r="A693">
        <v>0.62</v>
      </c>
      <c r="D693" s="6">
        <f t="shared" ca="1" si="170"/>
        <v>518.54276222952944</v>
      </c>
      <c r="E693" s="6">
        <f ca="1">_xll.DEXPONINV($C$84,$D$84,A693)</f>
        <v>479.41081753276836</v>
      </c>
      <c r="F693" s="6">
        <f ca="1">_xll.EXPONINV($D$85,A693)+$C$85</f>
        <v>443.79481222371498</v>
      </c>
      <c r="G693" s="6">
        <f t="shared" ca="1" si="171"/>
        <v>488.52674388257128</v>
      </c>
      <c r="H693" s="6">
        <f ca="1">_xll.LOGISTICINV($C$87,$D$87,A693)</f>
        <v>508.96321502602473</v>
      </c>
      <c r="I693" s="6">
        <f ca="1">_xll.LOGLOGINV($C$88,$D$88,A693)</f>
        <v>503.29587194978455</v>
      </c>
      <c r="J693" s="6">
        <f ca="1">_xll.LOGLOGISTICINV($C$89,$D$89,A693)</f>
        <v>517.13938940683636</v>
      </c>
      <c r="K693" s="6">
        <f t="shared" ca="1" si="172"/>
        <v>482.61577664285903</v>
      </c>
      <c r="L693" s="6">
        <f t="shared" ca="1" si="173"/>
        <v>508.55975896165319</v>
      </c>
      <c r="M693" s="6">
        <f ca="1">_xll.PARETO($C$92,$D$92,A693)</f>
        <v>383.50048803515415</v>
      </c>
      <c r="N693" s="6">
        <f ca="1">_xll.UNIFORM($C$93,$D$93,A693)</f>
        <v>500.96312874971045</v>
      </c>
      <c r="O693" s="6">
        <f ca="1">_xll.WEIBINV($C$94,$D$94,A693)</f>
        <v>501.84285409841976</v>
      </c>
      <c r="P693" s="13"/>
      <c r="Q693" s="13"/>
      <c r="R693" s="13"/>
      <c r="S693">
        <f ca="1">_xll.EMP($B$186:$B$285,$C$186:$C$285,A693)</f>
        <v>536.6218337108146</v>
      </c>
      <c r="T693">
        <f ca="1">_xll.EMP($D$186:$D$285,$E$186:$E$285,A693)</f>
        <v>513.09370816187516</v>
      </c>
      <c r="U693">
        <f ca="1">_xll.EMP($F$186:$F$285,$G$186:$G$285,A693)</f>
        <v>524.48395155702224</v>
      </c>
      <c r="V693">
        <f ca="1">_xll.EMP($H$186:$H$285,$I$186:$I$285,A693)</f>
        <v>512.64631264141428</v>
      </c>
      <c r="W693">
        <f ca="1">_xll.EMP($J$186:$J$285,$K$186:$K$285,A693)</f>
        <v>518.30881109630843</v>
      </c>
      <c r="X693" t="e">
        <f ca="1">_xll.EMP($L$186:$L$285,$M$186:$M$285,A693)</f>
        <v>#VALUE!</v>
      </c>
      <c r="Y693">
        <f ca="1">_xll.EMP($N$186:$N$285,$O$186:$O$285,A693)</f>
        <v>523.08720657813592</v>
      </c>
      <c r="Z693">
        <f ca="1">_xll.EMP($P$186:$P$285,$Q$186:$Q$285,A693)</f>
        <v>515.60193225768001</v>
      </c>
      <c r="AA693">
        <f ca="1">_xll.EMP($R$186:$R$285,$S$186:$S$285,A693)</f>
        <v>514.39447122828869</v>
      </c>
      <c r="AB693">
        <f ca="1">_xll.EMP($T$186:$T$285,$U$186:$U$285,A693)</f>
        <v>518.78515320899135</v>
      </c>
      <c r="AC693">
        <f ca="1">_xll.EMP($V$186:$V$285,$W$186:$W$285,A693)</f>
        <v>510.7250939078184</v>
      </c>
      <c r="AH693" s="6">
        <f t="shared" ca="1" si="174"/>
        <v>454.69993051512438</v>
      </c>
      <c r="AI693" s="6">
        <f ca="1">_xll.DEXPONINV($J$84,$K$84,A693)</f>
        <v>417.6484622760795</v>
      </c>
      <c r="AJ693" s="6">
        <f ca="1">_xll.EXPONINV($K$85,A693)+$J$85</f>
        <v>419.44560388986326</v>
      </c>
      <c r="AK693" s="6">
        <f t="shared" ca="1" si="175"/>
        <v>438.68095758848187</v>
      </c>
      <c r="AL693" s="6">
        <f ca="1">_xll.LOGISTICINV($J$87,$K$87,A693)</f>
        <v>424.7452905738204</v>
      </c>
      <c r="AM693" s="6">
        <f ca="1">_xll.LOGLOGINV($J$88,$K$88,A693)</f>
        <v>424.31683072482014</v>
      </c>
      <c r="AN693" s="6">
        <f ca="1">_xll.LOGLOGISTICINV($J$89,$K$89,A693)</f>
        <v>424.78858506367453</v>
      </c>
      <c r="AO693" s="6">
        <f t="shared" ca="1" si="176"/>
        <v>436.12146835071258</v>
      </c>
      <c r="AP693" s="6">
        <f t="shared" ca="1" si="177"/>
        <v>443.84925995478329</v>
      </c>
      <c r="AQ693" s="6">
        <f ca="1">_xll.PARETO($J$92,$K$92,A693)</f>
        <v>414.22349735624886</v>
      </c>
      <c r="AR693" s="6">
        <f ca="1">_xll.UNIFORM($J$93,$K$93,A693)</f>
        <v>521.34281106442131</v>
      </c>
      <c r="AS693" s="6">
        <f ca="1">_xll.WEIBINV($J$94,$K$94,A693)</f>
        <v>450.98197386091044</v>
      </c>
      <c r="AT693" s="13"/>
      <c r="AU693" s="13"/>
      <c r="AV693" s="12"/>
      <c r="AW693">
        <f ca="1">_xll.EMP($B$299:$B$398,$C$299:$C$398,A693)</f>
        <v>424.45676168155745</v>
      </c>
      <c r="AX693">
        <f ca="1">_xll.EMP($D$299:$D$398,$E$299:$E$398,A693)</f>
        <v>417.52733589641804</v>
      </c>
      <c r="AY693">
        <f ca="1">_xll.EMP($F$299:$F$398,$G$299:$G$398,A693)</f>
        <v>420.57506783752484</v>
      </c>
      <c r="AZ693">
        <f ca="1">_xll.EMP($H$299:$H$398,$I$299:$I$398,A693)</f>
        <v>417.47227269220213</v>
      </c>
      <c r="BA693">
        <f ca="1">_xll.EMP($J$299:$J$398,$K$299:$K$398,A693)</f>
        <v>419.10602561542368</v>
      </c>
      <c r="BB693" t="e">
        <f ca="1">_xll.EMP($L$299:$L$398,$M$299:$M$398,A693)</f>
        <v>#VALUE!</v>
      </c>
      <c r="BC693">
        <f ca="1">_xll.EMP($N$299:$N$398,$O$299:$O$398,A693)</f>
        <v>418.34324456393131</v>
      </c>
      <c r="BD693">
        <f ca="1">_xll.EMP($P$299:$P$398,$Q$299:$Q$398,A693)</f>
        <v>417.75171688218319</v>
      </c>
      <c r="BE693">
        <f ca="1">_xll.EMP($R$299:$R$398,$S$299:$S$398,A693)</f>
        <v>417.72907200027328</v>
      </c>
      <c r="BF693">
        <f ca="1">_xll.EMP($T$299:$T$398,$U$299:$U$398,A693)</f>
        <v>418.00652734070371</v>
      </c>
      <c r="BG693">
        <f ca="1">_xll.EMP($V$299:$V$398,$W$299:$W$398,A693)</f>
        <v>417.54319786495586</v>
      </c>
      <c r="BH693" s="12"/>
      <c r="BL693" s="6">
        <f t="shared" ca="1" si="178"/>
        <v>35.921476037886791</v>
      </c>
      <c r="BM693" s="6">
        <f ca="1">_xll.DEXPONINV($C$105,$D$105,A693)</f>
        <v>30.130668110591653</v>
      </c>
      <c r="BN693" s="6">
        <f ca="1">_xll.EXPONINV($D$106,A693)+$C$106</f>
        <v>31.070020584501986</v>
      </c>
      <c r="BO693" s="6">
        <f t="shared" ca="1" si="179"/>
        <v>33.439916240067348</v>
      </c>
      <c r="BP693" s="6">
        <f ca="1">_xll.LOGISTICINV($C$108,$D$108,A693)</f>
        <v>33.065761941203739</v>
      </c>
      <c r="BQ693" s="6">
        <f ca="1">_xll.LOGLOGINV($C$109,$D$109,A693)</f>
        <v>32.359530012941249</v>
      </c>
      <c r="BR693" s="6">
        <f ca="1">_xll.LOGLOGISTICINV($C$110,$D$110,A693)</f>
        <v>31.93336287052842</v>
      </c>
      <c r="BS693" s="6">
        <f t="shared" ca="1" si="180"/>
        <v>32.91191051813172</v>
      </c>
      <c r="BT693" s="6">
        <f t="shared" ca="1" si="181"/>
        <v>34.49209335719145</v>
      </c>
      <c r="BU693" s="6">
        <f ca="1">_xll.PARETO($C$113,$D$113,A693)</f>
        <v>29.661088324247725</v>
      </c>
      <c r="BV693" s="6">
        <f ca="1">_xll.UNIFORM($C$114,$D$114,A693)</f>
        <v>41.279277189275419</v>
      </c>
      <c r="BW693" s="6">
        <f ca="1">_xll.WEIBINV($C$115,$D$115,A693)</f>
        <v>34.698626874448486</v>
      </c>
      <c r="BX693" s="13"/>
      <c r="BY693" s="13"/>
      <c r="BZ693" s="12"/>
      <c r="CA693">
        <f ca="1">_xll.EMP($B$412:$B$511,$C$412:$C$511,A693)</f>
        <v>34.935238604335709</v>
      </c>
      <c r="CB693">
        <f ca="1">_xll.EMP($D$412:$D$511,$E$412:$E$511,A693)</f>
        <v>33.233922204751671</v>
      </c>
      <c r="CC693">
        <f ca="1">_xll.EMP($F$412:$F$511,$G$412:$G$511,A693)</f>
        <v>33.990255940762189</v>
      </c>
      <c r="CD693">
        <f ca="1">_xll.EMP($H$412:$H$511,$I$412:$I$511,A693)</f>
        <v>33.208007930204914</v>
      </c>
      <c r="CE693">
        <f ca="1">_xll.EMP($J$412:$J$511,$K$412:$K$511,A693)</f>
        <v>33.361246873655396</v>
      </c>
      <c r="CF693" t="e">
        <f ca="1">_xll.EMP($L$412:$L$511,$M$412:$M$511,A693)</f>
        <v>#VALUE!</v>
      </c>
      <c r="CG693">
        <f ca="1">_xll.EMP($N$412:$N$511,$O$412:$O$511,A693)</f>
        <v>33.697117662880011</v>
      </c>
      <c r="CH693">
        <f ca="1">_xll.EMP($P$412:$P$511,$Q$412:$Q$511,A693)</f>
        <v>33.37049476206397</v>
      </c>
      <c r="CI693">
        <f ca="1">_xll.EMP($R$412:$R$511,$S$412:$S$511,A693)</f>
        <v>33.313230548796476</v>
      </c>
      <c r="CJ693">
        <f ca="1">_xll.EMP($T$412:$T$511,$U$412:$U$511,A693)</f>
        <v>33.502094387406615</v>
      </c>
      <c r="CK693">
        <f ca="1">_xll.EMP($V$412:$V$511,$W$412:$W$511,A693)</f>
        <v>32.856739104620864</v>
      </c>
      <c r="CM693" s="12"/>
      <c r="CP693" s="6">
        <f t="shared" ca="1" si="182"/>
        <v>30.549266338473174</v>
      </c>
      <c r="CQ693" s="6">
        <f ca="1">_xll.DEXPONINV($J$105,$K$105,A693)</f>
        <v>32.238998954794866</v>
      </c>
      <c r="CR693" s="6">
        <f ca="1">_xll.EXPONINV($K$106,A693)+$J$106</f>
        <v>28.446913604036858</v>
      </c>
      <c r="CS693" s="6">
        <f t="shared" ca="1" si="183"/>
        <v>30.07120473061876</v>
      </c>
      <c r="CT693" s="6">
        <f ca="1">_xll.LOGISTICINV($J$108,$K$108,A693)</f>
        <v>30.801605594112061</v>
      </c>
      <c r="CU693" s="6">
        <f ca="1">_xll.LOGLOGINV($J$109,$K$109,A693)</f>
        <v>29.911270979559244</v>
      </c>
      <c r="CV693" s="6">
        <f ca="1">_xll.LOGLOGISTICINV($J$110,$K$110,A693)</f>
        <v>30.916780873770129</v>
      </c>
      <c r="CW693" s="6">
        <f t="shared" ca="1" si="184"/>
        <v>29.956227031096454</v>
      </c>
      <c r="CX693" s="6">
        <f t="shared" ca="1" si="185"/>
        <v>30.299915262017596</v>
      </c>
      <c r="CY693" s="6">
        <f ca="1">_xll.PARETO($J$113,$K$113,A693)</f>
        <v>27.911263327287035</v>
      </c>
      <c r="CZ693" s="6">
        <f ca="1">_xll.UNIFORM($J$114,$K$114,A693)</f>
        <v>28.621228337844915</v>
      </c>
      <c r="DA693" s="6">
        <f ca="1">_xll.WEIBINV($J$115,$K$115,A693)</f>
        <v>30.663721244837173</v>
      </c>
      <c r="DB693" s="13"/>
      <c r="DC693" s="13"/>
      <c r="DD693" s="12"/>
      <c r="DE693">
        <f ca="1">_xll.EMP($B$524:$B$623,$C$524:$C$623,A693)</f>
        <v>31.977354771067755</v>
      </c>
      <c r="DF693">
        <f ca="1">_xll.EMP($D$524:$D$623,$E$524:$E$623,A693)</f>
        <v>31.743852301061633</v>
      </c>
      <c r="DG693">
        <f ca="1">_xll.EMP($F$524:$F$623,$G$524:$G$623,A693)</f>
        <v>31.644236599191679</v>
      </c>
      <c r="DH693">
        <f ca="1">_xll.EMP($H$524:$H$623,$I$524:$I$623,A693)</f>
        <v>31.730701700717706</v>
      </c>
      <c r="DI693">
        <f ca="1">_xll.EMP($J$524:$J$623,$K$524:$K$623,A693)</f>
        <v>31.511165858403089</v>
      </c>
      <c r="DJ693" t="e">
        <f ca="1">_xll.EMP($L$524:$L$623,$M$524:$M$623,A693)</f>
        <v>#VALUE!</v>
      </c>
      <c r="DK693">
        <f ca="1">_xll.EMP($N$524:$N$623,$O$524:$O$623,A693)</f>
        <v>31.839824870783996</v>
      </c>
      <c r="DL693">
        <f ca="1">_xll.EMP($P$524:$P$623,$Q$524:$Q$623,A693)</f>
        <v>31.798524159912301</v>
      </c>
      <c r="DM693">
        <f ca="1">_xll.EMP($R$524:$R$623,$S$524:$S$623,A693)</f>
        <v>31.757504756145174</v>
      </c>
      <c r="DN693">
        <f ca="1">_xll.EMP($T$524:$T$623,$U$524:$U$623,A693)</f>
        <v>31.82947650920498</v>
      </c>
      <c r="DO693">
        <f ca="1">_xll.EMP($V$524:$V$623,$W$524:$W$623,A693)</f>
        <v>31.581019115501441</v>
      </c>
    </row>
    <row r="694" spans="1:119">
      <c r="A694">
        <v>0.63</v>
      </c>
      <c r="D694" s="6">
        <f t="shared" ca="1" si="170"/>
        <v>526.74783218854873</v>
      </c>
      <c r="E694" s="6">
        <f ca="1">_xll.DEXPONINV($C$84,$D$84,A694)</f>
        <v>482.86187596188881</v>
      </c>
      <c r="F694" s="6">
        <f ca="1">_xll.EXPONINV($D$85,A694)+$C$85</f>
        <v>453.78469363104529</v>
      </c>
      <c r="G694" s="6">
        <f t="shared" ca="1" si="171"/>
        <v>494.66904584283793</v>
      </c>
      <c r="H694" s="6">
        <f ca="1">_xll.LOGISTICINV($C$87,$D$87,A694)</f>
        <v>513.01580936429082</v>
      </c>
      <c r="I694" s="6">
        <f ca="1">_xll.LOGLOGINV($C$88,$D$88,A694)</f>
        <v>509.62837162539631</v>
      </c>
      <c r="J694" s="6">
        <f ca="1">_xll.LOGLOGISTICINV($C$89,$D$89,A694)</f>
        <v>522.73757985886448</v>
      </c>
      <c r="K694" s="6">
        <f t="shared" ca="1" si="172"/>
        <v>490.08635539642967</v>
      </c>
      <c r="L694" s="6">
        <f t="shared" ca="1" si="173"/>
        <v>513.10268341529593</v>
      </c>
      <c r="M694" s="6">
        <f ca="1">_xll.PARETO($C$92,$D$92,A694)</f>
        <v>400.24668729763874</v>
      </c>
      <c r="N694" s="6">
        <f ca="1">_xll.UNIFORM($C$93,$D$93,A694)</f>
        <v>507.73125291376709</v>
      </c>
      <c r="O694" s="6">
        <f ca="1">_xll.WEIBINV($C$94,$D$94,A694)</f>
        <v>506.63055914510932</v>
      </c>
      <c r="P694" s="13"/>
      <c r="Q694" s="13"/>
      <c r="R694" s="13"/>
      <c r="S694">
        <f ca="1">_xll.EMP($B$186:$B$285,$C$186:$C$285,A694)</f>
        <v>543.03551291877397</v>
      </c>
      <c r="T694">
        <f ca="1">_xll.EMP($D$186:$D$285,$E$186:$E$285,A694)</f>
        <v>517.5572284736819</v>
      </c>
      <c r="U694">
        <f ca="1">_xll.EMP($F$186:$F$285,$G$186:$G$285,A694)</f>
        <v>529.91086379075921</v>
      </c>
      <c r="V694">
        <f ca="1">_xll.EMP($H$186:$H$285,$I$186:$I$285,A694)</f>
        <v>516.92470570960927</v>
      </c>
      <c r="W694">
        <f ca="1">_xll.EMP($J$186:$J$285,$K$186:$K$285,A694)</f>
        <v>523.03806412515326</v>
      </c>
      <c r="X694" t="e">
        <f ca="1">_xll.EMP($L$186:$L$285,$M$186:$M$285,A694)</f>
        <v>#VALUE!</v>
      </c>
      <c r="Y694">
        <f ca="1">_xll.EMP($N$186:$N$285,$O$186:$O$285,A694)</f>
        <v>529.47872647254519</v>
      </c>
      <c r="Z694">
        <f ca="1">_xll.EMP($P$186:$P$285,$Q$186:$Q$285,A694)</f>
        <v>520.9688153889839</v>
      </c>
      <c r="AA694">
        <f ca="1">_xll.EMP($R$186:$R$285,$S$186:$S$285,A694)</f>
        <v>519.44399814954261</v>
      </c>
      <c r="AB694">
        <f ca="1">_xll.EMP($T$186:$T$285,$U$186:$U$285,A694)</f>
        <v>524.75809675575238</v>
      </c>
      <c r="AC694">
        <f ca="1">_xll.EMP($V$186:$V$285,$W$186:$W$285,A694)</f>
        <v>513.96484766342428</v>
      </c>
      <c r="AH694" s="6">
        <f t="shared" ca="1" si="174"/>
        <v>457.71843712390375</v>
      </c>
      <c r="AI694" s="6">
        <f ca="1">_xll.DEXPONINV($J$84,$K$84,A694)</f>
        <v>418.82102749615331</v>
      </c>
      <c r="AJ694" s="6">
        <f ca="1">_xll.EXPONINV($K$85,A694)+$J$85</f>
        <v>421.24535662848973</v>
      </c>
      <c r="AK694" s="6">
        <f t="shared" ca="1" si="175"/>
        <v>440.48468572703212</v>
      </c>
      <c r="AL694" s="6">
        <f ca="1">_xll.LOGISTICINV($J$87,$K$87,A694)</f>
        <v>426.14865504615307</v>
      </c>
      <c r="AM694" s="6">
        <f ca="1">_xll.LOGLOGINV($J$88,$K$88,A694)</f>
        <v>425.73240293460174</v>
      </c>
      <c r="AN694" s="6">
        <f ca="1">_xll.LOGLOGISTICINV($J$89,$K$89,A694)</f>
        <v>426.17516629243806</v>
      </c>
      <c r="AO694" s="6">
        <f t="shared" ca="1" si="176"/>
        <v>437.86689268293975</v>
      </c>
      <c r="AP694" s="6">
        <f t="shared" ca="1" si="177"/>
        <v>445.7671971587734</v>
      </c>
      <c r="AQ694" s="6">
        <f ca="1">_xll.PARETO($J$92,$K$92,A694)</f>
        <v>416.01630474062921</v>
      </c>
      <c r="AR694" s="6">
        <f ca="1">_xll.UNIFORM($J$93,$K$93,A694)</f>
        <v>524.03952537455802</v>
      </c>
      <c r="AS694" s="6">
        <f ca="1">_xll.WEIBINV($J$94,$K$94,A694)</f>
        <v>453.3873023914793</v>
      </c>
      <c r="AT694" s="13"/>
      <c r="AU694" s="13"/>
      <c r="AV694" s="12"/>
      <c r="AW694">
        <f ca="1">_xll.EMP($B$299:$B$398,$C$299:$C$398,A694)</f>
        <v>425.98907174458941</v>
      </c>
      <c r="AX694">
        <f ca="1">_xll.EMP($D$299:$D$398,$E$299:$E$398,A694)</f>
        <v>418.4707213911982</v>
      </c>
      <c r="AY694">
        <f ca="1">_xll.EMP($F$299:$F$398,$G$299:$G$398,A694)</f>
        <v>421.76758149992952</v>
      </c>
      <c r="AZ694">
        <f ca="1">_xll.EMP($H$299:$H$398,$I$299:$I$398,A694)</f>
        <v>418.42312679749011</v>
      </c>
      <c r="BA694">
        <f ca="1">_xll.EMP($J$299:$J$398,$K$299:$K$398,A694)</f>
        <v>420.22868941506317</v>
      </c>
      <c r="BB694" t="e">
        <f ca="1">_xll.EMP($L$299:$L$398,$M$299:$M$398,A694)</f>
        <v>#VALUE!</v>
      </c>
      <c r="BC694">
        <f ca="1">_xll.EMP($N$299:$N$398,$O$299:$O$398,A694)</f>
        <v>419.24512891806683</v>
      </c>
      <c r="BD694">
        <f ca="1">_xll.EMP($P$299:$P$398,$Q$299:$Q$398,A694)</f>
        <v>418.66375267663119</v>
      </c>
      <c r="BE694">
        <f ca="1">_xll.EMP($R$299:$R$398,$S$299:$S$398,A694)</f>
        <v>418.69186416135977</v>
      </c>
      <c r="BF694">
        <f ca="1">_xll.EMP($T$299:$T$398,$U$299:$U$398,A694)</f>
        <v>418.89522867426325</v>
      </c>
      <c r="BG694">
        <f ca="1">_xll.EMP($V$299:$V$398,$W$299:$W$398,A694)</f>
        <v>418.4994140435698</v>
      </c>
      <c r="BH694" s="12"/>
      <c r="BL694" s="6">
        <f t="shared" ca="1" si="178"/>
        <v>36.35533653201351</v>
      </c>
      <c r="BM694" s="6">
        <f ca="1">_xll.DEXPONINV($C$105,$D$105,A694)</f>
        <v>30.335735149806617</v>
      </c>
      <c r="BN694" s="6">
        <f ca="1">_xll.EXPONINV($D$106,A694)+$C$106</f>
        <v>31.399371813712243</v>
      </c>
      <c r="BO694" s="6">
        <f t="shared" ca="1" si="179"/>
        <v>33.697125815889393</v>
      </c>
      <c r="BP694" s="6">
        <f ca="1">_xll.LOGISTICINV($C$108,$D$108,A694)</f>
        <v>33.298205240721565</v>
      </c>
      <c r="BQ694" s="6">
        <f ca="1">_xll.LOGLOGINV($C$109,$D$109,A694)</f>
        <v>32.602966000283466</v>
      </c>
      <c r="BR694" s="6">
        <f ca="1">_xll.LOGLOGISTICINV($C$110,$D$110,A694)</f>
        <v>32.165463771139329</v>
      </c>
      <c r="BS694" s="6">
        <f t="shared" ca="1" si="180"/>
        <v>33.166588974972733</v>
      </c>
      <c r="BT694" s="6">
        <f t="shared" ca="1" si="181"/>
        <v>34.752963928382371</v>
      </c>
      <c r="BU694" s="6">
        <f ca="1">_xll.PARETO($C$113,$D$113,A694)</f>
        <v>30.022220652291487</v>
      </c>
      <c r="BV694" s="6">
        <f ca="1">_xll.UNIFORM($C$114,$D$114,A694)</f>
        <v>41.636678164599026</v>
      </c>
      <c r="BW694" s="6">
        <f ca="1">_xll.WEIBINV($C$115,$D$115,A694)</f>
        <v>34.988106693998972</v>
      </c>
      <c r="BX694" s="13"/>
      <c r="BY694" s="13"/>
      <c r="BZ694" s="12"/>
      <c r="CA694">
        <f ca="1">_xll.EMP($B$412:$B$511,$C$412:$C$511,A694)</f>
        <v>35.356837128858196</v>
      </c>
      <c r="CB694">
        <f ca="1">_xll.EMP($D$412:$D$511,$E$412:$E$511,A694)</f>
        <v>33.580805563985962</v>
      </c>
      <c r="CC694">
        <f ca="1">_xll.EMP($F$412:$F$511,$G$412:$G$511,A694)</f>
        <v>34.344164183221586</v>
      </c>
      <c r="CD694">
        <f ca="1">_xll.EMP($H$412:$H$511,$I$412:$I$511,A694)</f>
        <v>33.545414251928619</v>
      </c>
      <c r="CE694">
        <f ca="1">_xll.EMP($J$412:$J$511,$K$412:$K$511,A694)</f>
        <v>33.671274130844211</v>
      </c>
      <c r="CF694" t="e">
        <f ca="1">_xll.EMP($L$412:$L$511,$M$412:$M$511,A694)</f>
        <v>#VALUE!</v>
      </c>
      <c r="CG694">
        <f ca="1">_xll.EMP($N$412:$N$511,$O$412:$O$511,A694)</f>
        <v>34.147794129338237</v>
      </c>
      <c r="CH694">
        <f ca="1">_xll.EMP($P$412:$P$511,$Q$412:$Q$511,A694)</f>
        <v>33.758211293160343</v>
      </c>
      <c r="CI694">
        <f ca="1">_xll.EMP($R$412:$R$511,$S$412:$S$511,A694)</f>
        <v>33.686553197781215</v>
      </c>
      <c r="CJ694">
        <f ca="1">_xll.EMP($T$412:$T$511,$U$412:$U$511,A694)</f>
        <v>33.934503200231987</v>
      </c>
      <c r="CK694">
        <f ca="1">_xll.EMP($V$412:$V$511,$W$412:$W$511,A694)</f>
        <v>33.153992229415934</v>
      </c>
      <c r="CM694" s="12"/>
      <c r="CP694" s="6">
        <f t="shared" ca="1" si="182"/>
        <v>30.70357282107981</v>
      </c>
      <c r="CQ694" s="6">
        <f ca="1">_xll.DEXPONINV($J$105,$K$105,A694)</f>
        <v>32.347470554094642</v>
      </c>
      <c r="CR694" s="6">
        <f ca="1">_xll.EXPONINV($K$106,A694)+$J$106</f>
        <v>28.693077112584369</v>
      </c>
      <c r="CS694" s="6">
        <f t="shared" ca="1" si="183"/>
        <v>30.21724389137281</v>
      </c>
      <c r="CT694" s="6">
        <f ca="1">_xll.LOGISTICINV($J$108,$K$108,A694)</f>
        <v>30.930366996964096</v>
      </c>
      <c r="CU694" s="6">
        <f ca="1">_xll.LOGLOGINV($J$109,$K$109,A694)</f>
        <v>30.089055837410317</v>
      </c>
      <c r="CV694" s="6">
        <f ca="1">_xll.LOGLOGISTICINV($J$110,$K$110,A694)</f>
        <v>31.066967779532963</v>
      </c>
      <c r="CW694" s="6">
        <f t="shared" ca="1" si="184"/>
        <v>30.108470041548458</v>
      </c>
      <c r="CX694" s="6">
        <f t="shared" ca="1" si="185"/>
        <v>30.434055416165108</v>
      </c>
      <c r="CY694" s="6">
        <f ca="1">_xll.PARETO($J$113,$K$113,A694)</f>
        <v>28.187888554516004</v>
      </c>
      <c r="CZ694" s="6">
        <f ca="1">_xll.UNIFORM($J$114,$K$114,A694)</f>
        <v>28.768094158218645</v>
      </c>
      <c r="DA694" s="6">
        <f ca="1">_xll.WEIBINV($J$115,$K$115,A694)</f>
        <v>30.77446972012109</v>
      </c>
      <c r="DB694" s="13"/>
      <c r="DC694" s="13"/>
      <c r="DD694" s="12"/>
      <c r="DE694">
        <f ca="1">_xll.EMP($B$524:$B$623,$C$524:$C$623,A694)</f>
        <v>32.159973119705128</v>
      </c>
      <c r="DF694">
        <f ca="1">_xll.EMP($D$524:$D$623,$E$524:$E$623,A694)</f>
        <v>31.834467315770677</v>
      </c>
      <c r="DG694">
        <f ca="1">_xll.EMP($F$524:$F$623,$G$524:$G$623,A694)</f>
        <v>31.786376969347824</v>
      </c>
      <c r="DH694">
        <f ca="1">_xll.EMP($H$524:$H$623,$I$524:$I$623,A694)</f>
        <v>31.822432886633027</v>
      </c>
      <c r="DI694">
        <f ca="1">_xll.EMP($J$524:$J$623,$K$524:$K$623,A694)</f>
        <v>31.654449982089012</v>
      </c>
      <c r="DJ694" t="e">
        <f ca="1">_xll.EMP($L$524:$L$623,$M$524:$M$623,A694)</f>
        <v>#VALUE!</v>
      </c>
      <c r="DK694">
        <f ca="1">_xll.EMP($N$524:$N$623,$O$524:$O$623,A694)</f>
        <v>31.918416877415343</v>
      </c>
      <c r="DL694">
        <f ca="1">_xll.EMP($P$524:$P$623,$Q$524:$Q$623,A694)</f>
        <v>31.883616599114568</v>
      </c>
      <c r="DM694">
        <f ca="1">_xll.EMP($R$524:$R$623,$S$524:$S$623,A694)</f>
        <v>31.844209896406429</v>
      </c>
      <c r="DN694">
        <f ca="1">_xll.EMP($T$524:$T$623,$U$524:$U$623,A694)</f>
        <v>31.91039824225556</v>
      </c>
      <c r="DO694">
        <f ca="1">_xll.EMP($V$524:$V$623,$W$524:$W$623,A694)</f>
        <v>31.68347174413174</v>
      </c>
    </row>
    <row r="695" spans="1:119">
      <c r="A695">
        <v>0.64</v>
      </c>
      <c r="D695" s="6">
        <f t="shared" ref="D695:D731" ca="1" si="186">BETAINV(A695,$C$83,$D$83,MIN($B$66:$B$75),MAX($B$66:$B$75))</f>
        <v>534.91352917183667</v>
      </c>
      <c r="E695" s="6">
        <f ca="1">_xll.DEXPONINV($C$84,$D$84,A695)</f>
        <v>486.40749560947319</v>
      </c>
      <c r="F695" s="6">
        <f ca="1">_xll.EXPONINV($D$85,A695)+$C$85</f>
        <v>464.04830420801704</v>
      </c>
      <c r="G695" s="6">
        <f t="shared" ref="G695:G731" ca="1" si="187">GAMMAINV(A695,$C$86,$D$86)</f>
        <v>500.91721914491677</v>
      </c>
      <c r="H695" s="6">
        <f ca="1">_xll.LOGISTICINV($C$87,$D$87,A695)</f>
        <v>517.11387392172787</v>
      </c>
      <c r="I695" s="6">
        <f ca="1">_xll.LOGLOGINV($C$88,$D$88,A695)</f>
        <v>516.07902093698203</v>
      </c>
      <c r="J695" s="6">
        <f ca="1">_xll.LOGLOGISTICINV($C$89,$D$89,A695)</f>
        <v>528.46021050603474</v>
      </c>
      <c r="K695" s="6">
        <f t="shared" ref="K695:K731" ca="1" si="188">LOGINV(A695,$C$90,$D$90)</f>
        <v>497.7400859880504</v>
      </c>
      <c r="L695" s="6">
        <f t="shared" ref="L695:L731" ca="1" si="189">NORMINV(A695,$C$91,$D$91)</f>
        <v>517.68572512807634</v>
      </c>
      <c r="M695" s="6">
        <f ca="1">_xll.PARETO($C$92,$D$92,A695)</f>
        <v>418.21362458512311</v>
      </c>
      <c r="N695" s="6">
        <f ca="1">_xll.UNIFORM($C$93,$D$93,A695)</f>
        <v>514.49937707782374</v>
      </c>
      <c r="O695" s="6">
        <f ca="1">_xll.WEIBINV($C$94,$D$94,A695)</f>
        <v>511.46318922764567</v>
      </c>
      <c r="P695" s="13"/>
      <c r="Q695" s="13"/>
      <c r="R695" s="13"/>
      <c r="S695">
        <f ca="1">_xll.EMP($B$186:$B$285,$C$186:$C$285,A695)</f>
        <v>549.47463666632268</v>
      </c>
      <c r="T695">
        <f ca="1">_xll.EMP($D$186:$D$285,$E$186:$E$285,A695)</f>
        <v>522.10177796845085</v>
      </c>
      <c r="U695">
        <f ca="1">_xll.EMP($F$186:$F$285,$G$186:$G$285,A695)</f>
        <v>535.28957941063788</v>
      </c>
      <c r="V695">
        <f ca="1">_xll.EMP($H$186:$H$285,$I$186:$I$285,A695)</f>
        <v>521.30168804862694</v>
      </c>
      <c r="W695">
        <f ca="1">_xll.EMP($J$186:$J$285,$K$186:$K$285,A695)</f>
        <v>527.80656855071175</v>
      </c>
      <c r="X695" t="e">
        <f ca="1">_xll.EMP($L$186:$L$285,$M$186:$M$285,A695)</f>
        <v>#VALUE!</v>
      </c>
      <c r="Y695">
        <f ca="1">_xll.EMP($N$186:$N$285,$O$186:$O$285,A695)</f>
        <v>534.76104395511391</v>
      </c>
      <c r="Z695">
        <f ca="1">_xll.EMP($P$186:$P$285,$Q$186:$Q$285,A695)</f>
        <v>526.10678454013566</v>
      </c>
      <c r="AA695">
        <f ca="1">_xll.EMP($R$186:$R$285,$S$186:$S$285,A695)</f>
        <v>524.48889498147003</v>
      </c>
      <c r="AB695">
        <f ca="1">_xll.EMP($T$186:$T$285,$U$186:$U$285,A695)</f>
        <v>530.02825941159836</v>
      </c>
      <c r="AC695">
        <f ca="1">_xll.EMP($V$186:$V$285,$W$186:$W$285,A695)</f>
        <v>517.20460141903027</v>
      </c>
      <c r="AH695" s="6">
        <f t="shared" ref="AH695:AH731" ca="1" si="190">BETAINV(A695,$J$83,$K$83,MIN($C$66:$C$75),MAX($C$66:$C$75))</f>
        <v>460.7856790996733</v>
      </c>
      <c r="AI695" s="6">
        <f ca="1">_xll.DEXPONINV($J$84,$K$84,A695)</f>
        <v>420.02572175669854</v>
      </c>
      <c r="AJ695" s="6">
        <f ca="1">_xll.EXPONINV($K$85,A695)+$J$85</f>
        <v>423.09442374860049</v>
      </c>
      <c r="AK695" s="6">
        <f t="shared" ref="AK695:AK731" ca="1" si="191">GAMMAINV(A695,$J$86,$K$86)</f>
        <v>442.30933072432481</v>
      </c>
      <c r="AL695" s="6">
        <f ca="1">_xll.LOGISTICINV($J$87,$K$87,A695)</f>
        <v>427.56776530619788</v>
      </c>
      <c r="AM695" s="6">
        <f ca="1">_xll.LOGLOGINV($J$88,$K$88,A695)</f>
        <v>427.1743864116313</v>
      </c>
      <c r="AN695" s="6">
        <f ca="1">_xll.LOGLOGISTICINV($J$89,$K$89,A695)</f>
        <v>427.58190754865194</v>
      </c>
      <c r="AO695" s="6">
        <f t="shared" ref="AO695:AO731" ca="1" si="192">LOGINV(A695,$J$90,$K$90)</f>
        <v>439.63480869404322</v>
      </c>
      <c r="AP695" s="6">
        <f t="shared" ref="AP695:AP731" ca="1" si="193">NORMINV(A695,$J$91,$K$91)</f>
        <v>447.70207111454249</v>
      </c>
      <c r="AQ695" s="6">
        <f ca="1">_xll.PARETO($J$92,$K$92,A695)</f>
        <v>417.86631783187568</v>
      </c>
      <c r="AR695" s="6">
        <f ca="1">_xll.UNIFORM($J$93,$K$93,A695)</f>
        <v>526.73623968469474</v>
      </c>
      <c r="AS695" s="6">
        <f ca="1">_xll.WEIBINV($J$94,$K$94,A695)</f>
        <v>455.80508495484776</v>
      </c>
      <c r="AT695" s="13"/>
      <c r="AU695" s="13"/>
      <c r="AV695" s="12"/>
      <c r="AW695">
        <f ca="1">_xll.EMP($B$299:$B$398,$C$299:$C$398,A695)</f>
        <v>427.53814486060372</v>
      </c>
      <c r="AX695">
        <f ca="1">_xll.EMP($D$299:$D$398,$E$299:$E$398,A695)</f>
        <v>419.41410688597836</v>
      </c>
      <c r="AY695">
        <f ca="1">_xll.EMP($F$299:$F$398,$G$299:$G$398,A695)</f>
        <v>422.9509220986871</v>
      </c>
      <c r="AZ695">
        <f ca="1">_xll.EMP($H$299:$H$398,$I$299:$I$398,A695)</f>
        <v>419.3739809027781</v>
      </c>
      <c r="BA695">
        <f ca="1">_xll.EMP($J$299:$J$398,$K$299:$K$398,A695)</f>
        <v>421.36107003959586</v>
      </c>
      <c r="BB695" t="e">
        <f ca="1">_xll.EMP($L$299:$L$398,$M$299:$M$398,A695)</f>
        <v>#VALUE!</v>
      </c>
      <c r="BC695">
        <f ca="1">_xll.EMP($N$299:$N$398,$O$299:$O$398,A695)</f>
        <v>420.08530501628042</v>
      </c>
      <c r="BD695">
        <f ca="1">_xll.EMP($P$299:$P$398,$Q$299:$Q$398,A695)</f>
        <v>419.57616014456136</v>
      </c>
      <c r="BE695">
        <f ca="1">_xll.EMP($R$299:$R$398,$S$299:$S$398,A695)</f>
        <v>419.65519475426754</v>
      </c>
      <c r="BF695">
        <f ca="1">_xll.EMP($T$299:$T$398,$U$299:$U$398,A695)</f>
        <v>419.77459149860226</v>
      </c>
      <c r="BG695">
        <f ca="1">_xll.EMP($V$299:$V$398,$W$299:$W$398,A695)</f>
        <v>419.4556302221838</v>
      </c>
      <c r="BH695" s="12"/>
      <c r="BL695" s="6">
        <f t="shared" ref="BL695:BL731" ca="1" si="194">BETAINV(A695,$C$104,$D$104,MIN($D$66:$D$75),MAX($D$66:$D$75))</f>
        <v>36.793201944677406</v>
      </c>
      <c r="BM695" s="6">
        <f ca="1">_xll.DEXPONINV($C$105,$D$105,A695)</f>
        <v>30.546421157663584</v>
      </c>
      <c r="BN695" s="6">
        <f ca="1">_xll.EXPONINV($D$106,A695)+$C$106</f>
        <v>31.737747478230204</v>
      </c>
      <c r="BO695" s="6">
        <f t="shared" ref="BO695:BO731" ca="1" si="195">GAMMAINV(A695,$C$107,$D$107)</f>
        <v>33.957932345678657</v>
      </c>
      <c r="BP695" s="6">
        <f ca="1">_xll.LOGISTICINV($C$108,$D$108,A695)</f>
        <v>33.533256560409107</v>
      </c>
      <c r="BQ695" s="6">
        <f ca="1">_xll.LOGLOGINV($C$109,$D$109,A695)</f>
        <v>32.85094393389663</v>
      </c>
      <c r="BR695" s="6">
        <f ca="1">_xll.LOGLOGISTICINV($C$110,$D$110,A695)</f>
        <v>32.401884371164869</v>
      </c>
      <c r="BS695" s="6">
        <f t="shared" ref="BS695:BS731" ca="1" si="196">LOGINV(A695,$C$111,$D$111)</f>
        <v>33.42551339997781</v>
      </c>
      <c r="BT695" s="6">
        <f t="shared" ref="BT695:BT731" ca="1" si="197">NORMINV(A695,$C$112,$D$112)</f>
        <v>35.016138172551486</v>
      </c>
      <c r="BU695" s="6">
        <f ca="1">_xll.PARETO($C$113,$D$113,A695)</f>
        <v>30.397828003452418</v>
      </c>
      <c r="BV695" s="6">
        <f ca="1">_xll.UNIFORM($C$114,$D$114,A695)</f>
        <v>41.994079139922633</v>
      </c>
      <c r="BW695" s="6">
        <f ca="1">_xll.WEIBINV($C$115,$D$115,A695)</f>
        <v>35.279956234996881</v>
      </c>
      <c r="BX695" s="13"/>
      <c r="BY695" s="13"/>
      <c r="BZ695" s="12"/>
      <c r="CA695">
        <f ca="1">_xll.EMP($B$412:$B$511,$C$412:$C$511,A695)</f>
        <v>35.780494223885988</v>
      </c>
      <c r="CB695">
        <f ca="1">_xll.EMP($D$412:$D$511,$E$412:$E$511,A695)</f>
        <v>33.908630708562782</v>
      </c>
      <c r="CC695">
        <f ca="1">_xll.EMP($F$412:$F$511,$G$412:$G$511,A695)</f>
        <v>34.694409688880711</v>
      </c>
      <c r="CD695">
        <f ca="1">_xll.EMP($H$412:$H$511,$I$412:$I$511,A695)</f>
        <v>33.865106763294655</v>
      </c>
      <c r="CE695">
        <f ca="1">_xll.EMP($J$412:$J$511,$K$412:$K$511,A695)</f>
        <v>33.98549112085233</v>
      </c>
      <c r="CF695" t="e">
        <f ca="1">_xll.EMP($L$412:$L$511,$M$412:$M$511,A695)</f>
        <v>#VALUE!</v>
      </c>
      <c r="CG695">
        <f ca="1">_xll.EMP($N$412:$N$511,$O$412:$O$511,A695)</f>
        <v>34.527622568296586</v>
      </c>
      <c r="CH695">
        <f ca="1">_xll.EMP($P$412:$P$511,$Q$412:$Q$511,A695)</f>
        <v>34.116016111920359</v>
      </c>
      <c r="CI695">
        <f ca="1">_xll.EMP($R$412:$R$511,$S$412:$S$511,A695)</f>
        <v>34.033776426559569</v>
      </c>
      <c r="CJ695">
        <f ca="1">_xll.EMP($T$412:$T$511,$U$412:$U$511,A695)</f>
        <v>34.315711105543123</v>
      </c>
      <c r="CK695">
        <f ca="1">_xll.EMP($V$412:$V$511,$W$412:$W$511,A695)</f>
        <v>33.451245354211004</v>
      </c>
      <c r="CM695" s="12"/>
      <c r="CP695" s="6">
        <f t="shared" ref="CP695:CP731" ca="1" si="198">BETAINV(A695,$J$104,$K$104,MIN($E$66:$E$75),MAX($E$66:$E$75))</f>
        <v>30.855596290464618</v>
      </c>
      <c r="CQ695" s="6">
        <f ca="1">_xll.DEXPONINV($J$105,$K$105,A695)</f>
        <v>32.458914344914554</v>
      </c>
      <c r="CR695" s="6">
        <f ca="1">_xll.EXPONINV($K$106,A695)+$J$106</f>
        <v>28.945985659440467</v>
      </c>
      <c r="CS695" s="6">
        <f t="shared" ref="CS695:CS731" ca="1" si="199">GAMMAINV(A695,$J$107,$K$107)</f>
        <v>30.365049043398031</v>
      </c>
      <c r="CT695" s="6">
        <f ca="1">_xll.LOGISTICINV($J$108,$K$108,A695)</f>
        <v>31.060573106273218</v>
      </c>
      <c r="CU695" s="6">
        <f ca="1">_xll.LOGLOGINV($J$109,$K$109,A695)</f>
        <v>30.270157744975215</v>
      </c>
      <c r="CV695" s="6">
        <f ca="1">_xll.LOGLOGISTICINV($J$110,$K$110,A695)</f>
        <v>31.219581699520319</v>
      </c>
      <c r="CW695" s="6">
        <f t="shared" ref="CW695:CW731" ca="1" si="200">LOGINV(A695,$J$111,$K$111)</f>
        <v>30.262841483706271</v>
      </c>
      <c r="CX695" s="6">
        <f t="shared" ref="CX695:CX731" ca="1" si="201">NORMINV(A695,$J$112,$K$112)</f>
        <v>30.569380123430243</v>
      </c>
      <c r="CY695" s="6">
        <f ca="1">_xll.PARETO($J$113,$K$113,A695)</f>
        <v>28.474949060038714</v>
      </c>
      <c r="CZ695" s="6">
        <f ca="1">_xll.UNIFORM($J$114,$K$114,A695)</f>
        <v>28.914959978592375</v>
      </c>
      <c r="DA695" s="6">
        <f ca="1">_xll.WEIBINV($J$115,$K$115,A695)</f>
        <v>30.885600970839256</v>
      </c>
      <c r="DB695" s="13"/>
      <c r="DC695" s="13"/>
      <c r="DD695" s="12"/>
      <c r="DE695">
        <f ca="1">_xll.EMP($B$524:$B$623,$C$524:$C$623,A695)</f>
        <v>32.342846472583361</v>
      </c>
      <c r="DF695">
        <f ca="1">_xll.EMP($D$524:$D$623,$E$524:$E$623,A695)</f>
        <v>31.924633450225716</v>
      </c>
      <c r="DG695">
        <f ca="1">_xll.EMP($F$524:$F$623,$G$524:$G$623,A695)</f>
        <v>31.929871508853289</v>
      </c>
      <c r="DH695">
        <f ca="1">_xll.EMP($H$524:$H$623,$I$524:$I$623,A695)</f>
        <v>31.914005592932167</v>
      </c>
      <c r="DI695">
        <f ca="1">_xll.EMP($J$524:$J$623,$K$524:$K$623,A695)</f>
        <v>31.797456822824593</v>
      </c>
      <c r="DJ695" t="e">
        <f ca="1">_xll.EMP($L$524:$L$623,$M$524:$M$623,A695)</f>
        <v>#VALUE!</v>
      </c>
      <c r="DK695">
        <f ca="1">_xll.EMP($N$524:$N$623,$O$524:$O$623,A695)</f>
        <v>31.996840067832071</v>
      </c>
      <c r="DL695">
        <f ca="1">_xll.EMP($P$524:$P$623,$Q$524:$Q$623,A695)</f>
        <v>31.968116845355894</v>
      </c>
      <c r="DM695">
        <f ca="1">_xll.EMP($R$524:$R$623,$S$524:$S$623,A695)</f>
        <v>31.93163150823117</v>
      </c>
      <c r="DN695">
        <f ca="1">_xll.EMP($T$524:$T$623,$U$524:$U$623,A695)</f>
        <v>31.99105149788279</v>
      </c>
      <c r="DO695">
        <f ca="1">_xll.EMP($V$524:$V$623,$W$524:$W$623,A695)</f>
        <v>31.785924372762043</v>
      </c>
    </row>
    <row r="696" spans="1:119">
      <c r="A696">
        <v>0.65</v>
      </c>
      <c r="D696" s="6">
        <f t="shared" ca="1" si="186"/>
        <v>543.035334969063</v>
      </c>
      <c r="E696" s="6">
        <f ca="1">_xll.DEXPONINV($C$84,$D$84,A696)</f>
        <v>490.05300489668326</v>
      </c>
      <c r="F696" s="6">
        <f ca="1">_xll.EXPONINV($D$85,A696)+$C$85</f>
        <v>474.60106829373899</v>
      </c>
      <c r="G696" s="6">
        <f t="shared" ca="1" si="187"/>
        <v>507.27831839241605</v>
      </c>
      <c r="H696" s="6">
        <f ca="1">_xll.LOGISTICINV($C$87,$D$87,A696)</f>
        <v>521.26206165403278</v>
      </c>
      <c r="I696" s="6">
        <f ca="1">_xll.LOGLOGINV($C$88,$D$88,A696)</f>
        <v>522.65597371910417</v>
      </c>
      <c r="J696" s="6">
        <f ca="1">_xll.LOGLOGISTICINV($C$89,$D$89,A696)</f>
        <v>534.31663926067756</v>
      </c>
      <c r="K696" s="6">
        <f t="shared" ca="1" si="188"/>
        <v>505.58879400288424</v>
      </c>
      <c r="L696" s="6">
        <f t="shared" ca="1" si="189"/>
        <v>522.31290426961243</v>
      </c>
      <c r="M696" s="6">
        <f ca="1">_xll.PARETO($C$92,$D$92,A696)</f>
        <v>437.52802243214796</v>
      </c>
      <c r="N696" s="6">
        <f ca="1">_xll.UNIFORM($C$93,$D$93,A696)</f>
        <v>521.26750124188027</v>
      </c>
      <c r="O696" s="6">
        <f ca="1">_xll.WEIBINV($C$94,$D$94,A696)</f>
        <v>516.34481245320751</v>
      </c>
      <c r="P696" s="13"/>
      <c r="Q696" s="13"/>
      <c r="R696" s="13"/>
      <c r="S696">
        <f ca="1">_xll.EMP($B$186:$B$285,$C$186:$C$285,A696)</f>
        <v>555.95108483133333</v>
      </c>
      <c r="T696">
        <f ca="1">_xll.EMP($D$186:$D$285,$E$186:$E$285,A696)</f>
        <v>526.67798435107818</v>
      </c>
      <c r="U696">
        <f ca="1">_xll.EMP($F$186:$F$285,$G$186:$G$285,A696)</f>
        <v>540.61012270243839</v>
      </c>
      <c r="V696">
        <f ca="1">_xll.EMP($H$186:$H$285,$I$186:$I$285,A696)</f>
        <v>525.76193256099839</v>
      </c>
      <c r="W696">
        <f ca="1">_xll.EMP($J$186:$J$285,$K$186:$K$285,A696)</f>
        <v>532.61700391491706</v>
      </c>
      <c r="X696" t="e">
        <f ca="1">_xll.EMP($L$186:$L$285,$M$186:$M$285,A696)</f>
        <v>#VALUE!</v>
      </c>
      <c r="Y696">
        <f ca="1">_xll.EMP($N$186:$N$285,$O$186:$O$285,A696)</f>
        <v>539.42152890217687</v>
      </c>
      <c r="Z696">
        <f ca="1">_xll.EMP($P$186:$P$285,$Q$186:$Q$285,A696)</f>
        <v>530.87618990501585</v>
      </c>
      <c r="AA696">
        <f ca="1">_xll.EMP($R$186:$R$285,$S$186:$S$285,A696)</f>
        <v>529.39715145049774</v>
      </c>
      <c r="AB696">
        <f ca="1">_xll.EMP($T$186:$T$285,$U$186:$U$285,A696)</f>
        <v>534.82756691417148</v>
      </c>
      <c r="AC696">
        <f ca="1">_xll.EMP($V$186:$V$285,$W$186:$W$285,A696)</f>
        <v>520.50916876265421</v>
      </c>
      <c r="AH696" s="6">
        <f t="shared" ca="1" si="190"/>
        <v>463.9022993892271</v>
      </c>
      <c r="AI696" s="6">
        <f ca="1">_xll.DEXPONINV($J$84,$K$84,A696)</f>
        <v>421.26435549398013</v>
      </c>
      <c r="AJ696" s="6">
        <f ca="1">_xll.EXPONINV($K$85,A696)+$J$85</f>
        <v>424.99558406161685</v>
      </c>
      <c r="AK696" s="6">
        <f t="shared" ca="1" si="191"/>
        <v>444.15662845120949</v>
      </c>
      <c r="AL696" s="6">
        <f ca="1">_xll.LOGISTICINV($J$87,$K$87,A696)</f>
        <v>429.00423261631454</v>
      </c>
      <c r="AM696" s="6">
        <f ca="1">_xll.LOGLOGINV($J$88,$K$88,A696)</f>
        <v>428.6446038708242</v>
      </c>
      <c r="AN696" s="6">
        <f ca="1">_xll.LOGLOGISTICINV($J$89,$K$89,A696)</f>
        <v>429.01058361689769</v>
      </c>
      <c r="AO696" s="6">
        <f t="shared" ca="1" si="192"/>
        <v>441.42699240853733</v>
      </c>
      <c r="AP696" s="6">
        <f t="shared" ca="1" si="193"/>
        <v>449.65557906204157</v>
      </c>
      <c r="AQ696" s="6">
        <f ca="1">_xll.PARETO($J$92,$K$92,A696)</f>
        <v>419.77702901000413</v>
      </c>
      <c r="AR696" s="6">
        <f ca="1">_xll.UNIFORM($J$93,$K$93,A696)</f>
        <v>529.43295399483145</v>
      </c>
      <c r="AS696" s="6">
        <f ca="1">_xll.WEIBINV($J$94,$K$94,A696)</f>
        <v>458.23720059475158</v>
      </c>
      <c r="AT696" s="13"/>
      <c r="AU696" s="13"/>
      <c r="AV696" s="12"/>
      <c r="AW696">
        <f ca="1">_xll.EMP($B$299:$B$398,$C$299:$C$398,A696)</f>
        <v>429.14543604050709</v>
      </c>
      <c r="AX696">
        <f ca="1">_xll.EMP($D$299:$D$398,$E$299:$E$398,A696)</f>
        <v>420.41239273128014</v>
      </c>
      <c r="AY696">
        <f ca="1">_xll.EMP($F$299:$F$398,$G$299:$G$398,A696)</f>
        <v>424.12813057094274</v>
      </c>
      <c r="AZ696">
        <f ca="1">_xll.EMP($H$299:$H$398,$I$299:$I$398,A696)</f>
        <v>420.38974079386236</v>
      </c>
      <c r="BA696">
        <f ca="1">_xll.EMP($J$299:$J$398,$K$299:$K$398,A696)</f>
        <v>422.50102756496187</v>
      </c>
      <c r="BB696" t="e">
        <f ca="1">_xll.EMP($L$299:$L$398,$M$299:$M$398,A696)</f>
        <v>#VALUE!</v>
      </c>
      <c r="BC696">
        <f ca="1">_xll.EMP($N$299:$N$398,$O$299:$O$398,A696)</f>
        <v>420.89822841892243</v>
      </c>
      <c r="BD696">
        <f ca="1">_xll.EMP($P$299:$P$398,$Q$299:$Q$398,A696)</f>
        <v>420.49443035833639</v>
      </c>
      <c r="BE696">
        <f ca="1">_xll.EMP($R$299:$R$398,$S$299:$S$398,A696)</f>
        <v>420.62187761988417</v>
      </c>
      <c r="BF696">
        <f ca="1">_xll.EMP($T$299:$T$398,$U$299:$U$398,A696)</f>
        <v>420.63167870200169</v>
      </c>
      <c r="BG696">
        <f ca="1">_xll.EMP($V$299:$V$398,$W$299:$W$398,A696)</f>
        <v>420.58818765286571</v>
      </c>
      <c r="BH696" s="12"/>
      <c r="BL696" s="6">
        <f t="shared" ca="1" si="194"/>
        <v>37.235038191465421</v>
      </c>
      <c r="BM696" s="6">
        <f ca="1">_xll.DEXPONINV($C$105,$D$105,A696)</f>
        <v>30.763042756895491</v>
      </c>
      <c r="BN696" s="6">
        <f ca="1">_xll.EXPONINV($D$106,A696)+$C$106</f>
        <v>32.085656095108085</v>
      </c>
      <c r="BO696" s="6">
        <f t="shared" ca="1" si="195"/>
        <v>34.222603846982622</v>
      </c>
      <c r="BP696" s="6">
        <f ca="1">_xll.LOGISTICINV($C$108,$D$108,A696)</f>
        <v>33.771182778291767</v>
      </c>
      <c r="BQ696" s="6">
        <f ca="1">_xll.LOGLOGINV($C$109,$D$109,A696)</f>
        <v>33.103777266109056</v>
      </c>
      <c r="BR696" s="6">
        <f ca="1">_xll.LOGLOGISTICINV($C$110,$D$110,A696)</f>
        <v>32.642966404931606</v>
      </c>
      <c r="BS696" s="6">
        <f t="shared" ca="1" si="196"/>
        <v>33.688982134606704</v>
      </c>
      <c r="BT696" s="6">
        <f t="shared" ca="1" si="197"/>
        <v>35.281846941863577</v>
      </c>
      <c r="BU696" s="6">
        <f ca="1">_xll.PARETO($C$113,$D$113,A696)</f>
        <v>30.78891746222568</v>
      </c>
      <c r="BV696" s="6">
        <f ca="1">_xll.UNIFORM($C$114,$D$114,A696)</f>
        <v>42.351480115246233</v>
      </c>
      <c r="BW696" s="6">
        <f ca="1">_xll.WEIBINV($C$115,$D$115,A696)</f>
        <v>35.57441477935982</v>
      </c>
      <c r="BX696" s="13"/>
      <c r="BY696" s="13"/>
      <c r="BZ696" s="12"/>
      <c r="CA696">
        <f ca="1">_xll.EMP($B$412:$B$511,$C$412:$C$511,A696)</f>
        <v>36.206970057823284</v>
      </c>
      <c r="CB696">
        <f ca="1">_xll.EMP($D$412:$D$511,$E$412:$E$511,A696)</f>
        <v>34.221703650680901</v>
      </c>
      <c r="CC696">
        <f ca="1">_xll.EMP($F$412:$F$511,$G$412:$G$511,A696)</f>
        <v>35.040090264645791</v>
      </c>
      <c r="CD696">
        <f ca="1">_xll.EMP($H$412:$H$511,$I$412:$I$511,A696)</f>
        <v>34.173107914271583</v>
      </c>
      <c r="CE696">
        <f ca="1">_xll.EMP($J$412:$J$511,$K$412:$K$511,A696)</f>
        <v>34.304188854996397</v>
      </c>
      <c r="CF696" t="e">
        <f ca="1">_xll.EMP($L$412:$L$511,$M$412:$M$511,A696)</f>
        <v>#VALUE!</v>
      </c>
      <c r="CG696">
        <f ca="1">_xll.EMP($N$412:$N$511,$O$412:$O$511,A696)</f>
        <v>34.856093651007939</v>
      </c>
      <c r="CH696">
        <f ca="1">_xll.EMP($P$412:$P$511,$Q$412:$Q$511,A696)</f>
        <v>34.44904310457963</v>
      </c>
      <c r="CI696">
        <f ca="1">_xll.EMP($R$412:$R$511,$S$412:$S$511,A696)</f>
        <v>34.359863490611666</v>
      </c>
      <c r="CJ696">
        <f ca="1">_xll.EMP($T$412:$T$511,$U$412:$U$511,A696)</f>
        <v>34.657887316757467</v>
      </c>
      <c r="CK696">
        <f ca="1">_xll.EMP($V$412:$V$511,$W$412:$W$511,A696)</f>
        <v>33.748498479006074</v>
      </c>
      <c r="CM696" s="12"/>
      <c r="CP696" s="6">
        <f t="shared" ca="1" si="198"/>
        <v>31.00526671554718</v>
      </c>
      <c r="CQ696" s="6">
        <f ca="1">_xll.DEXPONINV($J$105,$K$105,A696)</f>
        <v>32.57349780699365</v>
      </c>
      <c r="CR696" s="6">
        <f ca="1">_xll.EXPONINV($K$106,A696)+$J$106</f>
        <v>29.206019320131304</v>
      </c>
      <c r="CS696" s="6">
        <f t="shared" ca="1" si="199"/>
        <v>30.514763615258879</v>
      </c>
      <c r="CT696" s="6">
        <f ca="1">_xll.LOGISTICINV($J$108,$K$108,A696)</f>
        <v>31.192371758475282</v>
      </c>
      <c r="CU696" s="6">
        <f ca="1">_xll.LOGLOGINV($J$109,$K$109,A696)</f>
        <v>30.454805621068445</v>
      </c>
      <c r="CV696" s="6">
        <f ca="1">_xll.LOGLOGISTICINV($J$110,$K$110,A696)</f>
        <v>31.374825759972708</v>
      </c>
      <c r="CW696" s="6">
        <f t="shared" ca="1" si="200"/>
        <v>30.419502588367301</v>
      </c>
      <c r="CX696" s="6">
        <f t="shared" ca="1" si="201"/>
        <v>30.7060080884443</v>
      </c>
      <c r="CY696" s="6">
        <f ca="1">_xll.PARETO($J$113,$K$113,A696)</f>
        <v>28.773145195545148</v>
      </c>
      <c r="CZ696" s="6">
        <f ca="1">_xll.UNIFORM($J$114,$K$114,A696)</f>
        <v>29.061825798966105</v>
      </c>
      <c r="DA696" s="6">
        <f ca="1">_xll.WEIBINV($J$115,$K$115,A696)</f>
        <v>30.997199540001038</v>
      </c>
      <c r="DB696" s="13"/>
      <c r="DC696" s="13"/>
      <c r="DD696" s="12"/>
      <c r="DE696">
        <f ca="1">_xll.EMP($B$524:$B$623,$C$524:$C$623,A696)</f>
        <v>32.526362540180898</v>
      </c>
      <c r="DF696">
        <f ca="1">_xll.EMP($D$524:$D$623,$E$524:$E$623,A696)</f>
        <v>32.014692037732644</v>
      </c>
      <c r="DG696">
        <f ca="1">_xll.EMP($F$524:$F$623,$G$524:$G$623,A696)</f>
        <v>32.074757966199712</v>
      </c>
      <c r="DH696">
        <f ca="1">_xll.EMP($H$524:$H$623,$I$524:$I$623,A696)</f>
        <v>32.005582525142927</v>
      </c>
      <c r="DI696">
        <f ca="1">_xll.EMP($J$524:$J$623,$K$524:$K$623,A696)</f>
        <v>31.940347428397175</v>
      </c>
      <c r="DJ696" t="e">
        <f ca="1">_xll.EMP($L$524:$L$623,$M$524:$M$623,A696)</f>
        <v>#VALUE!</v>
      </c>
      <c r="DK696">
        <f ca="1">_xll.EMP($N$524:$N$623,$O$524:$O$623,A696)</f>
        <v>32.074772620422856</v>
      </c>
      <c r="DL696">
        <f ca="1">_xll.EMP($P$524:$P$623,$Q$524:$Q$623,A696)</f>
        <v>32.051340605517886</v>
      </c>
      <c r="DM696">
        <f ca="1">_xll.EMP($R$524:$R$623,$S$524:$S$623,A696)</f>
        <v>32.019423069889484</v>
      </c>
      <c r="DN696">
        <f ca="1">_xll.EMP($T$524:$T$623,$U$524:$U$623,A696)</f>
        <v>32.070467658610418</v>
      </c>
      <c r="DO696">
        <f ca="1">_xll.EMP($V$524:$V$623,$W$524:$W$623,A696)</f>
        <v>31.888377001392342</v>
      </c>
    </row>
    <row r="697" spans="1:119">
      <c r="A697">
        <v>0.66</v>
      </c>
      <c r="D697" s="6">
        <f t="shared" ca="1" si="186"/>
        <v>551.1103450164444</v>
      </c>
      <c r="E697" s="6">
        <f ca="1">_xll.DEXPONINV($C$84,$D$84,A697)</f>
        <v>493.80419571015045</v>
      </c>
      <c r="F697" s="6">
        <f ca="1">_xll.EXPONINV($D$85,A697)+$C$85</f>
        <v>485.45975183458972</v>
      </c>
      <c r="G697" s="6">
        <f t="shared" ca="1" si="187"/>
        <v>513.75996778602916</v>
      </c>
      <c r="H697" s="6">
        <f ca="1">_xll.LOGISTICINV($C$87,$D$87,A697)</f>
        <v>525.46533168322048</v>
      </c>
      <c r="I697" s="6">
        <f ca="1">_xll.LOGLOGINV($C$88,$D$88,A697)</f>
        <v>529.3680289107873</v>
      </c>
      <c r="J697" s="6">
        <f ca="1">_xll.LOGLOGISTICINV($C$89,$D$89,A697)</f>
        <v>540.31703639970704</v>
      </c>
      <c r="K697" s="6">
        <f t="shared" ca="1" si="188"/>
        <v>513.64532385871576</v>
      </c>
      <c r="L697" s="6">
        <f t="shared" ca="1" si="189"/>
        <v>526.98848659483747</v>
      </c>
      <c r="M697" s="6">
        <f ca="1">_xll.PARETO($C$92,$D$92,A697)</f>
        <v>458.33390748638516</v>
      </c>
      <c r="N697" s="6">
        <f ca="1">_xll.UNIFORM($C$93,$D$93,A697)</f>
        <v>528.03562540593691</v>
      </c>
      <c r="O697" s="6">
        <f ca="1">_xll.WEIBINV($C$94,$D$94,A697)</f>
        <v>521.27975762809263</v>
      </c>
      <c r="P697" s="13"/>
      <c r="Q697" s="13"/>
      <c r="R697" s="13"/>
      <c r="S697">
        <f ca="1">_xll.EMP($B$186:$B$285,$C$186:$C$285,A697)</f>
        <v>562.48165637349291</v>
      </c>
      <c r="T697">
        <f ca="1">_xll.EMP($D$186:$D$285,$E$186:$E$285,A697)</f>
        <v>531.24571014627963</v>
      </c>
      <c r="U697">
        <f ca="1">_xll.EMP($F$186:$F$285,$G$186:$G$285,A697)</f>
        <v>545.85653402428284</v>
      </c>
      <c r="V697">
        <f ca="1">_xll.EMP($H$186:$H$285,$I$186:$I$285,A697)</f>
        <v>530.28326817664424</v>
      </c>
      <c r="W697">
        <f ca="1">_xll.EMP($J$186:$J$285,$K$186:$K$285,A697)</f>
        <v>537.50719477186067</v>
      </c>
      <c r="X697" t="e">
        <f ca="1">_xll.EMP($L$186:$L$285,$M$186:$M$285,A697)</f>
        <v>#VALUE!</v>
      </c>
      <c r="Y697">
        <f ca="1">_xll.EMP($N$186:$N$285,$O$186:$O$285,A697)</f>
        <v>543.27200290607914</v>
      </c>
      <c r="Z697">
        <f ca="1">_xll.EMP($P$186:$P$285,$Q$186:$Q$285,A697)</f>
        <v>535.41935959360455</v>
      </c>
      <c r="AA697">
        <f ca="1">_xll.EMP($R$186:$R$285,$S$186:$S$285,A697)</f>
        <v>534.15022182981477</v>
      </c>
      <c r="AB697">
        <f ca="1">_xll.EMP($T$186:$T$285,$U$186:$U$285,A697)</f>
        <v>539.30049516722249</v>
      </c>
      <c r="AC697">
        <f ca="1">_xll.EMP($V$186:$V$285,$W$186:$W$285,A697)</f>
        <v>523.88269972719127</v>
      </c>
      <c r="AH697" s="6">
        <f t="shared" ca="1" si="190"/>
        <v>467.06906952871805</v>
      </c>
      <c r="AI697" s="6">
        <f ca="1">_xll.DEXPONINV($J$84,$K$84,A697)</f>
        <v>422.53889661580428</v>
      </c>
      <c r="AJ697" s="6">
        <f ca="1">_xll.EXPONINV($K$85,A697)+$J$85</f>
        <v>426.95185807966317</v>
      </c>
      <c r="AK697" s="6">
        <f t="shared" ca="1" si="191"/>
        <v>446.02844493768748</v>
      </c>
      <c r="AL697" s="6">
        <f ca="1">_xll.LOGISTICINV($J$87,$K$87,A697)</f>
        <v>430.45977426056072</v>
      </c>
      <c r="AM697" s="6">
        <f ca="1">_xll.LOGLOGINV($J$88,$K$88,A697)</f>
        <v>430.14502223428008</v>
      </c>
      <c r="AN697" s="6">
        <f ca="1">_xll.LOGLOGISTICINV($J$89,$K$89,A697)</f>
        <v>430.46309975995223</v>
      </c>
      <c r="AO697" s="6">
        <f t="shared" ca="1" si="192"/>
        <v>443.24534451282767</v>
      </c>
      <c r="AP697" s="6">
        <f t="shared" ca="1" si="193"/>
        <v>451.62952192271956</v>
      </c>
      <c r="AQ697" s="6">
        <f ca="1">_xll.PARETO($J$92,$K$92,A697)</f>
        <v>421.75225156198189</v>
      </c>
      <c r="AR697" s="6">
        <f ca="1">_xll.UNIFORM($J$93,$K$93,A697)</f>
        <v>532.12966830496816</v>
      </c>
      <c r="AS697" s="6">
        <f ca="1">_xll.WEIBINV($J$94,$K$94,A697)</f>
        <v>460.68562557485643</v>
      </c>
      <c r="AT697" s="13"/>
      <c r="AU697" s="13"/>
      <c r="AV697" s="12"/>
      <c r="AW697">
        <f ca="1">_xll.EMP($B$299:$B$398,$C$299:$C$398,A697)</f>
        <v>430.77624585811503</v>
      </c>
      <c r="AX697">
        <f ca="1">_xll.EMP($D$299:$D$398,$E$299:$E$398,A697)</f>
        <v>421.41772496693369</v>
      </c>
      <c r="AY697">
        <f ca="1">_xll.EMP($F$299:$F$398,$G$299:$G$398,A697)</f>
        <v>425.31781990028179</v>
      </c>
      <c r="AZ697">
        <f ca="1">_xll.EMP($H$299:$H$398,$I$299:$I$398,A697)</f>
        <v>421.4174115388459</v>
      </c>
      <c r="BA697">
        <f ca="1">_xll.EMP($J$299:$J$398,$K$299:$K$398,A697)</f>
        <v>423.66799346243238</v>
      </c>
      <c r="BB697" t="e">
        <f ca="1">_xll.EMP($L$299:$L$398,$M$299:$M$398,A697)</f>
        <v>#VALUE!</v>
      </c>
      <c r="BC697">
        <f ca="1">_xll.EMP($N$299:$N$398,$O$299:$O$398,A697)</f>
        <v>421.71115182156439</v>
      </c>
      <c r="BD697">
        <f ca="1">_xll.EMP($P$299:$P$398,$Q$299:$Q$398,A697)</f>
        <v>421.41270057211148</v>
      </c>
      <c r="BE697">
        <f ca="1">_xll.EMP($R$299:$R$398,$S$299:$S$398,A697)</f>
        <v>421.58856048550086</v>
      </c>
      <c r="BF697">
        <f ca="1">_xll.EMP($T$299:$T$398,$U$299:$U$398,A697)</f>
        <v>421.48876590540107</v>
      </c>
      <c r="BG697">
        <f ca="1">_xll.EMP($V$299:$V$398,$W$299:$W$398,A697)</f>
        <v>421.73377337283381</v>
      </c>
      <c r="BH697" s="12"/>
      <c r="BL697" s="6">
        <f t="shared" ca="1" si="194"/>
        <v>37.680811187964466</v>
      </c>
      <c r="BM697" s="6">
        <f ca="1">_xll.DEXPONINV($C$105,$D$105,A697)</f>
        <v>30.985944110044745</v>
      </c>
      <c r="BN697" s="6">
        <f ca="1">_xll.EXPONINV($D$106,A697)+$C$106</f>
        <v>32.443650412153751</v>
      </c>
      <c r="BO697" s="6">
        <f t="shared" ca="1" si="195"/>
        <v>34.491427702558127</v>
      </c>
      <c r="BP697" s="6">
        <f ca="1">_xll.LOGISTICINV($C$108,$D$108,A697)</f>
        <v>34.012268333074132</v>
      </c>
      <c r="BQ697" s="6">
        <f ca="1">_xll.LOGLOGINV($C$109,$D$109,A697)</f>
        <v>33.361804248562073</v>
      </c>
      <c r="BR697" s="6">
        <f ca="1">_xll.LOGLOGISTICINV($C$110,$D$110,A697)</f>
        <v>32.889079366187133</v>
      </c>
      <c r="BS697" s="6">
        <f t="shared" ca="1" si="196"/>
        <v>33.957316404306454</v>
      </c>
      <c r="BT697" s="6">
        <f t="shared" ca="1" si="197"/>
        <v>35.550335190849005</v>
      </c>
      <c r="BU697" s="6">
        <f ca="1">_xll.PARETO($C$113,$D$113,A697)</f>
        <v>31.196597616305741</v>
      </c>
      <c r="BV697" s="6">
        <f ca="1">_xll.UNIFORM($C$114,$D$114,A697)</f>
        <v>42.708881090569832</v>
      </c>
      <c r="BW697" s="6">
        <f ca="1">_xll.WEIBINV($C$115,$D$115,A697)</f>
        <v>35.87173618400184</v>
      </c>
      <c r="BX697" s="13"/>
      <c r="BY697" s="13"/>
      <c r="BZ697" s="12"/>
      <c r="CA697">
        <f ca="1">_xll.EMP($B$412:$B$511,$C$412:$C$511,A697)</f>
        <v>36.637385607032883</v>
      </c>
      <c r="CB697">
        <f ca="1">_xll.EMP($D$412:$D$511,$E$412:$E$511,A697)</f>
        <v>34.525002885989259</v>
      </c>
      <c r="CC697">
        <f ca="1">_xll.EMP($F$412:$F$511,$G$412:$G$511,A697)</f>
        <v>35.381740857781985</v>
      </c>
      <c r="CD697">
        <f ca="1">_xll.EMP($H$412:$H$511,$I$412:$I$511,A697)</f>
        <v>34.473057021299141</v>
      </c>
      <c r="CE697">
        <f ca="1">_xll.EMP($J$412:$J$511,$K$412:$K$511,A697)</f>
        <v>34.627980108554063</v>
      </c>
      <c r="CF697" t="e">
        <f ca="1">_xll.EMP($L$412:$L$511,$M$412:$M$511,A697)</f>
        <v>#VALUE!</v>
      </c>
      <c r="CG697">
        <f ca="1">_xll.EMP($N$412:$N$511,$O$412:$O$511,A697)</f>
        <v>35.149167054124504</v>
      </c>
      <c r="CH697">
        <f ca="1">_xll.EMP($P$412:$P$511,$Q$412:$Q$511,A697)</f>
        <v>34.7619435052328</v>
      </c>
      <c r="CI697">
        <f ca="1">_xll.EMP($R$412:$R$511,$S$412:$S$511,A697)</f>
        <v>34.668594198076519</v>
      </c>
      <c r="CJ697">
        <f ca="1">_xll.EMP($T$412:$T$511,$U$412:$U$511,A697)</f>
        <v>34.96528434447729</v>
      </c>
      <c r="CK697">
        <f ca="1">_xll.EMP($V$412:$V$511,$W$412:$W$511,A697)</f>
        <v>34.045751603801143</v>
      </c>
      <c r="CM697" s="12"/>
      <c r="CP697" s="6">
        <f t="shared" ca="1" si="198"/>
        <v>31.152542077679229</v>
      </c>
      <c r="CQ697" s="6">
        <f ca="1">_xll.DEXPONINV($J$105,$K$105,A697)</f>
        <v>32.691402987439737</v>
      </c>
      <c r="CR697" s="6">
        <f ca="1">_xll.EXPONINV($K$106,A697)+$J$106</f>
        <v>29.473591229109271</v>
      </c>
      <c r="CS697" s="6">
        <f t="shared" ca="1" si="199"/>
        <v>30.666541114545105</v>
      </c>
      <c r="CT697" s="6">
        <f ca="1">_xll.LOGISTICINV($J$108,$K$108,A697)</f>
        <v>31.325920517701867</v>
      </c>
      <c r="CU697" s="6">
        <f ca="1">_xll.LOGLOGINV($J$109,$K$109,A697)</f>
        <v>30.643246495805112</v>
      </c>
      <c r="CV697" s="6">
        <f ca="1">_xll.LOGLOGISTICINV($J$110,$K$110,A697)</f>
        <v>31.532918686555178</v>
      </c>
      <c r="CW697" s="6">
        <f t="shared" ca="1" si="200"/>
        <v>30.578626235065038</v>
      </c>
      <c r="CX697" s="6">
        <f t="shared" ca="1" si="201"/>
        <v>30.84406526730233</v>
      </c>
      <c r="CY697" s="6">
        <f ca="1">_xll.PARETO($J$113,$K$113,A697)</f>
        <v>29.083246101357979</v>
      </c>
      <c r="CZ697" s="6">
        <f ca="1">_xll.UNIFORM($J$114,$K$114,A697)</f>
        <v>29.208691619339838</v>
      </c>
      <c r="DA697" s="6">
        <f ca="1">_xll.WEIBINV($J$115,$K$115,A697)</f>
        <v>31.10935383927082</v>
      </c>
      <c r="DB697" s="13"/>
      <c r="DC697" s="13"/>
      <c r="DD697" s="12"/>
      <c r="DE697">
        <f ca="1">_xll.EMP($B$524:$B$623,$C$524:$C$623,A697)</f>
        <v>32.710922738957052</v>
      </c>
      <c r="DF697">
        <f ca="1">_xll.EMP($D$524:$D$623,$E$524:$E$623,A697)</f>
        <v>32.104602378200113</v>
      </c>
      <c r="DG697">
        <f ca="1">_xll.EMP($F$524:$F$623,$G$524:$G$623,A697)</f>
        <v>32.220837673882542</v>
      </c>
      <c r="DH697">
        <f ca="1">_xll.EMP($H$524:$H$623,$I$524:$I$623,A697)</f>
        <v>32.097193512915496</v>
      </c>
      <c r="DI697">
        <f ca="1">_xll.EMP($J$524:$J$623,$K$524:$K$623,A697)</f>
        <v>32.083283705744293</v>
      </c>
      <c r="DJ697" t="e">
        <f ca="1">_xll.EMP($L$524:$L$623,$M$524:$M$623,A697)</f>
        <v>#VALUE!</v>
      </c>
      <c r="DK697">
        <f ca="1">_xll.EMP($N$524:$N$623,$O$524:$O$623,A697)</f>
        <v>32.15256952281424</v>
      </c>
      <c r="DL697">
        <f ca="1">_xll.EMP($P$524:$P$623,$Q$524:$Q$623,A697)</f>
        <v>32.134300229845884</v>
      </c>
      <c r="DM697">
        <f ca="1">_xll.EMP($R$524:$R$623,$S$524:$S$623,A697)</f>
        <v>32.107611737485065</v>
      </c>
      <c r="DN697">
        <f ca="1">_xll.EMP($T$524:$T$623,$U$524:$U$623,A697)</f>
        <v>32.14955950297275</v>
      </c>
      <c r="DO697">
        <f ca="1">_xll.EMP($V$524:$V$623,$W$524:$W$623,A697)</f>
        <v>31.991959089941034</v>
      </c>
    </row>
    <row r="698" spans="1:119">
      <c r="A698">
        <v>0.67</v>
      </c>
      <c r="D698" s="6">
        <f t="shared" ca="1" si="186"/>
        <v>559.13500929157885</v>
      </c>
      <c r="E698" s="6">
        <f ca="1">_xll.DEXPONINV($C$84,$D$84,A698)</f>
        <v>497.66737876055959</v>
      </c>
      <c r="F698" s="6">
        <f ca="1">_xll.EXPONINV($D$85,A698)+$C$85</f>
        <v>496.64262263235611</v>
      </c>
      <c r="G698" s="6">
        <f t="shared" ca="1" si="187"/>
        <v>520.37039907259782</v>
      </c>
      <c r="H698" s="6">
        <f ca="1">_xll.LOGISTICINV($C$87,$D$87,A698)</f>
        <v>529.72899197309277</v>
      </c>
      <c r="I698" s="6">
        <f ca="1">_xll.LOGLOGINV($C$88,$D$88,A698)</f>
        <v>536.22471132962744</v>
      </c>
      <c r="J698" s="6">
        <f ca="1">_xll.LOGLOGISTICINV($C$89,$D$89,A698)</f>
        <v>546.4724914937774</v>
      </c>
      <c r="K698" s="6">
        <f t="shared" ca="1" si="188"/>
        <v>521.92366588872551</v>
      </c>
      <c r="L698" s="6">
        <f t="shared" ca="1" si="189"/>
        <v>531.71701688209509</v>
      </c>
      <c r="M698" s="6">
        <f ca="1">_xll.PARETO($C$92,$D$92,A698)</f>
        <v>480.79557458529365</v>
      </c>
      <c r="N698" s="6">
        <f ca="1">_xll.UNIFORM($C$93,$D$93,A698)</f>
        <v>534.80374956999344</v>
      </c>
      <c r="O698" s="6">
        <f ca="1">_xll.WEIBINV($C$94,$D$94,A698)</f>
        <v>526.27264833871664</v>
      </c>
      <c r="P698" s="13"/>
      <c r="Q698" s="13"/>
      <c r="R698" s="13"/>
      <c r="S698">
        <f ca="1">_xll.EMP($B$186:$B$285,$C$186:$C$285,A698)</f>
        <v>569.08828118812357</v>
      </c>
      <c r="T698">
        <f ca="1">_xll.EMP($D$186:$D$285,$E$186:$E$285,A698)</f>
        <v>535.72047118038506</v>
      </c>
      <c r="U698">
        <f ca="1">_xll.EMP($F$186:$F$285,$G$186:$G$285,A698)</f>
        <v>550.99691894226874</v>
      </c>
      <c r="V698">
        <f ca="1">_xll.EMP($H$186:$H$285,$I$186:$I$285,A698)</f>
        <v>534.76421536461737</v>
      </c>
      <c r="W698">
        <f ca="1">_xll.EMP($J$186:$J$285,$K$186:$K$285,A698)</f>
        <v>542.45287597290871</v>
      </c>
      <c r="X698" t="e">
        <f ca="1">_xll.EMP($L$186:$L$285,$M$186:$M$285,A698)</f>
        <v>#VALUE!</v>
      </c>
      <c r="Y698">
        <f ca="1">_xll.EMP($N$186:$N$285,$O$186:$O$285,A698)</f>
        <v>546.99489639769615</v>
      </c>
      <c r="Z698">
        <f ca="1">_xll.EMP($P$186:$P$285,$Q$186:$Q$285,A698)</f>
        <v>539.81190319060727</v>
      </c>
      <c r="AA698">
        <f ca="1">_xll.EMP($R$186:$R$285,$S$186:$S$285,A698)</f>
        <v>538.69835371367844</v>
      </c>
      <c r="AB698">
        <f ca="1">_xll.EMP($T$186:$T$285,$U$186:$U$285,A698)</f>
        <v>543.27301879369463</v>
      </c>
      <c r="AC698">
        <f ca="1">_xll.EMP($V$186:$V$285,$W$186:$W$285,A698)</f>
        <v>527.82178048578942</v>
      </c>
      <c r="AH698" s="6">
        <f t="shared" ca="1" si="190"/>
        <v>470.28676105429895</v>
      </c>
      <c r="AI698" s="6">
        <f ca="1">_xll.DEXPONINV($J$84,$K$84,A698)</f>
        <v>423.85148931069028</v>
      </c>
      <c r="AJ698" s="6">
        <f ca="1">_xll.EXPONINV($K$85,A698)+$J$85</f>
        <v>428.96653688548133</v>
      </c>
      <c r="AK698" s="6">
        <f t="shared" ca="1" si="191"/>
        <v>447.92677490856636</v>
      </c>
      <c r="AL698" s="6">
        <f ca="1">_xll.LOGISTICINV($J$87,$K$87,A698)</f>
        <v>431.93622832269182</v>
      </c>
      <c r="AM698" s="6">
        <f ca="1">_xll.LOGLOGINV($J$88,$K$88,A698)</f>
        <v>431.67777068759455</v>
      </c>
      <c r="AN698" s="6">
        <f ca="1">_xll.LOGLOGISTICINV($J$89,$K$89,A698)</f>
        <v>431.94150926096438</v>
      </c>
      <c r="AO698" s="6">
        <f t="shared" ca="1" si="192"/>
        <v>445.09190638042878</v>
      </c>
      <c r="AP698" s="6">
        <f t="shared" ca="1" si="193"/>
        <v>453.62581841645795</v>
      </c>
      <c r="AQ698" s="6">
        <f ca="1">_xll.PARETO($J$92,$K$92,A698)</f>
        <v>423.79615965905685</v>
      </c>
      <c r="AR698" s="6">
        <f ca="1">_xll.UNIFORM($J$93,$K$93,A698)</f>
        <v>534.82638261510488</v>
      </c>
      <c r="AS698" s="6">
        <f ca="1">_xll.WEIBINV($J$94,$K$94,A698)</f>
        <v>463.15244775265228</v>
      </c>
      <c r="AT698" s="13"/>
      <c r="AU698" s="13"/>
      <c r="AV698" s="12"/>
      <c r="AW698">
        <f ca="1">_xll.EMP($B$299:$B$398,$C$299:$C$398,A698)</f>
        <v>432.47042513281366</v>
      </c>
      <c r="AX698">
        <f ca="1">_xll.EMP($D$299:$D$398,$E$299:$E$398,A698)</f>
        <v>422.42420434633743</v>
      </c>
      <c r="AY698">
        <f ca="1">_xll.EMP($F$299:$F$398,$G$299:$G$398,A698)</f>
        <v>426.53875429085764</v>
      </c>
      <c r="AZ698">
        <f ca="1">_xll.EMP($H$299:$H$398,$I$299:$I$398,A698)</f>
        <v>422.44551042404277</v>
      </c>
      <c r="BA698">
        <f ca="1">_xll.EMP($J$299:$J$398,$K$299:$K$398,A698)</f>
        <v>424.83495935990294</v>
      </c>
      <c r="BB698" t="e">
        <f ca="1">_xll.EMP($L$299:$L$398,$M$299:$M$398,A698)</f>
        <v>#VALUE!</v>
      </c>
      <c r="BC698">
        <f ca="1">_xll.EMP($N$299:$N$398,$O$299:$O$398,A698)</f>
        <v>422.51179063109782</v>
      </c>
      <c r="BD698">
        <f ca="1">_xll.EMP($P$299:$P$398,$Q$299:$Q$398,A698)</f>
        <v>422.33314320666494</v>
      </c>
      <c r="BE698">
        <f ca="1">_xll.EMP($R$299:$R$398,$S$299:$S$398,A698)</f>
        <v>422.53897779302639</v>
      </c>
      <c r="BF698">
        <f ca="1">_xll.EMP($T$299:$T$398,$U$299:$U$398,A698)</f>
        <v>422.34753040459515</v>
      </c>
      <c r="BG698">
        <f ca="1">_xll.EMP($V$299:$V$398,$W$299:$W$398,A698)</f>
        <v>422.83757290558361</v>
      </c>
      <c r="BH698" s="12"/>
      <c r="BL698" s="6">
        <f t="shared" ca="1" si="194"/>
        <v>38.130486849761439</v>
      </c>
      <c r="BM698" s="6">
        <f ca="1">_xll.DEXPONINV($C$105,$D$105,A698)</f>
        <v>31.215500208952854</v>
      </c>
      <c r="BN698" s="6">
        <f ca="1">_xll.EXPONINV($D$106,A698)+$C$106</f>
        <v>32.812332691068619</v>
      </c>
      <c r="BO698" s="6">
        <f t="shared" ca="1" si="195"/>
        <v>34.76471311113869</v>
      </c>
      <c r="BP698" s="6">
        <f ca="1">_xll.LOGISTICINV($C$108,$D$108,A698)</f>
        <v>34.256817671862649</v>
      </c>
      <c r="BQ698" s="6">
        <f ca="1">_xll.LOGLOGINV($C$109,$D$109,A698)</f>
        <v>33.625391037354305</v>
      </c>
      <c r="BR698" s="6">
        <f ca="1">_xll.LOGLOGISTICINV($C$110,$D$110,A698)</f>
        <v>33.140624170774544</v>
      </c>
      <c r="BS698" s="6">
        <f t="shared" ca="1" si="196"/>
        <v>34.230863189114459</v>
      </c>
      <c r="BT698" s="6">
        <f t="shared" ca="1" si="197"/>
        <v>35.821863896535788</v>
      </c>
      <c r="BU698" s="6">
        <f ca="1">_xll.PARETO($C$113,$D$113,A698)</f>
        <v>31.622092146211838</v>
      </c>
      <c r="BV698" s="6">
        <f ca="1">_xll.UNIFORM($C$114,$D$114,A698)</f>
        <v>43.066282065893439</v>
      </c>
      <c r="BW698" s="6">
        <f ca="1">_xll.WEIBINV($C$115,$D$115,A698)</f>
        <v>36.17219083821562</v>
      </c>
      <c r="BX698" s="13"/>
      <c r="BY698" s="13"/>
      <c r="BZ698" s="12"/>
      <c r="CA698">
        <f ca="1">_xll.EMP($B$412:$B$511,$C$412:$C$511,A698)</f>
        <v>37.073205106293635</v>
      </c>
      <c r="CB698">
        <f ca="1">_xll.EMP($D$412:$D$511,$E$412:$E$511,A698)</f>
        <v>34.821226406812606</v>
      </c>
      <c r="CC698">
        <f ca="1">_xll.EMP($F$412:$F$511,$G$412:$G$511,A698)</f>
        <v>35.726344925435022</v>
      </c>
      <c r="CD698">
        <f ca="1">_xll.EMP($H$412:$H$511,$I$412:$I$511,A698)</f>
        <v>34.767573997209574</v>
      </c>
      <c r="CE698">
        <f ca="1">_xll.EMP($J$412:$J$511,$K$412:$K$511,A698)</f>
        <v>34.957275779355747</v>
      </c>
      <c r="CF698" t="e">
        <f ca="1">_xll.EMP($L$412:$L$511,$M$412:$M$511,A698)</f>
        <v>#VALUE!</v>
      </c>
      <c r="CG698">
        <f ca="1">_xll.EMP($N$412:$N$511,$O$412:$O$511,A698)</f>
        <v>35.418051865881125</v>
      </c>
      <c r="CH698">
        <f ca="1">_xll.EMP($P$412:$P$511,$Q$412:$Q$511,A698)</f>
        <v>35.058512993639667</v>
      </c>
      <c r="CI698">
        <f ca="1">_xll.EMP($R$412:$R$511,$S$412:$S$511,A698)</f>
        <v>34.960393756610358</v>
      </c>
      <c r="CJ698">
        <f ca="1">_xll.EMP($T$412:$T$511,$U$412:$U$511,A698)</f>
        <v>35.246199420930942</v>
      </c>
      <c r="CK698">
        <f ca="1">_xll.EMP($V$412:$V$511,$W$412:$W$511,A698)</f>
        <v>34.343004728596213</v>
      </c>
      <c r="CM698" s="12"/>
      <c r="CP698" s="6">
        <f t="shared" ca="1" si="198"/>
        <v>31.297359348888392</v>
      </c>
      <c r="CQ698" s="6">
        <f ca="1">_xll.DEXPONINV($J$105,$K$105,A698)</f>
        <v>32.812828240727164</v>
      </c>
      <c r="CR698" s="6">
        <f ca="1">_xll.EXPONINV($K$106,A698)+$J$106</f>
        <v>29.749151528472954</v>
      </c>
      <c r="CS698" s="6">
        <f t="shared" ca="1" si="199"/>
        <v>30.820545399448655</v>
      </c>
      <c r="CT698" s="6">
        <f ca="1">_xll.LOGISTICINV($J$108,$K$108,A698)</f>
        <v>31.461388031690294</v>
      </c>
      <c r="CU698" s="6">
        <f ca="1">_xll.LOGLOGINV($J$109,$K$109,A698)</f>
        <v>30.835747778333118</v>
      </c>
      <c r="CV698" s="6">
        <f ca="1">_xll.LOGLOGISTICINV($J$110,$K$110,A698)</f>
        <v>31.694096880524473</v>
      </c>
      <c r="CW698" s="6">
        <f t="shared" ca="1" si="200"/>
        <v>30.740398435637175</v>
      </c>
      <c r="CX698" s="6">
        <f t="shared" ca="1" si="201"/>
        <v>30.983685854898788</v>
      </c>
      <c r="CY698" s="6">
        <f ca="1">_xll.PARETO($J$113,$K$113,A698)</f>
        <v>29.406098731314398</v>
      </c>
      <c r="CZ698" s="6">
        <f ca="1">_xll.UNIFORM($J$114,$K$114,A698)</f>
        <v>29.355557439713564</v>
      </c>
      <c r="DA698" s="6">
        <f ca="1">_xll.WEIBINV($J$115,$K$115,A698)</f>
        <v>31.222156768617801</v>
      </c>
      <c r="DB698" s="13"/>
      <c r="DC698" s="13"/>
      <c r="DD698" s="12"/>
      <c r="DE698">
        <f ca="1">_xll.EMP($B$524:$B$623,$C$524:$C$623,A698)</f>
        <v>32.897203733548281</v>
      </c>
      <c r="DF698">
        <f ca="1">_xll.EMP($D$524:$D$623,$E$524:$E$623,A698)</f>
        <v>32.193949199612021</v>
      </c>
      <c r="DG698">
        <f ca="1">_xll.EMP($F$524:$F$623,$G$524:$G$623,A698)</f>
        <v>32.367894532356409</v>
      </c>
      <c r="DH698">
        <f ca="1">_xll.EMP($H$524:$H$623,$I$524:$I$623,A698)</f>
        <v>32.188357109248933</v>
      </c>
      <c r="DI698">
        <f ca="1">_xll.EMP($J$524:$J$623,$K$524:$K$623,A698)</f>
        <v>32.226429786600278</v>
      </c>
      <c r="DJ698" t="e">
        <f ca="1">_xll.EMP($L$524:$L$623,$M$524:$M$623,A698)</f>
        <v>#VALUE!</v>
      </c>
      <c r="DK698">
        <f ca="1">_xll.EMP($N$524:$N$623,$O$524:$O$623,A698)</f>
        <v>32.230117179642292</v>
      </c>
      <c r="DL698">
        <f ca="1">_xll.EMP($P$524:$P$623,$Q$524:$Q$623,A698)</f>
        <v>32.21632373357172</v>
      </c>
      <c r="DM698">
        <f ca="1">_xll.EMP($R$524:$R$623,$S$524:$S$623,A698)</f>
        <v>32.195881606619977</v>
      </c>
      <c r="DN698">
        <f ca="1">_xll.EMP($T$524:$T$623,$U$524:$U$623,A698)</f>
        <v>32.227930572287633</v>
      </c>
      <c r="DO698">
        <f ca="1">_xll.EMP($V$524:$V$623,$W$524:$W$623,A698)</f>
        <v>32.102712839570124</v>
      </c>
    </row>
    <row r="699" spans="1:119">
      <c r="A699">
        <v>0.68</v>
      </c>
      <c r="D699" s="6">
        <f t="shared" ca="1" si="186"/>
        <v>567.10513231344567</v>
      </c>
      <c r="E699" s="6">
        <f ca="1">_xll.DEXPONINV($C$84,$D$84,A699)</f>
        <v>501.64944746169112</v>
      </c>
      <c r="F699" s="6">
        <f ca="1">_xll.EXPONINV($D$85,A699)+$C$85</f>
        <v>508.16963525679455</v>
      </c>
      <c r="G699" s="6">
        <f t="shared" ca="1" si="187"/>
        <v>527.11853677735007</v>
      </c>
      <c r="H699" s="6">
        <f ca="1">_xll.LOGISTICINV($C$87,$D$87,A699)</f>
        <v>534.05874810680837</v>
      </c>
      <c r="I699" s="6">
        <f ca="1">_xll.LOGLOGINV($C$88,$D$88,A699)</f>
        <v>543.23636460783337</v>
      </c>
      <c r="J699" s="6">
        <f ca="1">_xll.LOGLOGISTICINV($C$89,$D$89,A699)</f>
        <v>552.79513736447018</v>
      </c>
      <c r="K699" s="6">
        <f t="shared" ca="1" si="188"/>
        <v>530.43910320506689</v>
      </c>
      <c r="L699" s="6">
        <f t="shared" ca="1" si="189"/>
        <v>536.50335698627896</v>
      </c>
      <c r="M699" s="6">
        <f ca="1">_xll.PARETO($C$92,$D$92,A699)</f>
        <v>505.10116802104358</v>
      </c>
      <c r="N699" s="6">
        <f ca="1">_xll.UNIFORM($C$93,$D$93,A699)</f>
        <v>541.57187373405009</v>
      </c>
      <c r="O699" s="6">
        <f ca="1">_xll.WEIBINV($C$94,$D$94,A699)</f>
        <v>531.32844181252563</v>
      </c>
      <c r="P699" s="13"/>
      <c r="Q699" s="13"/>
      <c r="R699" s="13"/>
      <c r="S699">
        <f ca="1">_xll.EMP($B$186:$B$285,$C$186:$C$285,A699)</f>
        <v>575.79823019618561</v>
      </c>
      <c r="T699">
        <f ca="1">_xll.EMP($D$186:$D$285,$E$186:$E$285,A699)</f>
        <v>540.14507139070577</v>
      </c>
      <c r="U699">
        <f ca="1">_xll.EMP($F$186:$F$285,$G$186:$G$285,A699)</f>
        <v>556.12366086065731</v>
      </c>
      <c r="V699">
        <f ca="1">_xll.EMP($H$186:$H$285,$I$186:$I$285,A699)</f>
        <v>539.20463911368768</v>
      </c>
      <c r="W699">
        <f ca="1">_xll.EMP($J$186:$J$285,$K$186:$K$285,A699)</f>
        <v>547.45742121310775</v>
      </c>
      <c r="X699" t="e">
        <f ca="1">_xll.EMP($L$186:$L$285,$M$186:$M$285,A699)</f>
        <v>#VALUE!</v>
      </c>
      <c r="Y699">
        <f ca="1">_xll.EMP($N$186:$N$285,$O$186:$O$285,A699)</f>
        <v>550.30062593906246</v>
      </c>
      <c r="Z699">
        <f ca="1">_xll.EMP($P$186:$P$285,$Q$186:$Q$285,A699)</f>
        <v>543.95629404678846</v>
      </c>
      <c r="AA699">
        <f ca="1">_xll.EMP($R$186:$R$285,$S$186:$S$285,A699)</f>
        <v>543.00793195537176</v>
      </c>
      <c r="AB699">
        <f ca="1">_xll.EMP($T$186:$T$285,$U$186:$U$285,A699)</f>
        <v>547.14058213676799</v>
      </c>
      <c r="AC699">
        <f ca="1">_xll.EMP($V$186:$V$285,$W$186:$W$285,A699)</f>
        <v>532.43018877180953</v>
      </c>
      <c r="AH699" s="6">
        <f t="shared" ca="1" si="190"/>
        <v>473.55614550212272</v>
      </c>
      <c r="AI699" s="6">
        <f ca="1">_xll.DEXPONINV($J$84,$K$84,A699)</f>
        <v>425.20447575203588</v>
      </c>
      <c r="AJ699" s="6">
        <f ca="1">_xll.EXPONINV($K$85,A699)+$J$85</f>
        <v>431.04321544582865</v>
      </c>
      <c r="AK699" s="6">
        <f t="shared" ca="1" si="191"/>
        <v>449.85376373889517</v>
      </c>
      <c r="AL699" s="6">
        <f ca="1">_xll.LOGISTICINV($J$87,$K$87,A699)</f>
        <v>433.43557057724394</v>
      </c>
      <c r="AM699" s="6">
        <f ca="1">_xll.LOGLOGINV($J$88,$K$88,A699)</f>
        <v>433.24516145485791</v>
      </c>
      <c r="AN699" s="6">
        <f ca="1">_xll.LOGLOGISTICINV($J$89,$K$89,A699)</f>
        <v>433.44803358168804</v>
      </c>
      <c r="AO699" s="6">
        <f t="shared" ca="1" si="192"/>
        <v>446.96887841392896</v>
      </c>
      <c r="AP699" s="6">
        <f t="shared" ca="1" si="193"/>
        <v>455.64652112689004</v>
      </c>
      <c r="AQ699" s="6">
        <f ca="1">_xll.PARETO($J$92,$K$92,A699)</f>
        <v>425.91333470192876</v>
      </c>
      <c r="AR699" s="6">
        <f ca="1">_xll.UNIFORM($J$93,$K$93,A699)</f>
        <v>537.52309692524148</v>
      </c>
      <c r="AS699" s="6">
        <f ca="1">_xll.WEIBINV($J$94,$K$94,A699)</f>
        <v>465.63988283803758</v>
      </c>
      <c r="AT699" s="13"/>
      <c r="AU699" s="13"/>
      <c r="AV699" s="12"/>
      <c r="AW699">
        <f ca="1">_xll.EMP($B$299:$B$398,$C$299:$C$398,A699)</f>
        <v>434.22208809995954</v>
      </c>
      <c r="AX699">
        <f ca="1">_xll.EMP($D$299:$D$398,$E$299:$E$398,A699)</f>
        <v>423.43602698146009</v>
      </c>
      <c r="AY699">
        <f ca="1">_xll.EMP($F$299:$F$398,$G$299:$G$398,A699)</f>
        <v>427.76560365494095</v>
      </c>
      <c r="AZ699">
        <f ca="1">_xll.EMP($H$299:$H$398,$I$299:$I$398,A699)</f>
        <v>423.47538427479981</v>
      </c>
      <c r="BA699">
        <f ca="1">_xll.EMP($J$299:$J$398,$K$299:$K$398,A699)</f>
        <v>426.0412178809982</v>
      </c>
      <c r="BB699" t="e">
        <f ca="1">_xll.EMP($L$299:$L$398,$M$299:$M$398,A699)</f>
        <v>#VALUE!</v>
      </c>
      <c r="BC699">
        <f ca="1">_xll.EMP($N$299:$N$398,$O$299:$O$398,A699)</f>
        <v>423.28888250204045</v>
      </c>
      <c r="BD699">
        <f ca="1">_xll.EMP($P$299:$P$398,$Q$299:$Q$398,A699)</f>
        <v>423.27471776832141</v>
      </c>
      <c r="BE699">
        <f ca="1">_xll.EMP($R$299:$R$398,$S$299:$S$398,A699)</f>
        <v>423.45491851233118</v>
      </c>
      <c r="BF699">
        <f ca="1">_xll.EMP($T$299:$T$398,$U$299:$U$398,A699)</f>
        <v>423.21892438568273</v>
      </c>
      <c r="BG699">
        <f ca="1">_xll.EMP($V$299:$V$398,$W$299:$W$398,A699)</f>
        <v>423.90765312584716</v>
      </c>
      <c r="BH699" s="12"/>
      <c r="BL699" s="6">
        <f t="shared" ca="1" si="194"/>
        <v>38.584014050236739</v>
      </c>
      <c r="BM699" s="6">
        <f ca="1">_xll.DEXPONINV($C$105,$D$105,A699)</f>
        <v>31.452120670548382</v>
      </c>
      <c r="BN699" s="6">
        <f ca="1">_xll.EXPONINV($D$106,A699)+$C$106</f>
        <v>33.192360803734225</v>
      </c>
      <c r="BO699" s="6">
        <f t="shared" ca="1" si="195"/>
        <v>35.042793895393913</v>
      </c>
      <c r="BP699" s="6">
        <f ca="1">_xll.LOGISTICINV($C$108,$D$108,A699)</f>
        <v>34.50515804788435</v>
      </c>
      <c r="BQ699" s="6">
        <f ca="1">_xll.LOGLOGINV($C$109,$D$109,A699)</f>
        <v>33.894935265718829</v>
      </c>
      <c r="BR699" s="6">
        <f ca="1">_xll.LOGLOGISTICINV($C$110,$D$110,A699)</f>
        <v>33.398037387037157</v>
      </c>
      <c r="BS699" s="6">
        <f t="shared" ca="1" si="196"/>
        <v>34.509998522052037</v>
      </c>
      <c r="BT699" s="6">
        <f t="shared" ca="1" si="197"/>
        <v>36.096712243593643</v>
      </c>
      <c r="BU699" s="6">
        <f ca="1">_xll.PARETO($C$113,$D$113,A699)</f>
        <v>32.066755712004998</v>
      </c>
      <c r="BV699" s="6">
        <f ca="1">_xll.UNIFORM($C$114,$D$114,A699)</f>
        <v>43.423683041217046</v>
      </c>
      <c r="BW699" s="6">
        <f ca="1">_xll.WEIBINV($C$115,$D$115,A699)</f>
        <v>36.476067891335369</v>
      </c>
      <c r="BX699" s="13"/>
      <c r="BY699" s="13"/>
      <c r="BZ699" s="12"/>
      <c r="CA699">
        <f ca="1">_xll.EMP($B$412:$B$511,$C$412:$C$511,A699)</f>
        <v>37.516210581149615</v>
      </c>
      <c r="CB699">
        <f ca="1">_xll.EMP($D$412:$D$511,$E$412:$E$511,A699)</f>
        <v>35.112403748202077</v>
      </c>
      <c r="CC699">
        <f ca="1">_xll.EMP($F$412:$F$511,$G$412:$G$511,A699)</f>
        <v>36.07461956838376</v>
      </c>
      <c r="CD699">
        <f ca="1">_xll.EMP($H$412:$H$511,$I$412:$I$511,A699)</f>
        <v>35.058686388090273</v>
      </c>
      <c r="CE699">
        <f ca="1">_xll.EMP($J$412:$J$511,$K$412:$K$511,A699)</f>
        <v>35.292131784973911</v>
      </c>
      <c r="CF699" t="e">
        <f ca="1">_xll.EMP($L$412:$L$511,$M$412:$M$511,A699)</f>
        <v>#VALUE!</v>
      </c>
      <c r="CG699">
        <f ca="1">_xll.EMP($N$412:$N$511,$O$412:$O$511,A699)</f>
        <v>35.66413690188395</v>
      </c>
      <c r="CH699">
        <f ca="1">_xll.EMP($P$412:$P$511,$Q$412:$Q$511,A699)</f>
        <v>35.340274746347973</v>
      </c>
      <c r="CI699">
        <f ca="1">_xll.EMP($R$412:$R$511,$S$412:$S$511,A699)</f>
        <v>35.239663464476358</v>
      </c>
      <c r="CJ699">
        <f ca="1">_xll.EMP($T$412:$T$511,$U$412:$U$511,A699)</f>
        <v>35.509496520443157</v>
      </c>
      <c r="CK699">
        <f ca="1">_xll.EMP($V$412:$V$511,$W$412:$W$511,A699)</f>
        <v>34.640257853391283</v>
      </c>
      <c r="CM699" s="12"/>
      <c r="CP699" s="6">
        <f t="shared" ca="1" si="198"/>
        <v>31.439655501202282</v>
      </c>
      <c r="CQ699" s="6">
        <f ca="1">_xll.DEXPONINV($J$105,$K$105,A699)</f>
        <v>32.937990236504625</v>
      </c>
      <c r="CR699" s="6">
        <f ca="1">_xll.EXPONINV($K$106,A699)+$J$106</f>
        <v>30.033191924450136</v>
      </c>
      <c r="CS699" s="6">
        <f t="shared" ca="1" si="199"/>
        <v>30.976953702591253</v>
      </c>
      <c r="CT699" s="6">
        <f ca="1">_xll.LOGISTICINV($J$108,$K$108,A699)</f>
        <v>31.598955581573158</v>
      </c>
      <c r="CU699" s="6">
        <f ca="1">_xll.LOGLOGINV($J$109,$K$109,A699)</f>
        <v>31.032599866011498</v>
      </c>
      <c r="CV699" s="6">
        <f ca="1">_xll.LOGLOGISTICINV($J$110,$K$110,A699)</f>
        <v>31.858616809736489</v>
      </c>
      <c r="CW699" s="6">
        <f t="shared" ca="1" si="200"/>
        <v>30.905020034376296</v>
      </c>
      <c r="CX699" s="6">
        <f t="shared" ca="1" si="201"/>
        <v>31.12501340853284</v>
      </c>
      <c r="CY699" s="6">
        <f ca="1">_xll.PARETO($J$113,$K$113,A699)</f>
        <v>29.742638377759128</v>
      </c>
      <c r="CZ699" s="6">
        <f ca="1">_xll.UNIFORM($J$114,$K$114,A699)</f>
        <v>29.502423260087298</v>
      </c>
      <c r="DA699" s="6">
        <f ca="1">_xll.WEIBINV($J$115,$K$115,A699)</f>
        <v>31.335706414017945</v>
      </c>
      <c r="DB699" s="13"/>
      <c r="DC699" s="13"/>
      <c r="DD699" s="12"/>
      <c r="DE699">
        <f ca="1">_xll.EMP($B$524:$B$623,$C$524:$C$623,A699)</f>
        <v>33.085589684834702</v>
      </c>
      <c r="DF699">
        <f ca="1">_xll.EMP($D$524:$D$623,$E$524:$E$623,A699)</f>
        <v>32.283077409870813</v>
      </c>
      <c r="DG699">
        <f ca="1">_xll.EMP($F$524:$F$623,$G$524:$G$623,A699)</f>
        <v>32.515697813723619</v>
      </c>
      <c r="DH699">
        <f ca="1">_xll.EMP($H$524:$H$623,$I$524:$I$623,A699)</f>
        <v>32.279295363106804</v>
      </c>
      <c r="DI699">
        <f ca="1">_xll.EMP($J$524:$J$623,$K$524:$K$623,A699)</f>
        <v>32.36995339485091</v>
      </c>
      <c r="DJ699" t="e">
        <f ca="1">_xll.EMP($L$524:$L$623,$M$524:$M$623,A699)</f>
        <v>#VALUE!</v>
      </c>
      <c r="DK699">
        <f ca="1">_xll.EMP($N$524:$N$623,$O$524:$O$623,A699)</f>
        <v>32.307581146415068</v>
      </c>
      <c r="DL699">
        <f ca="1">_xll.EMP($P$524:$P$623,$Q$524:$Q$623,A699)</f>
        <v>32.298170362354242</v>
      </c>
      <c r="DM699">
        <f ca="1">_xll.EMP($R$524:$R$623,$S$524:$S$623,A699)</f>
        <v>32.284171761254086</v>
      </c>
      <c r="DN699">
        <f ca="1">_xll.EMP($T$524:$T$623,$U$524:$U$623,A699)</f>
        <v>32.306056697284674</v>
      </c>
      <c r="DO699">
        <f ca="1">_xll.EMP($V$524:$V$623,$W$524:$W$623,A699)</f>
        <v>32.220456291752683</v>
      </c>
    </row>
    <row r="700" spans="1:119">
      <c r="A700">
        <v>0.69</v>
      </c>
      <c r="D700" s="6">
        <f t="shared" ca="1" si="186"/>
        <v>575.01780951826163</v>
      </c>
      <c r="E700" s="6">
        <f ca="1">_xll.DEXPONINV($C$84,$D$84,A700)</f>
        <v>505.75795195374019</v>
      </c>
      <c r="F700" s="6">
        <f ca="1">_xll.EXPONINV($D$85,A700)+$C$85</f>
        <v>520.06264532313367</v>
      </c>
      <c r="G700" s="6">
        <f t="shared" ca="1" si="187"/>
        <v>534.01408777236702</v>
      </c>
      <c r="H700" s="6">
        <f ca="1">_xll.LOGISTICINV($C$87,$D$87,A700)</f>
        <v>538.46075937162732</v>
      </c>
      <c r="I700" s="6">
        <f ca="1">_xll.LOGLOGINV($C$88,$D$88,A700)</f>
        <v>550.4142586314955</v>
      </c>
      <c r="J700" s="6">
        <f ca="1">_xll.LOGLOGISTICINV($C$89,$D$89,A700)</f>
        <v>559.2982944817353</v>
      </c>
      <c r="K700" s="6">
        <f t="shared" ca="1" si="188"/>
        <v>539.20838219194445</v>
      </c>
      <c r="L700" s="6">
        <f t="shared" ca="1" si="189"/>
        <v>541.35272939979609</v>
      </c>
      <c r="M700" s="6">
        <f ca="1">_xll.PARETO($C$92,$D$92,A700)</f>
        <v>531.46703278059454</v>
      </c>
      <c r="N700" s="6">
        <f ca="1">_xll.UNIFORM($C$93,$D$93,A700)</f>
        <v>548.33999789810673</v>
      </c>
      <c r="O700" s="6">
        <f ca="1">_xll.WEIBINV($C$94,$D$94,A700)</f>
        <v>536.45247347161899</v>
      </c>
      <c r="P700" s="13"/>
      <c r="Q700" s="13"/>
      <c r="R700" s="13"/>
      <c r="S700">
        <f ca="1">_xll.EMP($B$186:$B$285,$C$186:$C$285,A700)</f>
        <v>582.64428734964099</v>
      </c>
      <c r="T700">
        <f ca="1">_xll.EMP($D$186:$D$285,$E$186:$E$285,A700)</f>
        <v>544.5076740896485</v>
      </c>
      <c r="U700">
        <f ca="1">_xll.EMP($F$186:$F$285,$G$186:$G$285,A700)</f>
        <v>561.25292993886046</v>
      </c>
      <c r="V700">
        <f ca="1">_xll.EMP($H$186:$H$285,$I$186:$I$285,A700)</f>
        <v>543.62186949042325</v>
      </c>
      <c r="W700">
        <f ca="1">_xll.EMP($J$186:$J$285,$K$186:$K$285,A700)</f>
        <v>552.53747414255906</v>
      </c>
      <c r="X700" t="e">
        <f ca="1">_xll.EMP($L$186:$L$285,$M$186:$M$285,A700)</f>
        <v>#VALUE!</v>
      </c>
      <c r="Y700">
        <f ca="1">_xll.EMP($N$186:$N$285,$O$186:$O$285,A700)</f>
        <v>553.54987291361761</v>
      </c>
      <c r="Z700">
        <f ca="1">_xll.EMP($P$186:$P$285,$Q$186:$Q$285,A700)</f>
        <v>548.00046157069198</v>
      </c>
      <c r="AA700">
        <f ca="1">_xll.EMP($R$186:$R$285,$S$186:$S$285,A700)</f>
        <v>547.21511275157275</v>
      </c>
      <c r="AB700">
        <f ca="1">_xll.EMP($T$186:$T$285,$U$186:$U$285,A700)</f>
        <v>550.73112815473473</v>
      </c>
      <c r="AC700">
        <f ca="1">_xll.EMP($V$186:$V$285,$W$186:$W$285,A700)</f>
        <v>537.28341296285191</v>
      </c>
      <c r="AH700" s="6">
        <f t="shared" ca="1" si="190"/>
        <v>476.8781229977011</v>
      </c>
      <c r="AI700" s="6">
        <f ca="1">_xll.DEXPONINV($J$84,$K$84,A700)</f>
        <v>426.60042124900082</v>
      </c>
      <c r="AJ700" s="6">
        <f ca="1">_xll.EXPONINV($K$85,A700)+$J$85</f>
        <v>433.18583121519094</v>
      </c>
      <c r="AK700" s="6">
        <f t="shared" ca="1" si="191"/>
        <v>451.81172757298873</v>
      </c>
      <c r="AL700" s="6">
        <f ca="1">_xll.LOGISTICINV($J$87,$K$87,A700)</f>
        <v>434.95993391100365</v>
      </c>
      <c r="AM700" s="6">
        <f ca="1">_xll.LOGLOGINV($J$88,$K$88,A700)</f>
        <v>434.8497138157187</v>
      </c>
      <c r="AN700" s="6">
        <f ca="1">_xll.LOGLOGISTICINV($J$89,$K$89,A700)</f>
        <v>434.98508565307458</v>
      </c>
      <c r="AO700" s="6">
        <f t="shared" ca="1" si="192"/>
        <v>448.87864114852761</v>
      </c>
      <c r="AP700" s="6">
        <f t="shared" ca="1" si="193"/>
        <v>457.69383489201982</v>
      </c>
      <c r="AQ700" s="6">
        <f ca="1">_xll.PARETO($J$92,$K$92,A700)</f>
        <v>428.10881928320953</v>
      </c>
      <c r="AR700" s="6">
        <f ca="1">_xll.UNIFORM($J$93,$K$93,A700)</f>
        <v>540.21981123537819</v>
      </c>
      <c r="AS700" s="6">
        <f ca="1">_xll.WEIBINV($J$94,$K$94,A700)</f>
        <v>468.15029290607504</v>
      </c>
      <c r="AT700" s="13"/>
      <c r="AU700" s="13"/>
      <c r="AV700" s="12"/>
      <c r="AW700">
        <f ca="1">_xll.EMP($B$299:$B$398,$C$299:$C$398,A700)</f>
        <v>436.0203734167182</v>
      </c>
      <c r="AX700">
        <f ca="1">_xll.EMP($D$299:$D$398,$E$299:$E$398,A700)</f>
        <v>424.4478496165828</v>
      </c>
      <c r="AY700">
        <f ca="1">_xll.EMP($F$299:$F$398,$G$299:$G$398,A700)</f>
        <v>429.09528210744458</v>
      </c>
      <c r="AZ700">
        <f ca="1">_xll.EMP($H$299:$H$398,$I$299:$I$398,A700)</f>
        <v>424.50525812555679</v>
      </c>
      <c r="BA700">
        <f ca="1">_xll.EMP($J$299:$J$398,$K$299:$K$398,A700)</f>
        <v>427.25258925156942</v>
      </c>
      <c r="BB700" t="e">
        <f ca="1">_xll.EMP($L$299:$L$398,$M$299:$M$398,A700)</f>
        <v>#VALUE!</v>
      </c>
      <c r="BC700">
        <f ca="1">_xll.EMP($N$299:$N$398,$O$299:$O$398,A700)</f>
        <v>424.06597437298308</v>
      </c>
      <c r="BD700">
        <f ca="1">_xll.EMP($P$299:$P$398,$Q$299:$Q$398,A700)</f>
        <v>424.21629232997788</v>
      </c>
      <c r="BE700">
        <f ca="1">_xll.EMP($R$299:$R$398,$S$299:$S$398,A700)</f>
        <v>424.3708592316359</v>
      </c>
      <c r="BF700">
        <f ca="1">_xll.EMP($T$299:$T$398,$U$299:$U$398,A700)</f>
        <v>424.09031836677025</v>
      </c>
      <c r="BG700">
        <f ca="1">_xll.EMP($V$299:$V$398,$W$299:$W$398,A700)</f>
        <v>424.97773334611071</v>
      </c>
      <c r="BH700" s="12"/>
      <c r="BL700" s="6">
        <f t="shared" ca="1" si="194"/>
        <v>39.041392789390358</v>
      </c>
      <c r="BM700" s="6">
        <f ca="1">_xll.DEXPONINV($C$105,$D$105,A700)</f>
        <v>31.696254135422979</v>
      </c>
      <c r="BN700" s="6">
        <f ca="1">_xll.EXPONINV($D$106,A700)+$C$106</f>
        <v>33.584455296616241</v>
      </c>
      <c r="BO700" s="6">
        <f t="shared" ca="1" si="195"/>
        <v>35.3260317354151</v>
      </c>
      <c r="BP700" s="6">
        <f ca="1">_xll.LOGISTICINV($C$108,$D$108,A700)</f>
        <v>34.757642737320822</v>
      </c>
      <c r="BQ700" s="6">
        <f ca="1">_xll.LOGLOGINV($C$109,$D$109,A700)</f>
        <v>34.170870174238047</v>
      </c>
      <c r="BR700" s="6">
        <f ca="1">_xll.LOGLOGISTICINV($C$110,$D$110,A700)</f>
        <v>33.661796146687692</v>
      </c>
      <c r="BS700" s="6">
        <f t="shared" ca="1" si="196"/>
        <v>34.795131297488169</v>
      </c>
      <c r="BT700" s="6">
        <f t="shared" ca="1" si="197"/>
        <v>36.375180125756486</v>
      </c>
      <c r="BU700" s="6">
        <f ca="1">_xll.PARETO($C$113,$D$113,A700)</f>
        <v>32.532092611293862</v>
      </c>
      <c r="BV700" s="6">
        <f ca="1">_xll.UNIFORM($C$114,$D$114,A700)</f>
        <v>43.781084016540646</v>
      </c>
      <c r="BW700" s="6">
        <f ca="1">_xll.WEIBINV($C$115,$D$115,A700)</f>
        <v>36.783677802573216</v>
      </c>
      <c r="BX700" s="13"/>
      <c r="BY700" s="13"/>
      <c r="BZ700" s="12"/>
      <c r="CA700">
        <f ca="1">_xll.EMP($B$412:$B$511,$C$412:$C$511,A700)</f>
        <v>37.970147609603274</v>
      </c>
      <c r="CB700">
        <f ca="1">_xll.EMP($D$412:$D$511,$E$412:$E$511,A700)</f>
        <v>35.400141309301375</v>
      </c>
      <c r="CC700">
        <f ca="1">_xll.EMP($F$412:$F$511,$G$412:$G$511,A700)</f>
        <v>36.425255226244794</v>
      </c>
      <c r="CD700">
        <f ca="1">_xll.EMP($H$412:$H$511,$I$412:$I$511,A700)</f>
        <v>35.348170818194163</v>
      </c>
      <c r="CE700">
        <f ca="1">_xll.EMP($J$412:$J$511,$K$412:$K$511,A700)</f>
        <v>35.63302323584643</v>
      </c>
      <c r="CF700" t="e">
        <f ca="1">_xll.EMP($L$412:$L$511,$M$412:$M$511,A700)</f>
        <v>#VALUE!</v>
      </c>
      <c r="CG700">
        <f ca="1">_xll.EMP($N$412:$N$511,$O$412:$O$511,A700)</f>
        <v>35.894085938823828</v>
      </c>
      <c r="CH700">
        <f ca="1">_xll.EMP($P$412:$P$511,$Q$412:$Q$511,A700)</f>
        <v>35.607632975186803</v>
      </c>
      <c r="CI700">
        <f ca="1">_xll.EMP($R$412:$R$511,$S$412:$S$511,A700)</f>
        <v>35.515432564906142</v>
      </c>
      <c r="CJ700">
        <f ca="1">_xll.EMP($T$412:$T$511,$U$412:$U$511,A700)</f>
        <v>35.759840148013112</v>
      </c>
      <c r="CK700">
        <f ca="1">_xll.EMP($V$412:$V$511,$W$412:$W$511,A700)</f>
        <v>34.937510978186353</v>
      </c>
      <c r="CM700" s="12"/>
      <c r="CP700" s="6">
        <f t="shared" ca="1" si="198"/>
        <v>31.579381512864607</v>
      </c>
      <c r="CQ700" s="6">
        <f ca="1">_xll.DEXPONINV($J$105,$K$105,A700)</f>
        <v>33.067126286251671</v>
      </c>
      <c r="CR700" s="6">
        <f ca="1">_xll.EXPONINV($K$106,A700)+$J$106</f>
        <v>30.326250967470667</v>
      </c>
      <c r="CS700" s="6">
        <f t="shared" ca="1" si="199"/>
        <v>31.135957204044267</v>
      </c>
      <c r="CT700" s="6">
        <f ca="1">_xll.LOGISTICINV($J$108,$K$108,A700)</f>
        <v>31.738818863835711</v>
      </c>
      <c r="CU700" s="6">
        <f ca="1">_xll.LOGLOGINV($J$109,$K$109,A700)</f>
        <v>31.234119160766703</v>
      </c>
      <c r="CV700" s="6">
        <f ca="1">_xll.LOGLOGISTICINV($J$110,$K$110,A700)</f>
        <v>32.026757776738656</v>
      </c>
      <c r="CW700" s="6">
        <f t="shared" ca="1" si="200"/>
        <v>31.072708666328687</v>
      </c>
      <c r="CX700" s="6">
        <f t="shared" ca="1" si="201"/>
        <v>31.268202134144659</v>
      </c>
      <c r="CY700" s="6">
        <f ca="1">_xll.PARETO($J$113,$K$113,A700)</f>
        <v>30.093901001896054</v>
      </c>
      <c r="CZ700" s="6">
        <f ca="1">_xll.UNIFORM($J$114,$K$114,A700)</f>
        <v>29.649289080461024</v>
      </c>
      <c r="DA700" s="6">
        <f ca="1">_xll.WEIBINV($J$115,$K$115,A700)</f>
        <v>31.450106838792124</v>
      </c>
      <c r="DB700" s="13"/>
      <c r="DC700" s="13"/>
      <c r="DD700" s="12"/>
      <c r="DE700">
        <f ca="1">_xll.EMP($B$524:$B$623,$C$524:$C$623,A700)</f>
        <v>33.276516626457976</v>
      </c>
      <c r="DF700">
        <f ca="1">_xll.EMP($D$524:$D$623,$E$524:$E$623,A700)</f>
        <v>32.371782052758441</v>
      </c>
      <c r="DG700">
        <f ca="1">_xll.EMP($F$524:$F$623,$G$524:$G$623,A700)</f>
        <v>32.664005371366706</v>
      </c>
      <c r="DH700">
        <f ca="1">_xll.EMP($H$524:$H$623,$I$524:$I$623,A700)</f>
        <v>32.369818235031005</v>
      </c>
      <c r="DI700">
        <f ca="1">_xll.EMP($J$524:$J$623,$K$524:$K$623,A700)</f>
        <v>32.514027285737654</v>
      </c>
      <c r="DJ700" t="e">
        <f ca="1">_xll.EMP($L$524:$L$623,$M$524:$M$623,A700)</f>
        <v>#VALUE!</v>
      </c>
      <c r="DK700">
        <f ca="1">_xll.EMP($N$524:$N$623,$O$524:$O$623,A700)</f>
        <v>32.384938349800869</v>
      </c>
      <c r="DL700">
        <f ca="1">_xll.EMP($P$524:$P$623,$Q$524:$Q$623,A700)</f>
        <v>32.37960789656362</v>
      </c>
      <c r="DM700">
        <f ca="1">_xll.EMP($R$524:$R$623,$S$524:$S$623,A700)</f>
        <v>32.372461915888188</v>
      </c>
      <c r="DN700">
        <f ca="1">_xll.EMP($T$524:$T$623,$U$524:$U$623,A700)</f>
        <v>32.383840953170193</v>
      </c>
      <c r="DO700">
        <f ca="1">_xll.EMP($V$524:$V$623,$W$524:$W$623,A700)</f>
        <v>32.339984358488032</v>
      </c>
    </row>
    <row r="701" spans="1:119">
      <c r="A701">
        <v>0.7</v>
      </c>
      <c r="D701" s="6">
        <f t="shared" ca="1" si="186"/>
        <v>582.86852269569658</v>
      </c>
      <c r="E701" s="6">
        <f ca="1">_xll.DEXPONINV($C$84,$D$84,A701)</f>
        <v>510.00118526765164</v>
      </c>
      <c r="F701" s="6">
        <f ca="1">_xll.EXPONINV($D$85,A701)+$C$85</f>
        <v>532.34565891453553</v>
      </c>
      <c r="G701" s="6">
        <f t="shared" ca="1" si="187"/>
        <v>541.06764517400666</v>
      </c>
      <c r="H701" s="6">
        <f ca="1">_xll.LOGISTICINV($C$87,$D$87,A701)</f>
        <v>542.94170362827413</v>
      </c>
      <c r="I701" s="6">
        <f ca="1">_xll.LOGLOGINV($C$88,$D$88,A701)</f>
        <v>557.77071435970811</v>
      </c>
      <c r="J701" s="6">
        <f ca="1">_xll.LOGLOGISTICINV($C$89,$D$89,A701)</f>
        <v>565.99664002536895</v>
      </c>
      <c r="K701" s="6">
        <f t="shared" ca="1" si="188"/>
        <v>548.24991137254392</v>
      </c>
      <c r="L701" s="6">
        <f t="shared" ca="1" si="189"/>
        <v>546.27076741160806</v>
      </c>
      <c r="M701" s="6">
        <f ca="1">_xll.PARETO($C$92,$D$92,A701)</f>
        <v>560.14303278359193</v>
      </c>
      <c r="N701" s="6">
        <f ca="1">_xll.UNIFORM($C$93,$D$93,A701)</f>
        <v>555.10812206216326</v>
      </c>
      <c r="O701" s="6">
        <f ca="1">_xll.WEIBINV($C$94,$D$94,A701)</f>
        <v>541.65050829432494</v>
      </c>
      <c r="P701" s="13"/>
      <c r="Q701" s="13"/>
      <c r="R701" s="13"/>
      <c r="S701">
        <f ca="1">_xll.EMP($B$186:$B$285,$C$186:$C$285,A701)</f>
        <v>589.66478832862708</v>
      </c>
      <c r="T701">
        <f ca="1">_xll.EMP($D$186:$D$285,$E$186:$E$285,A701)</f>
        <v>548.85781230924033</v>
      </c>
      <c r="U701">
        <f ca="1">_xll.EMP($F$186:$F$285,$G$186:$G$285,A701)</f>
        <v>566.39995812255722</v>
      </c>
      <c r="V701">
        <f ca="1">_xll.EMP($H$186:$H$285,$I$186:$I$285,A701)</f>
        <v>548.05286306741834</v>
      </c>
      <c r="W701">
        <f ca="1">_xll.EMP($J$186:$J$285,$K$186:$K$285,A701)</f>
        <v>557.71647527979849</v>
      </c>
      <c r="X701" t="e">
        <f ca="1">_xll.EMP($L$186:$L$285,$M$186:$M$285,A701)</f>
        <v>#VALUE!</v>
      </c>
      <c r="Y701">
        <f ca="1">_xll.EMP($N$186:$N$285,$O$186:$O$285,A701)</f>
        <v>556.51561184370678</v>
      </c>
      <c r="Z701">
        <f ca="1">_xll.EMP($P$186:$P$285,$Q$186:$Q$285,A701)</f>
        <v>551.92391361380032</v>
      </c>
      <c r="AA701">
        <f ca="1">_xll.EMP($R$186:$R$285,$S$186:$S$285,A701)</f>
        <v>551.23937360611376</v>
      </c>
      <c r="AB701">
        <f ca="1">_xll.EMP($T$186:$T$285,$U$186:$U$285,A701)</f>
        <v>554.23328310058082</v>
      </c>
      <c r="AC701">
        <f ca="1">_xll.EMP($V$186:$V$285,$W$186:$W$285,A701)</f>
        <v>542.14304359626078</v>
      </c>
      <c r="AH701" s="6">
        <f t="shared" ca="1" si="190"/>
        <v>480.25385084526334</v>
      </c>
      <c r="AI701" s="6">
        <f ca="1">_xll.DEXPONINV($J$84,$K$84,A701)</f>
        <v>428.04214352254081</v>
      </c>
      <c r="AJ701" s="6">
        <f ca="1">_xll.EXPONINV($K$85,A701)+$J$85</f>
        <v>435.39870907112731</v>
      </c>
      <c r="AK701" s="6">
        <f t="shared" ca="1" si="191"/>
        <v>453.80317656374893</v>
      </c>
      <c r="AL701" s="6">
        <f ca="1">_xll.LOGISTICINV($J$87,$K$87,A701)</f>
        <v>436.51163078648511</v>
      </c>
      <c r="AM701" s="6">
        <f ca="1">_xll.LOGLOGINV($J$88,$K$88,A701)</f>
        <v>436.49418200755326</v>
      </c>
      <c r="AN701" s="6">
        <f ca="1">_xll.LOGLOGISTICINV($J$89,$K$89,A701)</f>
        <v>436.55529693332102</v>
      </c>
      <c r="AO701" s="6">
        <f t="shared" ca="1" si="192"/>
        <v>450.82377966196674</v>
      </c>
      <c r="AP701" s="6">
        <f t="shared" ca="1" si="193"/>
        <v>459.77013798042537</v>
      </c>
      <c r="AQ701" s="6">
        <f ca="1">_xll.PARETO($J$92,$K$92,A701)</f>
        <v>430.38818031095798</v>
      </c>
      <c r="AR701" s="6">
        <f ca="1">_xll.UNIFORM($J$93,$K$93,A701)</f>
        <v>542.9165255455149</v>
      </c>
      <c r="AS701" s="6">
        <f ca="1">_xll.WEIBINV($J$94,$K$94,A701)</f>
        <v>470.68620761382783</v>
      </c>
      <c r="AT701" s="13"/>
      <c r="AU701" s="13"/>
      <c r="AV701" s="12"/>
      <c r="AW701">
        <f ca="1">_xll.EMP($B$299:$B$398,$C$299:$C$398,A701)</f>
        <v>437.9191473300321</v>
      </c>
      <c r="AX701">
        <f ca="1">_xll.EMP($D$299:$D$398,$E$299:$E$398,A701)</f>
        <v>425.45618080192685</v>
      </c>
      <c r="AY701">
        <f ca="1">_xll.EMP($F$299:$F$398,$G$299:$G$398,A701)</f>
        <v>430.42562562259326</v>
      </c>
      <c r="AZ701">
        <f ca="1">_xll.EMP($H$299:$H$398,$I$299:$I$398,A701)</f>
        <v>425.52484442235988</v>
      </c>
      <c r="BA701">
        <f ca="1">_xll.EMP($J$299:$J$398,$K$299:$K$398,A701)</f>
        <v>428.49934672372035</v>
      </c>
      <c r="BB701" t="e">
        <f ca="1">_xll.EMP($L$299:$L$398,$M$299:$M$398,A701)</f>
        <v>#VALUE!</v>
      </c>
      <c r="BC701">
        <f ca="1">_xll.EMP($N$299:$N$398,$O$299:$O$398,A701)</f>
        <v>424.84306624392576</v>
      </c>
      <c r="BD701">
        <f ca="1">_xll.EMP($P$299:$P$398,$Q$299:$Q$398,A701)</f>
        <v>425.1654881530763</v>
      </c>
      <c r="BE701">
        <f ca="1">_xll.EMP($R$299:$R$398,$S$299:$S$398,A701)</f>
        <v>425.28967449279725</v>
      </c>
      <c r="BF701">
        <f ca="1">_xll.EMP($T$299:$T$398,$U$299:$U$398,A701)</f>
        <v>424.96171234785777</v>
      </c>
      <c r="BG701">
        <f ca="1">_xll.EMP($V$299:$V$398,$W$299:$W$398,A701)</f>
        <v>426.04781356637426</v>
      </c>
      <c r="BH701" s="12"/>
      <c r="BL701" s="6">
        <f t="shared" ca="1" si="194"/>
        <v>39.502554898396127</v>
      </c>
      <c r="BM701" s="6">
        <f ca="1">_xll.DEXPONINV($C$105,$D$105,A701)</f>
        <v>31.948393387844703</v>
      </c>
      <c r="BN701" s="6">
        <f ca="1">_xll.EXPONINV($D$106,A701)+$C$106</f>
        <v>33.989407613844563</v>
      </c>
      <c r="BO701" s="6">
        <f t="shared" ca="1" si="195"/>
        <v>35.614819911452386</v>
      </c>
      <c r="BP701" s="6">
        <f ca="1">_xll.LOGISTICINV($C$108,$D$108,A701)</f>
        <v>35.014654759998642</v>
      </c>
      <c r="BQ701" s="6">
        <f ca="1">_xll.LOGLOGINV($C$109,$D$109,A701)</f>
        <v>34.453669409180563</v>
      </c>
      <c r="BR701" s="6">
        <f ca="1">_xll.LOGLOGISTICINV($C$110,$D$110,A701)</f>
        <v>33.932423875299577</v>
      </c>
      <c r="BS701" s="6">
        <f t="shared" ca="1" si="196"/>
        <v>35.086707690362289</v>
      </c>
      <c r="BT701" s="6">
        <f t="shared" ca="1" si="197"/>
        <v>36.657591026129538</v>
      </c>
      <c r="BU701" s="6">
        <f ca="1">_xll.PARETO($C$113,$D$113,A701)</f>
        <v>33.01977879952657</v>
      </c>
      <c r="BV701" s="6">
        <f ca="1">_xll.UNIFORM($C$114,$D$114,A701)</f>
        <v>44.138484991864246</v>
      </c>
      <c r="BW701" s="6">
        <f ca="1">_xll.WEIBINV($C$115,$D$115,A701)</f>
        <v>37.095355276380417</v>
      </c>
      <c r="BX701" s="13"/>
      <c r="BY701" s="13"/>
      <c r="BZ701" s="12"/>
      <c r="CA701">
        <f ca="1">_xll.EMP($B$412:$B$511,$C$412:$C$511,A701)</f>
        <v>38.437042945608539</v>
      </c>
      <c r="CB701">
        <f ca="1">_xll.EMP($D$412:$D$511,$E$412:$E$511,A701)</f>
        <v>35.685836385479945</v>
      </c>
      <c r="CC701">
        <f ca="1">_xll.EMP($F$412:$F$511,$G$412:$G$511,A701)</f>
        <v>36.777080952091289</v>
      </c>
      <c r="CD701">
        <f ca="1">_xll.EMP($H$412:$H$511,$I$412:$I$511,A701)</f>
        <v>35.638722967538897</v>
      </c>
      <c r="CE701">
        <f ca="1">_xll.EMP($J$412:$J$511,$K$412:$K$511,A701)</f>
        <v>35.980495317375187</v>
      </c>
      <c r="CF701" t="e">
        <f ca="1">_xll.EMP($L$412:$L$511,$M$412:$M$511,A701)</f>
        <v>#VALUE!</v>
      </c>
      <c r="CG701">
        <f ca="1">_xll.EMP($N$412:$N$511,$O$412:$O$511,A701)</f>
        <v>36.116362665257434</v>
      </c>
      <c r="CH701">
        <f ca="1">_xll.EMP($P$412:$P$511,$Q$412:$Q$511,A701)</f>
        <v>35.866105010095083</v>
      </c>
      <c r="CI701">
        <f ca="1">_xll.EMP($R$412:$R$511,$S$412:$S$511,A701)</f>
        <v>35.789418623594955</v>
      </c>
      <c r="CJ701">
        <f ca="1">_xll.EMP($T$412:$T$511,$U$412:$U$511,A701)</f>
        <v>35.994687507637956</v>
      </c>
      <c r="CK701">
        <f ca="1">_xll.EMP($V$412:$V$511,$W$412:$W$511,A701)</f>
        <v>35.234764102981416</v>
      </c>
      <c r="CM701" s="12"/>
      <c r="CP701" s="6">
        <f t="shared" ca="1" si="198"/>
        <v>31.71646735279494</v>
      </c>
      <c r="CQ701" s="6">
        <f ca="1">_xll.DEXPONINV($J$105,$K$105,A701)</f>
        <v>33.200497051544502</v>
      </c>
      <c r="CR701" s="6">
        <f ca="1">_xll.EXPONINV($K$106,A701)+$J$106</f>
        <v>30.628920198256289</v>
      </c>
      <c r="CS701" s="6">
        <f t="shared" ca="1" si="199"/>
        <v>31.297763252408728</v>
      </c>
      <c r="CT701" s="6">
        <f ca="1">_xll.LOGISTICINV($J$108,$K$108,A701)</f>
        <v>31.88119005138331</v>
      </c>
      <c r="CU701" s="6">
        <f ca="1">_xll.LOGLOGINV($J$109,$K$109,A701)</f>
        <v>31.440651573388045</v>
      </c>
      <c r="CV701" s="6">
        <f ca="1">_xll.LOGLOGISTICINV($J$110,$K$110,A701)</f>
        <v>32.198825140624287</v>
      </c>
      <c r="CW701" s="6">
        <f t="shared" ca="1" si="200"/>
        <v>31.243701024689177</v>
      </c>
      <c r="CX701" s="6">
        <f t="shared" ca="1" si="201"/>
        <v>31.413418367374948</v>
      </c>
      <c r="CY701" s="6">
        <f ca="1">_xll.PARETO($J$113,$K$113,A701)</f>
        <v>30.46103774898538</v>
      </c>
      <c r="CZ701" s="6">
        <f ca="1">_xll.UNIFORM($J$114,$K$114,A701)</f>
        <v>29.796154900834757</v>
      </c>
      <c r="DA701" s="6">
        <f ca="1">_xll.WEIBINV($J$115,$K$115,A701)</f>
        <v>31.565468987519932</v>
      </c>
      <c r="DB701" s="13"/>
      <c r="DC701" s="13"/>
      <c r="DD701" s="12"/>
      <c r="DE701">
        <f ca="1">_xll.EMP($B$524:$B$623,$C$524:$C$623,A701)</f>
        <v>33.470666743740587</v>
      </c>
      <c r="DF701">
        <f ca="1">_xll.EMP($D$524:$D$623,$E$524:$E$623,A701)</f>
        <v>32.460444454177761</v>
      </c>
      <c r="DG701">
        <f ca="1">_xll.EMP($F$524:$F$623,$G$524:$G$623,A701)</f>
        <v>32.812567175049111</v>
      </c>
      <c r="DH701">
        <f ca="1">_xll.EMP($H$524:$H$623,$I$524:$I$623,A701)</f>
        <v>32.460303319311784</v>
      </c>
      <c r="DI701">
        <f ca="1">_xll.EMP($J$524:$J$623,$K$524:$K$623,A701)</f>
        <v>32.658830784960706</v>
      </c>
      <c r="DJ701" t="e">
        <f ca="1">_xll.EMP($L$524:$L$623,$M$524:$M$623,A701)</f>
        <v>#VALUE!</v>
      </c>
      <c r="DK701">
        <f ca="1">_xll.EMP($N$524:$N$623,$O$524:$O$623,A701)</f>
        <v>32.462259238977154</v>
      </c>
      <c r="DL701">
        <f ca="1">_xll.EMP($P$524:$P$623,$Q$524:$Q$623,A701)</f>
        <v>32.460985036005439</v>
      </c>
      <c r="DM701">
        <f ca="1">_xll.EMP($R$524:$R$623,$S$524:$S$623,A701)</f>
        <v>32.460752070522297</v>
      </c>
      <c r="DN701">
        <f ca="1">_xll.EMP($T$524:$T$623,$U$524:$U$623,A701)</f>
        <v>32.461555676336125</v>
      </c>
      <c r="DO701">
        <f ca="1">_xll.EMP($V$524:$V$623,$W$524:$W$623,A701)</f>
        <v>32.459512425223387</v>
      </c>
    </row>
    <row r="702" spans="1:119">
      <c r="A702">
        <v>0.71</v>
      </c>
      <c r="D702" s="6">
        <f t="shared" ca="1" si="186"/>
        <v>590.65372182334863</v>
      </c>
      <c r="E702" s="6">
        <f ca="1">_xll.DEXPONINV($C$84,$D$84,A702)</f>
        <v>514.3882841013384</v>
      </c>
      <c r="F702" s="6">
        <f ca="1">_xll.EXPONINV($D$85,A702)+$C$85</f>
        <v>545.04512430201055</v>
      </c>
      <c r="G702" s="6">
        <f t="shared" ca="1" si="187"/>
        <v>548.29080947561761</v>
      </c>
      <c r="H702" s="6">
        <f ca="1">_xll.LOGISTICINV($C$87,$D$87,A702)</f>
        <v>547.50885278916462</v>
      </c>
      <c r="I702" s="6">
        <f ca="1">_xll.LOGLOGINV($C$88,$D$88,A702)</f>
        <v>565.31924958105208</v>
      </c>
      <c r="J702" s="6">
        <f ca="1">_xll.LOGLOGISTICINV($C$89,$D$89,A702)</f>
        <v>572.90640687402845</v>
      </c>
      <c r="K702" s="6">
        <f t="shared" ca="1" si="188"/>
        <v>557.58399453619518</v>
      </c>
      <c r="L702" s="6">
        <f t="shared" ca="1" si="189"/>
        <v>551.2635732051483</v>
      </c>
      <c r="M702" s="6">
        <f ca="1">_xll.PARETO($C$92,$D$92,A702)</f>
        <v>591.41909216970396</v>
      </c>
      <c r="N702" s="6">
        <f ca="1">_xll.UNIFORM($C$93,$D$93,A702)</f>
        <v>561.87624622621979</v>
      </c>
      <c r="O702" s="6">
        <f ca="1">_xll.WEIBINV($C$94,$D$94,A702)</f>
        <v>546.92880035658266</v>
      </c>
      <c r="P702" s="13"/>
      <c r="Q702" s="13"/>
      <c r="R702" s="13"/>
      <c r="S702">
        <f ca="1">_xll.EMP($B$186:$B$285,$C$186:$C$285,A702)</f>
        <v>596.90338985473079</v>
      </c>
      <c r="T702">
        <f ca="1">_xll.EMP($D$186:$D$285,$E$186:$E$285,A702)</f>
        <v>553.19953180619916</v>
      </c>
      <c r="U702">
        <f ca="1">_xll.EMP($F$186:$F$285,$G$186:$G$285,A702)</f>
        <v>571.54583504375728</v>
      </c>
      <c r="V702">
        <f ca="1">_xll.EMP($H$186:$H$285,$I$186:$I$285,A702)</f>
        <v>552.50493475045221</v>
      </c>
      <c r="W702">
        <f ca="1">_xll.EMP($J$186:$J$285,$K$186:$K$285,A702)</f>
        <v>562.97720258967377</v>
      </c>
      <c r="X702" t="e">
        <f ca="1">_xll.EMP($L$186:$L$285,$M$186:$M$285,A702)</f>
        <v>#VALUE!</v>
      </c>
      <c r="Y702">
        <f ca="1">_xll.EMP($N$186:$N$285,$O$186:$O$285,A702)</f>
        <v>559.48135077379584</v>
      </c>
      <c r="Z702">
        <f ca="1">_xll.EMP($P$186:$P$285,$Q$186:$Q$285,A702)</f>
        <v>555.7222791026054</v>
      </c>
      <c r="AA702">
        <f ca="1">_xll.EMP($R$186:$R$285,$S$186:$S$285,A702)</f>
        <v>555.20855270194147</v>
      </c>
      <c r="AB702">
        <f ca="1">_xll.EMP($T$186:$T$285,$U$186:$U$285,A702)</f>
        <v>557.57284255749244</v>
      </c>
      <c r="AC702">
        <f ca="1">_xll.EMP($V$186:$V$285,$W$186:$W$285,A702)</f>
        <v>547.00267422966965</v>
      </c>
      <c r="AH702" s="6">
        <f t="shared" ca="1" si="190"/>
        <v>483.68397199160353</v>
      </c>
      <c r="AI702" s="6">
        <f ca="1">_xll.DEXPONINV($J$84,$K$84,A702)</f>
        <v>429.53274694611673</v>
      </c>
      <c r="AJ702" s="6">
        <f ca="1">_xll.EXPONINV($K$85,A702)+$J$85</f>
        <v>437.68661386981978</v>
      </c>
      <c r="AK702" s="6">
        <f t="shared" ca="1" si="191"/>
        <v>455.83084186525457</v>
      </c>
      <c r="AL702" s="6">
        <f ca="1">_xll.LOGISTICINV($J$87,$K$87,A702)</f>
        <v>438.09317937912812</v>
      </c>
      <c r="AM702" s="6">
        <f ca="1">_xll.LOGLOGINV($J$88,$K$88,A702)</f>
        <v>438.18158780799013</v>
      </c>
      <c r="AN702" s="6">
        <f ca="1">_xll.LOGLOGISTICINV($J$89,$K$89,A702)</f>
        <v>438.16154901997402</v>
      </c>
      <c r="AO702" s="6">
        <f t="shared" ca="1" si="192"/>
        <v>452.80711196270096</v>
      </c>
      <c r="AP702" s="6">
        <f t="shared" ca="1" si="193"/>
        <v>461.87800661910592</v>
      </c>
      <c r="AQ702" s="6">
        <f ca="1">_xll.PARETO($J$92,$K$92,A702)</f>
        <v>432.75758321312452</v>
      </c>
      <c r="AR702" s="6">
        <f ca="1">_xll.UNIFORM($J$93,$K$93,A702)</f>
        <v>545.61323985565161</v>
      </c>
      <c r="AS702" s="6">
        <f ca="1">_xll.WEIBINV($J$94,$K$94,A702)</f>
        <v>473.25034867318419</v>
      </c>
      <c r="AT702" s="13"/>
      <c r="AU702" s="13"/>
      <c r="AV702" s="12"/>
      <c r="AW702">
        <f ca="1">_xll.EMP($B$299:$B$398,$C$299:$C$398,A702)</f>
        <v>439.89903811418344</v>
      </c>
      <c r="AX702">
        <f ca="1">_xll.EMP($D$299:$D$398,$E$299:$E$398,A702)</f>
        <v>426.46079891009612</v>
      </c>
      <c r="AY702">
        <f ca="1">_xll.EMP($F$299:$F$398,$G$299:$G$398,A702)</f>
        <v>431.86972039707001</v>
      </c>
      <c r="AZ702">
        <f ca="1">_xll.EMP($H$299:$H$398,$I$299:$I$398,A702)</f>
        <v>426.53599304940298</v>
      </c>
      <c r="BA702">
        <f ca="1">_xll.EMP($J$299:$J$398,$K$299:$K$398,A702)</f>
        <v>429.76633852112423</v>
      </c>
      <c r="BB702" t="e">
        <f ca="1">_xll.EMP($L$299:$L$398,$M$299:$M$398,A702)</f>
        <v>#VALUE!</v>
      </c>
      <c r="BC702">
        <f ca="1">_xll.EMP($N$299:$N$398,$O$299:$O$398,A702)</f>
        <v>425.65555464034696</v>
      </c>
      <c r="BD702">
        <f ca="1">_xll.EMP($P$299:$P$398,$Q$299:$Q$398,A702)</f>
        <v>426.14512292500461</v>
      </c>
      <c r="BE702">
        <f ca="1">_xll.EMP($R$299:$R$398,$S$299:$S$398,A702)</f>
        <v>426.21390846738581</v>
      </c>
      <c r="BF702">
        <f ca="1">_xll.EMP($T$299:$T$398,$U$299:$U$398,A702)</f>
        <v>425.88912129057434</v>
      </c>
      <c r="BG702">
        <f ca="1">_xll.EMP($V$299:$V$398,$W$299:$W$398,A702)</f>
        <v>427.11789378663786</v>
      </c>
      <c r="BH702" s="12"/>
      <c r="BL702" s="6">
        <f t="shared" ca="1" si="194"/>
        <v>39.967500377254055</v>
      </c>
      <c r="BM702" s="6">
        <f ca="1">_xll.DEXPONINV($C$105,$D$105,A702)</f>
        <v>32.209081344031198</v>
      </c>
      <c r="BN702" s="6">
        <f ca="1">_xll.EXPONINV($D$106,A702)+$C$106</f>
        <v>34.408089714776104</v>
      </c>
      <c r="BO702" s="6">
        <f t="shared" ca="1" si="195"/>
        <v>35.909587659175017</v>
      </c>
      <c r="BP702" s="6">
        <f ca="1">_xll.LOGISTICINV($C$108,$D$108,A702)</f>
        <v>35.276611208568738</v>
      </c>
      <c r="BQ702" s="6">
        <f ca="1">_xll.LOGLOGINV($C$109,$D$109,A702)</f>
        <v>34.743852625718645</v>
      </c>
      <c r="BR702" s="6">
        <f ca="1">_xll.LOGLOGISTICINV($C$110,$D$110,A702)</f>
        <v>34.210497015354193</v>
      </c>
      <c r="BS702" s="6">
        <f t="shared" ca="1" si="196"/>
        <v>35.385216310940898</v>
      </c>
      <c r="BT702" s="6">
        <f t="shared" ca="1" si="197"/>
        <v>36.944295353374471</v>
      </c>
      <c r="BU702" s="6">
        <f ca="1">_xll.PARETO($C$113,$D$113,A702)</f>
        <v>33.53168801411109</v>
      </c>
      <c r="BV702" s="6">
        <f ca="1">_xll.UNIFORM($C$114,$D$114,A702)</f>
        <v>44.495885967187846</v>
      </c>
      <c r="BW702" s="6">
        <f ca="1">_xll.WEIBINV($C$115,$D$115,A702)</f>
        <v>37.411462661209619</v>
      </c>
      <c r="BX702" s="13"/>
      <c r="BY702" s="13"/>
      <c r="BZ702" s="12"/>
      <c r="CA702">
        <f ca="1">_xll.EMP($B$412:$B$511,$C$412:$C$511,A702)</f>
        <v>38.919581522549798</v>
      </c>
      <c r="CB702">
        <f ca="1">_xll.EMP($D$412:$D$511,$E$412:$E$511,A702)</f>
        <v>35.968118183680225</v>
      </c>
      <c r="CC702">
        <f ca="1">_xll.EMP($F$412:$F$511,$G$412:$G$511,A702)</f>
        <v>37.128878977544133</v>
      </c>
      <c r="CD702">
        <f ca="1">_xll.EMP($H$412:$H$511,$I$412:$I$511,A702)</f>
        <v>35.928458142414037</v>
      </c>
      <c r="CE702">
        <f ca="1">_xll.EMP($J$412:$J$511,$K$412:$K$511,A702)</f>
        <v>36.335175831772482</v>
      </c>
      <c r="CF702" t="e">
        <f ca="1">_xll.EMP($L$412:$L$511,$M$412:$M$511,A702)</f>
        <v>#VALUE!</v>
      </c>
      <c r="CG702">
        <f ca="1">_xll.EMP($N$412:$N$511,$O$412:$O$511,A702)</f>
        <v>36.3250388588406</v>
      </c>
      <c r="CH702">
        <f ca="1">_xll.EMP($P$412:$P$511,$Q$412:$Q$511,A702)</f>
        <v>36.11734025198141</v>
      </c>
      <c r="CI702">
        <f ca="1">_xll.EMP($R$412:$R$511,$S$412:$S$511,A702)</f>
        <v>36.060928920668218</v>
      </c>
      <c r="CJ702">
        <f ca="1">_xll.EMP($T$412:$T$511,$U$412:$U$511,A702)</f>
        <v>36.221996549798227</v>
      </c>
      <c r="CK702">
        <f ca="1">_xll.EMP($V$412:$V$511,$W$412:$W$511,A702)</f>
        <v>35.532017227776485</v>
      </c>
      <c r="CM702" s="12"/>
      <c r="CP702" s="6">
        <f t="shared" ca="1" si="198"/>
        <v>31.850863999236985</v>
      </c>
      <c r="CQ702" s="6">
        <f ca="1">_xll.DEXPONINV($J$105,$K$105,A702)</f>
        <v>33.338389711593578</v>
      </c>
      <c r="CR702" s="6">
        <f ca="1">_xll.EXPONINV($K$106,A702)+$J$106</f>
        <v>30.941851336173954</v>
      </c>
      <c r="CS702" s="6">
        <f t="shared" ca="1" si="199"/>
        <v>31.462597609265003</v>
      </c>
      <c r="CT702" s="6">
        <f ca="1">_xll.LOGISTICINV($J$108,$K$108,A702)</f>
        <v>32.026300191679852</v>
      </c>
      <c r="CU702" s="6">
        <f ca="1">_xll.LOGLOGINV($J$109,$K$109,A702)</f>
        <v>31.652576615639358</v>
      </c>
      <c r="CV702" s="6">
        <f ca="1">_xll.LOGLOGISTICINV($J$110,$K$110,A702)</f>
        <v>32.375154087748548</v>
      </c>
      <c r="CW702" s="6">
        <f t="shared" ca="1" si="200"/>
        <v>31.418255500156931</v>
      </c>
      <c r="CX702" s="6">
        <f t="shared" ca="1" si="201"/>
        <v>31.560842289037804</v>
      </c>
      <c r="CY702" s="6">
        <f ca="1">_xll.PARETO($J$113,$K$113,A702)</f>
        <v>30.8453321233197</v>
      </c>
      <c r="CZ702" s="6">
        <f ca="1">_xll.UNIFORM($J$114,$K$114,A702)</f>
        <v>29.943020721208484</v>
      </c>
      <c r="DA702" s="6">
        <f ca="1">_xll.WEIBINV($J$115,$K$115,A702)</f>
        <v>31.681911725726025</v>
      </c>
      <c r="DB702" s="13"/>
      <c r="DC702" s="13"/>
      <c r="DD702" s="12"/>
      <c r="DE702">
        <f ca="1">_xll.EMP($B$524:$B$623,$C$524:$C$623,A702)</f>
        <v>33.669158550759022</v>
      </c>
      <c r="DF702">
        <f ca="1">_xll.EMP($D$524:$D$623,$E$524:$E$623,A702)</f>
        <v>32.549051895590949</v>
      </c>
      <c r="DG702">
        <f ca="1">_xll.EMP($F$524:$F$623,$G$524:$G$623,A702)</f>
        <v>32.96112907555117</v>
      </c>
      <c r="DH702">
        <f ca="1">_xll.EMP($H$524:$H$623,$I$524:$I$623,A702)</f>
        <v>32.550737119699768</v>
      </c>
      <c r="DI702">
        <f ca="1">_xll.EMP($J$524:$J$623,$K$524:$K$623,A702)</f>
        <v>32.804551439693903</v>
      </c>
      <c r="DJ702" t="e">
        <f ca="1">_xll.EMP($L$524:$L$623,$M$524:$M$623,A702)</f>
        <v>#VALUE!</v>
      </c>
      <c r="DK702">
        <f ca="1">_xll.EMP($N$524:$N$623,$O$524:$O$623,A702)</f>
        <v>32.539546835856513</v>
      </c>
      <c r="DL702">
        <f ca="1">_xll.EMP($P$524:$P$623,$Q$524:$Q$623,A702)</f>
        <v>32.542296804614693</v>
      </c>
      <c r="DM702">
        <f ca="1">_xll.EMP($R$524:$R$623,$S$524:$S$623,A702)</f>
        <v>32.549042225156398</v>
      </c>
      <c r="DN702">
        <f ca="1">_xll.EMP($T$524:$T$623,$U$524:$U$623,A702)</f>
        <v>32.539203653634573</v>
      </c>
      <c r="DO702">
        <f ca="1">_xll.EMP($V$524:$V$623,$W$524:$W$623,A702)</f>
        <v>32.579040491958736</v>
      </c>
    </row>
    <row r="703" spans="1:119">
      <c r="A703">
        <v>0.72</v>
      </c>
      <c r="D703" s="6">
        <f t="shared" ca="1" si="186"/>
        <v>598.36921142019719</v>
      </c>
      <c r="E703" s="6">
        <f ca="1">_xll.DEXPONINV($C$84,$D$84,A703)</f>
        <v>518.92934728597686</v>
      </c>
      <c r="F703" s="6">
        <f ca="1">_xll.EXPONINV($D$85,A703)+$C$85</f>
        <v>558.19027487232233</v>
      </c>
      <c r="G703" s="6">
        <f t="shared" ca="1" si="187"/>
        <v>555.69633052927156</v>
      </c>
      <c r="H703" s="6">
        <f ca="1">_xll.LOGISTICINV($C$87,$D$87,A703)</f>
        <v>552.17016117443484</v>
      </c>
      <c r="I703" s="6">
        <f ca="1">_xll.LOGLOGINV($C$88,$D$88,A703)</f>
        <v>573.07475003735283</v>
      </c>
      <c r="J703" s="6">
        <f ca="1">_xll.LOGLOGISTICINV($C$89,$D$89,A703)</f>
        <v>580.04561912750319</v>
      </c>
      <c r="K703" s="6">
        <f t="shared" ca="1" si="188"/>
        <v>567.23310547952508</v>
      </c>
      <c r="L703" s="6">
        <f t="shared" ca="1" si="189"/>
        <v>556.33778555597792</v>
      </c>
      <c r="M703" s="6">
        <f ca="1">_xll.PARETO($C$92,$D$92,A703)</f>
        <v>625.63329516817009</v>
      </c>
      <c r="N703" s="6">
        <f ca="1">_xll.UNIFORM($C$93,$D$93,A703)</f>
        <v>568.64437039027644</v>
      </c>
      <c r="O703" s="6">
        <f ca="1">_xll.WEIBINV($C$94,$D$94,A703)</f>
        <v>552.29416225256705</v>
      </c>
      <c r="P703" s="13"/>
      <c r="Q703" s="13"/>
      <c r="R703" s="13"/>
      <c r="S703">
        <f ca="1">_xll.EMP($B$186:$B$285,$C$186:$C$285,A703)</f>
        <v>604.40842410934795</v>
      </c>
      <c r="T703">
        <f ca="1">_xll.EMP($D$186:$D$285,$E$186:$E$285,A703)</f>
        <v>557.53065283069168</v>
      </c>
      <c r="U703">
        <f ca="1">_xll.EMP($F$186:$F$285,$G$186:$G$285,A703)</f>
        <v>576.70894048713228</v>
      </c>
      <c r="V703">
        <f ca="1">_xll.EMP($H$186:$H$285,$I$186:$I$285,A703)</f>
        <v>556.99241686932385</v>
      </c>
      <c r="W703">
        <f ca="1">_xll.EMP($J$186:$J$285,$K$186:$K$285,A703)</f>
        <v>568.32793809033979</v>
      </c>
      <c r="X703" t="e">
        <f ca="1">_xll.EMP($L$186:$L$285,$M$186:$M$285,A703)</f>
        <v>#VALUE!</v>
      </c>
      <c r="Y703">
        <f ca="1">_xll.EMP($N$186:$N$285,$O$186:$O$285,A703)</f>
        <v>562.28264294225119</v>
      </c>
      <c r="Z703">
        <f ca="1">_xll.EMP($P$186:$P$285,$Q$186:$Q$285,A703)</f>
        <v>559.46983952459766</v>
      </c>
      <c r="AA703">
        <f ca="1">_xll.EMP($R$186:$R$285,$S$186:$S$285,A703)</f>
        <v>559.1323524312819</v>
      </c>
      <c r="AB703">
        <f ca="1">_xll.EMP($T$186:$T$285,$U$186:$U$285,A703)</f>
        <v>560.86868794927261</v>
      </c>
      <c r="AC703">
        <f ca="1">_xll.EMP($V$186:$V$285,$W$186:$W$285,A703)</f>
        <v>551.86230486307863</v>
      </c>
      <c r="AH703" s="6">
        <f t="shared" ca="1" si="190"/>
        <v>487.16990091966863</v>
      </c>
      <c r="AI703" s="6">
        <f ca="1">_xll.DEXPONINV($J$84,$K$84,A703)</f>
        <v>431.07566279695664</v>
      </c>
      <c r="AJ703" s="6">
        <f ca="1">_xll.EXPONINV($K$85,A703)+$J$85</f>
        <v>440.05481222713115</v>
      </c>
      <c r="AK703" s="6">
        <f t="shared" ca="1" si="191"/>
        <v>457.89770367051165</v>
      </c>
      <c r="AL703" s="6">
        <f ca="1">_xll.LOGISTICINV($J$87,$K$87,A703)</f>
        <v>439.70733417392393</v>
      </c>
      <c r="AM703" s="6">
        <f ca="1">_xll.LOGLOGINV($J$88,$K$88,A703)</f>
        <v>439.91525878805646</v>
      </c>
      <c r="AN703" s="6">
        <f ca="1">_xll.LOGLOGISTICINV($J$89,$K$89,A703)</f>
        <v>439.80701079731716</v>
      </c>
      <c r="AO703" s="6">
        <f t="shared" ca="1" si="192"/>
        <v>454.83172219056138</v>
      </c>
      <c r="AP703" s="6">
        <f t="shared" ca="1" si="193"/>
        <v>464.02024357415769</v>
      </c>
      <c r="AQ703" s="6">
        <f ca="1">_xll.PARETO($J$92,$K$92,A703)</f>
        <v>435.22387962686639</v>
      </c>
      <c r="AR703" s="6">
        <f ca="1">_xll.UNIFORM($J$93,$K$93,A703)</f>
        <v>548.30995416578833</v>
      </c>
      <c r="AS703" s="6">
        <f ca="1">_xll.WEIBINV($J$94,$K$94,A703)</f>
        <v>475.84565826179596</v>
      </c>
      <c r="AT703" s="13"/>
      <c r="AU703" s="13"/>
      <c r="AV703" s="12"/>
      <c r="AW703">
        <f ca="1">_xll.EMP($B$299:$B$398,$C$299:$C$398,A703)</f>
        <v>441.96706489098847</v>
      </c>
      <c r="AX703">
        <f ca="1">_xll.EMP($D$299:$D$398,$E$299:$E$398,A703)</f>
        <v>427.46541701826538</v>
      </c>
      <c r="AY703">
        <f ca="1">_xll.EMP($F$299:$F$398,$G$299:$G$398,A703)</f>
        <v>433.32677419103612</v>
      </c>
      <c r="AZ703">
        <f ca="1">_xll.EMP($H$299:$H$398,$I$299:$I$398,A703)</f>
        <v>427.54714167644607</v>
      </c>
      <c r="BA703">
        <f ca="1">_xll.EMP($J$299:$J$398,$K$299:$K$398,A703)</f>
        <v>431.06668040090096</v>
      </c>
      <c r="BB703" t="e">
        <f ca="1">_xll.EMP($L$299:$L$398,$M$299:$M$398,A703)</f>
        <v>#VALUE!</v>
      </c>
      <c r="BC703">
        <f ca="1">_xll.EMP($N$299:$N$398,$O$299:$O$398,A703)</f>
        <v>426.47490973529762</v>
      </c>
      <c r="BD703">
        <f ca="1">_xll.EMP($P$299:$P$398,$Q$299:$Q$398,A703)</f>
        <v>427.12475769693293</v>
      </c>
      <c r="BE703">
        <f ca="1">_xll.EMP($R$299:$R$398,$S$299:$S$398,A703)</f>
        <v>427.13814244197437</v>
      </c>
      <c r="BF703">
        <f ca="1">_xll.EMP($T$299:$T$398,$U$299:$U$398,A703)</f>
        <v>426.81702383074662</v>
      </c>
      <c r="BG703">
        <f ca="1">_xll.EMP($V$299:$V$398,$W$299:$W$398,A703)</f>
        <v>428.18797400690141</v>
      </c>
      <c r="BH703" s="12"/>
      <c r="BL703" s="6">
        <f t="shared" ca="1" si="194"/>
        <v>40.436161057137966</v>
      </c>
      <c r="BM703" s="6">
        <f ca="1">_xll.DEXPONINV($C$105,$D$105,A703)</f>
        <v>32.478918091593656</v>
      </c>
      <c r="BN703" s="6">
        <f ca="1">_xll.EXPONINV($D$106,A703)+$C$106</f>
        <v>34.84146537980746</v>
      </c>
      <c r="BO703" s="6">
        <f t="shared" ca="1" si="195"/>
        <v>36.210805265718889</v>
      </c>
      <c r="BP703" s="6">
        <f ca="1">_xll.LOGISTICINV($C$108,$D$108,A703)</f>
        <v>35.543968316313666</v>
      </c>
      <c r="BQ703" s="6">
        <f ca="1">_xll.LOGLOGINV($C$109,$D$109,A703)</f>
        <v>35.041992066322749</v>
      </c>
      <c r="BR703" s="6">
        <f ca="1">_xll.LOGLOGISTICINV($C$110,$D$110,A703)</f>
        <v>34.496652958278808</v>
      </c>
      <c r="BS703" s="6">
        <f t="shared" ca="1" si="196"/>
        <v>35.691194250241757</v>
      </c>
      <c r="BT703" s="6">
        <f t="shared" ca="1" si="197"/>
        <v>37.235674329144913</v>
      </c>
      <c r="BU703" s="6">
        <f ca="1">_xll.PARETO($C$113,$D$113,A703)</f>
        <v>34.069922939487164</v>
      </c>
      <c r="BV703" s="6">
        <f ca="1">_xll.UNIFORM($C$114,$D$114,A703)</f>
        <v>44.853286942511453</v>
      </c>
      <c r="BW703" s="6">
        <f ca="1">_xll.WEIBINV($C$115,$D$115,A703)</f>
        <v>37.732393908095396</v>
      </c>
      <c r="BX703" s="13"/>
      <c r="BY703" s="13"/>
      <c r="BZ703" s="12"/>
      <c r="CA703">
        <f ca="1">_xll.EMP($B$412:$B$511,$C$412:$C$511,A703)</f>
        <v>39.424020378373179</v>
      </c>
      <c r="CB703">
        <f ca="1">_xll.EMP($D$412:$D$511,$E$412:$E$511,A703)</f>
        <v>36.245840617465909</v>
      </c>
      <c r="CC703">
        <f ca="1">_xll.EMP($F$412:$F$511,$G$412:$G$511,A703)</f>
        <v>37.479424612600532</v>
      </c>
      <c r="CD703">
        <f ca="1">_xll.EMP($H$412:$H$511,$I$412:$I$511,A703)</f>
        <v>36.215109442907668</v>
      </c>
      <c r="CE703">
        <f ca="1">_xll.EMP($J$412:$J$511,$K$412:$K$511,A703)</f>
        <v>36.697789364451793</v>
      </c>
      <c r="CF703" t="e">
        <f ca="1">_xll.EMP($L$412:$L$511,$M$412:$M$511,A703)</f>
        <v>#VALUE!</v>
      </c>
      <c r="CG703">
        <f ca="1">_xll.EMP($N$412:$N$511,$O$412:$O$511,A703)</f>
        <v>36.529325058537161</v>
      </c>
      <c r="CH703">
        <f ca="1">_xll.EMP($P$412:$P$511,$Q$412:$Q$511,A703)</f>
        <v>36.360015624196855</v>
      </c>
      <c r="CI703">
        <f ca="1">_xll.EMP($R$412:$R$511,$S$412:$S$511,A703)</f>
        <v>36.32586264095054</v>
      </c>
      <c r="CJ703">
        <f ca="1">_xll.EMP($T$412:$T$511,$U$412:$U$511,A703)</f>
        <v>36.444341153463391</v>
      </c>
      <c r="CK703">
        <f ca="1">_xll.EMP($V$412:$V$511,$W$412:$W$511,A703)</f>
        <v>35.859788982812567</v>
      </c>
      <c r="CM703" s="12"/>
      <c r="CP703" s="6">
        <f t="shared" ca="1" si="198"/>
        <v>31.982515427326398</v>
      </c>
      <c r="CQ703" s="6">
        <f ca="1">_xll.DEXPONINV($J$105,$K$105,A703)</f>
        <v>33.481121686805203</v>
      </c>
      <c r="CR703" s="6">
        <f ca="1">_xll.EXPONINV($K$106,A703)+$J$106</f>
        <v>31.265764729419928</v>
      </c>
      <c r="CS703" s="6">
        <f t="shared" ca="1" si="199"/>
        <v>31.630707072011219</v>
      </c>
      <c r="CT703" s="6">
        <f ca="1">_xll.LOGISTICINV($J$108,$K$108,A703)</f>
        <v>32.174402014047331</v>
      </c>
      <c r="CU703" s="6">
        <f ca="1">_xll.LOGLOGINV($J$109,$K$109,A703)</f>
        <v>31.870312204556569</v>
      </c>
      <c r="CV703" s="6">
        <f ca="1">_xll.LOGLOGISTICINV($J$110,$K$110,A703)</f>
        <v>32.556114070095767</v>
      </c>
      <c r="CW703" s="6">
        <f t="shared" ca="1" si="200"/>
        <v>31.596655270363264</v>
      </c>
      <c r="CX703" s="6">
        <f t="shared" ca="1" si="201"/>
        <v>31.710669924047608</v>
      </c>
      <c r="CY703" s="6">
        <f ca="1">_xll.PARETO($J$113,$K$113,A703)</f>
        <v>31.248220421587622</v>
      </c>
      <c r="CZ703" s="6">
        <f ca="1">_xll.UNIFORM($J$114,$K$114,A703)</f>
        <v>30.089886541582217</v>
      </c>
      <c r="DA703" s="6">
        <f ca="1">_xll.WEIBINV($J$115,$K$115,A703)</f>
        <v>31.79956304397307</v>
      </c>
      <c r="DB703" s="13"/>
      <c r="DC703" s="13"/>
      <c r="DD703" s="12"/>
      <c r="DE703">
        <f ca="1">_xll.EMP($B$524:$B$623,$C$524:$C$623,A703)</f>
        <v>33.872151747402405</v>
      </c>
      <c r="DF703">
        <f ca="1">_xll.EMP($D$524:$D$623,$E$524:$E$623,A703)</f>
        <v>32.637870589495336</v>
      </c>
      <c r="DG703">
        <f ca="1">_xll.EMP($F$524:$F$623,$G$524:$G$623,A703)</f>
        <v>33.109436691732121</v>
      </c>
      <c r="DH703">
        <f ca="1">_xll.EMP($H$524:$H$623,$I$524:$I$623,A703)</f>
        <v>32.6413771419559</v>
      </c>
      <c r="DI703">
        <f ca="1">_xll.EMP($J$524:$J$623,$K$524:$K$623,A703)</f>
        <v>32.951386795841216</v>
      </c>
      <c r="DJ703" t="e">
        <f ca="1">_xll.EMP($L$524:$L$623,$M$524:$M$623,A703)</f>
        <v>#VALUE!</v>
      </c>
      <c r="DK703">
        <f ca="1">_xll.EMP($N$524:$N$623,$O$524:$O$623,A703)</f>
        <v>32.616856044755771</v>
      </c>
      <c r="DL703">
        <f ca="1">_xll.EMP($P$524:$P$623,$Q$524:$Q$623,A703)</f>
        <v>32.623826315397565</v>
      </c>
      <c r="DM703">
        <f ca="1">_xll.EMP($R$524:$R$623,$S$524:$S$623,A703)</f>
        <v>32.6373323797905</v>
      </c>
      <c r="DN703">
        <f ca="1">_xll.EMP($T$524:$T$623,$U$524:$U$623,A703)</f>
        <v>32.617039018357588</v>
      </c>
      <c r="DO703">
        <f ca="1">_xll.EMP($V$524:$V$623,$W$524:$W$623,A703)</f>
        <v>32.698568558694085</v>
      </c>
    </row>
    <row r="704" spans="1:119">
      <c r="A704">
        <v>0.73</v>
      </c>
      <c r="D704" s="6">
        <f t="shared" ca="1" si="186"/>
        <v>606.01079600522166</v>
      </c>
      <c r="E704" s="6">
        <f ca="1">_xll.DEXPONINV($C$84,$D$84,A704)</f>
        <v>523.6355758047273</v>
      </c>
      <c r="F704" s="6">
        <f ca="1">_xll.EXPONINV($D$85,A704)+$C$85</f>
        <v>571.81353444434171</v>
      </c>
      <c r="G704" s="6">
        <f t="shared" ca="1" si="187"/>
        <v>563.2982749024452</v>
      </c>
      <c r="H704" s="6">
        <f ca="1">_xll.LOGISTICINV($C$87,$D$87,A704)</f>
        <v>556.93436958930897</v>
      </c>
      <c r="I704" s="6">
        <f ca="1">_xll.LOGLOGINV($C$88,$D$88,A704)</f>
        <v>581.05367147127629</v>
      </c>
      <c r="J704" s="6">
        <f ca="1">_xll.LOGLOGISTICINV($C$89,$D$89,A704)</f>
        <v>587.43437251489354</v>
      </c>
      <c r="K704" s="6">
        <f t="shared" ca="1" si="188"/>
        <v>577.22221361578772</v>
      </c>
      <c r="L704" s="6">
        <f t="shared" ca="1" si="189"/>
        <v>561.50065920202064</v>
      </c>
      <c r="M704" s="6">
        <f ca="1">_xll.PARETO($C$92,$D$92,A704)</f>
        <v>663.18198813209585</v>
      </c>
      <c r="N704" s="6">
        <f ca="1">_xll.UNIFORM($C$93,$D$93,A704)</f>
        <v>575.41249455433308</v>
      </c>
      <c r="O704" s="6">
        <f ca="1">_xll.WEIBINV($C$94,$D$94,A704)</f>
        <v>557.75404651533768</v>
      </c>
      <c r="P704" s="13"/>
      <c r="Q704" s="13"/>
      <c r="R704" s="13"/>
      <c r="S704">
        <f ca="1">_xll.EMP($B$186:$B$285,$C$186:$C$285,A704)</f>
        <v>612.2317200828569</v>
      </c>
      <c r="T704">
        <f ca="1">_xll.EMP($D$186:$D$285,$E$186:$E$285,A704)</f>
        <v>561.82804046468925</v>
      </c>
      <c r="U704">
        <f ca="1">_xll.EMP($F$186:$F$285,$G$186:$G$285,A704)</f>
        <v>581.92981180630147</v>
      </c>
      <c r="V704">
        <f ca="1">_xll.EMP($H$186:$H$285,$I$186:$I$285,A704)</f>
        <v>561.46340950307479</v>
      </c>
      <c r="W704">
        <f ca="1">_xll.EMP($J$186:$J$285,$K$186:$K$285,A704)</f>
        <v>573.77835145840868</v>
      </c>
      <c r="X704" t="e">
        <f ca="1">_xll.EMP($L$186:$L$285,$M$186:$M$285,A704)</f>
        <v>#VALUE!</v>
      </c>
      <c r="Y704">
        <f ca="1">_xll.EMP($N$186:$N$285,$O$186:$O$285,A704)</f>
        <v>565.05738111651783</v>
      </c>
      <c r="Z704">
        <f ca="1">_xll.EMP($P$186:$P$285,$Q$186:$Q$285,A704)</f>
        <v>563.11890446278596</v>
      </c>
      <c r="AA704">
        <f ca="1">_xll.EMP($R$186:$R$285,$S$186:$S$285,A704)</f>
        <v>562.97217769159897</v>
      </c>
      <c r="AB704">
        <f ca="1">_xll.EMP($T$186:$T$285,$U$186:$U$285,A704)</f>
        <v>564.06494679805849</v>
      </c>
      <c r="AC704">
        <f ca="1">_xll.EMP($V$186:$V$285,$W$186:$W$285,A704)</f>
        <v>557.52531817299973</v>
      </c>
      <c r="AH704" s="6">
        <f t="shared" ca="1" si="190"/>
        <v>490.71279493368797</v>
      </c>
      <c r="AI704" s="6">
        <f ca="1">_xll.DEXPONINV($J$84,$K$84,A704)</f>
        <v>432.67469683018004</v>
      </c>
      <c r="AJ704" s="6">
        <f ca="1">_xll.EXPONINV($K$85,A704)+$J$85</f>
        <v>442.50914553941351</v>
      </c>
      <c r="AK704" s="6">
        <f t="shared" ca="1" si="191"/>
        <v>460.00704290709268</v>
      </c>
      <c r="AL704" s="6">
        <f ca="1">_xll.LOGISTICINV($J$87,$K$87,A704)</f>
        <v>441.35712200615075</v>
      </c>
      <c r="AM704" s="6">
        <f ca="1">_xll.LOGLOGINV($J$88,$K$88,A704)</f>
        <v>441.69887347806451</v>
      </c>
      <c r="AN704" s="6">
        <f ca="1">_xll.LOGLOGISTICINV($J$89,$K$89,A704)</f>
        <v>441.49518235227282</v>
      </c>
      <c r="AO704" s="6">
        <f t="shared" ca="1" si="192"/>
        <v>456.90099967353245</v>
      </c>
      <c r="AP704" s="6">
        <f t="shared" ca="1" si="193"/>
        <v>466.1999116593941</v>
      </c>
      <c r="AQ704" s="6">
        <f ca="1">_xll.PARETO($J$92,$K$92,A704)</f>
        <v>437.79471160504363</v>
      </c>
      <c r="AR704" s="6">
        <f ca="1">_xll.UNIFORM($J$93,$K$93,A704)</f>
        <v>551.00666847592504</v>
      </c>
      <c r="AS704" s="6">
        <f ca="1">_xll.WEIBINV($J$94,$K$94,A704)</f>
        <v>478.47533222171802</v>
      </c>
      <c r="AT704" s="13"/>
      <c r="AU704" s="13"/>
      <c r="AV704" s="12"/>
      <c r="AW704">
        <f ca="1">_xll.EMP($B$299:$B$398,$C$299:$C$398,A704)</f>
        <v>444.14480539094836</v>
      </c>
      <c r="AX704">
        <f ca="1">_xll.EMP($D$299:$D$398,$E$299:$E$398,A704)</f>
        <v>428.49630855563305</v>
      </c>
      <c r="AY704">
        <f ca="1">_xll.EMP($F$299:$F$398,$G$299:$G$398,A704)</f>
        <v>434.87927470078824</v>
      </c>
      <c r="AZ704">
        <f ca="1">_xll.EMP($H$299:$H$398,$I$299:$I$398,A704)</f>
        <v>428.58297090141497</v>
      </c>
      <c r="BA704">
        <f ca="1">_xll.EMP($J$299:$J$398,$K$299:$K$398,A704)</f>
        <v>432.40225581868799</v>
      </c>
      <c r="BB704" t="e">
        <f ca="1">_xll.EMP($L$299:$L$398,$M$299:$M$398,A704)</f>
        <v>#VALUE!</v>
      </c>
      <c r="BC704">
        <f ca="1">_xll.EMP($N$299:$N$398,$O$299:$O$398,A704)</f>
        <v>427.29426483024827</v>
      </c>
      <c r="BD704">
        <f ca="1">_xll.EMP($P$299:$P$398,$Q$299:$Q$398,A704)</f>
        <v>428.12716556542512</v>
      </c>
      <c r="BE704">
        <f ca="1">_xll.EMP($R$299:$R$398,$S$299:$S$398,A704)</f>
        <v>428.10386884449713</v>
      </c>
      <c r="BF704">
        <f ca="1">_xll.EMP($T$299:$T$398,$U$299:$U$398,A704)</f>
        <v>427.74960203948621</v>
      </c>
      <c r="BG704">
        <f ca="1">_xll.EMP($V$299:$V$398,$W$299:$W$398,A704)</f>
        <v>429.25805422716496</v>
      </c>
      <c r="BH704" s="12"/>
      <c r="BL704" s="6">
        <f t="shared" ca="1" si="194"/>
        <v>40.908502853634786</v>
      </c>
      <c r="BM704" s="6">
        <f ca="1">_xll.DEXPONINV($C$105,$D$105,A704)</f>
        <v>32.758569209658077</v>
      </c>
      <c r="BN704" s="6">
        <f ca="1">_xll.EXPONINV($D$106,A704)+$C$106</f>
        <v>35.290603573039917</v>
      </c>
      <c r="BO704" s="6">
        <f t="shared" ca="1" si="195"/>
        <v>36.518990066995045</v>
      </c>
      <c r="BP704" s="6">
        <f ca="1">_xll.LOGISTICINV($C$108,$D$108,A704)</f>
        <v>35.817227426678443</v>
      </c>
      <c r="BQ704" s="6">
        <f ca="1">_xll.LOGLOGINV($C$109,$D$109,A704)</f>
        <v>35.348720327940143</v>
      </c>
      <c r="BR704" s="6">
        <f ca="1">_xll.LOGLOGISTICINV($C$110,$D$110,A704)</f>
        <v>34.791599458385669</v>
      </c>
      <c r="BS704" s="6">
        <f t="shared" ca="1" si="196"/>
        <v>36.005234210575644</v>
      </c>
      <c r="BT704" s="6">
        <f t="shared" ca="1" si="197"/>
        <v>37.532144545802311</v>
      </c>
      <c r="BU704" s="6">
        <f ca="1">_xll.PARETO($C$113,$D$113,A704)</f>
        <v>34.636852606507112</v>
      </c>
      <c r="BV704" s="6">
        <f ca="1">_xll.UNIFORM($C$114,$D$114,A704)</f>
        <v>45.21068791783506</v>
      </c>
      <c r="BW704" s="6">
        <f ca="1">_xll.WEIBINV($C$115,$D$115,A704)</f>
        <v>38.058579209316356</v>
      </c>
      <c r="BX704" s="13"/>
      <c r="BY704" s="13"/>
      <c r="BZ704" s="12"/>
      <c r="CA704">
        <f ca="1">_xll.EMP($B$412:$B$511,$C$412:$C$511,A704)</f>
        <v>39.954476092544105</v>
      </c>
      <c r="CB704">
        <f ca="1">_xll.EMP($D$412:$D$511,$E$412:$E$511,A704)</f>
        <v>36.519509025070434</v>
      </c>
      <c r="CC704">
        <f ca="1">_xll.EMP($F$412:$F$511,$G$412:$G$511,A704)</f>
        <v>37.830516570930797</v>
      </c>
      <c r="CD704">
        <f ca="1">_xll.EMP($H$412:$H$511,$I$412:$I$511,A704)</f>
        <v>36.497812722761559</v>
      </c>
      <c r="CE704">
        <f ca="1">_xll.EMP($J$412:$J$511,$K$412:$K$511,A704)</f>
        <v>37.069173103919937</v>
      </c>
      <c r="CF704" t="e">
        <f ca="1">_xll.EMP($L$412:$L$511,$M$412:$M$511,A704)</f>
        <v>#VALUE!</v>
      </c>
      <c r="CG704">
        <f ca="1">_xll.EMP($N$412:$N$511,$O$412:$O$511,A704)</f>
        <v>36.727194028793193</v>
      </c>
      <c r="CH704">
        <f ca="1">_xll.EMP($P$412:$P$511,$Q$412:$Q$511,A704)</f>
        <v>36.598924710258842</v>
      </c>
      <c r="CI704">
        <f ca="1">_xll.EMP($R$412:$R$511,$S$412:$S$511,A704)</f>
        <v>36.586361542440002</v>
      </c>
      <c r="CJ704">
        <f ca="1">_xll.EMP($T$412:$T$511,$U$412:$U$511,A704)</f>
        <v>36.659051970602832</v>
      </c>
      <c r="CK704">
        <f ca="1">_xll.EMP($V$412:$V$511,$W$412:$W$511,A704)</f>
        <v>36.249951622031666</v>
      </c>
      <c r="CM704" s="12"/>
      <c r="CP704" s="6">
        <f t="shared" ca="1" si="198"/>
        <v>32.111344602874723</v>
      </c>
      <c r="CQ704" s="6">
        <f ca="1">_xll.DEXPONINV($J$105,$K$105,A704)</f>
        <v>33.629045039765991</v>
      </c>
      <c r="CR704" s="6">
        <f ca="1">_xll.EXPONINV($K$106,A704)+$J$106</f>
        <v>31.60145934253525</v>
      </c>
      <c r="CS704" s="6">
        <f t="shared" ca="1" si="199"/>
        <v>31.802362556955408</v>
      </c>
      <c r="CT704" s="6">
        <f ca="1">_xll.LOGISTICINV($J$108,$K$108,A704)</f>
        <v>32.325773236472997</v>
      </c>
      <c r="CU704" s="6">
        <f ca="1">_xll.LOGLOGINV($J$109,$K$109,A704)</f>
        <v>32.094320334931709</v>
      </c>
      <c r="CV704" s="6">
        <f ca="1">_xll.LOGLOGISTICINV($J$110,$K$110,A704)</f>
        <v>32.742114060793099</v>
      </c>
      <c r="CW704" s="6">
        <f t="shared" ca="1" si="200"/>
        <v>31.779211937140463</v>
      </c>
      <c r="CX704" s="6">
        <f t="shared" ca="1" si="201"/>
        <v>31.863115485005366</v>
      </c>
      <c r="CY704" s="6">
        <f ca="1">_xll.PARETO($J$113,$K$113,A704)</f>
        <v>31.67131618482648</v>
      </c>
      <c r="CZ704" s="6">
        <f ca="1">_xll.UNIFORM($J$114,$K$114,A704)</f>
        <v>30.236752361955947</v>
      </c>
      <c r="DA704" s="6">
        <f ca="1">_xll.WEIBINV($J$115,$K$115,A704)</f>
        <v>31.918561461988215</v>
      </c>
      <c r="DB704" s="13"/>
      <c r="DC704" s="13"/>
      <c r="DD704" s="12"/>
      <c r="DE704">
        <f ca="1">_xll.EMP($B$524:$B$623,$C$524:$C$623,A704)</f>
        <v>34.054475655346195</v>
      </c>
      <c r="DF704">
        <f ca="1">_xll.EMP($D$524:$D$623,$E$524:$E$623,A704)</f>
        <v>32.726816047751342</v>
      </c>
      <c r="DG704">
        <f ca="1">_xll.EMP($F$524:$F$623,$G$524:$G$623,A704)</f>
        <v>33.257487100122908</v>
      </c>
      <c r="DH704">
        <f ca="1">_xll.EMP($H$524:$H$623,$I$524:$I$623,A704)</f>
        <v>32.732166116202151</v>
      </c>
      <c r="DI704">
        <f ca="1">_xll.EMP($J$524:$J$623,$K$524:$K$623,A704)</f>
        <v>33.099546318219062</v>
      </c>
      <c r="DJ704" t="e">
        <f ca="1">_xll.EMP($L$524:$L$623,$M$524:$M$623,A704)</f>
        <v>#VALUE!</v>
      </c>
      <c r="DK704">
        <f ca="1">_xll.EMP($N$524:$N$623,$O$524:$O$623,A704)</f>
        <v>32.694179526393121</v>
      </c>
      <c r="DL704">
        <f ca="1">_xll.EMP($P$524:$P$623,$Q$524:$Q$623,A704)</f>
        <v>32.70547012639107</v>
      </c>
      <c r="DM704">
        <f ca="1">_xll.EMP($R$524:$R$623,$S$524:$S$623,A704)</f>
        <v>32.725622534424609</v>
      </c>
      <c r="DN704">
        <f ca="1">_xll.EMP($T$524:$T$623,$U$524:$U$623,A704)</f>
        <v>32.694999470468439</v>
      </c>
      <c r="DO704">
        <f ca="1">_xll.EMP($V$524:$V$623,$W$524:$W$623,A704)</f>
        <v>32.818096625429433</v>
      </c>
    </row>
    <row r="705" spans="1:119">
      <c r="A705">
        <v>0.74</v>
      </c>
      <c r="D705" s="6">
        <f t="shared" ca="1" si="186"/>
        <v>613.57395736809212</v>
      </c>
      <c r="E705" s="6">
        <f ca="1">_xll.DEXPONINV($C$84,$D$84,A705)</f>
        <v>528.51943924733416</v>
      </c>
      <c r="F705" s="6">
        <f ca="1">_xll.EXPONINV($D$85,A705)+$C$85</f>
        <v>585.95099911012335</v>
      </c>
      <c r="G705" s="6">
        <f t="shared" ca="1" si="187"/>
        <v>571.11222432181376</v>
      </c>
      <c r="H705" s="6">
        <f ca="1">_xll.LOGISTICINV($C$87,$D$87,A705)</f>
        <v>561.81112871494634</v>
      </c>
      <c r="I705" s="6">
        <f ca="1">_xll.LOGLOGINV($C$88,$D$88,A705)</f>
        <v>589.2742796216055</v>
      </c>
      <c r="J705" s="6">
        <f ca="1">_xll.LOGLOGISTICINV($C$89,$D$89,A705)</f>
        <v>595.09517033493091</v>
      </c>
      <c r="K705" s="6">
        <f t="shared" ca="1" si="188"/>
        <v>587.57917218913701</v>
      </c>
      <c r="L705" s="6">
        <f t="shared" ca="1" si="189"/>
        <v>566.76015849382782</v>
      </c>
      <c r="M705" s="6">
        <f ca="1">_xll.PARETO($C$92,$D$92,A705)</f>
        <v>704.53247571649831</v>
      </c>
      <c r="N705" s="6">
        <f ca="1">_xll.UNIFORM($C$93,$D$93,A705)</f>
        <v>582.18061871838972</v>
      </c>
      <c r="O705" s="6">
        <f ca="1">_xll.WEIBINV($C$94,$D$94,A705)</f>
        <v>563.316641704733</v>
      </c>
      <c r="P705" s="13"/>
      <c r="Q705" s="13"/>
      <c r="R705" s="13"/>
      <c r="S705">
        <f ca="1">_xll.EMP($B$186:$B$285,$C$186:$C$285,A705)</f>
        <v>620.42683283223346</v>
      </c>
      <c r="T705">
        <f ca="1">_xll.EMP($D$186:$D$285,$E$186:$E$285,A705)</f>
        <v>566.08492608705831</v>
      </c>
      <c r="U705">
        <f ca="1">_xll.EMP($F$186:$F$285,$G$186:$G$285,A705)</f>
        <v>587.26856534579213</v>
      </c>
      <c r="V705">
        <f ca="1">_xll.EMP($H$186:$H$285,$I$186:$I$285,A705)</f>
        <v>565.89519524763671</v>
      </c>
      <c r="W705">
        <f ca="1">_xll.EMP($J$186:$J$285,$K$186:$K$285,A705)</f>
        <v>579.36921136226749</v>
      </c>
      <c r="X705" t="e">
        <f ca="1">_xll.EMP($L$186:$L$285,$M$186:$M$285,A705)</f>
        <v>#VALUE!</v>
      </c>
      <c r="Y705">
        <f ca="1">_xll.EMP($N$186:$N$285,$O$186:$O$285,A705)</f>
        <v>567.80264607449192</v>
      </c>
      <c r="Z705">
        <f ca="1">_xll.EMP($P$186:$P$285,$Q$186:$Q$285,A705)</f>
        <v>566.75514758259681</v>
      </c>
      <c r="AA705">
        <f ca="1">_xll.EMP($R$186:$R$285,$S$186:$S$285,A705)</f>
        <v>566.79012968628001</v>
      </c>
      <c r="AB705">
        <f ca="1">_xll.EMP($T$186:$T$285,$U$186:$U$285,A705)</f>
        <v>567.25297801777492</v>
      </c>
      <c r="AC705">
        <f ca="1">_xll.EMP($V$186:$V$285,$W$186:$W$285,A705)</f>
        <v>563.7831559660234</v>
      </c>
      <c r="AH705" s="6">
        <f t="shared" ca="1" si="190"/>
        <v>494.3138113378908</v>
      </c>
      <c r="AI705" s="6">
        <f ca="1">_xll.DEXPONINV($J$84,$K$84,A705)</f>
        <v>434.33408583503387</v>
      </c>
      <c r="AJ705" s="6">
        <f ca="1">_xll.EXPONINV($K$85,A705)+$J$85</f>
        <v>445.05611679082443</v>
      </c>
      <c r="AK705" s="6">
        <f t="shared" ca="1" si="191"/>
        <v>462.16246195339431</v>
      </c>
      <c r="AL705" s="6">
        <f ca="1">_xll.LOGISTICINV($J$87,$K$87,A705)</f>
        <v>443.0458847901337</v>
      </c>
      <c r="AM705" s="6">
        <f ca="1">_xll.LOGLOGINV($J$88,$K$88,A705)</f>
        <v>443.53651501635414</v>
      </c>
      <c r="AN705" s="6">
        <f ca="1">_xll.LOGLOGISTICINV($J$89,$K$89,A705)</f>
        <v>443.22994722110093</v>
      </c>
      <c r="AO705" s="6">
        <f t="shared" ca="1" si="192"/>
        <v>459.01868515630491</v>
      </c>
      <c r="AP705" s="6">
        <f t="shared" ca="1" si="193"/>
        <v>468.42037327372452</v>
      </c>
      <c r="AQ705" s="6">
        <f ca="1">_xll.PARETO($J$92,$K$92,A705)</f>
        <v>440.47863619482604</v>
      </c>
      <c r="AR705" s="6">
        <f ca="1">_xll.UNIFORM($J$93,$K$93,A705)</f>
        <v>553.70338278606164</v>
      </c>
      <c r="AS705" s="6">
        <f ca="1">_xll.WEIBINV($J$94,$K$94,A705)</f>
        <v>481.14285911241689</v>
      </c>
      <c r="AT705" s="13"/>
      <c r="AU705" s="13"/>
      <c r="AV705" s="12"/>
      <c r="AW705">
        <f ca="1">_xll.EMP($B$299:$B$398,$C$299:$C$398,A705)</f>
        <v>446.48716082817486</v>
      </c>
      <c r="AX705">
        <f ca="1">_xll.EMP($D$299:$D$398,$E$299:$E$398,A705)</f>
        <v>429.53490736806748</v>
      </c>
      <c r="AY705">
        <f ca="1">_xll.EMP($F$299:$F$398,$G$299:$G$398,A705)</f>
        <v>436.46720479104357</v>
      </c>
      <c r="AZ705">
        <f ca="1">_xll.EMP($H$299:$H$398,$I$299:$I$398,A705)</f>
        <v>429.62296969088754</v>
      </c>
      <c r="BA705">
        <f ca="1">_xll.EMP($J$299:$J$398,$K$299:$K$398,A705)</f>
        <v>433.77524682176386</v>
      </c>
      <c r="BB705" t="e">
        <f ca="1">_xll.EMP($L$299:$L$398,$M$299:$M$398,A705)</f>
        <v>#VALUE!</v>
      </c>
      <c r="BC705">
        <f ca="1">_xll.EMP($N$299:$N$398,$O$299:$O$398,A705)</f>
        <v>428.18715169261321</v>
      </c>
      <c r="BD705">
        <f ca="1">_xll.EMP($P$299:$P$398,$Q$299:$Q$398,A705)</f>
        <v>429.16106576782317</v>
      </c>
      <c r="BE705">
        <f ca="1">_xll.EMP($R$299:$R$398,$S$299:$S$398,A705)</f>
        <v>429.13200108513405</v>
      </c>
      <c r="BF705">
        <f ca="1">_xll.EMP($T$299:$T$398,$U$299:$U$398,A705)</f>
        <v>428.76150613787553</v>
      </c>
      <c r="BG705">
        <f ca="1">_xll.EMP($V$299:$V$398,$W$299:$W$398,A705)</f>
        <v>430.32813444742857</v>
      </c>
      <c r="BH705" s="12"/>
      <c r="BL705" s="6">
        <f t="shared" ca="1" si="194"/>
        <v>41.38452576674451</v>
      </c>
      <c r="BM705" s="6">
        <f ca="1">_xll.DEXPONINV($C$105,$D$105,A705)</f>
        <v>33.04877565984583</v>
      </c>
      <c r="BN705" s="6">
        <f ca="1">_xll.EXPONINV($D$106,A705)+$C$106</f>
        <v>35.756694327848599</v>
      </c>
      <c r="BO705" s="6">
        <f t="shared" ca="1" si="195"/>
        <v>36.834713548591722</v>
      </c>
      <c r="BP705" s="6">
        <f ca="1">_xll.LOGISTICINV($C$108,$D$108,A705)</f>
        <v>36.096942070558107</v>
      </c>
      <c r="BQ705" s="6">
        <f ca="1">_xll.LOGLOGINV($C$109,$D$109,A705)</f>
        <v>35.664739587970431</v>
      </c>
      <c r="BR705" s="6">
        <f ca="1">_xll.LOGLOGISTICINV($C$110,$D$110,A705)</f>
        <v>35.096125875578188</v>
      </c>
      <c r="BS705" s="6">
        <f t="shared" ca="1" si="196"/>
        <v>36.327992966828141</v>
      </c>
      <c r="BT705" s="6">
        <f t="shared" ca="1" si="197"/>
        <v>37.834163344140855</v>
      </c>
      <c r="BU705" s="6">
        <f ca="1">_xll.PARETO($C$113,$D$113,A705)</f>
        <v>35.235157558210027</v>
      </c>
      <c r="BV705" s="6">
        <f ca="1">_xll.UNIFORM($C$114,$D$114,A705)</f>
        <v>45.568088893158659</v>
      </c>
      <c r="BW705" s="6">
        <f ca="1">_xll.WEIBINV($C$115,$D$115,A705)</f>
        <v>38.390490468321985</v>
      </c>
      <c r="BX705" s="13"/>
      <c r="BY705" s="13"/>
      <c r="BZ705" s="12"/>
      <c r="CA705">
        <f ca="1">_xll.EMP($B$412:$B$511,$C$412:$C$511,A705)</f>
        <v>40.517116472669628</v>
      </c>
      <c r="CB705">
        <f ca="1">_xll.EMP($D$412:$D$511,$E$412:$E$511,A705)</f>
        <v>36.790048894284524</v>
      </c>
      <c r="CC705">
        <f ca="1">_xll.EMP($F$412:$F$511,$G$412:$G$511,A705)</f>
        <v>38.188643658874938</v>
      </c>
      <c r="CD705">
        <f ca="1">_xll.EMP($H$412:$H$511,$I$412:$I$511,A705)</f>
        <v>36.777513892906434</v>
      </c>
      <c r="CE705">
        <f ca="1">_xll.EMP($J$412:$J$511,$K$412:$K$511,A705)</f>
        <v>37.450294551459045</v>
      </c>
      <c r="CF705" t="e">
        <f ca="1">_xll.EMP($L$412:$L$511,$M$412:$M$511,A705)</f>
        <v>#VALUE!</v>
      </c>
      <c r="CG705">
        <f ca="1">_xll.EMP($N$412:$N$511,$O$412:$O$511,A705)</f>
        <v>36.921334655206742</v>
      </c>
      <c r="CH705">
        <f ca="1">_xll.EMP($P$412:$P$511,$Q$412:$Q$511,A705)</f>
        <v>36.835381848183921</v>
      </c>
      <c r="CI705">
        <f ca="1">_xll.EMP($R$412:$R$511,$S$412:$S$511,A705)</f>
        <v>36.842764004443133</v>
      </c>
      <c r="CJ705">
        <f ca="1">_xll.EMP($T$412:$T$511,$U$412:$U$511,A705)</f>
        <v>36.872527615201378</v>
      </c>
      <c r="CK705">
        <f ca="1">_xll.EMP($V$412:$V$511,$W$412:$W$511,A705)</f>
        <v>36.646289121758429</v>
      </c>
      <c r="CM705" s="12"/>
      <c r="CP705" s="6">
        <f t="shared" ca="1" si="198"/>
        <v>32.237295501017613</v>
      </c>
      <c r="CQ705" s="6">
        <f ca="1">_xll.DEXPONINV($J$105,$K$105,A705)</f>
        <v>33.782551707144059</v>
      </c>
      <c r="CR705" s="6">
        <f ca="1">_xll.EXPONINV($K$106,A705)+$J$106</f>
        <v>31.949824629588768</v>
      </c>
      <c r="CS705" s="6">
        <f t="shared" ca="1" si="199"/>
        <v>31.977862745806355</v>
      </c>
      <c r="CT705" s="6">
        <f ca="1">_xll.LOGISTICINV($J$108,$K$108,A705)</f>
        <v>32.480720486055645</v>
      </c>
      <c r="CU705" s="6">
        <f ca="1">_xll.LOGLOGINV($J$109,$K$109,A705)</f>
        <v>32.32511381717763</v>
      </c>
      <c r="CV705" s="6">
        <f ca="1">_xll.LOGLOGISTICINV($J$110,$K$110,A705)</f>
        <v>32.933608816405119</v>
      </c>
      <c r="CW705" s="6">
        <f t="shared" ca="1" si="200"/>
        <v>31.966269834959256</v>
      </c>
      <c r="CX705" s="6">
        <f t="shared" ca="1" si="201"/>
        <v>32.018414137435308</v>
      </c>
      <c r="CY705" s="6">
        <f ca="1">_xll.PARETO($J$113,$K$113,A705)</f>
        <v>32.116439642187132</v>
      </c>
      <c r="CZ705" s="6">
        <f ca="1">_xll.UNIFORM($J$114,$K$114,A705)</f>
        <v>30.383618182329677</v>
      </c>
      <c r="DA705" s="6">
        <f ca="1">_xll.WEIBINV($J$115,$K$115,A705)</f>
        <v>32.039057677514407</v>
      </c>
      <c r="DB705" s="13"/>
      <c r="DC705" s="13"/>
      <c r="DD705" s="12"/>
      <c r="DE705">
        <f ca="1">_xll.EMP($B$524:$B$623,$C$524:$C$623,A705)</f>
        <v>34.059944316705469</v>
      </c>
      <c r="DF705">
        <f ca="1">_xll.EMP($D$524:$D$623,$E$524:$E$623,A705)</f>
        <v>32.816360119064839</v>
      </c>
      <c r="DG705">
        <f ca="1">_xll.EMP($F$524:$F$623,$G$524:$G$623,A705)</f>
        <v>33.406424648775804</v>
      </c>
      <c r="DH705">
        <f ca="1">_xll.EMP($H$524:$H$623,$I$524:$I$623,A705)</f>
        <v>32.82348447425985</v>
      </c>
      <c r="DI705">
        <f ca="1">_xll.EMP($J$524:$J$623,$K$524:$K$623,A705)</f>
        <v>33.249253499244233</v>
      </c>
      <c r="DJ705" t="e">
        <f ca="1">_xll.EMP($L$524:$L$623,$M$524:$M$623,A705)</f>
        <v>#VALUE!</v>
      </c>
      <c r="DK705">
        <f ca="1">_xll.EMP($N$524:$N$623,$O$524:$O$623,A705)</f>
        <v>32.771642043963581</v>
      </c>
      <c r="DL705">
        <f ca="1">_xll.EMP($P$524:$P$623,$Q$524:$Q$623,A705)</f>
        <v>32.787781221982357</v>
      </c>
      <c r="DM705">
        <f ca="1">_xll.EMP($R$524:$R$623,$S$524:$S$623,A705)</f>
        <v>32.813912689058711</v>
      </c>
      <c r="DN705">
        <f ca="1">_xll.EMP($T$524:$T$623,$U$524:$U$623,A705)</f>
        <v>32.77349335706964</v>
      </c>
      <c r="DO705">
        <f ca="1">_xll.EMP($V$524:$V$623,$W$524:$W$623,A705)</f>
        <v>32.937624692164782</v>
      </c>
    </row>
    <row r="706" spans="1:119">
      <c r="A706">
        <v>0.75</v>
      </c>
      <c r="D706" s="6">
        <f t="shared" ca="1" si="186"/>
        <v>621.05450002778821</v>
      </c>
      <c r="E706" s="6">
        <f ca="1">_xll.DEXPONINV($C$84,$D$84,A706)</f>
        <v>533.59487492583003</v>
      </c>
      <c r="F706" s="6">
        <f ca="1">_xll.EXPONINV($D$85,A706)+$C$85</f>
        <v>600.64301362105425</v>
      </c>
      <c r="G706" s="6">
        <f t="shared" ca="1" si="187"/>
        <v>579.15551247285771</v>
      </c>
      <c r="H706" s="6">
        <f ca="1">_xll.LOGISTICINV($C$87,$D$87,A706)</f>
        <v>566.81114638895963</v>
      </c>
      <c r="I706" s="6">
        <f ca="1">_xll.LOGLOGINV($C$88,$D$88,A706)</f>
        <v>597.75693711830638</v>
      </c>
      <c r="J706" s="6">
        <f ca="1">_xll.LOGLOGISTICINV($C$89,$D$89,A706)</f>
        <v>603.05332861421709</v>
      </c>
      <c r="K706" s="6">
        <f t="shared" ca="1" si="188"/>
        <v>598.33518410349598</v>
      </c>
      <c r="L706" s="6">
        <f t="shared" ca="1" si="189"/>
        <v>572.12506863219039</v>
      </c>
      <c r="M706" s="6">
        <f ca="1">_xll.PARETO($C$92,$D$92,A706)</f>
        <v>750.2391092285842</v>
      </c>
      <c r="N706" s="6">
        <f ca="1">_xll.UNIFORM($C$93,$D$93,A706)</f>
        <v>588.94874288244637</v>
      </c>
      <c r="O706" s="6">
        <f ca="1">_xll.WEIBINV($C$94,$D$94,A706)</f>
        <v>568.99098654466411</v>
      </c>
      <c r="P706" s="13"/>
      <c r="Q706" s="13"/>
      <c r="R706" s="13"/>
      <c r="S706">
        <f ca="1">_xll.EMP($B$186:$B$285,$C$186:$C$285,A706)</f>
        <v>629.08255460003124</v>
      </c>
      <c r="T706">
        <f ca="1">_xll.EMP($D$186:$D$285,$E$186:$E$285,A706)</f>
        <v>570.31869166175454</v>
      </c>
      <c r="U706">
        <f ca="1">_xll.EMP($F$186:$F$285,$G$186:$G$285,A706)</f>
        <v>592.92598935887725</v>
      </c>
      <c r="V706">
        <f ca="1">_xll.EMP($H$186:$H$285,$I$186:$I$285,A706)</f>
        <v>570.3082113760139</v>
      </c>
      <c r="W706">
        <f ca="1">_xll.EMP($J$186:$J$285,$K$186:$K$285,A706)</f>
        <v>585.09012710462287</v>
      </c>
      <c r="X706" t="e">
        <f ca="1">_xll.EMP($L$186:$L$285,$M$186:$M$285,A706)</f>
        <v>#VALUE!</v>
      </c>
      <c r="Y706">
        <f ca="1">_xll.EMP($N$186:$N$285,$O$186:$O$285,A706)</f>
        <v>570.50317100574398</v>
      </c>
      <c r="Z706">
        <f ca="1">_xll.EMP($P$186:$P$285,$Q$186:$Q$285,A706)</f>
        <v>570.35389972580663</v>
      </c>
      <c r="AA706">
        <f ca="1">_xll.EMP($R$186:$R$285,$S$186:$S$285,A706)</f>
        <v>570.50699421347838</v>
      </c>
      <c r="AB706">
        <f ca="1">_xll.EMP($T$186:$T$285,$U$186:$U$285,A706)</f>
        <v>570.39971700274941</v>
      </c>
      <c r="AC706">
        <f ca="1">_xll.EMP($V$186:$V$285,$W$186:$W$285,A706)</f>
        <v>570.26266347723526</v>
      </c>
      <c r="AH706" s="6">
        <f t="shared" ca="1" si="190"/>
        <v>497.97449320458293</v>
      </c>
      <c r="AI706" s="6">
        <f ca="1">_xll.DEXPONINV($J$84,$K$84,A706)</f>
        <v>436.05856528838308</v>
      </c>
      <c r="AJ706" s="6">
        <f ca="1">_xll.EXPONINV($K$85,A706)+$J$85</f>
        <v>447.70299439365408</v>
      </c>
      <c r="AK706" s="6">
        <f t="shared" ca="1" si="191"/>
        <v>464.36795302116695</v>
      </c>
      <c r="AL706" s="6">
        <f ca="1">_xll.LOGISTICINV($J$87,$K$87,A706)</f>
        <v>444.77733052070926</v>
      </c>
      <c r="AM706" s="6">
        <f ca="1">_xll.LOGLOGINV($J$88,$K$88,A706)</f>
        <v>445.43273528205276</v>
      </c>
      <c r="AN706" s="6">
        <f ca="1">_xll.LOGLOGISTICINV($J$89,$K$89,A706)</f>
        <v>445.01563496275304</v>
      </c>
      <c r="AO706" s="6">
        <f t="shared" ca="1" si="192"/>
        <v>461.18892587301286</v>
      </c>
      <c r="AP706" s="6">
        <f t="shared" ca="1" si="193"/>
        <v>470.6853373635804</v>
      </c>
      <c r="AQ706" s="6">
        <f ca="1">_xll.PARETO($J$92,$K$92,A706)</f>
        <v>443.28527533033838</v>
      </c>
      <c r="AR706" s="6">
        <f ca="1">_xll.UNIFORM($J$93,$K$93,A706)</f>
        <v>556.40009709619835</v>
      </c>
      <c r="AS706" s="6">
        <f ca="1">_xll.WEIBINV($J$94,$K$94,A706)</f>
        <v>483.85206646866374</v>
      </c>
      <c r="AT706" s="13"/>
      <c r="AU706" s="13"/>
      <c r="AV706" s="12"/>
      <c r="AW706">
        <f ca="1">_xll.EMP($B$299:$B$398,$C$299:$C$398,A706)</f>
        <v>449.01173653576791</v>
      </c>
      <c r="AX706">
        <f ca="1">_xll.EMP($D$299:$D$398,$E$299:$E$398,A706)</f>
        <v>430.58557073004528</v>
      </c>
      <c r="AY706">
        <f ca="1">_xll.EMP($F$299:$F$398,$G$299:$G$398,A706)</f>
        <v>438.11677723049098</v>
      </c>
      <c r="AZ706">
        <f ca="1">_xll.EMP($H$299:$H$398,$I$299:$I$398,A706)</f>
        <v>430.68240935202363</v>
      </c>
      <c r="BA706">
        <f ca="1">_xll.EMP($J$299:$J$398,$K$299:$K$398,A706)</f>
        <v>435.19457601231284</v>
      </c>
      <c r="BB706" t="e">
        <f ca="1">_xll.EMP($L$299:$L$398,$M$299:$M$398,A706)</f>
        <v>#VALUE!</v>
      </c>
      <c r="BC706">
        <f ca="1">_xll.EMP($N$299:$N$398,$O$299:$O$398,A706)</f>
        <v>429.14983912880751</v>
      </c>
      <c r="BD706">
        <f ca="1">_xll.EMP($P$299:$P$398,$Q$299:$Q$398,A706)</f>
        <v>430.19496597022129</v>
      </c>
      <c r="BE706">
        <f ca="1">_xll.EMP($R$299:$R$398,$S$299:$S$398,A706)</f>
        <v>430.16013332577103</v>
      </c>
      <c r="BF706">
        <f ca="1">_xll.EMP($T$299:$T$398,$U$299:$U$398,A706)</f>
        <v>429.77341023626491</v>
      </c>
      <c r="BG706">
        <f ca="1">_xll.EMP($V$299:$V$398,$W$299:$W$398,A706)</f>
        <v>431.45773673754451</v>
      </c>
      <c r="BH706" s="12"/>
      <c r="BL706" s="6">
        <f t="shared" ca="1" si="194"/>
        <v>41.864161627640975</v>
      </c>
      <c r="BM706" s="6">
        <f ca="1">_xll.DEXPONINV($C$105,$D$105,A706)</f>
        <v>33.350365618025819</v>
      </c>
      <c r="BN706" s="6">
        <f ca="1">_xll.EXPONINV($D$106,A706)+$C$106</f>
        <v>36.241067749458928</v>
      </c>
      <c r="BO706" s="6">
        <f t="shared" ca="1" si="195"/>
        <v>37.158609807486528</v>
      </c>
      <c r="BP706" s="6">
        <f ca="1">_xll.LOGISTICINV($C$108,$D$108,A706)</f>
        <v>36.383726413817179</v>
      </c>
      <c r="BQ706" s="6">
        <f ca="1">_xll.LOGLOGINV($C$109,$D$109,A706)</f>
        <v>35.990832633177845</v>
      </c>
      <c r="BR706" s="6">
        <f ca="1">_xll.LOGLOGISTICINV($C$110,$D$110,A706)</f>
        <v>35.411116691431339</v>
      </c>
      <c r="BS706" s="6">
        <f t="shared" ca="1" si="196"/>
        <v>36.660201471316384</v>
      </c>
      <c r="BT706" s="6">
        <f t="shared" ca="1" si="197"/>
        <v>38.142235201039192</v>
      </c>
      <c r="BU706" s="6">
        <f ca="1">_xll.PARETO($C$113,$D$113,A706)</f>
        <v>35.867884766169254</v>
      </c>
      <c r="BV706" s="6">
        <f ca="1">_xll.UNIFORM($C$114,$D$114,A706)</f>
        <v>45.925489868482259</v>
      </c>
      <c r="BW706" s="6">
        <f ca="1">_xll.WEIBINV($C$115,$D$115,A706)</f>
        <v>38.72864779255378</v>
      </c>
      <c r="BX706" s="13"/>
      <c r="BY706" s="13"/>
      <c r="BZ706" s="12"/>
      <c r="CA706">
        <f ca="1">_xll.EMP($B$412:$B$511,$C$412:$C$511,A706)</f>
        <v>41.118485138792295</v>
      </c>
      <c r="CB706">
        <f ca="1">_xll.EMP($D$412:$D$511,$E$412:$E$511,A706)</f>
        <v>37.059016781320587</v>
      </c>
      <c r="CC706">
        <f ca="1">_xll.EMP($F$412:$F$511,$G$412:$G$511,A706)</f>
        <v>38.558909143993517</v>
      </c>
      <c r="CD706">
        <f ca="1">_xll.EMP($H$412:$H$511,$I$412:$I$511,A706)</f>
        <v>37.055977241895384</v>
      </c>
      <c r="CE706">
        <f ca="1">_xll.EMP($J$412:$J$511,$K$412:$K$511,A706)</f>
        <v>37.842271692225623</v>
      </c>
      <c r="CF706" t="e">
        <f ca="1">_xll.EMP($L$412:$L$511,$M$412:$M$511,A706)</f>
        <v>#VALUE!</v>
      </c>
      <c r="CG706">
        <f ca="1">_xll.EMP($N$412:$N$511,$O$412:$O$511,A706)</f>
        <v>37.11279438162768</v>
      </c>
      <c r="CH706">
        <f ca="1">_xll.EMP($P$412:$P$511,$Q$412:$Q$511,A706)</f>
        <v>37.069594260663408</v>
      </c>
      <c r="CI706">
        <f ca="1">_xll.EMP($R$412:$R$511,$S$412:$S$511,A706)</f>
        <v>37.093441257925065</v>
      </c>
      <c r="CJ706">
        <f ca="1">_xll.EMP($T$412:$T$511,$U$412:$U$511,A706)</f>
        <v>37.083457444201407</v>
      </c>
      <c r="CK706">
        <f ca="1">_xll.EMP($V$412:$V$511,$W$412:$W$511,A706)</f>
        <v>37.042626621485191</v>
      </c>
      <c r="CM706" s="12"/>
      <c r="CP706" s="6">
        <f t="shared" ca="1" si="198"/>
        <v>32.360305093782685</v>
      </c>
      <c r="CQ706" s="6">
        <f ca="1">_xll.DEXPONINV($J$105,$K$105,A706)</f>
        <v>33.942079758174458</v>
      </c>
      <c r="CR706" s="6">
        <f ca="1">_xll.EXPONINV($K$106,A706)+$J$106</f>
        <v>32.31185473707211</v>
      </c>
      <c r="CS706" s="6">
        <f t="shared" ca="1" si="199"/>
        <v>32.157538426593348</v>
      </c>
      <c r="CT706" s="6">
        <f ca="1">_xll.LOGISTICINV($J$108,$K$108,A706)</f>
        <v>32.639583978488588</v>
      </c>
      <c r="CU706" s="6">
        <f ca="1">_xll.LOGLOGINV($J$109,$K$109,A706)</f>
        <v>32.56326433190381</v>
      </c>
      <c r="CV706" s="6">
        <f ca="1">_xll.LOGLOGISTICINV($J$110,$K$110,A706)</f>
        <v>33.131106388596052</v>
      </c>
      <c r="CW706" s="6">
        <f t="shared" ca="1" si="200"/>
        <v>32.158211167391094</v>
      </c>
      <c r="CX706" s="6">
        <f t="shared" ca="1" si="201"/>
        <v>32.176825284327798</v>
      </c>
      <c r="CY706" s="6">
        <f ca="1">_xll.PARETO($J$113,$K$113,A706)</f>
        <v>32.585653403232136</v>
      </c>
      <c r="CZ706" s="6">
        <f ca="1">_xll.UNIFORM($J$114,$K$114,A706)</f>
        <v>30.530484002703407</v>
      </c>
      <c r="DA706" s="6">
        <f ca="1">_xll.WEIBINV($J$115,$K$115,A706)</f>
        <v>32.161216516428787</v>
      </c>
      <c r="DB706" s="13"/>
      <c r="DC706" s="13"/>
      <c r="DD706" s="12"/>
      <c r="DE706">
        <f ca="1">_xll.EMP($B$524:$B$623,$C$524:$C$623,A706)</f>
        <v>34.065412978064735</v>
      </c>
      <c r="DF706">
        <f ca="1">_xll.EMP($D$524:$D$623,$E$524:$E$623,A706)</f>
        <v>32.906362270029312</v>
      </c>
      <c r="DG706">
        <f ca="1">_xll.EMP($F$524:$F$623,$G$524:$G$623,A706)</f>
        <v>33.558091149688011</v>
      </c>
      <c r="DH706">
        <f ca="1">_xll.EMP($H$524:$H$623,$I$524:$I$623,A706)</f>
        <v>32.915323667466055</v>
      </c>
      <c r="DI706">
        <f ca="1">_xll.EMP($J$524:$J$623,$K$524:$K$623,A706)</f>
        <v>33.400748246296416</v>
      </c>
      <c r="DJ706" t="e">
        <f ca="1">_xll.EMP($L$524:$L$623,$M$524:$M$623,A706)</f>
        <v>#VALUE!</v>
      </c>
      <c r="DK706">
        <f ca="1">_xll.EMP($N$524:$N$623,$O$524:$O$623,A706)</f>
        <v>32.849168881521337</v>
      </c>
      <c r="DL706">
        <f ca="1">_xll.EMP($P$524:$P$623,$Q$524:$Q$623,A706)</f>
        <v>32.870270570141926</v>
      </c>
      <c r="DM706">
        <f ca="1">_xll.EMP($R$524:$R$623,$S$524:$S$623,A706)</f>
        <v>32.90220284369282</v>
      </c>
      <c r="DN706">
        <f ca="1">_xll.EMP($T$524:$T$623,$U$524:$U$623,A706)</f>
        <v>32.852219348203477</v>
      </c>
      <c r="DO706">
        <f ca="1">_xll.EMP($V$524:$V$623,$W$524:$W$623,A706)</f>
        <v>33.057152758900138</v>
      </c>
    </row>
    <row r="707" spans="1:119">
      <c r="A707">
        <v>0.76</v>
      </c>
      <c r="D707" s="6">
        <f t="shared" ca="1" si="186"/>
        <v>628.44758304467041</v>
      </c>
      <c r="E707" s="6">
        <f ca="1">_xll.DEXPONINV($C$84,$D$84,A707)</f>
        <v>538.87752765694529</v>
      </c>
      <c r="F707" s="6">
        <f ca="1">_xll.EXPONINV($D$85,A707)+$C$85</f>
        <v>615.9348654931191</v>
      </c>
      <c r="G707" s="6">
        <f t="shared" ca="1" si="187"/>
        <v>587.44750948615683</v>
      </c>
      <c r="H707" s="6">
        <f ca="1">_xll.LOGISTICINV($C$87,$D$87,A707)</f>
        <v>571.94636465783526</v>
      </c>
      <c r="I707" s="6">
        <f ca="1">_xll.LOGLOGINV($C$88,$D$88,A707)</f>
        <v>606.52444878823667</v>
      </c>
      <c r="J707" s="6">
        <f ca="1">_xll.LOGLOGISTICINV($C$89,$D$89,A707)</f>
        <v>611.33746823785907</v>
      </c>
      <c r="K707" s="6">
        <f t="shared" ca="1" si="188"/>
        <v>609.52536473308271</v>
      </c>
      <c r="L707" s="6">
        <f t="shared" ca="1" si="189"/>
        <v>577.60512872535742</v>
      </c>
      <c r="M707" s="6">
        <f ca="1">_xll.PARETO($C$92,$D$92,A707)</f>
        <v>800.96385465284845</v>
      </c>
      <c r="N707" s="6">
        <f ca="1">_xll.UNIFORM($C$93,$D$93,A707)</f>
        <v>595.71686704650301</v>
      </c>
      <c r="O707" s="6">
        <f ca="1">_xll.WEIBINV($C$94,$D$94,A707)</f>
        <v>574.78710643627232</v>
      </c>
      <c r="P707" s="13"/>
      <c r="Q707" s="13"/>
      <c r="R707" s="13"/>
      <c r="S707">
        <f ca="1">_xll.EMP($B$186:$B$285,$C$186:$C$285,A707)</f>
        <v>638.2799912682558</v>
      </c>
      <c r="T707">
        <f ca="1">_xll.EMP($D$186:$D$285,$E$186:$E$285,A707)</f>
        <v>574.55404777665046</v>
      </c>
      <c r="U707">
        <f ca="1">_xll.EMP($F$186:$F$285,$G$186:$G$285,A707)</f>
        <v>598.87421669784055</v>
      </c>
      <c r="V707">
        <f ca="1">_xll.EMP($H$186:$H$285,$I$186:$I$285,A707)</f>
        <v>574.72251192425597</v>
      </c>
      <c r="W707">
        <f ca="1">_xll.EMP($J$186:$J$285,$K$186:$K$285,A707)</f>
        <v>590.94953663292699</v>
      </c>
      <c r="X707" t="e">
        <f ca="1">_xll.EMP($L$186:$L$285,$M$186:$M$285,A707)</f>
        <v>#VALUE!</v>
      </c>
      <c r="Y707">
        <f ca="1">_xll.EMP($N$186:$N$285,$O$186:$O$285,A707)</f>
        <v>573.20369593699616</v>
      </c>
      <c r="Z707">
        <f ca="1">_xll.EMP($P$186:$P$285,$Q$186:$Q$285,A707)</f>
        <v>573.95612958441291</v>
      </c>
      <c r="AA707">
        <f ca="1">_xll.EMP($R$186:$R$285,$S$186:$S$285,A707)</f>
        <v>574.21641843660711</v>
      </c>
      <c r="AB707">
        <f ca="1">_xll.EMP($T$186:$T$285,$U$186:$U$285,A707)</f>
        <v>573.54645598772402</v>
      </c>
      <c r="AC707">
        <f ca="1">_xll.EMP($V$186:$V$285,$W$186:$W$285,A707)</f>
        <v>576.74217098844713</v>
      </c>
      <c r="AH707" s="6">
        <f t="shared" ca="1" si="190"/>
        <v>501.69638360607019</v>
      </c>
      <c r="AI707" s="6">
        <f ca="1">_xll.DEXPONINV($J$84,$K$84,A707)</f>
        <v>437.85345082551737</v>
      </c>
      <c r="AJ707" s="6">
        <f ca="1">_xll.EXPONINV($K$85,A707)+$J$85</f>
        <v>450.45793723664161</v>
      </c>
      <c r="AK707" s="6">
        <f t="shared" ca="1" si="191"/>
        <v>466.62795632206416</v>
      </c>
      <c r="AL707" s="6">
        <f ca="1">_xll.LOGISTICINV($J$87,$K$87,A707)</f>
        <v>446.5555945843405</v>
      </c>
      <c r="AM707" s="6">
        <f ca="1">_xll.LOGLOGINV($J$88,$K$88,A707)</f>
        <v>447.39263208499892</v>
      </c>
      <c r="AN707" s="6">
        <f ca="1">_xll.LOGLOGISTICINV($J$89,$K$89,A707)</f>
        <v>446.85709663164101</v>
      </c>
      <c r="AO707" s="6">
        <f t="shared" ca="1" si="192"/>
        <v>463.4163416088428</v>
      </c>
      <c r="AP707" s="6">
        <f t="shared" ca="1" si="193"/>
        <v>472.99891559716923</v>
      </c>
      <c r="AQ707" s="6">
        <f ca="1">_xll.PARETO($J$92,$K$92,A707)</f>
        <v>446.22549743191962</v>
      </c>
      <c r="AR707" s="6">
        <f ca="1">_xll.UNIFORM($J$93,$K$93,A707)</f>
        <v>559.09681140633506</v>
      </c>
      <c r="AS707" s="6">
        <f ca="1">_xll.WEIBINV($J$94,$K$94,A707)</f>
        <v>486.6071759884706</v>
      </c>
      <c r="AT707" s="13"/>
      <c r="AU707" s="13"/>
      <c r="AV707" s="12"/>
      <c r="AW707">
        <f ca="1">_xll.EMP($B$299:$B$398,$C$299:$C$398,A707)</f>
        <v>451.76050761553859</v>
      </c>
      <c r="AX707">
        <f ca="1">_xll.EMP($D$299:$D$398,$E$299:$E$398,A707)</f>
        <v>431.70435037917474</v>
      </c>
      <c r="AY707">
        <f ca="1">_xll.EMP($F$299:$F$398,$G$299:$G$398,A707)</f>
        <v>439.82350880140655</v>
      </c>
      <c r="AZ707">
        <f ca="1">_xll.EMP($H$299:$H$398,$I$299:$I$398,A707)</f>
        <v>431.80468509867018</v>
      </c>
      <c r="BA707">
        <f ca="1">_xll.EMP($J$299:$J$398,$K$299:$K$398,A707)</f>
        <v>436.66756189397825</v>
      </c>
      <c r="BB707" t="e">
        <f ca="1">_xll.EMP($L$299:$L$398,$M$299:$M$398,A707)</f>
        <v>#VALUE!</v>
      </c>
      <c r="BC707">
        <f ca="1">_xll.EMP($N$299:$N$398,$O$299:$O$398,A707)</f>
        <v>430.11252656500176</v>
      </c>
      <c r="BD707">
        <f ca="1">_xll.EMP($P$299:$P$398,$Q$299:$Q$398,A707)</f>
        <v>431.28191755092138</v>
      </c>
      <c r="BE707">
        <f ca="1">_xll.EMP($R$299:$R$398,$S$299:$S$398,A707)</f>
        <v>431.29409201729771</v>
      </c>
      <c r="BF707">
        <f ca="1">_xll.EMP($T$299:$T$398,$U$299:$U$398,A707)</f>
        <v>430.82424584093138</v>
      </c>
      <c r="BG707">
        <f ca="1">_xll.EMP($V$299:$V$398,$W$299:$W$398,A707)</f>
        <v>432.59274508097997</v>
      </c>
      <c r="BH707" s="12"/>
      <c r="BL707" s="6">
        <f t="shared" ca="1" si="194"/>
        <v>42.347376351911102</v>
      </c>
      <c r="BM707" s="6">
        <f ca="1">_xll.DEXPONINV($C$105,$D$105,A707)</f>
        <v>33.664268722542872</v>
      </c>
      <c r="BN707" s="6">
        <f ca="1">_xll.EXPONINV($D$106,A707)+$C$106</f>
        <v>36.745216898543937</v>
      </c>
      <c r="BO707" s="6">
        <f t="shared" ca="1" si="195"/>
        <v>37.491385704444582</v>
      </c>
      <c r="BP707" s="6">
        <f ca="1">_xll.LOGISTICINV($C$108,$D$108,A707)</f>
        <v>36.678265412426242</v>
      </c>
      <c r="BQ707" s="6">
        <f ca="1">_xll.LOGLOGINV($C$109,$D$109,A707)</f>
        <v>36.327876134044303</v>
      </c>
      <c r="BR707" s="6">
        <f ca="1">_xll.LOGLOGISTICINV($C$110,$D$110,A707)</f>
        <v>35.737567873716522</v>
      </c>
      <c r="BS707" s="6">
        <f t="shared" ca="1" si="196"/>
        <v>37.002677004190225</v>
      </c>
      <c r="BT707" s="6">
        <f t="shared" ca="1" si="197"/>
        <v>38.456919370070153</v>
      </c>
      <c r="BU707" s="6">
        <f ca="1">_xll.PARETO($C$113,$D$113,A707)</f>
        <v>36.538514891242919</v>
      </c>
      <c r="BV707" s="6">
        <f ca="1">_xll.UNIFORM($C$114,$D$114,A707)</f>
        <v>46.282890843805866</v>
      </c>
      <c r="BW707" s="6">
        <f ca="1">_xll.WEIBINV($C$115,$D$115,A707)</f>
        <v>39.073627254201178</v>
      </c>
      <c r="BX707" s="13"/>
      <c r="BY707" s="13"/>
      <c r="BZ707" s="12"/>
      <c r="CA707">
        <f ca="1">_xll.EMP($B$412:$B$511,$C$412:$C$511,A707)</f>
        <v>41.770416632072596</v>
      </c>
      <c r="CB707">
        <f ca="1">_xll.EMP($D$412:$D$511,$E$412:$E$511,A707)</f>
        <v>37.328303368082359</v>
      </c>
      <c r="CC707">
        <f ca="1">_xll.EMP($F$412:$F$511,$G$412:$G$511,A707)</f>
        <v>38.950370093445258</v>
      </c>
      <c r="CD707">
        <f ca="1">_xll.EMP($H$412:$H$511,$I$412:$I$511,A707)</f>
        <v>37.334730390040328</v>
      </c>
      <c r="CE707">
        <f ca="1">_xll.EMP($J$412:$J$511,$K$412:$K$511,A707)</f>
        <v>38.246395667856724</v>
      </c>
      <c r="CF707" t="e">
        <f ca="1">_xll.EMP($L$412:$L$511,$M$412:$M$511,A707)</f>
        <v>#VALUE!</v>
      </c>
      <c r="CG707">
        <f ca="1">_xll.EMP($N$412:$N$511,$O$412:$O$511,A707)</f>
        <v>37.302776649424978</v>
      </c>
      <c r="CH707">
        <f ca="1">_xll.EMP($P$412:$P$511,$Q$412:$Q$511,A707)</f>
        <v>37.304232633459222</v>
      </c>
      <c r="CI707">
        <f ca="1">_xll.EMP($R$412:$R$511,$S$412:$S$511,A707)</f>
        <v>37.339795775289019</v>
      </c>
      <c r="CJ707">
        <f ca="1">_xll.EMP($T$412:$T$511,$U$412:$U$511,A707)</f>
        <v>37.294569285969025</v>
      </c>
      <c r="CK707">
        <f ca="1">_xll.EMP($V$412:$V$511,$W$412:$W$511,A707)</f>
        <v>37.438964121211946</v>
      </c>
      <c r="CM707" s="12"/>
      <c r="CP707" s="6">
        <f t="shared" ca="1" si="198"/>
        <v>32.480303350089514</v>
      </c>
      <c r="CQ707" s="6">
        <f ca="1">_xll.DEXPONINV($J$105,$K$105,A707)</f>
        <v>34.108120931356055</v>
      </c>
      <c r="CR707" s="6">
        <f ca="1">_xll.EXPONINV($K$106,A707)+$J$106</f>
        <v>32.68866560754492</v>
      </c>
      <c r="CS707" s="6">
        <f t="shared" ca="1" si="199"/>
        <v>32.341757696944327</v>
      </c>
      <c r="CT707" s="6">
        <f ca="1">_xll.LOGISTICINV($J$108,$K$108,A707)</f>
        <v>32.802743143472938</v>
      </c>
      <c r="CU707" s="6">
        <f ca="1">_xll.LOGLOGINV($J$109,$K$109,A707)</f>
        <v>32.809412124370233</v>
      </c>
      <c r="CV707" s="6">
        <f ca="1">_xll.LOGLOGISTICINV($J$110,$K$110,A707)</f>
        <v>33.335177198291596</v>
      </c>
      <c r="CW707" s="6">
        <f t="shared" ca="1" si="200"/>
        <v>32.355462172861209</v>
      </c>
      <c r="CX707" s="6">
        <f t="shared" ca="1" si="201"/>
        <v>32.338636494955708</v>
      </c>
      <c r="CY707" s="6">
        <f ca="1">_xll.PARETO($J$113,$K$113,A707)</f>
        <v>33.081306036643113</v>
      </c>
      <c r="CZ707" s="6">
        <f ca="1">_xll.UNIFORM($J$114,$K$114,A707)</f>
        <v>30.677349823077137</v>
      </c>
      <c r="DA707" s="6">
        <f ca="1">_xll.WEIBINV($J$115,$K$115,A707)</f>
        <v>32.285219256308039</v>
      </c>
      <c r="DB707" s="13"/>
      <c r="DC707" s="13"/>
      <c r="DD707" s="12"/>
      <c r="DE707">
        <f ca="1">_xll.EMP($B$524:$B$623,$C$524:$C$623,A707)</f>
        <v>34.070881639424009</v>
      </c>
      <c r="DF707">
        <f ca="1">_xll.EMP($D$524:$D$623,$E$524:$E$623,A707)</f>
        <v>32.996960295555539</v>
      </c>
      <c r="DG707">
        <f ca="1">_xll.EMP($F$524:$F$623,$G$524:$G$623,A707)</f>
        <v>33.713697813448853</v>
      </c>
      <c r="DH707">
        <f ca="1">_xll.EMP($H$524:$H$623,$I$524:$I$623,A707)</f>
        <v>33.007636685780298</v>
      </c>
      <c r="DI707">
        <f ca="1">_xll.EMP($J$524:$J$623,$K$524:$K$623,A707)</f>
        <v>33.554289360491062</v>
      </c>
      <c r="DJ707" t="e">
        <f ca="1">_xll.EMP($L$524:$L$623,$M$524:$M$623,A707)</f>
        <v>#VALUE!</v>
      </c>
      <c r="DK707">
        <f ca="1">_xll.EMP($N$524:$N$623,$O$524:$O$623,A707)</f>
        <v>32.927042427619313</v>
      </c>
      <c r="DL707">
        <f ca="1">_xll.EMP($P$524:$P$623,$Q$524:$Q$623,A707)</f>
        <v>32.953982977538871</v>
      </c>
      <c r="DM707">
        <f ca="1">_xll.EMP($R$524:$R$623,$S$524:$S$623,A707)</f>
        <v>32.990492998326921</v>
      </c>
      <c r="DN707">
        <f ca="1">_xll.EMP($T$524:$T$623,$U$524:$U$623,A707)</f>
        <v>32.931943914377428</v>
      </c>
      <c r="DO707">
        <f ca="1">_xll.EMP($V$524:$V$623,$W$524:$W$623,A707)</f>
        <v>33.176680825635486</v>
      </c>
    </row>
    <row r="708" spans="1:119">
      <c r="A708">
        <v>0.77</v>
      </c>
      <c r="D708" s="6">
        <f t="shared" ca="1" si="186"/>
        <v>635.74836547910013</v>
      </c>
      <c r="E708" s="6">
        <f ca="1">_xll.DEXPONINV($C$84,$D$84,A708)</f>
        <v>544.38504060399418</v>
      </c>
      <c r="F708" s="6">
        <f ca="1">_xll.EXPONINV($D$85,A708)+$C$85</f>
        <v>631.87762691555531</v>
      </c>
      <c r="G708" s="6">
        <f t="shared" ca="1" si="187"/>
        <v>596.00996620196997</v>
      </c>
      <c r="H708" s="6">
        <f ca="1">_xll.LOGISTICINV($C$87,$D$87,A708)</f>
        <v>577.23017423496378</v>
      </c>
      <c r="I708" s="6">
        <f ca="1">_xll.LOGLOGINV($C$88,$D$88,A708)</f>
        <v>615.60248031334572</v>
      </c>
      <c r="J708" s="6">
        <f ca="1">_xll.LOGLOGISTICINV($C$89,$D$89,A708)</f>
        <v>619.98011731224949</v>
      </c>
      <c r="K708" s="6">
        <f t="shared" ca="1" si="188"/>
        <v>621.18942694463908</v>
      </c>
      <c r="L708" s="6">
        <f t="shared" ca="1" si="189"/>
        <v>583.21119213308725</v>
      </c>
      <c r="M708" s="6">
        <f ca="1">_xll.PARETO($C$92,$D$92,A708)</f>
        <v>857.50283968432643</v>
      </c>
      <c r="N708" s="6">
        <f ca="1">_xll.UNIFORM($C$93,$D$93,A708)</f>
        <v>602.48499121055943</v>
      </c>
      <c r="O708" s="6">
        <f ca="1">_xll.WEIBINV($C$94,$D$94,A708)</f>
        <v>580.71617793354437</v>
      </c>
      <c r="P708" s="13"/>
      <c r="Q708" s="13"/>
      <c r="R708" s="13"/>
      <c r="S708">
        <f ca="1">_xll.EMP($B$186:$B$285,$C$186:$C$285,A708)</f>
        <v>648.01462374995856</v>
      </c>
      <c r="T708">
        <f ca="1">_xll.EMP($D$186:$D$285,$E$186:$E$285,A708)</f>
        <v>578.80833199024141</v>
      </c>
      <c r="U708">
        <f ca="1">_xll.EMP($F$186:$F$285,$G$186:$G$285,A708)</f>
        <v>605.14900430344244</v>
      </c>
      <c r="V708">
        <f ca="1">_xll.EMP($H$186:$H$285,$I$186:$I$285,A708)</f>
        <v>579.15279417682541</v>
      </c>
      <c r="W708">
        <f ca="1">_xll.EMP($J$186:$J$285,$K$186:$K$285,A708)</f>
        <v>596.96345265517004</v>
      </c>
      <c r="X708" t="e">
        <f ca="1">_xll.EMP($L$186:$L$285,$M$186:$M$285,A708)</f>
        <v>#VALUE!</v>
      </c>
      <c r="Y708">
        <f ca="1">_xll.EMP($N$186:$N$285,$O$186:$O$285,A708)</f>
        <v>575.93669564975119</v>
      </c>
      <c r="Z708">
        <f ca="1">_xll.EMP($P$186:$P$285,$Q$186:$Q$285,A708)</f>
        <v>577.58730435010773</v>
      </c>
      <c r="AA708">
        <f ca="1">_xll.EMP($R$186:$R$285,$S$186:$S$285,A708)</f>
        <v>577.8912045717027</v>
      </c>
      <c r="AB708">
        <f ca="1">_xll.EMP($T$186:$T$285,$U$186:$U$285,A708)</f>
        <v>576.73175737157749</v>
      </c>
      <c r="AC708">
        <f ca="1">_xll.EMP($V$186:$V$285,$W$186:$W$285,A708)</f>
        <v>583.22167849965899</v>
      </c>
      <c r="AH708" s="6">
        <f t="shared" ca="1" si="190"/>
        <v>505.48128279337573</v>
      </c>
      <c r="AI708" s="6">
        <f ca="1">_xll.DEXPONINV($J$84,$K$84,A708)</f>
        <v>439.72473705942252</v>
      </c>
      <c r="AJ708" s="6">
        <f ca="1">_xll.EXPONINV($K$85,A708)+$J$85</f>
        <v>453.33014636119071</v>
      </c>
      <c r="AK708" s="6">
        <f t="shared" ca="1" si="191"/>
        <v>468.94743548613781</v>
      </c>
      <c r="AL708" s="6">
        <f ca="1">_xll.LOGISTICINV($J$87,$K$87,A708)</f>
        <v>448.38531402334206</v>
      </c>
      <c r="AM708" s="6">
        <f ca="1">_xll.LOGLOGINV($J$88,$K$88,A708)</f>
        <v>449.42194275294202</v>
      </c>
      <c r="AN708" s="6">
        <f ca="1">_xll.LOGLOGISTICINV($J$89,$K$89,A708)</f>
        <v>448.75979649829412</v>
      </c>
      <c r="AO708" s="6">
        <f t="shared" ca="1" si="192"/>
        <v>465.70610452692057</v>
      </c>
      <c r="AP708" s="6">
        <f t="shared" ca="1" si="193"/>
        <v>475.36569005871485</v>
      </c>
      <c r="AQ708" s="6">
        <f ca="1">_xll.PARETO($J$92,$K$92,A708)</f>
        <v>449.31163906130877</v>
      </c>
      <c r="AR708" s="6">
        <f ca="1">_xll.UNIFORM($J$93,$K$93,A708)</f>
        <v>561.79352571647178</v>
      </c>
      <c r="AS708" s="6">
        <f ca="1">_xll.WEIBINV($J$94,$K$94,A708)</f>
        <v>489.41286987574517</v>
      </c>
      <c r="AT708" s="13"/>
      <c r="AU708" s="13"/>
      <c r="AV708" s="12"/>
      <c r="AW708">
        <f ca="1">_xll.EMP($B$299:$B$398,$C$299:$C$398,A708)</f>
        <v>454.79694804334775</v>
      </c>
      <c r="AX708">
        <f ca="1">_xll.EMP($D$299:$D$398,$E$299:$E$398,A708)</f>
        <v>432.82313002830426</v>
      </c>
      <c r="AY708">
        <f ca="1">_xll.EMP($F$299:$F$398,$G$299:$G$398,A708)</f>
        <v>441.56158591140314</v>
      </c>
      <c r="AZ708">
        <f ca="1">_xll.EMP($H$299:$H$398,$I$299:$I$398,A708)</f>
        <v>432.92696084531678</v>
      </c>
      <c r="BA708">
        <f ca="1">_xll.EMP($J$299:$J$398,$K$299:$K$398,A708)</f>
        <v>438.18860045341404</v>
      </c>
      <c r="BB708" t="e">
        <f ca="1">_xll.EMP($L$299:$L$398,$M$299:$M$398,A708)</f>
        <v>#VALUE!</v>
      </c>
      <c r="BC708">
        <f ca="1">_xll.EMP($N$299:$N$398,$O$299:$O$398,A708)</f>
        <v>431.2511822101896</v>
      </c>
      <c r="BD708">
        <f ca="1">_xll.EMP($P$299:$P$398,$Q$299:$Q$398,A708)</f>
        <v>432.38339721880538</v>
      </c>
      <c r="BE708">
        <f ca="1">_xll.EMP($R$299:$R$398,$S$299:$S$398,A708)</f>
        <v>432.46333812638113</v>
      </c>
      <c r="BF708">
        <f ca="1">_xll.EMP($T$299:$T$398,$U$299:$U$398,A708)</f>
        <v>431.94317737301952</v>
      </c>
      <c r="BG708">
        <f ca="1">_xll.EMP($V$299:$V$398,$W$299:$W$398,A708)</f>
        <v>433.87853660900555</v>
      </c>
      <c r="BH708" s="12"/>
      <c r="BL708" s="6">
        <f t="shared" ca="1" si="194"/>
        <v>42.83413585514181</v>
      </c>
      <c r="BM708" s="6">
        <f ca="1">_xll.DEXPONINV($C$105,$D$105,A708)</f>
        <v>33.991533356476417</v>
      </c>
      <c r="BN708" s="6">
        <f ca="1">_xll.EXPONINV($D$106,A708)+$C$106</f>
        <v>37.270825547674882</v>
      </c>
      <c r="BO708" s="6">
        <f t="shared" ca="1" si="195"/>
        <v>37.833833134168373</v>
      </c>
      <c r="BP708" s="6">
        <f ca="1">_xll.LOGISTICINV($C$108,$D$108,A708)</f>
        <v>36.981327113059507</v>
      </c>
      <c r="BQ708" s="6">
        <f ca="1">_xll.LOGLOGINV($C$109,$D$109,A708)</f>
        <v>36.6768567389624</v>
      </c>
      <c r="BR708" s="6">
        <f ca="1">_xll.LOGLOGISTICINV($C$110,$D$110,A708)</f>
        <v>36.076606840446161</v>
      </c>
      <c r="BS708" s="6">
        <f t="shared" ca="1" si="196"/>
        <v>37.356337890796645</v>
      </c>
      <c r="BT708" s="6">
        <f t="shared" ca="1" si="197"/>
        <v>38.778839089015584</v>
      </c>
      <c r="BU708" s="6">
        <f ca="1">_xll.PARETO($C$113,$D$113,A708)</f>
        <v>37.251045313807836</v>
      </c>
      <c r="BV708" s="6">
        <f ca="1">_xll.UNIFORM($C$114,$D$114,A708)</f>
        <v>46.640291819129473</v>
      </c>
      <c r="BW708" s="6">
        <f ca="1">_xll.WEIBINV($C$115,$D$115,A708)</f>
        <v>39.426070235187765</v>
      </c>
      <c r="BX708" s="13"/>
      <c r="BY708" s="13"/>
      <c r="BZ708" s="12"/>
      <c r="CA708">
        <f ca="1">_xll.EMP($B$412:$B$511,$C$412:$C$511,A708)</f>
        <v>42.479813104443842</v>
      </c>
      <c r="CB708">
        <f ca="1">_xll.EMP($D$412:$D$511,$E$412:$E$511,A708)</f>
        <v>37.59870172021602</v>
      </c>
      <c r="CC708">
        <f ca="1">_xll.EMP($F$412:$F$511,$G$412:$G$511,A708)</f>
        <v>39.368937191598043</v>
      </c>
      <c r="CD708">
        <f ca="1">_xll.EMP($H$412:$H$511,$I$412:$I$511,A708)</f>
        <v>37.614675097647307</v>
      </c>
      <c r="CE708">
        <f ca="1">_xll.EMP($J$412:$J$511,$K$412:$K$511,A708)</f>
        <v>38.665744417882735</v>
      </c>
      <c r="CF708" t="e">
        <f ca="1">_xll.EMP($L$412:$L$511,$M$412:$M$511,A708)</f>
        <v>#VALUE!</v>
      </c>
      <c r="CG708">
        <f ca="1">_xll.EMP($N$412:$N$511,$O$412:$O$511,A708)</f>
        <v>37.492114022244792</v>
      </c>
      <c r="CH708">
        <f ca="1">_xll.EMP($P$412:$P$511,$Q$412:$Q$511,A708)</f>
        <v>37.53932051245345</v>
      </c>
      <c r="CI708">
        <f ca="1">_xll.EMP($R$412:$R$511,$S$412:$S$511,A708)</f>
        <v>37.583652137566112</v>
      </c>
      <c r="CJ708">
        <f ca="1">_xll.EMP($T$412:$T$511,$U$412:$U$511,A708)</f>
        <v>37.505810191699943</v>
      </c>
      <c r="CK708">
        <f ca="1">_xll.EMP($V$412:$V$511,$W$412:$W$511,A708)</f>
        <v>37.835301620938708</v>
      </c>
      <c r="CM708" s="12"/>
      <c r="CP708" s="6">
        <f t="shared" ca="1" si="198"/>
        <v>32.597227241965726</v>
      </c>
      <c r="CQ708" s="6">
        <f ca="1">_xll.DEXPONINV($J$105,$K$105,A708)</f>
        <v>34.281229776019366</v>
      </c>
      <c r="CR708" s="6">
        <f ca="1">_xll.EXPONINV($K$106,A708)+$J$106</f>
        <v>33.081515725345412</v>
      </c>
      <c r="CS708" s="6">
        <f t="shared" ca="1" si="199"/>
        <v>32.530932070607079</v>
      </c>
      <c r="CT708" s="6">
        <f ca="1">_xll.LOGISTICINV($J$108,$K$108,A708)</f>
        <v>32.97062343860388</v>
      </c>
      <c r="CU708" s="6">
        <f ca="1">_xll.LOGLOGINV($J$109,$K$109,A708)</f>
        <v>33.064277758311718</v>
      </c>
      <c r="CV708" s="6">
        <f ca="1">_xll.LOGLOGISTICINV($J$110,$K$110,A708)</f>
        <v>33.546465080452656</v>
      </c>
      <c r="CW708" s="6">
        <f t="shared" ca="1" si="200"/>
        <v>32.5585005803933</v>
      </c>
      <c r="CX708" s="6">
        <f t="shared" ca="1" si="201"/>
        <v>32.504168239396364</v>
      </c>
      <c r="CY708" s="6">
        <f ca="1">_xll.PARETO($J$113,$K$113,A708)</f>
        <v>33.606085691302937</v>
      </c>
      <c r="CZ708" s="6">
        <f ca="1">_xll.UNIFORM($J$114,$K$114,A708)</f>
        <v>30.824215643450867</v>
      </c>
      <c r="DA708" s="6">
        <f ca="1">_xll.WEIBINV($J$115,$K$115,A708)</f>
        <v>32.411266416465033</v>
      </c>
      <c r="DB708" s="13"/>
      <c r="DC708" s="13"/>
      <c r="DD708" s="12"/>
      <c r="DE708">
        <f ca="1">_xll.EMP($B$524:$B$623,$C$524:$C$623,A708)</f>
        <v>34.076350300783275</v>
      </c>
      <c r="DF708">
        <f ca="1">_xll.EMP($D$524:$D$623,$E$524:$E$623,A708)</f>
        <v>33.08873207346543</v>
      </c>
      <c r="DG708">
        <f ca="1">_xll.EMP($F$524:$F$623,$G$524:$G$623,A708)</f>
        <v>33.873544397225437</v>
      </c>
      <c r="DH708">
        <f ca="1">_xll.EMP($H$524:$H$623,$I$524:$I$623,A708)</f>
        <v>33.101225850852138</v>
      </c>
      <c r="DI708">
        <f ca="1">_xll.EMP($J$524:$J$623,$K$524:$K$623,A708)</f>
        <v>33.710157115372773</v>
      </c>
      <c r="DJ708" t="e">
        <f ca="1">_xll.EMP($L$524:$L$623,$M$524:$M$623,A708)</f>
        <v>#VALUE!</v>
      </c>
      <c r="DK708">
        <f ca="1">_xll.EMP($N$524:$N$623,$O$524:$O$623,A708)</f>
        <v>33.005019427692517</v>
      </c>
      <c r="DL708">
        <f ca="1">_xll.EMP($P$524:$P$623,$Q$524:$Q$623,A708)</f>
        <v>33.038168843687096</v>
      </c>
      <c r="DM708">
        <f ca="1">_xll.EMP($R$524:$R$623,$S$524:$S$623,A708)</f>
        <v>33.07878315296103</v>
      </c>
      <c r="DN708">
        <f ca="1">_xll.EMP($T$524:$T$623,$U$524:$U$623,A708)</f>
        <v>33.011899021229432</v>
      </c>
      <c r="DO708">
        <f ca="1">_xll.EMP($V$524:$V$623,$W$524:$W$623,A708)</f>
        <v>33.296208892370835</v>
      </c>
    </row>
    <row r="709" spans="1:119">
      <c r="A709">
        <v>0.78</v>
      </c>
      <c r="D709" s="6">
        <f t="shared" ca="1" si="186"/>
        <v>642.95200639143764</v>
      </c>
      <c r="E709" s="6">
        <f ca="1">_xll.DEXPONINV($C$84,$D$84,A709)</f>
        <v>550.13741080803175</v>
      </c>
      <c r="F709" s="6">
        <f ca="1">_xll.EXPONINV($D$85,A709)+$C$85</f>
        <v>648.52918391745789</v>
      </c>
      <c r="G709" s="6">
        <f t="shared" ca="1" si="187"/>
        <v>604.86743404207709</v>
      </c>
      <c r="H709" s="6">
        <f ca="1">_xll.LOGISTICINV($C$87,$D$87,A709)</f>
        <v>582.67767637325937</v>
      </c>
      <c r="I709" s="6">
        <f ca="1">_xll.LOGLOGINV($C$88,$D$88,A709)</f>
        <v>625.02006983580782</v>
      </c>
      <c r="J709" s="6">
        <f ca="1">_xll.LOGLOGISTICINV($C$89,$D$89,A709)</f>
        <v>629.01845455586943</v>
      </c>
      <c r="K709" s="6">
        <f t="shared" ca="1" si="188"/>
        <v>633.37252154052055</v>
      </c>
      <c r="L709" s="6">
        <f t="shared" ca="1" si="189"/>
        <v>588.95542123199198</v>
      </c>
      <c r="M709" s="6">
        <f ca="1">_xll.PARETO($C$92,$D$92,A709)</f>
        <v>920.82097301802446</v>
      </c>
      <c r="N709" s="6">
        <f ca="1">_xll.UNIFORM($C$93,$D$93,A709)</f>
        <v>609.25311537461607</v>
      </c>
      <c r="O709" s="6">
        <f ca="1">_xll.WEIBINV($C$94,$D$94,A709)</f>
        <v>586.79072846822328</v>
      </c>
      <c r="P709" s="13"/>
      <c r="Q709" s="13"/>
      <c r="R709" s="13"/>
      <c r="S709">
        <f ca="1">_xll.EMP($B$186:$B$285,$C$186:$C$285,A709)</f>
        <v>658.42738097730478</v>
      </c>
      <c r="T709">
        <f ca="1">_xll.EMP($D$186:$D$285,$E$186:$E$285,A709)</f>
        <v>583.11142823834302</v>
      </c>
      <c r="U709">
        <f ca="1">_xll.EMP($F$186:$F$285,$G$186:$G$285,A709)</f>
        <v>611.78879309402384</v>
      </c>
      <c r="V709">
        <f ca="1">_xll.EMP($H$186:$H$285,$I$186:$I$285,A709)</f>
        <v>583.63167709083746</v>
      </c>
      <c r="W709">
        <f ca="1">_xll.EMP($J$186:$J$285,$K$186:$K$285,A709)</f>
        <v>603.15015006868578</v>
      </c>
      <c r="X709" t="e">
        <f ca="1">_xll.EMP($L$186:$L$285,$M$186:$M$285,A709)</f>
        <v>#VALUE!</v>
      </c>
      <c r="Y709">
        <f ca="1">_xll.EMP($N$186:$N$285,$O$186:$O$285,A709)</f>
        <v>578.67473759375332</v>
      </c>
      <c r="Z709">
        <f ca="1">_xll.EMP($P$186:$P$285,$Q$186:$Q$285,A709)</f>
        <v>581.24213543438748</v>
      </c>
      <c r="AA709">
        <f ca="1">_xll.EMP($R$186:$R$285,$S$186:$S$285,A709)</f>
        <v>581.60338533866832</v>
      </c>
      <c r="AB709">
        <f ca="1">_xll.EMP($T$186:$T$285,$U$186:$U$285,A709)</f>
        <v>579.91730773276868</v>
      </c>
      <c r="AC709">
        <f ca="1">_xll.EMP($V$186:$V$285,$W$186:$W$285,A709)</f>
        <v>589.70118601087086</v>
      </c>
      <c r="AH709" s="6">
        <f t="shared" ca="1" si="190"/>
        <v>509.3307338388056</v>
      </c>
      <c r="AI709" s="6">
        <f ca="1">_xll.DEXPONINV($J$84,$K$84,A709)</f>
        <v>441.67921837950911</v>
      </c>
      <c r="AJ709" s="6">
        <f ca="1">_xll.EXPONINV($K$85,A709)+$J$85</f>
        <v>456.33005037352245</v>
      </c>
      <c r="AK709" s="6">
        <f t="shared" ca="1" si="191"/>
        <v>471.33196932390399</v>
      </c>
      <c r="AL709" s="6">
        <f ca="1">_xll.LOGISTICINV($J$87,$K$87,A709)</f>
        <v>450.27171821920621</v>
      </c>
      <c r="AM709" s="6">
        <f ca="1">_xll.LOGLOGINV($J$88,$K$88,A709)</f>
        <v>451.52715849617687</v>
      </c>
      <c r="AN709" s="6">
        <f ca="1">_xll.LOGLOGISTICINV($J$89,$K$89,A709)</f>
        <v>450.72992442130754</v>
      </c>
      <c r="AO709" s="6">
        <f t="shared" ca="1" si="192"/>
        <v>468.0640363914012</v>
      </c>
      <c r="AP709" s="6">
        <f t="shared" ca="1" si="193"/>
        <v>477.79079547472008</v>
      </c>
      <c r="AQ709" s="6">
        <f ca="1">_xll.PARETO($J$92,$K$92,A709)</f>
        <v>452.55777765195671</v>
      </c>
      <c r="AR709" s="6">
        <f ca="1">_xll.UNIFORM($J$93,$K$93,A709)</f>
        <v>564.49024002660849</v>
      </c>
      <c r="AS709" s="6">
        <f ca="1">_xll.WEIBINV($J$94,$K$94,A709)</f>
        <v>492.27437123569865</v>
      </c>
      <c r="AT709" s="13"/>
      <c r="AU709" s="13"/>
      <c r="AV709" s="12"/>
      <c r="AW709">
        <f ca="1">_xll.EMP($B$299:$B$398,$C$299:$C$398,A709)</f>
        <v>458.25614027588688</v>
      </c>
      <c r="AX709">
        <f ca="1">_xll.EMP($D$299:$D$398,$E$299:$E$398,A709)</f>
        <v>433.99459626911465</v>
      </c>
      <c r="AY709">
        <f ca="1">_xll.EMP($F$299:$F$398,$G$299:$G$398,A709)</f>
        <v>443.35185187287226</v>
      </c>
      <c r="AZ709">
        <f ca="1">_xll.EMP($H$299:$H$398,$I$299:$I$398,A709)</f>
        <v>434.10565224368668</v>
      </c>
      <c r="BA709">
        <f ca="1">_xll.EMP($J$299:$J$398,$K$299:$K$398,A709)</f>
        <v>439.80039515814042</v>
      </c>
      <c r="BB709" t="e">
        <f ca="1">_xll.EMP($L$299:$L$398,$M$299:$M$398,A709)</f>
        <v>#VALUE!</v>
      </c>
      <c r="BC709">
        <f ca="1">_xll.EMP($N$299:$N$398,$O$299:$O$398,A709)</f>
        <v>432.47132696285223</v>
      </c>
      <c r="BD709">
        <f ca="1">_xll.EMP($P$299:$P$398,$Q$299:$Q$398,A709)</f>
        <v>433.51209457334039</v>
      </c>
      <c r="BE709">
        <f ca="1">_xll.EMP($R$299:$R$398,$S$299:$S$398,A709)</f>
        <v>433.6813110565385</v>
      </c>
      <c r="BF709">
        <f ca="1">_xll.EMP($T$299:$T$398,$U$299:$U$398,A709)</f>
        <v>433.06210890510761</v>
      </c>
      <c r="BG709">
        <f ca="1">_xll.EMP($V$299:$V$398,$W$299:$W$398,A709)</f>
        <v>435.30531023602362</v>
      </c>
      <c r="BH709" s="12"/>
      <c r="BL709" s="6">
        <f t="shared" ca="1" si="194"/>
        <v>43.324406052920004</v>
      </c>
      <c r="BM709" s="6">
        <f ca="1">_xll.DEXPONINV($C$105,$D$105,A709)</f>
        <v>34.333347773832138</v>
      </c>
      <c r="BN709" s="6">
        <f ca="1">_xll.EXPONINV($D$106,A709)+$C$106</f>
        <v>37.819802111382344</v>
      </c>
      <c r="BO709" s="6">
        <f t="shared" ca="1" si="195"/>
        <v>38.186843971728422</v>
      </c>
      <c r="BP709" s="6">
        <f ca="1">_xll.LOGISTICINV($C$108,$D$108,A709)</f>
        <v>37.293777673235134</v>
      </c>
      <c r="BQ709" s="6">
        <f ca="1">_xll.LOGLOGINV($C$109,$D$109,A709)</f>
        <v>37.038890741524391</v>
      </c>
      <c r="BR709" s="6">
        <f ca="1">_xll.LOGLOGISTICINV($C$110,$D$110,A709)</f>
        <v>36.429517014699982</v>
      </c>
      <c r="BS709" s="6">
        <f t="shared" ca="1" si="196"/>
        <v>37.722221469304614</v>
      </c>
      <c r="BT709" s="6">
        <f t="shared" ca="1" si="197"/>
        <v>39.108692763971852</v>
      </c>
      <c r="BU709" s="6">
        <f ca="1">_xll.PARETO($C$113,$D$113,A709)</f>
        <v>38.010093505542251</v>
      </c>
      <c r="BV709" s="6">
        <f ca="1">_xll.UNIFORM($C$114,$D$114,A709)</f>
        <v>46.997692794453073</v>
      </c>
      <c r="BW709" s="6">
        <f ca="1">_xll.WEIBINV($C$115,$D$115,A709)</f>
        <v>39.78669476879903</v>
      </c>
      <c r="BX709" s="13"/>
      <c r="BY709" s="13"/>
      <c r="BZ709" s="12"/>
      <c r="CA709">
        <f ca="1">_xll.EMP($B$412:$B$511,$C$412:$C$511,A709)</f>
        <v>43.257906493014794</v>
      </c>
      <c r="CB709">
        <f ca="1">_xll.EMP($D$412:$D$511,$E$412:$E$511,A709)</f>
        <v>37.871556993096249</v>
      </c>
      <c r="CC709">
        <f ca="1">_xll.EMP($F$412:$F$511,$G$412:$G$511,A709)</f>
        <v>39.81869932344236</v>
      </c>
      <c r="CD709">
        <f ca="1">_xll.EMP($H$412:$H$511,$I$412:$I$511,A709)</f>
        <v>37.896795223758183</v>
      </c>
      <c r="CE709">
        <f ca="1">_xll.EMP($J$412:$J$511,$K$412:$K$511,A709)</f>
        <v>39.10140650680799</v>
      </c>
      <c r="CF709" t="e">
        <f ca="1">_xll.EMP($L$412:$L$511,$M$412:$M$511,A709)</f>
        <v>#VALUE!</v>
      </c>
      <c r="CG709">
        <f ca="1">_xll.EMP($N$412:$N$511,$O$412:$O$511,A709)</f>
        <v>37.68344992294881</v>
      </c>
      <c r="CH709">
        <f ca="1">_xll.EMP($P$412:$P$511,$Q$412:$Q$511,A709)</f>
        <v>37.778336537424686</v>
      </c>
      <c r="CI709">
        <f ca="1">_xll.EMP($R$412:$R$511,$S$412:$S$511,A709)</f>
        <v>37.825438541182294</v>
      </c>
      <c r="CJ709">
        <f ca="1">_xll.EMP($T$412:$T$511,$U$412:$U$511,A709)</f>
        <v>37.720778725297365</v>
      </c>
      <c r="CK709">
        <f ca="1">_xll.EMP($V$412:$V$511,$W$412:$W$511,A709)</f>
        <v>38.23163912066547</v>
      </c>
      <c r="CM709" s="12"/>
      <c r="CP709" s="6">
        <f t="shared" ca="1" si="198"/>
        <v>32.711006738330894</v>
      </c>
      <c r="CQ709" s="6">
        <f ca="1">_xll.DEXPONINV($J$105,$K$105,A709)</f>
        <v>34.462034827168665</v>
      </c>
      <c r="CR709" s="6">
        <f ca="1">_xll.EXPONINV($K$106,A709)+$J$106</f>
        <v>33.491831476577403</v>
      </c>
      <c r="CS709" s="6">
        <f t="shared" ca="1" si="199"/>
        <v>32.725524863459611</v>
      </c>
      <c r="CT709" s="6">
        <f ca="1">_xll.LOGISTICINV($J$108,$K$108,A709)</f>
        <v>33.143704669740998</v>
      </c>
      <c r="CU709" s="6">
        <f ca="1">_xll.LOGLOGINV($J$109,$K$109,A709)</f>
        <v>33.328676479246347</v>
      </c>
      <c r="CV709" s="6">
        <f ca="1">_xll.LOGLOGISTICINV($J$110,$K$110,A709)</f>
        <v>33.765700836920168</v>
      </c>
      <c r="CW709" s="6">
        <f t="shared" ca="1" si="200"/>
        <v>32.767864696483983</v>
      </c>
      <c r="CX709" s="6">
        <f t="shared" ca="1" si="201"/>
        <v>32.673779639420381</v>
      </c>
      <c r="CY709" s="6">
        <f ca="1">_xll.PARETO($J$113,$K$113,A709)</f>
        <v>34.163086628293755</v>
      </c>
      <c r="CZ709" s="6">
        <f ca="1">_xll.UNIFORM($J$114,$K$114,A709)</f>
        <v>30.971081463824596</v>
      </c>
      <c r="DA709" s="6">
        <f ca="1">_xll.WEIBINV($J$115,$K$115,A709)</f>
        <v>32.53958113557001</v>
      </c>
      <c r="DB709" s="13"/>
      <c r="DC709" s="13"/>
      <c r="DD709" s="12"/>
      <c r="DE709">
        <f ca="1">_xll.EMP($B$524:$B$623,$C$524:$C$623,A709)</f>
        <v>34.081818962142549</v>
      </c>
      <c r="DF709">
        <f ca="1">_xll.EMP($D$524:$D$623,$E$524:$E$623,A709)</f>
        <v>33.181160261990925</v>
      </c>
      <c r="DG709">
        <f ca="1">_xll.EMP($F$524:$F$623,$G$524:$G$623,A709)</f>
        <v>34.037640122020015</v>
      </c>
      <c r="DH709">
        <f ca="1">_xll.EMP($H$524:$H$623,$I$524:$I$623,A709)</f>
        <v>33.19553979009477</v>
      </c>
      <c r="DI709">
        <f ca="1">_xll.EMP($J$524:$J$623,$K$524:$K$623,A709)</f>
        <v>33.86865625301521</v>
      </c>
      <c r="DJ709" t="e">
        <f ca="1">_xll.EMP($L$524:$L$623,$M$524:$M$623,A709)</f>
        <v>#VALUE!</v>
      </c>
      <c r="DK709">
        <f ca="1">_xll.EMP($N$524:$N$623,$O$524:$O$623,A709)</f>
        <v>33.083676654512871</v>
      </c>
      <c r="DL709">
        <f ca="1">_xll.EMP($P$524:$P$623,$Q$524:$Q$623,A709)</f>
        <v>33.123653777766144</v>
      </c>
      <c r="DM709">
        <f ca="1">_xll.EMP($R$524:$R$623,$S$524:$S$623,A709)</f>
        <v>33.167084052499959</v>
      </c>
      <c r="DN709">
        <f ca="1">_xll.EMP($T$524:$T$623,$U$524:$U$623,A709)</f>
        <v>33.093490317970769</v>
      </c>
      <c r="DO709">
        <f ca="1">_xll.EMP($V$524:$V$623,$W$524:$W$623,A709)</f>
        <v>33.415736959106184</v>
      </c>
    </row>
    <row r="710" spans="1:119">
      <c r="A710">
        <v>0.79</v>
      </c>
      <c r="D710" s="6">
        <f t="shared" ca="1" si="186"/>
        <v>650.05301938342586</v>
      </c>
      <c r="E710" s="6">
        <f ca="1">_xll.DEXPONINV($C$84,$D$84,A710)</f>
        <v>556.15742748123114</v>
      </c>
      <c r="F710" s="6">
        <f ca="1">_xll.EXPONINV($D$85,A710)+$C$85</f>
        <v>665.955505108647</v>
      </c>
      <c r="G710" s="6">
        <f t="shared" ca="1" si="187"/>
        <v>614.04778143913677</v>
      </c>
      <c r="H710" s="6">
        <f ca="1">_xll.LOGISTICINV($C$87,$D$87,A710)</f>
        <v>588.30600542193417</v>
      </c>
      <c r="I710" s="6">
        <f ca="1">_xll.LOGLOGINV($C$88,$D$88,A710)</f>
        <v>634.81025849085859</v>
      </c>
      <c r="J710" s="6">
        <f ca="1">_xll.LOGLOGISTICINV($C$89,$D$89,A710)</f>
        <v>638.49523496042798</v>
      </c>
      <c r="K710" s="6">
        <f t="shared" ca="1" si="188"/>
        <v>646.12627732536032</v>
      </c>
      <c r="L710" s="6">
        <f t="shared" ca="1" si="189"/>
        <v>594.85152601454718</v>
      </c>
      <c r="M710" s="6">
        <f ca="1">_xll.PARETO($C$92,$D$92,A710)</f>
        <v>992.09759830961991</v>
      </c>
      <c r="N710" s="6">
        <f ca="1">_xll.UNIFORM($C$93,$D$93,A710)</f>
        <v>616.02123953867272</v>
      </c>
      <c r="O710" s="6">
        <f ca="1">_xll.WEIBINV($C$94,$D$94,A710)</f>
        <v>593.02488093255113</v>
      </c>
      <c r="P710" s="13"/>
      <c r="Q710" s="13"/>
      <c r="R710" s="13"/>
      <c r="S710">
        <f ca="1">_xll.EMP($B$186:$B$285,$C$186:$C$285,A710)</f>
        <v>669.46322223035099</v>
      </c>
      <c r="T710">
        <f ca="1">_xll.EMP($D$186:$D$285,$E$186:$E$285,A710)</f>
        <v>587.4502293170068</v>
      </c>
      <c r="U710">
        <f ca="1">_xll.EMP($F$186:$F$285,$G$186:$G$285,A710)</f>
        <v>618.83214466560617</v>
      </c>
      <c r="V710">
        <f ca="1">_xll.EMP($H$186:$H$285,$I$186:$I$285,A710)</f>
        <v>588.15304149905046</v>
      </c>
      <c r="W710">
        <f ca="1">_xll.EMP($J$186:$J$285,$K$186:$K$285,A710)</f>
        <v>609.53036942824451</v>
      </c>
      <c r="X710" t="e">
        <f ca="1">_xll.EMP($L$186:$L$285,$M$186:$M$285,A710)</f>
        <v>#VALUE!</v>
      </c>
      <c r="Y710">
        <f ca="1">_xll.EMP($N$186:$N$285,$O$186:$O$285,A710)</f>
        <v>581.47308281700612</v>
      </c>
      <c r="Z710">
        <f ca="1">_xll.EMP($P$186:$P$285,$Q$186:$Q$285,A710)</f>
        <v>584.97866432413048</v>
      </c>
      <c r="AA710">
        <f ca="1">_xll.EMP($R$186:$R$285,$S$186:$S$285,A710)</f>
        <v>585.3963433741153</v>
      </c>
      <c r="AB710">
        <f ca="1">_xll.EMP($T$186:$T$285,$U$186:$U$285,A710)</f>
        <v>583.21416855195127</v>
      </c>
      <c r="AC710">
        <f ca="1">_xll.EMP($V$186:$V$285,$W$186:$W$285,A710)</f>
        <v>596.18069352208272</v>
      </c>
      <c r="AH710" s="6">
        <f t="shared" ca="1" si="190"/>
        <v>513.2470513508182</v>
      </c>
      <c r="AI710" s="6">
        <f ca="1">_xll.DEXPONINV($J$84,$K$84,A710)</f>
        <v>443.72463787043813</v>
      </c>
      <c r="AJ710" s="6">
        <f ca="1">_xll.EXPONINV($K$85,A710)+$J$85</f>
        <v>459.46953401794423</v>
      </c>
      <c r="AK710" s="6">
        <f t="shared" ca="1" si="191"/>
        <v>473.78786442495539</v>
      </c>
      <c r="AL710" s="6">
        <f ca="1">_xll.LOGISTICINV($J$87,$K$87,A710)</f>
        <v>452.22074059011726</v>
      </c>
      <c r="AM710" s="6">
        <f ca="1">_xll.LOGLOGINV($J$88,$K$88,A710)</f>
        <v>453.71566535737458</v>
      </c>
      <c r="AN710" s="6">
        <f ca="1">_xll.LOGLOGISTICINV($J$89,$K$89,A710)</f>
        <v>452.77453472635079</v>
      </c>
      <c r="AO710" s="6">
        <f t="shared" ca="1" si="192"/>
        <v>470.49672798753215</v>
      </c>
      <c r="AP710" s="6">
        <f t="shared" ca="1" si="193"/>
        <v>480.28001994597867</v>
      </c>
      <c r="AQ710" s="6">
        <f ca="1">_xll.PARETO($J$92,$K$92,A710)</f>
        <v>455.98007002213933</v>
      </c>
      <c r="AR710" s="6">
        <f ca="1">_xll.UNIFORM($J$93,$K$93,A710)</f>
        <v>567.1869543367452</v>
      </c>
      <c r="AS710" s="6">
        <f ca="1">_xll.WEIBINV($J$94,$K$94,A710)</f>
        <v>495.19754233959634</v>
      </c>
      <c r="AT710" s="13"/>
      <c r="AU710" s="13"/>
      <c r="AV710" s="12"/>
      <c r="AW710">
        <f ca="1">_xll.EMP($B$299:$B$398,$C$299:$C$398,A710)</f>
        <v>462.22763302054773</v>
      </c>
      <c r="AX710">
        <f ca="1">_xll.EMP($D$299:$D$398,$E$299:$E$398,A710)</f>
        <v>435.18699013427693</v>
      </c>
      <c r="AY710">
        <f ca="1">_xll.EMP($F$299:$F$398,$G$299:$G$398,A710)</f>
        <v>445.24784253278239</v>
      </c>
      <c r="AZ710">
        <f ca="1">_xll.EMP($H$299:$H$398,$I$299:$I$398,A710)</f>
        <v>435.29765304705785</v>
      </c>
      <c r="BA710">
        <f ca="1">_xll.EMP($J$299:$J$398,$K$299:$K$398,A710)</f>
        <v>441.45656377782137</v>
      </c>
      <c r="BB710" t="e">
        <f ca="1">_xll.EMP($L$299:$L$398,$M$299:$M$398,A710)</f>
        <v>#VALUE!</v>
      </c>
      <c r="BC710">
        <f ca="1">_xll.EMP($N$299:$N$398,$O$299:$O$398,A710)</f>
        <v>433.83227852783915</v>
      </c>
      <c r="BD710">
        <f ca="1">_xll.EMP($P$299:$P$398,$Q$299:$Q$398,A710)</f>
        <v>434.70080285650164</v>
      </c>
      <c r="BE710">
        <f ca="1">_xll.EMP($R$299:$R$398,$S$299:$S$398,A710)</f>
        <v>434.96649893668774</v>
      </c>
      <c r="BF710">
        <f ca="1">_xll.EMP($T$299:$T$398,$U$299:$U$398,A710)</f>
        <v>434.31561473460647</v>
      </c>
      <c r="BG710">
        <f ca="1">_xll.EMP($V$299:$V$398,$W$299:$W$398,A710)</f>
        <v>436.73208386304174</v>
      </c>
      <c r="BH710" s="12"/>
      <c r="BL710" s="6">
        <f t="shared" ca="1" si="194"/>
        <v>43.818152860832612</v>
      </c>
      <c r="BM710" s="6">
        <f ca="1">_xll.DEXPONINV($C$105,$D$105,A710)</f>
        <v>34.691066143588152</v>
      </c>
      <c r="BN710" s="6">
        <f ca="1">_xll.EXPONINV($D$106,A710)+$C$106</f>
        <v>38.394321474617172</v>
      </c>
      <c r="BO710" s="6">
        <f t="shared" ca="1" si="195"/>
        <v>38.551428433781709</v>
      </c>
      <c r="BP710" s="6">
        <f ca="1">_xll.LOGISTICINV($C$108,$D$108,A710)</f>
        <v>37.616599862096436</v>
      </c>
      <c r="BQ710" s="6">
        <f ca="1">_xll.LOGLOGINV($C$109,$D$109,A710)</f>
        <v>37.415248319668059</v>
      </c>
      <c r="BR710" s="6">
        <f ca="1">_xll.LOGLOGISTICINV($C$110,$D$110,A710)</f>
        <v>36.797768293364989</v>
      </c>
      <c r="BS710" s="6">
        <f t="shared" ca="1" si="196"/>
        <v>38.101506213950678</v>
      </c>
      <c r="BT710" s="6">
        <f t="shared" ca="1" si="197"/>
        <v>39.44726767053745</v>
      </c>
      <c r="BU710" s="6">
        <f ca="1">_xll.PARETO($C$113,$D$113,A710)</f>
        <v>38.82102691797737</v>
      </c>
      <c r="BV710" s="6">
        <f ca="1">_xll.UNIFORM($C$114,$D$114,A710)</f>
        <v>47.355093769776673</v>
      </c>
      <c r="BW710" s="6">
        <f ca="1">_xll.WEIBINV($C$115,$D$115,A710)</f>
        <v>40.156309421570349</v>
      </c>
      <c r="BX710" s="13"/>
      <c r="BY710" s="13"/>
      <c r="BZ710" s="12"/>
      <c r="CA710">
        <f ca="1">_xll.EMP($B$412:$B$511,$C$412:$C$511,A710)</f>
        <v>44.118325082513095</v>
      </c>
      <c r="CB710">
        <f ca="1">_xll.EMP($D$412:$D$511,$E$412:$E$511,A710)</f>
        <v>38.149845800542238</v>
      </c>
      <c r="CC710">
        <f ca="1">_xll.EMP($F$412:$F$511,$G$412:$G$511,A710)</f>
        <v>40.301124152870756</v>
      </c>
      <c r="CD710">
        <f ca="1">_xll.EMP($H$412:$H$511,$I$412:$I$511,A710)</f>
        <v>38.18417389926249</v>
      </c>
      <c r="CE710">
        <f ca="1">_xll.EMP($J$412:$J$511,$K$412:$K$511,A710)</f>
        <v>39.555281285728292</v>
      </c>
      <c r="CF710" t="e">
        <f ca="1">_xll.EMP($L$412:$L$511,$M$412:$M$511,A710)</f>
        <v>#VALUE!</v>
      </c>
      <c r="CG710">
        <f ca="1">_xll.EMP($N$412:$N$511,$O$412:$O$511,A710)</f>
        <v>37.875318893017926</v>
      </c>
      <c r="CH710">
        <f ca="1">_xll.EMP($P$412:$P$511,$Q$412:$Q$511,A710)</f>
        <v>38.021295702958625</v>
      </c>
      <c r="CI710">
        <f ca="1">_xll.EMP($R$412:$R$511,$S$412:$S$511,A710)</f>
        <v>38.071356658623877</v>
      </c>
      <c r="CJ710">
        <f ca="1">_xll.EMP($T$412:$T$511,$U$412:$U$511,A710)</f>
        <v>37.937976081041093</v>
      </c>
      <c r="CK710">
        <f ca="1">_xll.EMP($V$412:$V$511,$W$412:$W$511,A710)</f>
        <v>38.627976620392225</v>
      </c>
      <c r="CM710" s="12"/>
      <c r="CP710" s="6">
        <f t="shared" ca="1" si="198"/>
        <v>32.821564804996541</v>
      </c>
      <c r="CQ710" s="6">
        <f ca="1">_xll.DEXPONINV($J$105,$K$105,A710)</f>
        <v>34.651252381656633</v>
      </c>
      <c r="CR710" s="6">
        <f ca="1">_xll.EXPONINV($K$106,A710)+$J$106</f>
        <v>33.921238412514718</v>
      </c>
      <c r="CS710" s="6">
        <f t="shared" ca="1" si="199"/>
        <v>32.92605941212102</v>
      </c>
      <c r="CT710" s="6">
        <f ca="1">_xll.LOGISTICINV($J$108,$K$108,A710)</f>
        <v>33.322531239471218</v>
      </c>
      <c r="CU710" s="6">
        <f ca="1">_xll.LOGLOGINV($J$109,$K$109,A710)</f>
        <v>33.603535916677778</v>
      </c>
      <c r="CV710" s="6">
        <f ca="1">_xll.LOGLOGISTICINV($J$110,$K$110,A710)</f>
        <v>33.993719013121371</v>
      </c>
      <c r="CW710" s="6">
        <f t="shared" ca="1" si="200"/>
        <v>32.984164574430558</v>
      </c>
      <c r="CX710" s="6">
        <f t="shared" ca="1" si="201"/>
        <v>32.847875513668882</v>
      </c>
      <c r="CY710" s="6">
        <f ca="1">_xll.PARETO($J$113,$K$113,A710)</f>
        <v>34.755892524989399</v>
      </c>
      <c r="CZ710" s="6">
        <f ca="1">_xll.UNIFORM($J$114,$K$114,A710)</f>
        <v>31.11794728419833</v>
      </c>
      <c r="DA710" s="6">
        <f ca="1">_xll.WEIBINV($J$115,$K$115,A710)</f>
        <v>32.670413296272812</v>
      </c>
      <c r="DB710" s="13"/>
      <c r="DC710" s="13"/>
      <c r="DD710" s="12"/>
      <c r="DE710">
        <f ca="1">_xll.EMP($B$524:$B$623,$C$524:$C$623,A710)</f>
        <v>34.087287623501823</v>
      </c>
      <c r="DF710">
        <f ca="1">_xll.EMP($D$524:$D$623,$E$524:$E$623,A710)</f>
        <v>33.275155043328454</v>
      </c>
      <c r="DG710">
        <f ca="1">_xll.EMP($F$524:$F$623,$G$524:$G$623,A710)</f>
        <v>34.059890421410273</v>
      </c>
      <c r="DH710">
        <f ca="1">_xll.EMP($H$524:$H$623,$I$524:$I$623,A710)</f>
        <v>33.291070383311236</v>
      </c>
      <c r="DI710">
        <f ca="1">_xll.EMP($J$524:$J$623,$K$524:$K$623,A710)</f>
        <v>34.030119403823413</v>
      </c>
      <c r="DJ710" t="e">
        <f ca="1">_xll.EMP($L$524:$L$623,$M$524:$M$623,A710)</f>
        <v>#VALUE!</v>
      </c>
      <c r="DK710">
        <f ca="1">_xll.EMP($N$524:$N$623,$O$524:$O$623,A710)</f>
        <v>33.162437587854726</v>
      </c>
      <c r="DL710">
        <f ca="1">_xll.EMP($P$524:$P$623,$Q$524:$Q$623,A710)</f>
        <v>33.210362905003606</v>
      </c>
      <c r="DM710">
        <f ca="1">_xll.EMP($R$524:$R$623,$S$524:$S$623,A710)</f>
        <v>33.255654133978794</v>
      </c>
      <c r="DN710">
        <f ca="1">_xll.EMP($T$524:$T$623,$U$524:$U$623,A710)</f>
        <v>33.175466082025451</v>
      </c>
      <c r="DO710">
        <f ca="1">_xll.EMP($V$524:$V$623,$W$524:$W$623,A710)</f>
        <v>33.535265025841539</v>
      </c>
    </row>
    <row r="711" spans="1:119">
      <c r="A711">
        <v>0.8</v>
      </c>
      <c r="D711" s="6">
        <f t="shared" ca="1" si="186"/>
        <v>657.04559532749727</v>
      </c>
      <c r="E711" s="6">
        <f ca="1">_xll.DEXPONINV($C$84,$D$84,A711)</f>
        <v>562.47121731512379</v>
      </c>
      <c r="F711" s="6">
        <f ca="1">_xll.EXPONINV($D$85,A711)+$C$85</f>
        <v>684.2322201996376</v>
      </c>
      <c r="G711" s="6">
        <f t="shared" ca="1" si="187"/>
        <v>623.58283488407187</v>
      </c>
      <c r="H711" s="6">
        <f ca="1">_xll.LOGISTICINV($C$87,$D$87,A711)</f>
        <v>594.13472987214811</v>
      </c>
      <c r="I711" s="6">
        <f ca="1">_xll.LOGLOGINV($C$88,$D$88,A711)</f>
        <v>645.01087473053883</v>
      </c>
      <c r="J711" s="6">
        <f ca="1">_xll.LOGLOGISTICINV($C$89,$D$89,A711)</f>
        <v>648.45995364379701</v>
      </c>
      <c r="K711" s="6">
        <f t="shared" ca="1" si="188"/>
        <v>659.51010034937747</v>
      </c>
      <c r="L711" s="6">
        <f t="shared" ca="1" si="189"/>
        <v>600.91505908711349</v>
      </c>
      <c r="M711" s="6">
        <f ca="1">_xll.PARETO($C$92,$D$92,A711)</f>
        <v>1072.7874376172167</v>
      </c>
      <c r="N711" s="6">
        <f ca="1">_xll.UNIFORM($C$93,$D$93,A711)</f>
        <v>622.78936370272936</v>
      </c>
      <c r="O711" s="6">
        <f ca="1">_xll.WEIBINV($C$94,$D$94,A711)</f>
        <v>599.43465594007876</v>
      </c>
      <c r="P711" s="13"/>
      <c r="Q711" s="13"/>
      <c r="R711" s="13"/>
      <c r="S711">
        <f ca="1">_xll.EMP($B$186:$B$285,$C$186:$C$285,A711)</f>
        <v>681.22009248843199</v>
      </c>
      <c r="T711">
        <f ca="1">_xll.EMP($D$186:$D$285,$E$186:$E$285,A711)</f>
        <v>591.91911825568138</v>
      </c>
      <c r="U711">
        <f ca="1">_xll.EMP($F$186:$F$285,$G$186:$G$285,A711)</f>
        <v>626.31673000807348</v>
      </c>
      <c r="V711">
        <f ca="1">_xll.EMP($H$186:$H$285,$I$186:$I$285,A711)</f>
        <v>592.76914762062563</v>
      </c>
      <c r="W711">
        <f ca="1">_xll.EMP($J$186:$J$285,$K$186:$K$285,A711)</f>
        <v>616.12749317674252</v>
      </c>
      <c r="X711" t="e">
        <f ca="1">_xll.EMP($L$186:$L$285,$M$186:$M$285,A711)</f>
        <v>#VALUE!</v>
      </c>
      <c r="Y711">
        <f ca="1">_xll.EMP($N$186:$N$285,$O$186:$O$285,A711)</f>
        <v>584.37465988639121</v>
      </c>
      <c r="Z711">
        <f ca="1">_xll.EMP($P$186:$P$285,$Q$186:$Q$285,A711)</f>
        <v>588.7892899111414</v>
      </c>
      <c r="AA711">
        <f ca="1">_xll.EMP($R$186:$R$285,$S$186:$S$285,A711)</f>
        <v>589.34720103498569</v>
      </c>
      <c r="AB711">
        <f ca="1">_xll.EMP($T$186:$T$285,$U$186:$U$285,A711)</f>
        <v>586.53106001963943</v>
      </c>
      <c r="AC711">
        <f ca="1">_xll.EMP($V$186:$V$285,$W$186:$W$285,A711)</f>
        <v>602.66020103329458</v>
      </c>
      <c r="AH711" s="6">
        <f t="shared" ca="1" si="190"/>
        <v>517.23229275915469</v>
      </c>
      <c r="AI711" s="6">
        <f ca="1">_xll.DEXPONINV($J$84,$K$84,A711)</f>
        <v>445.86987259135964</v>
      </c>
      <c r="AJ711" s="6">
        <f ca="1">_xll.EXPONINV($K$85,A711)+$J$85</f>
        <v>462.76222255916844</v>
      </c>
      <c r="AK711" s="6">
        <f t="shared" ca="1" si="191"/>
        <v>476.32229753072545</v>
      </c>
      <c r="AL711" s="6">
        <f ca="1">_xll.LOGISTICINV($J$87,$K$87,A711)</f>
        <v>454.23915746821683</v>
      </c>
      <c r="AM711" s="6">
        <f ca="1">_xll.LOGLOGINV($J$88,$K$88,A711)</f>
        <v>455.99591953996048</v>
      </c>
      <c r="AN711" s="6">
        <f ca="1">_xll.LOGLOGISTICINV($J$89,$K$89,A711)</f>
        <v>454.90171947429269</v>
      </c>
      <c r="AO711" s="6">
        <f t="shared" ca="1" si="192"/>
        <v>473.01168716218348</v>
      </c>
      <c r="AP711" s="6">
        <f t="shared" ca="1" si="193"/>
        <v>482.83992949018739</v>
      </c>
      <c r="AQ711" s="6">
        <f ca="1">_xll.PARETO($J$92,$K$92,A711)</f>
        <v>459.5971765433016</v>
      </c>
      <c r="AR711" s="6">
        <f ca="1">_xll.UNIFORM($J$93,$K$93,A711)</f>
        <v>569.88366864688192</v>
      </c>
      <c r="AS711" s="6">
        <f ca="1">_xll.WEIBINV($J$94,$K$94,A711)</f>
        <v>498.18900584476461</v>
      </c>
      <c r="AT711" s="13"/>
      <c r="AU711" s="13"/>
      <c r="AV711" s="12"/>
      <c r="AW711">
        <f ca="1">_xll.EMP($B$299:$B$398,$C$299:$C$398,A711)</f>
        <v>466.8914867096255</v>
      </c>
      <c r="AX711">
        <f ca="1">_xll.EMP($D$299:$D$398,$E$299:$E$398,A711)</f>
        <v>436.42390274132794</v>
      </c>
      <c r="AY711">
        <f ca="1">_xll.EMP($F$299:$F$398,$G$299:$G$398,A711)</f>
        <v>447.2702300586829</v>
      </c>
      <c r="AZ711">
        <f ca="1">_xll.EMP($H$299:$H$398,$I$299:$I$398,A711)</f>
        <v>436.5382130215043</v>
      </c>
      <c r="BA711">
        <f ca="1">_xll.EMP($J$299:$J$398,$K$299:$K$398,A711)</f>
        <v>443.24995975093509</v>
      </c>
      <c r="BB711" t="e">
        <f ca="1">_xll.EMP($L$299:$L$398,$M$299:$M$398,A711)</f>
        <v>#VALUE!</v>
      </c>
      <c r="BC711">
        <f ca="1">_xll.EMP($N$299:$N$398,$O$299:$O$398,A711)</f>
        <v>435.36463294793856</v>
      </c>
      <c r="BD711">
        <f ca="1">_xll.EMP($P$299:$P$398,$Q$299:$Q$398,A711)</f>
        <v>435.8926302710961</v>
      </c>
      <c r="BE711">
        <f ca="1">_xll.EMP($R$299:$R$398,$S$299:$S$398,A711)</f>
        <v>436.28367632722046</v>
      </c>
      <c r="BF711">
        <f ca="1">_xll.EMP($T$299:$T$398,$U$299:$U$398,A711)</f>
        <v>435.57935436595653</v>
      </c>
      <c r="BG711">
        <f ca="1">_xll.EMP($V$299:$V$398,$W$299:$W$398,A711)</f>
        <v>438.1588574900598</v>
      </c>
      <c r="BH711" s="12"/>
      <c r="BL711" s="6">
        <f t="shared" ca="1" si="194"/>
        <v>44.315342194466552</v>
      </c>
      <c r="BM711" s="6">
        <f ca="1">_xll.DEXPONINV($C$105,$D$105,A711)</f>
        <v>35.066240952723994</v>
      </c>
      <c r="BN711" s="6">
        <f ca="1">_xll.EXPONINV($D$106,A711)+$C$106</f>
        <v>38.996877034158302</v>
      </c>
      <c r="BO711" s="6">
        <f t="shared" ca="1" si="195"/>
        <v>38.928737842732858</v>
      </c>
      <c r="BP711" s="6">
        <f ca="1">_xll.LOGISTICINV($C$108,$D$108,A711)</f>
        <v>37.950916063053192</v>
      </c>
      <c r="BQ711" s="6">
        <f ca="1">_xll.LOGLOGINV($C$109,$D$109,A711)</f>
        <v>37.807383686902128</v>
      </c>
      <c r="BR711" s="6">
        <f ca="1">_xll.LOGLOGISTICINV($C$110,$D$110,A711)</f>
        <v>37.183055217690416</v>
      </c>
      <c r="BS711" s="6">
        <f t="shared" ca="1" si="196"/>
        <v>38.495539227928489</v>
      </c>
      <c r="BT711" s="6">
        <f t="shared" ca="1" si="197"/>
        <v>39.79545689362854</v>
      </c>
      <c r="BU711" s="6">
        <f ca="1">_xll.PARETO($C$113,$D$113,A711)</f>
        <v>39.69012783528553</v>
      </c>
      <c r="BV711" s="6">
        <f ca="1">_xll.UNIFORM($C$114,$D$114,A711)</f>
        <v>47.71249474510028</v>
      </c>
      <c r="BW711" s="6">
        <f ca="1">_xll.WEIBINV($C$115,$D$115,A711)</f>
        <v>40.535830440502167</v>
      </c>
      <c r="BX711" s="13"/>
      <c r="BY711" s="13"/>
      <c r="BZ711" s="12"/>
      <c r="CA711">
        <f ca="1">_xll.EMP($B$412:$B$511,$C$412:$C$511,A711)</f>
        <v>45.069490170229827</v>
      </c>
      <c r="CB711">
        <f ca="1">_xll.EMP($D$412:$D$511,$E$412:$E$511,A711)</f>
        <v>38.434128226857744</v>
      </c>
      <c r="CC711">
        <f ca="1">_xll.EMP($F$412:$F$511,$G$412:$G$511,A711)</f>
        <v>40.82153243393239</v>
      </c>
      <c r="CD711">
        <f ca="1">_xll.EMP($H$412:$H$511,$I$412:$I$511,A711)</f>
        <v>38.477569891451239</v>
      </c>
      <c r="CE711">
        <f ca="1">_xll.EMP($J$412:$J$511,$K$412:$K$511,A711)</f>
        <v>40.029811597907887</v>
      </c>
      <c r="CF711" t="e">
        <f ca="1">_xll.EMP($L$412:$L$511,$M$412:$M$511,A711)</f>
        <v>#VALUE!</v>
      </c>
      <c r="CG711">
        <f ca="1">_xll.EMP($N$412:$N$511,$O$412:$O$511,A711)</f>
        <v>38.07427509217063</v>
      </c>
      <c r="CH711">
        <f ca="1">_xll.EMP($P$412:$P$511,$Q$412:$Q$511,A711)</f>
        <v>38.26854047542696</v>
      </c>
      <c r="CI711">
        <f ca="1">_xll.EMP($R$412:$R$511,$S$412:$S$511,A711)</f>
        <v>38.321855528449184</v>
      </c>
      <c r="CJ711">
        <f ca="1">_xll.EMP($T$412:$T$511,$U$412:$U$511,A711)</f>
        <v>38.161944331518896</v>
      </c>
      <c r="CK711">
        <f ca="1">_xll.EMP($V$412:$V$511,$W$412:$W$511,A711)</f>
        <v>39.024314120118987</v>
      </c>
      <c r="CM711" s="12"/>
      <c r="CP711" s="6">
        <f t="shared" ca="1" si="198"/>
        <v>32.92883141088226</v>
      </c>
      <c r="CQ711" s="6">
        <f ca="1">_xll.DEXPONINV($J$105,$K$105,A711)</f>
        <v>34.849703637986011</v>
      </c>
      <c r="CR711" s="6">
        <f ca="1">_xll.EXPONINV($K$106,A711)+$J$106</f>
        <v>34.371600146360734</v>
      </c>
      <c r="CS711" s="6">
        <f t="shared" ca="1" si="199"/>
        <v>33.133131520239786</v>
      </c>
      <c r="CT711" s="6">
        <f ca="1">_xll.LOGISTICINV($J$108,$K$108,A711)</f>
        <v>33.507724889366266</v>
      </c>
      <c r="CU711" s="6">
        <f ca="1">_xll.LOGLOGINV($J$109,$K$109,A711)</f>
        <v>33.889918103975674</v>
      </c>
      <c r="CV711" s="6">
        <f ca="1">_xll.LOGLOGISTICINV($J$110,$K$110,A711)</f>
        <v>34.231478863604615</v>
      </c>
      <c r="CW711" s="6">
        <f t="shared" ca="1" si="200"/>
        <v>33.208095870363465</v>
      </c>
      <c r="CX711" s="6">
        <f t="shared" ca="1" si="201"/>
        <v>33.026915088139553</v>
      </c>
      <c r="CY711" s="6">
        <f ca="1">_xll.PARETO($J$113,$K$113,A711)</f>
        <v>35.388681814433909</v>
      </c>
      <c r="CZ711" s="6">
        <f ca="1">_xll.UNIFORM($J$114,$K$114,A711)</f>
        <v>31.264813104572056</v>
      </c>
      <c r="DA711" s="6">
        <f ca="1">_xll.WEIBINV($J$115,$K$115,A711)</f>
        <v>32.804044609151028</v>
      </c>
      <c r="DB711" s="13"/>
      <c r="DC711" s="13"/>
      <c r="DD711" s="12"/>
      <c r="DE711">
        <f ca="1">_xll.EMP($B$524:$B$623,$C$524:$C$623,A711)</f>
        <v>34.092756284861089</v>
      </c>
      <c r="DF711">
        <f ca="1">_xll.EMP($D$524:$D$623,$E$524:$E$623,A711)</f>
        <v>33.370621721513402</v>
      </c>
      <c r="DG711">
        <f ca="1">_xll.EMP($F$524:$F$623,$G$524:$G$623,A711)</f>
        <v>34.066663711440576</v>
      </c>
      <c r="DH711">
        <f ca="1">_xll.EMP($H$524:$H$623,$I$524:$I$623,A711)</f>
        <v>33.388401984745428</v>
      </c>
      <c r="DI711">
        <f ca="1">_xll.EMP($J$524:$J$623,$K$524:$K$623,A711)</f>
        <v>34.059855678850433</v>
      </c>
      <c r="DJ711" t="e">
        <f ca="1">_xll.EMP($L$524:$L$623,$M$524:$M$623,A711)</f>
        <v>#VALUE!</v>
      </c>
      <c r="DK711">
        <f ca="1">_xll.EMP($N$524:$N$623,$O$524:$O$623,A711)</f>
        <v>33.242397419816307</v>
      </c>
      <c r="DL711">
        <f ca="1">_xll.EMP($P$524:$P$623,$Q$524:$Q$623,A711)</f>
        <v>33.298150148307542</v>
      </c>
      <c r="DM711">
        <f ca="1">_xll.EMP($R$524:$R$623,$S$524:$S$623,A711)</f>
        <v>33.344850721838768</v>
      </c>
      <c r="DN711">
        <f ca="1">_xll.EMP($T$524:$T$623,$U$524:$U$623,A711)</f>
        <v>33.259344952308794</v>
      </c>
      <c r="DO711">
        <f ca="1">_xll.EMP($V$524:$V$623,$W$524:$W$623,A711)</f>
        <v>33.654793092576888</v>
      </c>
    </row>
    <row r="712" spans="1:119">
      <c r="A712">
        <v>0.81</v>
      </c>
      <c r="D712" s="6">
        <f t="shared" ca="1" si="186"/>
        <v>663.92424782539456</v>
      </c>
      <c r="E712" s="6">
        <f ca="1">_xll.DEXPONINV($C$84,$D$84,A712)</f>
        <v>569.10892977549474</v>
      </c>
      <c r="F712" s="6">
        <f ca="1">_xll.EXPONINV($D$85,A712)+$C$85</f>
        <v>703.4466037451416</v>
      </c>
      <c r="G712" s="6">
        <f t="shared" ca="1" si="187"/>
        <v>633.50918266582994</v>
      </c>
      <c r="H712" s="6">
        <f ca="1">_xll.LOGISTICINV($C$87,$D$87,A712)</f>
        <v>600.18635609529406</v>
      </c>
      <c r="I712" s="6">
        <f ca="1">_xll.LOGLOGINV($C$88,$D$88,A712)</f>
        <v>655.66551983422517</v>
      </c>
      <c r="J712" s="6">
        <f ca="1">_xll.LOGLOGISTICINV($C$89,$D$89,A712)</f>
        <v>658.97032475087963</v>
      </c>
      <c r="K712" s="6">
        <f t="shared" ca="1" si="188"/>
        <v>673.59281362876175</v>
      </c>
      <c r="L712" s="6">
        <f t="shared" ca="1" si="189"/>
        <v>607.16378405868386</v>
      </c>
      <c r="M712" s="6">
        <f ca="1">_xll.PARETO($C$92,$D$92,A712)</f>
        <v>1164.7030344225809</v>
      </c>
      <c r="N712" s="6">
        <f ca="1">_xll.UNIFORM($C$93,$D$93,A712)</f>
        <v>629.557487866786</v>
      </c>
      <c r="O712" s="6">
        <f ca="1">_xll.WEIBINV($C$94,$D$94,A712)</f>
        <v>606.0383490908913</v>
      </c>
      <c r="P712" s="13"/>
      <c r="Q712" s="13"/>
      <c r="R712" s="13"/>
      <c r="S712">
        <f ca="1">_xll.EMP($B$186:$B$285,$C$186:$C$285,A712)</f>
        <v>693.59933846790989</v>
      </c>
      <c r="T712">
        <f ca="1">_xll.EMP($D$186:$D$285,$E$186:$E$285,A712)</f>
        <v>596.49367285556059</v>
      </c>
      <c r="U712">
        <f ca="1">_xll.EMP($F$186:$F$285,$G$186:$G$285,A712)</f>
        <v>634.27806816877671</v>
      </c>
      <c r="V712">
        <f ca="1">_xll.EMP($H$186:$H$285,$I$186:$I$285,A712)</f>
        <v>597.51180260348281</v>
      </c>
      <c r="W712">
        <f ca="1">_xll.EMP($J$186:$J$285,$K$186:$K$285,A712)</f>
        <v>622.96768070631686</v>
      </c>
      <c r="X712" t="e">
        <f ca="1">_xll.EMP($L$186:$L$285,$M$186:$M$285,A712)</f>
        <v>#VALUE!</v>
      </c>
      <c r="Y712">
        <f ca="1">_xll.EMP($N$186:$N$285,$O$186:$O$285,A712)</f>
        <v>587.280252350929</v>
      </c>
      <c r="Z712">
        <f ca="1">_xll.EMP($P$186:$P$285,$Q$186:$Q$285,A712)</f>
        <v>592.71345067402945</v>
      </c>
      <c r="AA712">
        <f ca="1">_xll.EMP($R$186:$R$285,$S$186:$S$285,A712)</f>
        <v>593.44734097214689</v>
      </c>
      <c r="AB712">
        <f ca="1">_xll.EMP($T$186:$T$285,$U$186:$U$285,A712)</f>
        <v>590.0356245783405</v>
      </c>
      <c r="AC712">
        <f ca="1">_xll.EMP($V$186:$V$285,$W$186:$W$285,A712)</f>
        <v>609.13970854450645</v>
      </c>
      <c r="AH712" s="6">
        <f t="shared" ca="1" si="190"/>
        <v>521.28902985099126</v>
      </c>
      <c r="AI712" s="6">
        <f ca="1">_xll.DEXPONINV($J$84,$K$84,A712)</f>
        <v>448.12516641837982</v>
      </c>
      <c r="AJ712" s="6">
        <f ca="1">_xll.EXPONINV($K$85,A712)+$J$85</f>
        <v>466.22383916871746</v>
      </c>
      <c r="AK712" s="6">
        <f t="shared" ca="1" si="191"/>
        <v>478.94347759720404</v>
      </c>
      <c r="AL712" s="6">
        <f ca="1">_xll.LOGISTICINV($J$87,$K$87,A712)</f>
        <v>456.3347625380876</v>
      </c>
      <c r="AM712" s="6">
        <f ca="1">_xll.LOGLOGINV($J$88,$K$88,A712)</f>
        <v>458.37766770995256</v>
      </c>
      <c r="AN712" s="6">
        <f ca="1">_xll.LOGLOGISTICINV($J$89,$K$89,A712)</f>
        <v>457.12082686876767</v>
      </c>
      <c r="AO712" s="6">
        <f t="shared" ca="1" si="192"/>
        <v>475.61752419145813</v>
      </c>
      <c r="AP712" s="6">
        <f t="shared" ca="1" si="193"/>
        <v>485.47802356874217</v>
      </c>
      <c r="AQ712" s="6">
        <f ca="1">_xll.PARETO($J$92,$K$92,A712)</f>
        <v>463.43079817467151</v>
      </c>
      <c r="AR712" s="6">
        <f ca="1">_xll.UNIFORM($J$93,$K$93,A712)</f>
        <v>572.58038295701863</v>
      </c>
      <c r="AS712" s="6">
        <f ca="1">_xll.WEIBINV($J$94,$K$94,A712)</f>
        <v>501.25629583465604</v>
      </c>
      <c r="AT712" s="13"/>
      <c r="AU712" s="13"/>
      <c r="AV712" s="12"/>
      <c r="AW712">
        <f ca="1">_xll.EMP($B$299:$B$398,$C$299:$C$398,A712)</f>
        <v>472.49883686430479</v>
      </c>
      <c r="AX712">
        <f ca="1">_xll.EMP($D$299:$D$398,$E$299:$E$398,A712)</f>
        <v>437.71952348314443</v>
      </c>
      <c r="AY712">
        <f ca="1">_xll.EMP($F$299:$F$398,$G$299:$G$398,A712)</f>
        <v>449.49971012366819</v>
      </c>
      <c r="AZ712">
        <f ca="1">_xll.EMP($H$299:$H$398,$I$299:$I$398,A712)</f>
        <v>437.82289792710441</v>
      </c>
      <c r="BA712">
        <f ca="1">_xll.EMP($J$299:$J$398,$K$299:$K$398,A712)</f>
        <v>445.14485882952152</v>
      </c>
      <c r="BB712" t="e">
        <f ca="1">_xll.EMP($L$299:$L$398,$M$299:$M$398,A712)</f>
        <v>#VALUE!</v>
      </c>
      <c r="BC712">
        <f ca="1">_xll.EMP($N$299:$N$398,$O$299:$O$398,A712)</f>
        <v>437.00983680683225</v>
      </c>
      <c r="BD712">
        <f ca="1">_xll.EMP($P$299:$P$398,$Q$299:$Q$398,A712)</f>
        <v>437.23347054782118</v>
      </c>
      <c r="BE712">
        <f ca="1">_xll.EMP($R$299:$R$398,$S$299:$S$398,A712)</f>
        <v>437.67522249108725</v>
      </c>
      <c r="BF712">
        <f ca="1">_xll.EMP($T$299:$T$398,$U$299:$U$398,A712)</f>
        <v>436.98960425056674</v>
      </c>
      <c r="BG712">
        <f ca="1">_xll.EMP($V$299:$V$398,$W$299:$W$398,A712)</f>
        <v>439.58563111707787</v>
      </c>
      <c r="BH712" s="12"/>
      <c r="BL712" s="6">
        <f t="shared" ca="1" si="194"/>
        <v>44.815905884995651</v>
      </c>
      <c r="BM712" s="6">
        <f ca="1">_xll.DEXPONINV($C$105,$D$105,A712)</f>
        <v>35.46066372746543</v>
      </c>
      <c r="BN712" s="6">
        <f ca="1">_xll.EXPONINV($D$106,A712)+$C$106</f>
        <v>39.630346099625434</v>
      </c>
      <c r="BO712" s="6">
        <f t="shared" ca="1" si="195"/>
        <v>39.320093133242509</v>
      </c>
      <c r="BP712" s="6">
        <f ca="1">_xll.LOGISTICINV($C$108,$D$108,A712)</f>
        <v>38.298017166530151</v>
      </c>
      <c r="BQ712" s="6">
        <f ca="1">_xll.LOGLOGINV($C$109,$D$109,A712)</f>
        <v>38.216972977618703</v>
      </c>
      <c r="BR712" s="6">
        <f ca="1">_xll.LOGLOGISTICINV($C$110,$D$110,A712)</f>
        <v>37.58734529405627</v>
      </c>
      <c r="BS712" s="6">
        <f t="shared" ca="1" si="196"/>
        <v>38.905870755173737</v>
      </c>
      <c r="BT712" s="6">
        <f t="shared" ca="1" si="197"/>
        <v>40.154280481646033</v>
      </c>
      <c r="BU712" s="6">
        <f ca="1">_xll.PARETO($C$113,$D$113,A712)</f>
        <v>40.624804908657957</v>
      </c>
      <c r="BV712" s="6">
        <f ca="1">_xll.UNIFORM($C$114,$D$114,A712)</f>
        <v>48.069895720423887</v>
      </c>
      <c r="BW712" s="6">
        <f ca="1">_xll.WEIBINV($C$115,$D$115,A712)</f>
        <v>40.92630314516223</v>
      </c>
      <c r="BX712" s="13"/>
      <c r="BY712" s="13"/>
      <c r="BZ712" s="12"/>
      <c r="CA712">
        <f ca="1">_xll.EMP($B$412:$B$511,$C$412:$C$511,A712)</f>
        <v>46.119670624021126</v>
      </c>
      <c r="CB712">
        <f ca="1">_xll.EMP($D$412:$D$511,$E$412:$E$511,A712)</f>
        <v>38.726244421745754</v>
      </c>
      <c r="CC712">
        <f ca="1">_xll.EMP($F$412:$F$511,$G$412:$G$511,A712)</f>
        <v>41.389859963719033</v>
      </c>
      <c r="CD712">
        <f ca="1">_xll.EMP($H$412:$H$511,$I$412:$I$511,A712)</f>
        <v>38.778776855565766</v>
      </c>
      <c r="CE712">
        <f ca="1">_xll.EMP($J$412:$J$511,$K$412:$K$511,A712)</f>
        <v>40.532300298880763</v>
      </c>
      <c r="CF712" t="e">
        <f ca="1">_xll.EMP($L$412:$L$511,$M$412:$M$511,A712)</f>
        <v>#VALUE!</v>
      </c>
      <c r="CG712">
        <f ca="1">_xll.EMP($N$412:$N$511,$O$412:$O$511,A712)</f>
        <v>38.275333783058102</v>
      </c>
      <c r="CH712">
        <f ca="1">_xll.EMP($P$412:$P$511,$Q$412:$Q$511,A712)</f>
        <v>38.526680161320897</v>
      </c>
      <c r="CI712">
        <f ca="1">_xll.EMP($R$412:$R$511,$S$412:$S$511,A712)</f>
        <v>38.580741082101184</v>
      </c>
      <c r="CJ712">
        <f ca="1">_xll.EMP($T$412:$T$511,$U$412:$U$511,A712)</f>
        <v>38.393721664467506</v>
      </c>
      <c r="CK712">
        <f ca="1">_xll.EMP($V$412:$V$511,$W$412:$W$511,A712)</f>
        <v>39.420651619845742</v>
      </c>
      <c r="CM712" s="12"/>
      <c r="CP712" s="6">
        <f t="shared" ca="1" si="198"/>
        <v>33.032729521799574</v>
      </c>
      <c r="CQ712" s="6">
        <f ca="1">_xll.DEXPONINV($J$105,$K$105,A712)</f>
        <v>35.058336236087804</v>
      </c>
      <c r="CR712" s="6">
        <f ca="1">_xll.EXPONINV($K$106,A712)+$J$106</f>
        <v>34.845067235236094</v>
      </c>
      <c r="CS712" s="6">
        <f t="shared" ca="1" si="199"/>
        <v>33.347423786071147</v>
      </c>
      <c r="CT712" s="6">
        <f ca="1">_xll.LOGISTICINV($J$108,$K$108,A712)</f>
        <v>33.700000705050748</v>
      </c>
      <c r="CU712" s="6">
        <f ca="1">_xll.LOGLOGINV($J$109,$K$109,A712)</f>
        <v>34.189047146572818</v>
      </c>
      <c r="CV712" s="6">
        <f ca="1">_xll.LOGLOGISTICINV($J$110,$K$110,A712)</f>
        <v>34.480090824640513</v>
      </c>
      <c r="CW712" s="6">
        <f t="shared" ca="1" si="200"/>
        <v>33.440457205537243</v>
      </c>
      <c r="CX712" s="6">
        <f t="shared" ca="1" si="201"/>
        <v>33.2114228737004</v>
      </c>
      <c r="CY712" s="6">
        <f ca="1">_xll.PARETO($J$113,$K$113,A712)</f>
        <v>36.066362333410879</v>
      </c>
      <c r="CZ712" s="6">
        <f ca="1">_xll.UNIFORM($J$114,$K$114,A712)</f>
        <v>31.41167892494579</v>
      </c>
      <c r="DA712" s="6">
        <f ca="1">_xll.WEIBINV($J$115,$K$115,A712)</f>
        <v>32.940794942425114</v>
      </c>
      <c r="DB712" s="13"/>
      <c r="DC712" s="13"/>
      <c r="DD712" s="12"/>
      <c r="DE712">
        <f ca="1">_xll.EMP($B$524:$B$623,$C$524:$C$623,A712)</f>
        <v>34.098224946220363</v>
      </c>
      <c r="DF712">
        <f ca="1">_xll.EMP($D$524:$D$623,$E$524:$E$623,A712)</f>
        <v>33.467244561276061</v>
      </c>
      <c r="DG712">
        <f ca="1">_xll.EMP($F$524:$F$623,$G$524:$G$623,A712)</f>
        <v>34.073437001470872</v>
      </c>
      <c r="DH712">
        <f ca="1">_xll.EMP($H$524:$H$623,$I$524:$I$623,A712)</f>
        <v>33.486994494753077</v>
      </c>
      <c r="DI712">
        <f ca="1">_xll.EMP($J$524:$J$623,$K$524:$K$623,A712)</f>
        <v>34.066969370510236</v>
      </c>
      <c r="DJ712" t="e">
        <f ca="1">_xll.EMP($L$524:$L$623,$M$524:$M$623,A712)</f>
        <v>#VALUE!</v>
      </c>
      <c r="DK712">
        <f ca="1">_xll.EMP($N$524:$N$623,$O$524:$O$623,A712)</f>
        <v>33.322602730249521</v>
      </c>
      <c r="DL712">
        <f ca="1">_xll.EMP($P$524:$P$623,$Q$524:$Q$623,A712)</f>
        <v>33.38835375133722</v>
      </c>
      <c r="DM712">
        <f ca="1">_xll.EMP($R$524:$R$623,$S$524:$S$623,A712)</f>
        <v>33.435144590634543</v>
      </c>
      <c r="DN712">
        <f ca="1">_xll.EMP($T$524:$T$623,$U$524:$U$623,A712)</f>
        <v>33.344246481735418</v>
      </c>
      <c r="DO712">
        <f ca="1">_xll.EMP($V$524:$V$623,$W$524:$W$623,A712)</f>
        <v>33.774321159312237</v>
      </c>
    </row>
    <row r="713" spans="1:119">
      <c r="A713">
        <v>0.82</v>
      </c>
      <c r="D713" s="6">
        <f t="shared" ca="1" si="186"/>
        <v>670.68252229093196</v>
      </c>
      <c r="E713" s="6">
        <f ca="1">_xll.DEXPONINV($C$84,$D$84,A713)</f>
        <v>576.10560785219946</v>
      </c>
      <c r="F713" s="6">
        <f ca="1">_xll.EXPONINV($D$85,A713)+$C$85</f>
        <v>723.70009572944355</v>
      </c>
      <c r="G713" s="6">
        <f t="shared" ca="1" si="187"/>
        <v>643.8691937026872</v>
      </c>
      <c r="H713" s="6">
        <f ca="1">_xll.LOGISTICINV($C$87,$D$87,A713)</f>
        <v>606.48696814912694</v>
      </c>
      <c r="I713" s="6">
        <f ca="1">_xll.LOGLOGINV($C$88,$D$88,A713)</f>
        <v>666.82481996403828</v>
      </c>
      <c r="J713" s="6">
        <f ca="1">_xll.LOGLOGISTICINV($C$89,$D$89,A713)</f>
        <v>670.09418260153473</v>
      </c>
      <c r="K713" s="6">
        <f t="shared" ca="1" si="188"/>
        <v>688.45474994638062</v>
      </c>
      <c r="L713" s="6">
        <f t="shared" ca="1" si="189"/>
        <v>613.61814062294059</v>
      </c>
      <c r="M713" s="6">
        <f ca="1">_xll.PARETO($C$92,$D$92,A713)</f>
        <v>1270.1279210536711</v>
      </c>
      <c r="N713" s="6">
        <f ca="1">_xll.UNIFORM($C$93,$D$93,A713)</f>
        <v>636.32561203084242</v>
      </c>
      <c r="O713" s="6">
        <f ca="1">_xll.WEIBINV($C$94,$D$94,A713)</f>
        <v>612.85700698814969</v>
      </c>
      <c r="P713" s="13"/>
      <c r="Q713" s="13"/>
      <c r="R713" s="13"/>
      <c r="S713">
        <f ca="1">_xll.EMP($B$186:$B$285,$C$186:$C$285,A713)</f>
        <v>706.54143279937989</v>
      </c>
      <c r="T713">
        <f ca="1">_xll.EMP($D$186:$D$285,$E$186:$E$285,A713)</f>
        <v>601.18243690250779</v>
      </c>
      <c r="U713">
        <f ca="1">_xll.EMP($F$186:$F$285,$G$186:$G$285,A713)</f>
        <v>642.79089541543851</v>
      </c>
      <c r="V713">
        <f ca="1">_xll.EMP($H$186:$H$285,$I$186:$I$285,A713)</f>
        <v>602.3764928987606</v>
      </c>
      <c r="W713">
        <f ca="1">_xll.EMP($J$186:$J$285,$K$186:$K$285,A713)</f>
        <v>630.07994884937102</v>
      </c>
      <c r="X713" t="e">
        <f ca="1">_xll.EMP($L$186:$L$285,$M$186:$M$285,A713)</f>
        <v>#VALUE!</v>
      </c>
      <c r="Y713">
        <f ca="1">_xll.EMP($N$186:$N$285,$O$186:$O$285,A713)</f>
        <v>590.50002013682342</v>
      </c>
      <c r="Z713">
        <f ca="1">_xll.EMP($P$186:$P$285,$Q$186:$Q$285,A713)</f>
        <v>596.82539795400794</v>
      </c>
      <c r="AA713">
        <f ca="1">_xll.EMP($R$186:$R$285,$S$186:$S$285,A713)</f>
        <v>597.88669872975811</v>
      </c>
      <c r="AB713">
        <f ca="1">_xll.EMP($T$186:$T$285,$U$186:$U$285,A713)</f>
        <v>593.59117107319753</v>
      </c>
      <c r="AC713">
        <f ca="1">_xll.EMP($V$186:$V$285,$W$186:$W$285,A713)</f>
        <v>615.6192160557182</v>
      </c>
      <c r="AH713" s="6">
        <f t="shared" ca="1" si="190"/>
        <v>525.42009159222187</v>
      </c>
      <c r="AI713" s="6">
        <f ca="1">_xll.DEXPONINV($J$84,$K$84,A713)</f>
        <v>450.50242589899881</v>
      </c>
      <c r="AJ713" s="6">
        <f ca="1">_xll.EXPONINV($K$85,A713)+$J$85</f>
        <v>469.87265902745463</v>
      </c>
      <c r="AK713" s="6">
        <f t="shared" ca="1" si="191"/>
        <v>481.66088595472979</v>
      </c>
      <c r="AL713" s="6">
        <f ca="1">_xll.LOGISTICINV($J$87,$K$87,A713)</f>
        <v>458.51658839388813</v>
      </c>
      <c r="AM713" s="6">
        <f ca="1">_xll.LOGLOGINV($J$88,$K$88,A713)</f>
        <v>460.87222688146159</v>
      </c>
      <c r="AN713" s="6">
        <f ca="1">_xll.LOGLOGISTICINV($J$89,$K$89,A713)</f>
        <v>459.44273967833044</v>
      </c>
      <c r="AO713" s="6">
        <f t="shared" ca="1" si="192"/>
        <v>478.32418644478162</v>
      </c>
      <c r="AP713" s="6">
        <f t="shared" ca="1" si="193"/>
        <v>488.20293143562947</v>
      </c>
      <c r="AQ713" s="6">
        <f ca="1">_xll.PARETO($J$92,$K$92,A713)</f>
        <v>467.50636417081017</v>
      </c>
      <c r="AR713" s="6">
        <f ca="1">_xll.UNIFORM($J$93,$K$93,A713)</f>
        <v>575.27709726715534</v>
      </c>
      <c r="AS713" s="6">
        <f ca="1">_xll.WEIBINV($J$94,$K$94,A713)</f>
        <v>504.40804807541878</v>
      </c>
      <c r="AT713" s="13"/>
      <c r="AU713" s="13"/>
      <c r="AV713" s="12"/>
      <c r="AW713">
        <f ca="1">_xll.EMP($B$299:$B$398,$C$299:$C$398,A713)</f>
        <v>479.37327079945288</v>
      </c>
      <c r="AX713">
        <f ca="1">_xll.EMP($D$299:$D$398,$E$299:$E$398,A713)</f>
        <v>439.07679417263597</v>
      </c>
      <c r="AY713">
        <f ca="1">_xll.EMP($F$299:$F$398,$G$299:$G$398,A713)</f>
        <v>452.02969123173978</v>
      </c>
      <c r="AZ713">
        <f ca="1">_xll.EMP($H$299:$H$398,$I$299:$I$398,A713)</f>
        <v>439.17930159526259</v>
      </c>
      <c r="BA713">
        <f ca="1">_xll.EMP($J$299:$J$398,$K$299:$K$398,A713)</f>
        <v>447.15905276660567</v>
      </c>
      <c r="BB713" t="e">
        <f ca="1">_xll.EMP($L$299:$L$398,$M$299:$M$398,A713)</f>
        <v>#VALUE!</v>
      </c>
      <c r="BC713">
        <f ca="1">_xll.EMP($N$299:$N$398,$O$299:$O$398,A713)</f>
        <v>438.70672826667419</v>
      </c>
      <c r="BD713">
        <f ca="1">_xll.EMP($P$299:$P$398,$Q$299:$Q$398,A713)</f>
        <v>438.57431082454627</v>
      </c>
      <c r="BE713">
        <f ca="1">_xll.EMP($R$299:$R$398,$S$299:$S$398,A713)</f>
        <v>439.1098662729234</v>
      </c>
      <c r="BF713">
        <f ca="1">_xll.EMP($T$299:$T$398,$U$299:$U$398,A713)</f>
        <v>438.44266841089353</v>
      </c>
      <c r="BG713">
        <f ca="1">_xll.EMP($V$299:$V$398,$W$299:$W$398,A713)</f>
        <v>441.01240474409593</v>
      </c>
      <c r="BH713" s="12"/>
      <c r="BL713" s="6">
        <f t="shared" ca="1" si="194"/>
        <v>45.319809848006834</v>
      </c>
      <c r="BM713" s="6">
        <f ca="1">_xll.DEXPONINV($C$105,$D$105,A713)</f>
        <v>35.876416774537361</v>
      </c>
      <c r="BN713" s="6">
        <f ca="1">_xll.EXPONINV($D$106,A713)+$C$106</f>
        <v>40.298072993353649</v>
      </c>
      <c r="BO713" s="6">
        <f t="shared" ca="1" si="195"/>
        <v>39.727020942447453</v>
      </c>
      <c r="BP713" s="6">
        <f ca="1">_xll.LOGISTICINV($C$108,$D$108,A713)</f>
        <v>38.659399267113471</v>
      </c>
      <c r="BQ713" s="6">
        <f ca="1">_xll.LOGLOGINV($C$109,$D$109,A713)</f>
        <v>38.645962379009667</v>
      </c>
      <c r="BR713" s="6">
        <f ca="1">_xll.LOGLOGISTICINV($C$110,$D$110,A713)</f>
        <v>38.012940867158854</v>
      </c>
      <c r="BS713" s="6">
        <f t="shared" ca="1" si="196"/>
        <v>39.334297983678113</v>
      </c>
      <c r="BT713" s="6">
        <f t="shared" ca="1" si="197"/>
        <v>40.524912153109867</v>
      </c>
      <c r="BU713" s="6">
        <f ca="1">_xll.PARETO($C$113,$D$113,A713)</f>
        <v>41.633867873879296</v>
      </c>
      <c r="BV713" s="6">
        <f ca="1">_xll.UNIFORM($C$114,$D$114,A713)</f>
        <v>48.427296695747486</v>
      </c>
      <c r="BW713" s="6">
        <f ca="1">_xll.WEIBINV($C$115,$D$115,A713)</f>
        <v>41.328928906724791</v>
      </c>
      <c r="BX713" s="13"/>
      <c r="BY713" s="13"/>
      <c r="BZ713" s="12"/>
      <c r="CA713">
        <f ca="1">_xll.EMP($B$412:$B$511,$C$412:$C$511,A713)</f>
        <v>47.264584541684783</v>
      </c>
      <c r="CB713">
        <f ca="1">_xll.EMP($D$412:$D$511,$E$412:$E$511,A713)</f>
        <v>39.028769344072316</v>
      </c>
      <c r="CC713">
        <f ca="1">_xll.EMP($F$412:$F$511,$G$412:$G$511,A713)</f>
        <v>42.010247429668219</v>
      </c>
      <c r="CD713">
        <f ca="1">_xll.EMP($H$412:$H$511,$I$412:$I$511,A713)</f>
        <v>39.090336484362339</v>
      </c>
      <c r="CE713">
        <f ca="1">_xll.EMP($J$412:$J$511,$K$412:$K$511,A713)</f>
        <v>41.06426167715108</v>
      </c>
      <c r="CF713" t="e">
        <f ca="1">_xll.EMP($L$412:$L$511,$M$412:$M$511,A713)</f>
        <v>#VALUE!</v>
      </c>
      <c r="CG713">
        <f ca="1">_xll.EMP($N$412:$N$511,$O$412:$O$511,A713)</f>
        <v>38.488857943321548</v>
      </c>
      <c r="CH713">
        <f ca="1">_xll.EMP($P$412:$P$511,$Q$412:$Q$511,A713)</f>
        <v>38.795486849093599</v>
      </c>
      <c r="CI713">
        <f ca="1">_xll.EMP($R$412:$R$511,$S$412:$S$511,A713)</f>
        <v>38.858839460452863</v>
      </c>
      <c r="CJ713">
        <f ca="1">_xll.EMP($T$412:$T$511,$U$412:$U$511,A713)</f>
        <v>38.632223925677501</v>
      </c>
      <c r="CK713">
        <f ca="1">_xll.EMP($V$412:$V$511,$W$412:$W$511,A713)</f>
        <v>39.816989119572504</v>
      </c>
      <c r="CM713" s="12"/>
      <c r="CP713" s="6">
        <f t="shared" ca="1" si="198"/>
        <v>33.133171598897952</v>
      </c>
      <c r="CQ713" s="6">
        <f ca="1">_xll.DEXPONINV($J$105,$K$105,A713)</f>
        <v>35.278251626207485</v>
      </c>
      <c r="CR713" s="6">
        <f ca="1">_xll.EXPONINV($K$106,A713)+$J$106</f>
        <v>35.344139290639696</v>
      </c>
      <c r="CS713" s="6">
        <f t="shared" ca="1" si="199"/>
        <v>33.56972400077639</v>
      </c>
      <c r="CT713" s="6">
        <f ca="1">_xll.LOGISTICINV($J$108,$K$108,A713)</f>
        <v>33.900187444497526</v>
      </c>
      <c r="CU713" s="6">
        <f ca="1">_xll.LOGLOGINV($J$109,$K$109,A713)</f>
        <v>34.502344373406807</v>
      </c>
      <c r="CV713" s="6">
        <f ca="1">_xll.LOGLOGISTICINV($J$110,$K$110,A713)</f>
        <v>34.740850321000558</v>
      </c>
      <c r="CW713" s="6">
        <f t="shared" ca="1" si="200"/>
        <v>33.682172162312661</v>
      </c>
      <c r="CX713" s="6">
        <f t="shared" ca="1" si="201"/>
        <v>33.402002398692979</v>
      </c>
      <c r="CY713" s="6">
        <f ca="1">_xll.PARETO($J$113,$K$113,A713)</f>
        <v>36.794745482579216</v>
      </c>
      <c r="CZ713" s="6">
        <f ca="1">_xll.UNIFORM($J$114,$K$114,A713)</f>
        <v>31.558544745319516</v>
      </c>
      <c r="DA713" s="6">
        <f ca="1">_xll.WEIBINV($J$115,$K$115,A713)</f>
        <v>33.081030289311776</v>
      </c>
      <c r="DB713" s="13"/>
      <c r="DC713" s="13"/>
      <c r="DD713" s="12"/>
      <c r="DE713">
        <f ca="1">_xll.EMP($B$524:$B$623,$C$524:$C$623,A713)</f>
        <v>34.103693607579629</v>
      </c>
      <c r="DF713">
        <f ca="1">_xll.EMP($D$524:$D$623,$E$524:$E$623,A713)</f>
        <v>33.566642739641246</v>
      </c>
      <c r="DG713">
        <f ca="1">_xll.EMP($F$524:$F$623,$G$524:$G$623,A713)</f>
        <v>34.080210291501167</v>
      </c>
      <c r="DH713">
        <f ca="1">_xll.EMP($H$524:$H$623,$I$524:$I$623,A713)</f>
        <v>33.587687636990523</v>
      </c>
      <c r="DI713">
        <f ca="1">_xll.EMP($J$524:$J$623,$K$524:$K$623,A713)</f>
        <v>34.07408306217004</v>
      </c>
      <c r="DJ713" t="e">
        <f ca="1">_xll.EMP($L$524:$L$623,$M$524:$M$623,A713)</f>
        <v>#VALUE!</v>
      </c>
      <c r="DK713">
        <f ca="1">_xll.EMP($N$524:$N$623,$O$524:$O$623,A713)</f>
        <v>33.404330959158109</v>
      </c>
      <c r="DL713">
        <f ca="1">_xll.EMP($P$524:$P$623,$Q$524:$Q$623,A713)</f>
        <v>33.479727111821241</v>
      </c>
      <c r="DM713">
        <f ca="1">_xll.EMP($R$524:$R$623,$S$524:$S$623,A713)</f>
        <v>33.52785890850123</v>
      </c>
      <c r="DN713">
        <f ca="1">_xll.EMP($T$524:$T$623,$U$524:$U$623,A713)</f>
        <v>33.430875559350831</v>
      </c>
      <c r="DO713">
        <f ca="1">_xll.EMP($V$524:$V$623,$W$524:$W$623,A713)</f>
        <v>33.893849226047585</v>
      </c>
    </row>
    <row r="714" spans="1:119">
      <c r="A714">
        <v>0.83</v>
      </c>
      <c r="D714" s="6">
        <f t="shared" ca="1" si="186"/>
        <v>677.31364140861501</v>
      </c>
      <c r="E714" s="6">
        <f ca="1">_xll.DEXPONINV($C$84,$D$84,A714)</f>
        <v>583.50230795287666</v>
      </c>
      <c r="F714" s="6">
        <f ca="1">_xll.EXPONINV($D$85,A714)+$C$85</f>
        <v>745.11154335601623</v>
      </c>
      <c r="G714" s="6">
        <f t="shared" ca="1" si="187"/>
        <v>654.71232470972836</v>
      </c>
      <c r="H714" s="6">
        <f ca="1">_xll.LOGISTICINV($C$87,$D$87,A714)</f>
        <v>613.06705039973394</v>
      </c>
      <c r="I714" s="6">
        <f ca="1">_xll.LOGLOGINV($C$88,$D$88,A714)</f>
        <v>678.54803631344566</v>
      </c>
      <c r="J714" s="6">
        <f ca="1">_xll.LOGLOGISTICINV($C$89,$D$89,A714)</f>
        <v>681.91195705161772</v>
      </c>
      <c r="K714" s="6">
        <f t="shared" ca="1" si="188"/>
        <v>704.19045618347673</v>
      </c>
      <c r="L714" s="6">
        <f t="shared" ca="1" si="189"/>
        <v>620.30183878778689</v>
      </c>
      <c r="M714" s="6">
        <f ca="1">_xll.PARETO($C$92,$D$92,A714)</f>
        <v>1391.9744810838863</v>
      </c>
      <c r="N714" s="6">
        <f ca="1">_xll.UNIFORM($C$93,$D$93,A714)</f>
        <v>643.09373619489907</v>
      </c>
      <c r="O714" s="6">
        <f ca="1">_xll.WEIBINV($C$94,$D$94,A714)</f>
        <v>619.91503505745231</v>
      </c>
      <c r="P714" s="13"/>
      <c r="Q714" s="13"/>
      <c r="R714" s="13"/>
      <c r="S714">
        <f ca="1">_xll.EMP($B$186:$B$285,$C$186:$C$285,A714)</f>
        <v>719.97168941367704</v>
      </c>
      <c r="T714">
        <f ca="1">_xll.EMP($D$186:$D$285,$E$186:$E$285,A714)</f>
        <v>606.14278429811134</v>
      </c>
      <c r="U714">
        <f ca="1">_xll.EMP($F$186:$F$285,$G$186:$G$285,A714)</f>
        <v>651.90206377328252</v>
      </c>
      <c r="V714">
        <f ca="1">_xll.EMP($H$186:$H$285,$I$186:$I$285,A714)</f>
        <v>607.41723920835705</v>
      </c>
      <c r="W714">
        <f ca="1">_xll.EMP($J$186:$J$285,$K$186:$K$285,A714)</f>
        <v>637.49618356760277</v>
      </c>
      <c r="X714" t="e">
        <f ca="1">_xll.EMP($L$186:$L$285,$M$186:$M$285,A714)</f>
        <v>#VALUE!</v>
      </c>
      <c r="Y714">
        <f ca="1">_xll.EMP($N$186:$N$285,$O$186:$O$285,A714)</f>
        <v>593.71978792271784</v>
      </c>
      <c r="Z714">
        <f ca="1">_xll.EMP($P$186:$P$285,$Q$186:$Q$285,A714)</f>
        <v>601.04960554090962</v>
      </c>
      <c r="AA714">
        <f ca="1">_xll.EMP($R$186:$R$285,$S$186:$S$285,A714)</f>
        <v>602.54723326798853</v>
      </c>
      <c r="AB714">
        <f ca="1">_xll.EMP($T$186:$T$285,$U$186:$U$285,A714)</f>
        <v>597.47036396641158</v>
      </c>
      <c r="AC714">
        <f ca="1">_xll.EMP($V$186:$V$285,$W$186:$W$285,A714)</f>
        <v>622.09872356693018</v>
      </c>
      <c r="AH714" s="6">
        <f t="shared" ca="1" si="190"/>
        <v>529.62856412745793</v>
      </c>
      <c r="AI714" s="6">
        <f ca="1">_xll.DEXPONINV($J$84,$K$84,A714)</f>
        <v>453.01560075810454</v>
      </c>
      <c r="AJ714" s="6">
        <f ca="1">_xll.EXPONINV($K$85,A714)+$J$85</f>
        <v>473.73009335851731</v>
      </c>
      <c r="AK714" s="6">
        <f t="shared" ca="1" si="191"/>
        <v>484.48554471997056</v>
      </c>
      <c r="AL714" s="6">
        <f ca="1">_xll.LOGISTICINV($J$87,$K$87,A714)</f>
        <v>460.79519140340614</v>
      </c>
      <c r="AM714" s="6">
        <f ca="1">_xll.LOGLOGINV($J$88,$K$88,A714)</f>
        <v>463.49284435064044</v>
      </c>
      <c r="AN714" s="6">
        <f ca="1">_xll.LOGLOGISTICINV($J$89,$K$89,A714)</f>
        <v>461.88023458405837</v>
      </c>
      <c r="AO714" s="6">
        <f t="shared" ca="1" si="192"/>
        <v>481.14325905782397</v>
      </c>
      <c r="AP714" s="6">
        <f t="shared" ca="1" si="193"/>
        <v>491.02466300995047</v>
      </c>
      <c r="AQ714" s="6">
        <f ca="1">_xll.PARETO($J$92,$K$92,A714)</f>
        <v>471.85392383773126</v>
      </c>
      <c r="AR714" s="6">
        <f ca="1">_xll.UNIFORM($J$93,$K$93,A714)</f>
        <v>577.97381157729205</v>
      </c>
      <c r="AS714" s="6">
        <f ca="1">_xll.WEIBINV($J$94,$K$94,A714)</f>
        <v>507.6542425496545</v>
      </c>
      <c r="AT714" s="13"/>
      <c r="AU714" s="13"/>
      <c r="AV714" s="12"/>
      <c r="AW714">
        <f ca="1">_xll.EMP($B$299:$B$398,$C$299:$C$398,A714)</f>
        <v>488.07979742506438</v>
      </c>
      <c r="AX714">
        <f ca="1">_xll.EMP($D$299:$D$398,$E$299:$E$398,A714)</f>
        <v>440.55989231885292</v>
      </c>
      <c r="AY714">
        <f ca="1">_xll.EMP($F$299:$F$398,$G$299:$G$398,A714)</f>
        <v>454.87861274568303</v>
      </c>
      <c r="AZ714">
        <f ca="1">_xll.EMP($H$299:$H$398,$I$299:$I$398,A714)</f>
        <v>440.64168726055368</v>
      </c>
      <c r="BA714">
        <f ca="1">_xll.EMP($J$299:$J$398,$K$299:$K$398,A714)</f>
        <v>449.35332628089105</v>
      </c>
      <c r="BB714" t="e">
        <f ca="1">_xll.EMP($L$299:$L$398,$M$299:$M$398,A714)</f>
        <v>#VALUE!</v>
      </c>
      <c r="BC714">
        <f ca="1">_xll.EMP($N$299:$N$398,$O$299:$O$398,A714)</f>
        <v>440.36369614585885</v>
      </c>
      <c r="BD714">
        <f ca="1">_xll.EMP($P$299:$P$398,$Q$299:$Q$398,A714)</f>
        <v>440.15341843887711</v>
      </c>
      <c r="BE714">
        <f ca="1">_xll.EMP($R$299:$R$398,$S$299:$S$398,A714)</f>
        <v>440.6269627810899</v>
      </c>
      <c r="BF714">
        <f ca="1">_xll.EMP($T$299:$T$398,$U$299:$U$398,A714)</f>
        <v>440.08072295095354</v>
      </c>
      <c r="BG714">
        <f ca="1">_xll.EMP($V$299:$V$398,$W$299:$W$398,A714)</f>
        <v>442.43917837111405</v>
      </c>
      <c r="BH714" s="12"/>
      <c r="BL714" s="6">
        <f t="shared" ca="1" si="194"/>
        <v>45.827019999087014</v>
      </c>
      <c r="BM714" s="6">
        <f ca="1">_xll.DEXPONINV($C$105,$D$105,A714)</f>
        <v>36.315939726918522</v>
      </c>
      <c r="BN714" s="6">
        <f ca="1">_xll.EXPONINV($D$106,A714)+$C$106</f>
        <v>41.003975927277196</v>
      </c>
      <c r="BO714" s="6">
        <f t="shared" ca="1" si="195"/>
        <v>40.151299765802548</v>
      </c>
      <c r="BP714" s="6">
        <f ca="1">_xll.LOGISTICINV($C$108,$D$108,A714)</f>
        <v>39.036810846404222</v>
      </c>
      <c r="BQ714" s="6">
        <f ca="1">_xll.LOGLOGINV($C$109,$D$109,A714)</f>
        <v>39.096630028916593</v>
      </c>
      <c r="BR714" s="6">
        <f ca="1">_xll.LOGLOGISTICINV($C$110,$D$110,A714)</f>
        <v>38.462559349576573</v>
      </c>
      <c r="BS714" s="6">
        <f t="shared" ca="1" si="196"/>
        <v>39.782921321305807</v>
      </c>
      <c r="BT714" s="6">
        <f t="shared" ca="1" si="197"/>
        <v>40.908713419391773</v>
      </c>
      <c r="BU714" s="6">
        <f ca="1">_xll.PARETO($C$113,$D$113,A714)</f>
        <v>42.727889082217871</v>
      </c>
      <c r="BV714" s="6">
        <f ca="1">_xll.UNIFORM($C$114,$D$114,A714)</f>
        <v>48.784697671071086</v>
      </c>
      <c r="BW714" s="6">
        <f ca="1">_xll.WEIBINV($C$115,$D$115,A714)</f>
        <v>41.745099581121885</v>
      </c>
      <c r="BX714" s="13"/>
      <c r="BY714" s="13"/>
      <c r="BZ714" s="12"/>
      <c r="CA714">
        <f ca="1">_xll.EMP($B$412:$B$511,$C$412:$C$511,A714)</f>
        <v>48.489130888189806</v>
      </c>
      <c r="CB714">
        <f ca="1">_xll.EMP($D$412:$D$511,$E$412:$E$511,A714)</f>
        <v>39.345413636973682</v>
      </c>
      <c r="CC714">
        <f ca="1">_xll.EMP($F$412:$F$511,$G$412:$G$511,A714)</f>
        <v>42.692288087056127</v>
      </c>
      <c r="CD714">
        <f ca="1">_xll.EMP($H$412:$H$511,$I$412:$I$511,A714)</f>
        <v>39.415849694441604</v>
      </c>
      <c r="CE714">
        <f ca="1">_xll.EMP($J$412:$J$511,$K$412:$K$511,A714)</f>
        <v>41.634349528901488</v>
      </c>
      <c r="CF714" t="e">
        <f ca="1">_xll.EMP($L$412:$L$511,$M$412:$M$511,A714)</f>
        <v>#VALUE!</v>
      </c>
      <c r="CG714">
        <f ca="1">_xll.EMP($N$412:$N$511,$O$412:$O$511,A714)</f>
        <v>38.711184792884438</v>
      </c>
      <c r="CH714">
        <f ca="1">_xll.EMP($P$412:$P$511,$Q$412:$Q$511,A714)</f>
        <v>39.077343707622674</v>
      </c>
      <c r="CI714">
        <f ca="1">_xll.EMP($R$412:$R$511,$S$412:$S$511,A714)</f>
        <v>39.155308585271413</v>
      </c>
      <c r="CJ714">
        <f ca="1">_xll.EMP($T$412:$T$511,$U$412:$U$511,A714)</f>
        <v>38.888432586774876</v>
      </c>
      <c r="CK714">
        <f ca="1">_xll.EMP($V$412:$V$511,$W$412:$W$511,A714)</f>
        <v>40.213326619299259</v>
      </c>
      <c r="CM714" s="12"/>
      <c r="CP714" s="6">
        <f t="shared" ca="1" si="198"/>
        <v>33.230077106434912</v>
      </c>
      <c r="CQ714" s="6">
        <f ca="1">_xll.DEXPONINV($J$105,$K$105,A714)</f>
        <v>35.510740268732668</v>
      </c>
      <c r="CR714" s="6">
        <f ca="1">_xll.EXPONINV($K$106,A714)+$J$106</f>
        <v>35.871744860308496</v>
      </c>
      <c r="CS714" s="6">
        <f t="shared" ca="1" si="199"/>
        <v>33.800948701894214</v>
      </c>
      <c r="CT714" s="6">
        <f ca="1">_xll.LOGISTICINV($J$108,$K$108,A714)</f>
        <v>34.109253674855147</v>
      </c>
      <c r="CU714" s="6">
        <f ca="1">_xll.LOGLOGINV($J$109,$K$109,A714)</f>
        <v>34.831473541824074</v>
      </c>
      <c r="CV714" s="6">
        <f ca="1">_xll.LOGLOGISTICINV($J$110,$K$110,A714)</f>
        <v>35.015281479932106</v>
      </c>
      <c r="CW714" s="6">
        <f t="shared" ca="1" si="200"/>
        <v>33.934317489122442</v>
      </c>
      <c r="CX714" s="6">
        <f t="shared" ca="1" si="201"/>
        <v>33.59935375490781</v>
      </c>
      <c r="CY714" s="6">
        <f ca="1">_xll.PARETO($J$113,$K$113,A714)</f>
        <v>37.580774450215166</v>
      </c>
      <c r="CZ714" s="6">
        <f ca="1">_xll.UNIFORM($J$114,$K$114,A714)</f>
        <v>31.705410565693249</v>
      </c>
      <c r="DA714" s="6">
        <f ca="1">_xll.WEIBINV($J$115,$K$115,A714)</f>
        <v>33.225172917409608</v>
      </c>
      <c r="DB714" s="13"/>
      <c r="DC714" s="13"/>
      <c r="DD714" s="12"/>
      <c r="DE714">
        <f ca="1">_xll.EMP($B$524:$B$623,$C$524:$C$623,A714)</f>
        <v>34.109162268938903</v>
      </c>
      <c r="DF714">
        <f ca="1">_xll.EMP($D$524:$D$623,$E$524:$E$623,A714)</f>
        <v>33.668128131340751</v>
      </c>
      <c r="DG714">
        <f ca="1">_xll.EMP($F$524:$F$623,$G$524:$G$623,A714)</f>
        <v>34.086983581531463</v>
      </c>
      <c r="DH714">
        <f ca="1">_xll.EMP($H$524:$H$623,$I$524:$I$623,A714)</f>
        <v>33.691142230444299</v>
      </c>
      <c r="DI714">
        <f ca="1">_xll.EMP($J$524:$J$623,$K$524:$K$623,A714)</f>
        <v>34.081196753829843</v>
      </c>
      <c r="DJ714" t="e">
        <f ca="1">_xll.EMP($L$524:$L$623,$M$524:$M$623,A714)</f>
        <v>#VALUE!</v>
      </c>
      <c r="DK714">
        <f ca="1">_xll.EMP($N$524:$N$623,$O$524:$O$623,A714)</f>
        <v>33.486797038653599</v>
      </c>
      <c r="DL714">
        <f ca="1">_xll.EMP($P$524:$P$623,$Q$524:$Q$623,A714)</f>
        <v>33.573868304313677</v>
      </c>
      <c r="DM714">
        <f ca="1">_xll.EMP($R$524:$R$623,$S$524:$S$623,A714)</f>
        <v>33.622089546347858</v>
      </c>
      <c r="DN714">
        <f ca="1">_xll.EMP($T$524:$T$623,$U$524:$U$623,A714)</f>
        <v>33.519698536068333</v>
      </c>
      <c r="DO714">
        <f ca="1">_xll.EMP($V$524:$V$623,$W$524:$W$623,A714)</f>
        <v>34.013377292782934</v>
      </c>
    </row>
    <row r="715" spans="1:119">
      <c r="A715">
        <v>0.84</v>
      </c>
      <c r="D715" s="6">
        <f t="shared" ca="1" si="186"/>
        <v>683.81050513363948</v>
      </c>
      <c r="E715" s="6">
        <f ca="1">_xll.DEXPONINV($C$84,$D$84,A715)</f>
        <v>591.34755970441734</v>
      </c>
      <c r="F715" s="6">
        <f ca="1">_xll.EXPONINV($D$85,A715)+$C$85</f>
        <v>767.82142677822094</v>
      </c>
      <c r="G715" s="6">
        <f t="shared" ca="1" si="187"/>
        <v>666.09681985884254</v>
      </c>
      <c r="H715" s="6">
        <f ca="1">_xll.LOGISTICINV($C$87,$D$87,A715)</f>
        <v>619.96255957869448</v>
      </c>
      <c r="I715" s="6">
        <f ca="1">_xll.LOGLOGINV($C$88,$D$88,A715)</f>
        <v>690.90516381459577</v>
      </c>
      <c r="J715" s="6">
        <f ca="1">_xll.LOGLOGISTICINV($C$89,$D$89,A715)</f>
        <v>694.51994238496104</v>
      </c>
      <c r="K715" s="6">
        <f t="shared" ca="1" si="188"/>
        <v>720.91223608272946</v>
      </c>
      <c r="L715" s="6">
        <f t="shared" ca="1" si="189"/>
        <v>627.2426282279074</v>
      </c>
      <c r="M715" s="6">
        <f ca="1">_xll.PARETO($C$92,$D$92,A715)</f>
        <v>1534.0081210811186</v>
      </c>
      <c r="N715" s="6">
        <f ca="1">_xll.UNIFORM($C$93,$D$93,A715)</f>
        <v>649.86186035895571</v>
      </c>
      <c r="O715" s="6">
        <f ca="1">_xll.WEIBINV($C$94,$D$94,A715)</f>
        <v>627.24098395866133</v>
      </c>
      <c r="P715" s="13"/>
      <c r="Q715" s="13"/>
      <c r="R715" s="13"/>
      <c r="S715">
        <f ca="1">_xll.EMP($B$186:$B$285,$C$186:$C$285,A715)</f>
        <v>733.84341076970929</v>
      </c>
      <c r="T715">
        <f ca="1">_xll.EMP($D$186:$D$285,$E$186:$E$285,A715)</f>
        <v>611.36981480856025</v>
      </c>
      <c r="U715">
        <f ca="1">_xll.EMP($F$186:$F$285,$G$186:$G$285,A715)</f>
        <v>661.58082866419466</v>
      </c>
      <c r="V715">
        <f ca="1">_xll.EMP($H$186:$H$285,$I$186:$I$285,A715)</f>
        <v>612.77628868928957</v>
      </c>
      <c r="W715">
        <f ca="1">_xll.EMP($J$186:$J$285,$K$186:$K$285,A715)</f>
        <v>645.25107119546192</v>
      </c>
      <c r="X715" t="e">
        <f ca="1">_xll.EMP($L$186:$L$285,$M$186:$M$285,A715)</f>
        <v>#VALUE!</v>
      </c>
      <c r="Y715">
        <f ca="1">_xll.EMP($N$186:$N$285,$O$186:$O$285,A715)</f>
        <v>597.40095832316683</v>
      </c>
      <c r="Z715">
        <f ca="1">_xll.EMP($P$186:$P$285,$Q$186:$Q$285,A715)</f>
        <v>605.67918263985052</v>
      </c>
      <c r="AA715">
        <f ca="1">_xll.EMP($R$186:$R$285,$S$186:$S$285,A715)</f>
        <v>607.53547819142466</v>
      </c>
      <c r="AB715">
        <f ca="1">_xll.EMP($T$186:$T$285,$U$186:$U$285,A715)</f>
        <v>601.47032153735586</v>
      </c>
      <c r="AC715">
        <f ca="1">_xll.EMP($V$186:$V$285,$W$186:$W$285,A715)</f>
        <v>628.57823107814204</v>
      </c>
      <c r="AH715" s="6">
        <f t="shared" ca="1" si="190"/>
        <v>533.91753360131099</v>
      </c>
      <c r="AI715" s="6">
        <f ca="1">_xll.DEXPONINV($J$84,$K$84,A715)</f>
        <v>455.68117989433614</v>
      </c>
      <c r="AJ715" s="6">
        <f ca="1">_xll.EXPONINV($K$85,A715)+$J$85</f>
        <v>477.82145072468273</v>
      </c>
      <c r="AK715" s="6">
        <f t="shared" ca="1" si="191"/>
        <v>487.43038662538515</v>
      </c>
      <c r="AL715" s="6">
        <f ca="1">_xll.LOGISTICINV($J$87,$K$87,A715)</f>
        <v>463.18302294850412</v>
      </c>
      <c r="AM715" s="6">
        <f ca="1">_xll.LOGLOGINV($J$88,$K$88,A715)</f>
        <v>466.25516684245576</v>
      </c>
      <c r="AN715" s="6">
        <f ca="1">_xll.LOGLOGISTICINV($J$89,$K$89,A715)</f>
        <v>464.44845236577703</v>
      </c>
      <c r="AO715" s="6">
        <f t="shared" ca="1" si="192"/>
        <v>484.08835535231685</v>
      </c>
      <c r="AP715" s="6">
        <f t="shared" ca="1" si="193"/>
        <v>493.95493368209304</v>
      </c>
      <c r="AQ715" s="6">
        <f ca="1">_xll.PARETO($J$92,$K$92,A715)</f>
        <v>476.50931903651752</v>
      </c>
      <c r="AR715" s="6">
        <f ca="1">_xll.UNIFORM($J$93,$K$93,A715)</f>
        <v>580.67052588742877</v>
      </c>
      <c r="AS715" s="6">
        <f ca="1">_xll.WEIBINV($J$94,$K$94,A715)</f>
        <v>511.00651673113816</v>
      </c>
      <c r="AT715" s="13"/>
      <c r="AU715" s="13"/>
      <c r="AV715" s="12"/>
      <c r="AW715">
        <f ca="1">_xll.EMP($B$299:$B$398,$C$299:$C$398,A715)</f>
        <v>499.29806646326216</v>
      </c>
      <c r="AX715">
        <f ca="1">_xll.EMP($D$299:$D$398,$E$299:$E$398,A715)</f>
        <v>442.20817684826716</v>
      </c>
      <c r="AY715">
        <f ca="1">_xll.EMP($F$299:$F$398,$G$299:$G$398,A715)</f>
        <v>458.19902125527273</v>
      </c>
      <c r="AZ715">
        <f ca="1">_xll.EMP($H$299:$H$398,$I$299:$I$398,A715)</f>
        <v>442.287378316934</v>
      </c>
      <c r="BA715">
        <f ca="1">_xll.EMP($J$299:$J$398,$K$299:$K$398,A715)</f>
        <v>451.80014880279333</v>
      </c>
      <c r="BB715" t="e">
        <f ca="1">_xll.EMP($L$299:$L$398,$M$299:$M$398,A715)</f>
        <v>#VALUE!</v>
      </c>
      <c r="BC715">
        <f ca="1">_xll.EMP($N$299:$N$398,$O$299:$O$398,A715)</f>
        <v>441.99170940800059</v>
      </c>
      <c r="BD715">
        <f ca="1">_xll.EMP($P$299:$P$398,$Q$299:$Q$398,A715)</f>
        <v>441.82289034504993</v>
      </c>
      <c r="BE715">
        <f ca="1">_xll.EMP($R$299:$R$398,$S$299:$S$398,A715)</f>
        <v>442.22915602523443</v>
      </c>
      <c r="BF715">
        <f ca="1">_xll.EMP($T$299:$T$398,$U$299:$U$398,A715)</f>
        <v>441.78482454666573</v>
      </c>
      <c r="BG715">
        <f ca="1">_xll.EMP($V$299:$V$398,$W$299:$W$398,A715)</f>
        <v>443.86595199813212</v>
      </c>
      <c r="BH715" s="12"/>
      <c r="BL715" s="6">
        <f t="shared" ca="1" si="194"/>
        <v>46.33746816941003</v>
      </c>
      <c r="BM715" s="6">
        <f ca="1">_xll.DEXPONINV($C$105,$D$105,A715)</f>
        <v>36.782116287422156</v>
      </c>
      <c r="BN715" s="6">
        <f ca="1">_xll.EXPONINV($D$106,A715)+$C$106</f>
        <v>41.75268631885767</v>
      </c>
      <c r="BO715" s="6">
        <f t="shared" ca="1" si="195"/>
        <v>40.595020381616763</v>
      </c>
      <c r="BP715" s="6">
        <f ca="1">_xll.LOGISTICINV($C$108,$D$108,A715)</f>
        <v>39.432314262642727</v>
      </c>
      <c r="BQ715" s="6">
        <f ca="1">_xll.LOGLOGINV($C$109,$D$109,A715)</f>
        <v>39.571666695012517</v>
      </c>
      <c r="BR715" s="6">
        <f ca="1">_xll.LOGLOGISTICINV($C$110,$D$110,A715)</f>
        <v>38.939438712032583</v>
      </c>
      <c r="BS715" s="6">
        <f t="shared" ca="1" si="196"/>
        <v>40.254217673939529</v>
      </c>
      <c r="BT715" s="6">
        <f t="shared" ca="1" si="197"/>
        <v>41.307277763623432</v>
      </c>
      <c r="BU715" s="6">
        <f ca="1">_xll.PARETO($C$113,$D$113,A715)</f>
        <v>43.919686311336172</v>
      </c>
      <c r="BV715" s="6">
        <f ca="1">_xll.UNIFORM($C$114,$D$114,A715)</f>
        <v>49.142098646394686</v>
      </c>
      <c r="BW715" s="6">
        <f ca="1">_xll.WEIBINV($C$115,$D$115,A715)</f>
        <v>42.176442038527263</v>
      </c>
      <c r="BX715" s="13"/>
      <c r="BY715" s="13"/>
      <c r="BZ715" s="12"/>
      <c r="CA715">
        <f ca="1">_xll.EMP($B$412:$B$511,$C$412:$C$511,A715)</f>
        <v>49.758244718958636</v>
      </c>
      <c r="CB715">
        <f ca="1">_xll.EMP($D$412:$D$511,$E$412:$E$511,A715)</f>
        <v>39.682956499596699</v>
      </c>
      <c r="CC715">
        <f ca="1">_xll.EMP($F$412:$F$511,$G$412:$G$511,A715)</f>
        <v>43.448065965701367</v>
      </c>
      <c r="CD715">
        <f ca="1">_xll.EMP($H$412:$H$511,$I$412:$I$511,A715)</f>
        <v>39.760634212934846</v>
      </c>
      <c r="CE715">
        <f ca="1">_xll.EMP($J$412:$J$511,$K$412:$K$511,A715)</f>
        <v>42.248089853487791</v>
      </c>
      <c r="CF715" t="e">
        <f ca="1">_xll.EMP($L$412:$L$511,$M$412:$M$511,A715)</f>
        <v>#VALUE!</v>
      </c>
      <c r="CG715">
        <f ca="1">_xll.EMP($N$412:$N$511,$O$412:$O$511,A715)</f>
        <v>38.946222712825225</v>
      </c>
      <c r="CH715">
        <f ca="1">_xll.EMP($P$412:$P$511,$Q$412:$Q$511,A715)</f>
        <v>39.377238137606724</v>
      </c>
      <c r="CI715">
        <f ca="1">_xll.EMP($R$412:$R$511,$S$412:$S$511,A715)</f>
        <v>39.475905881210487</v>
      </c>
      <c r="CJ715">
        <f ca="1">_xll.EMP($T$412:$T$511,$U$412:$U$511,A715)</f>
        <v>39.161839281556709</v>
      </c>
      <c r="CK715">
        <f ca="1">_xll.EMP($V$412:$V$511,$W$412:$W$511,A715)</f>
        <v>40.609664119026021</v>
      </c>
      <c r="CM715" s="12"/>
      <c r="CP715" s="6">
        <f t="shared" ca="1" si="198"/>
        <v>33.323355004005904</v>
      </c>
      <c r="CQ715" s="6">
        <f ca="1">_xll.DEXPONINV($J$105,$K$105,A715)</f>
        <v>35.757327517797556</v>
      </c>
      <c r="CR715" s="6">
        <f ca="1">_xll.EXPONINV($K$106,A715)+$J$106</f>
        <v>36.431345555649358</v>
      </c>
      <c r="CS715" s="6">
        <f t="shared" ca="1" si="199"/>
        <v>34.042173729945858</v>
      </c>
      <c r="CT715" s="6">
        <f ca="1">_xll.LOGISTICINV($J$108,$K$108,A715)</f>
        <v>34.328341834476362</v>
      </c>
      <c r="CU715" s="6">
        <f ca="1">_xll.LOGLOGINV($J$109,$K$109,A715)</f>
        <v>35.178399758764989</v>
      </c>
      <c r="CV715" s="6">
        <f ca="1">_xll.LOGLOGISTICINV($J$110,$K$110,A715)</f>
        <v>35.305194439908732</v>
      </c>
      <c r="CW715" s="6">
        <f t="shared" ca="1" si="200"/>
        <v>34.198159753587007</v>
      </c>
      <c r="CX715" s="6">
        <f t="shared" ca="1" si="201"/>
        <v>33.804296314464715</v>
      </c>
      <c r="CY715" s="6">
        <f ca="1">_xll.PARETO($J$113,$K$113,A715)</f>
        <v>38.432827633249929</v>
      </c>
      <c r="CZ715" s="6">
        <f ca="1">_xll.UNIFORM($J$114,$K$114,A715)</f>
        <v>31.852276386066976</v>
      </c>
      <c r="DA715" s="6">
        <f ca="1">_xll.WEIBINV($J$115,$K$115,A715)</f>
        <v>33.373714469295841</v>
      </c>
      <c r="DB715" s="13"/>
      <c r="DC715" s="13"/>
      <c r="DD715" s="12"/>
      <c r="DE715">
        <f ca="1">_xll.EMP($B$524:$B$623,$C$524:$C$623,A715)</f>
        <v>34.114630930298176</v>
      </c>
      <c r="DF715">
        <f ca="1">_xll.EMP($D$524:$D$623,$E$524:$E$623,A715)</f>
        <v>33.771742289774508</v>
      </c>
      <c r="DG715">
        <f ca="1">_xll.EMP($F$524:$F$623,$G$524:$G$623,A715)</f>
        <v>34.093756871561759</v>
      </c>
      <c r="DH715">
        <f ca="1">_xll.EMP($H$524:$H$623,$I$524:$I$623,A715)</f>
        <v>33.796884577968733</v>
      </c>
      <c r="DI715">
        <f ca="1">_xll.EMP($J$524:$J$623,$K$524:$K$623,A715)</f>
        <v>34.088310445489647</v>
      </c>
      <c r="DJ715" t="e">
        <f ca="1">_xll.EMP($L$524:$L$623,$M$524:$M$623,A715)</f>
        <v>#VALUE!</v>
      </c>
      <c r="DK715">
        <f ca="1">_xll.EMP($N$524:$N$623,$O$524:$O$623,A715)</f>
        <v>33.570873867407599</v>
      </c>
      <c r="DL715">
        <f ca="1">_xll.EMP($P$524:$P$623,$Q$524:$Q$623,A715)</f>
        <v>33.670621220949819</v>
      </c>
      <c r="DM715">
        <f ca="1">_xll.EMP($R$524:$R$623,$S$524:$S$623,A715)</f>
        <v>33.719973438395094</v>
      </c>
      <c r="DN715">
        <f ca="1">_xll.EMP($T$524:$T$623,$U$524:$U$623,A715)</f>
        <v>33.60969539672589</v>
      </c>
      <c r="DO715">
        <f ca="1">_xll.EMP($V$524:$V$623,$W$524:$W$623,A715)</f>
        <v>34.059674110571351</v>
      </c>
    </row>
    <row r="716" spans="1:119">
      <c r="A716">
        <v>0.85</v>
      </c>
      <c r="D716" s="6">
        <f t="shared" ca="1" si="186"/>
        <v>690.165690691892</v>
      </c>
      <c r="E716" s="6">
        <f ca="1">_xll.DEXPONINV($C$84,$D$84,A716)</f>
        <v>599.69929751037785</v>
      </c>
      <c r="F716" s="6">
        <f ca="1">_xll.EXPONINV($D$85,A716)+$C$85</f>
        <v>791.99745043596226</v>
      </c>
      <c r="G716" s="6">
        <f t="shared" ca="1" si="187"/>
        <v>678.09195389392426</v>
      </c>
      <c r="H716" s="6">
        <f ca="1">_xll.LOGISTICINV($C$87,$D$87,A716)</f>
        <v>627.21634304839563</v>
      </c>
      <c r="I716" s="6">
        <f ca="1">_xll.LOGLOGINV($C$88,$D$88,A716)</f>
        <v>703.97970792429533</v>
      </c>
      <c r="J716" s="6">
        <f ca="1">_xll.LOGLOGISTICINV($C$89,$D$89,A716)</f>
        <v>708.03468260352281</v>
      </c>
      <c r="K716" s="6">
        <f t="shared" ca="1" si="188"/>
        <v>738.75486273035483</v>
      </c>
      <c r="L716" s="6">
        <f t="shared" ca="1" si="189"/>
        <v>634.47330913159578</v>
      </c>
      <c r="M716" s="6">
        <f ca="1">_xll.PARETO($C$92,$D$92,A716)</f>
        <v>1701.1719941642245</v>
      </c>
      <c r="N716" s="6">
        <f ca="1">_xll.UNIFORM($C$93,$D$93,A716)</f>
        <v>656.62998452301235</v>
      </c>
      <c r="O716" s="6">
        <f ca="1">_xll.WEIBINV($C$94,$D$94,A716)</f>
        <v>634.86858208771082</v>
      </c>
      <c r="P716" s="13"/>
      <c r="Q716" s="13"/>
      <c r="R716" s="13"/>
      <c r="S716">
        <f ca="1">_xll.EMP($B$186:$B$285,$C$186:$C$285,A716)</f>
        <v>748.19384362656945</v>
      </c>
      <c r="T716">
        <f ca="1">_xll.EMP($D$186:$D$285,$E$186:$E$285,A716)</f>
        <v>616.94052799258543</v>
      </c>
      <c r="U716">
        <f ca="1">_xll.EMP($F$186:$F$285,$G$186:$G$285,A716)</f>
        <v>671.9339659781399</v>
      </c>
      <c r="V716">
        <f ca="1">_xll.EMP($H$186:$H$285,$I$186:$I$285,A716)</f>
        <v>618.46807364484721</v>
      </c>
      <c r="W716">
        <f ca="1">_xll.EMP($J$186:$J$285,$K$186:$K$285,A716)</f>
        <v>653.38194279822198</v>
      </c>
      <c r="X716" t="e">
        <f ca="1">_xll.EMP($L$186:$L$285,$M$186:$M$285,A716)</f>
        <v>#VALUE!</v>
      </c>
      <c r="Y716">
        <f ca="1">_xll.EMP($N$186:$N$285,$O$186:$O$285,A716)</f>
        <v>601.188096135911</v>
      </c>
      <c r="Z716">
        <f ca="1">_xll.EMP($P$186:$P$285,$Q$186:$Q$285,A716)</f>
        <v>610.63892249499372</v>
      </c>
      <c r="AA716">
        <f ca="1">_xll.EMP($R$186:$R$285,$S$186:$S$285,A716)</f>
        <v>613.10362957376594</v>
      </c>
      <c r="AB716">
        <f ca="1">_xll.EMP($T$186:$T$285,$U$186:$U$285,A716)</f>
        <v>605.96151200043573</v>
      </c>
      <c r="AC716">
        <f ca="1">_xll.EMP($V$186:$V$285,$W$186:$W$285,A716)</f>
        <v>635.0577385893539</v>
      </c>
      <c r="AH716" s="6">
        <f t="shared" ca="1" si="190"/>
        <v>538.29162923069839</v>
      </c>
      <c r="AI716" s="6">
        <f ca="1">_xll.DEXPONINV($J$84,$K$84,A716)</f>
        <v>458.51884766484113</v>
      </c>
      <c r="AJ716" s="6">
        <f ca="1">_xll.EXPONINV($K$85,A716)+$J$85</f>
        <v>482.17694434998145</v>
      </c>
      <c r="AK716" s="6">
        <f t="shared" ca="1" si="191"/>
        <v>490.51073693863839</v>
      </c>
      <c r="AL716" s="6">
        <f ca="1">_xll.LOGISTICINV($J$87,$K$87,A716)</f>
        <v>465.69492055326856</v>
      </c>
      <c r="AM716" s="6">
        <f ca="1">_xll.LOGLOGINV($J$88,$K$88,A716)</f>
        <v>469.17786123571938</v>
      </c>
      <c r="AN716" s="6">
        <f ca="1">_xll.LOGLOGISTICINV($J$89,$K$89,A716)</f>
        <v>467.1655225545307</v>
      </c>
      <c r="AO716" s="6">
        <f t="shared" ca="1" si="192"/>
        <v>487.17563136696191</v>
      </c>
      <c r="AP716" s="6">
        <f t="shared" ca="1" si="193"/>
        <v>497.00759107423715</v>
      </c>
      <c r="AQ716" s="6">
        <f ca="1">_xll.PARETO($J$92,$K$92,A716)</f>
        <v>481.51574982940258</v>
      </c>
      <c r="AR716" s="6">
        <f ca="1">_xll.UNIFORM($J$93,$K$93,A716)</f>
        <v>583.36724019756548</v>
      </c>
      <c r="AS716" s="6">
        <f ca="1">_xll.WEIBINV($J$94,$K$94,A716)</f>
        <v>514.478576197194</v>
      </c>
      <c r="AT716" s="13"/>
      <c r="AU716" s="13"/>
      <c r="AV716" s="12"/>
      <c r="AW716">
        <f ca="1">_xll.EMP($B$299:$B$398,$C$299:$C$398,A716)</f>
        <v>514.03322373567539</v>
      </c>
      <c r="AX716">
        <f ca="1">_xll.EMP($D$299:$D$398,$E$299:$E$398,A716)</f>
        <v>444.02690046097348</v>
      </c>
      <c r="AY716">
        <f ca="1">_xll.EMP($F$299:$F$398,$G$299:$G$398,A716)</f>
        <v>462.1112304655968</v>
      </c>
      <c r="AZ716">
        <f ca="1">_xll.EMP($H$299:$H$398,$I$299:$I$398,A716)</f>
        <v>444.10605254350935</v>
      </c>
      <c r="BA716">
        <f ca="1">_xll.EMP($J$299:$J$398,$K$299:$K$398,A716)</f>
        <v>454.53814918730802</v>
      </c>
      <c r="BB716" t="e">
        <f ca="1">_xll.EMP($L$299:$L$398,$M$299:$M$398,A716)</f>
        <v>#VALUE!</v>
      </c>
      <c r="BC716">
        <f ca="1">_xll.EMP($N$299:$N$398,$O$299:$O$398,A716)</f>
        <v>443.58087667167479</v>
      </c>
      <c r="BD716">
        <f ca="1">_xll.EMP($P$299:$P$398,$Q$299:$Q$398,A716)</f>
        <v>443.73330148505801</v>
      </c>
      <c r="BE716">
        <f ca="1">_xll.EMP($R$299:$R$398,$S$299:$S$398,A716)</f>
        <v>443.90160518151004</v>
      </c>
      <c r="BF716">
        <f ca="1">_xll.EMP($T$299:$T$398,$U$299:$U$398,A716)</f>
        <v>443.61987553328322</v>
      </c>
      <c r="BG716">
        <f ca="1">_xll.EMP($V$299:$V$398,$W$299:$W$398,A716)</f>
        <v>445.67760182270121</v>
      </c>
      <c r="BH716" s="12"/>
      <c r="BL716" s="6">
        <f t="shared" ca="1" si="194"/>
        <v>46.851120274562803</v>
      </c>
      <c r="BM716" s="6">
        <f ca="1">_xll.DEXPONINV($C$105,$D$105,A716)</f>
        <v>37.278389004718477</v>
      </c>
      <c r="BN716" s="6">
        <f ca="1">_xll.EXPONINV($D$106,A716)+$C$106</f>
        <v>42.549733128968015</v>
      </c>
      <c r="BO716" s="6">
        <f t="shared" ca="1" si="195"/>
        <v>41.060664409342365</v>
      </c>
      <c r="BP716" s="6">
        <f ca="1">_xll.LOGISTICINV($C$108,$D$108,A716)</f>
        <v>39.848367097678413</v>
      </c>
      <c r="BQ716" s="6">
        <f ca="1">_xll.LOGLOGINV($C$109,$D$109,A716)</f>
        <v>40.074282520900667</v>
      </c>
      <c r="BR716" s="6">
        <f ca="1">_xll.LOGLOGISTICINV($C$110,$D$110,A716)</f>
        <v>39.447478353956562</v>
      </c>
      <c r="BS716" s="6">
        <f t="shared" ca="1" si="196"/>
        <v>40.751137301212239</v>
      </c>
      <c r="BT716" s="6">
        <f t="shared" ca="1" si="197"/>
        <v>41.722488687047871</v>
      </c>
      <c r="BU716" s="6">
        <f ca="1">_xll.PARETO($C$113,$D$113,A716)</f>
        <v>45.224978166468823</v>
      </c>
      <c r="BV716" s="6">
        <f ca="1">_xll.UNIFORM($C$114,$D$114,A716)</f>
        <v>49.499499621718293</v>
      </c>
      <c r="BW716" s="6">
        <f ca="1">_xll.WEIBINV($C$115,$D$115,A716)</f>
        <v>42.624876599169838</v>
      </c>
      <c r="BX716" s="13"/>
      <c r="BY716" s="13"/>
      <c r="BZ716" s="12"/>
      <c r="CA716">
        <f ca="1">_xll.EMP($B$412:$B$511,$C$412:$C$511,A716)</f>
        <v>51.031183020636725</v>
      </c>
      <c r="CB716">
        <f ca="1">_xll.EMP($D$412:$D$511,$E$412:$E$511,A716)</f>
        <v>40.04735585928784</v>
      </c>
      <c r="CC716">
        <f ca="1">_xll.EMP($F$412:$F$511,$G$412:$G$511,A716)</f>
        <v>44.289063673540774</v>
      </c>
      <c r="CD716">
        <f ca="1">_xll.EMP($H$412:$H$511,$I$412:$I$511,A716)</f>
        <v>40.132927808763981</v>
      </c>
      <c r="CE716">
        <f ca="1">_xll.EMP($J$412:$J$511,$K$412:$K$511,A716)</f>
        <v>42.920252517271194</v>
      </c>
      <c r="CF716" t="e">
        <f ca="1">_xll.EMP($L$412:$L$511,$M$412:$M$511,A716)</f>
        <v>#VALUE!</v>
      </c>
      <c r="CG716">
        <f ca="1">_xll.EMP($N$412:$N$511,$O$412:$O$511,A716)</f>
        <v>39.208876566988863</v>
      </c>
      <c r="CH716">
        <f ca="1">_xll.EMP($P$412:$P$511,$Q$412:$Q$511,A716)</f>
        <v>39.703246737658155</v>
      </c>
      <c r="CI716">
        <f ca="1">_xll.EMP($R$412:$R$511,$S$412:$S$511,A716)</f>
        <v>39.829036133612256</v>
      </c>
      <c r="CJ716">
        <f ca="1">_xll.EMP($T$412:$T$511,$U$412:$U$511,A716)</f>
        <v>39.45761992719649</v>
      </c>
      <c r="CK716">
        <f ca="1">_xll.EMP($V$412:$V$511,$W$412:$W$511,A716)</f>
        <v>41.006001618752784</v>
      </c>
      <c r="CM716" s="12"/>
      <c r="CP716" s="6">
        <f t="shared" ca="1" si="198"/>
        <v>33.412907248098321</v>
      </c>
      <c r="CQ716" s="6">
        <f ca="1">_xll.DEXPONINV($J$105,$K$105,A716)</f>
        <v>36.019834332837441</v>
      </c>
      <c r="CR716" s="6">
        <f ca="1">_xll.EXPONINV($K$106,A716)+$J$106</f>
        <v>37.027073829455517</v>
      </c>
      <c r="CS716" s="6">
        <f t="shared" ca="1" si="199"/>
        <v>34.294674643499945</v>
      </c>
      <c r="CT716" s="6">
        <f ca="1">_xll.LOGISTICINV($J$108,$K$108,A716)</f>
        <v>34.558813294875044</v>
      </c>
      <c r="CU716" s="6">
        <f ca="1">_xll.LOGLOGINV($J$109,$K$109,A716)</f>
        <v>35.545467438999168</v>
      </c>
      <c r="CV716" s="6">
        <f ca="1">_xll.LOGLOGISTICINV($J$110,$K$110,A716)</f>
        <v>35.612761642969581</v>
      </c>
      <c r="CW716" s="6">
        <f t="shared" ca="1" si="200"/>
        <v>34.475203687787783</v>
      </c>
      <c r="CX716" s="6">
        <f t="shared" ca="1" si="201"/>
        <v>34.017798577359379</v>
      </c>
      <c r="CY716" s="6">
        <f ca="1">_xll.PARETO($J$113,$K$113,A716)</f>
        <v>39.361128574662715</v>
      </c>
      <c r="CZ716" s="6">
        <f ca="1">_xll.UNIFORM($J$114,$K$114,A716)</f>
        <v>31.999142206440709</v>
      </c>
      <c r="DA716" s="6">
        <f ca="1">_xll.WEIBINV($J$115,$K$115,A716)</f>
        <v>33.527233121683466</v>
      </c>
      <c r="DB716" s="13"/>
      <c r="DC716" s="13"/>
      <c r="DD716" s="12"/>
      <c r="DE716">
        <f ca="1">_xll.EMP($B$524:$B$623,$C$524:$C$623,A716)</f>
        <v>34.120099591657443</v>
      </c>
      <c r="DF716">
        <f ca="1">_xll.EMP($D$524:$D$623,$E$524:$E$623,A716)</f>
        <v>33.879124863177502</v>
      </c>
      <c r="DG716">
        <f ca="1">_xll.EMP($F$524:$F$623,$G$524:$G$623,A716)</f>
        <v>34.100530161592054</v>
      </c>
      <c r="DH716">
        <f ca="1">_xll.EMP($H$524:$H$623,$I$524:$I$623,A716)</f>
        <v>33.905313347542517</v>
      </c>
      <c r="DI716">
        <f ca="1">_xll.EMP($J$524:$J$623,$K$524:$K$623,A716)</f>
        <v>34.09542413714945</v>
      </c>
      <c r="DJ716" t="e">
        <f ca="1">_xll.EMP($L$524:$L$623,$M$524:$M$623,A716)</f>
        <v>#VALUE!</v>
      </c>
      <c r="DK716">
        <f ca="1">_xll.EMP($N$524:$N$623,$O$524:$O$623,A716)</f>
        <v>33.656623148860412</v>
      </c>
      <c r="DL716">
        <f ca="1">_xll.EMP($P$524:$P$623,$Q$524:$Q$623,A716)</f>
        <v>33.769495669479163</v>
      </c>
      <c r="DM716">
        <f ca="1">_xll.EMP($R$524:$R$623,$S$524:$S$623,A716)</f>
        <v>33.820732609159464</v>
      </c>
      <c r="DN716">
        <f ca="1">_xll.EMP($T$524:$T$623,$U$524:$U$623,A716)</f>
        <v>33.703608550288365</v>
      </c>
      <c r="DO716">
        <f ca="1">_xll.EMP($V$524:$V$623,$W$524:$W$623,A716)</f>
        <v>34.068577573163552</v>
      </c>
    </row>
    <row r="717" spans="1:119">
      <c r="A717">
        <v>0.86</v>
      </c>
      <c r="D717" s="6">
        <f t="shared" ca="1" si="186"/>
        <v>696.37080712133115</v>
      </c>
      <c r="E717" s="6">
        <f ca="1">_xll.DEXPONINV($C$84,$D$84,A717)</f>
        <v>608.62745952870318</v>
      </c>
      <c r="F717" s="6">
        <f ca="1">_xll.EXPONINV($D$85,A717)+$C$85</f>
        <v>817.84206639374906</v>
      </c>
      <c r="G717" s="6">
        <f t="shared" ca="1" si="187"/>
        <v>690.78104220609043</v>
      </c>
      <c r="H717" s="6">
        <f ca="1">_xll.LOGISTICINV($C$87,$D$87,A717)</f>
        <v>634.88004688618139</v>
      </c>
      <c r="I717" s="6">
        <f ca="1">_xll.LOGLOGINV($C$88,$D$88,A717)</f>
        <v>717.87242073762786</v>
      </c>
      <c r="J717" s="6">
        <f ca="1">_xll.LOGLOGISTICINV($C$89,$D$89,A717)</f>
        <v>722.59895907248745</v>
      </c>
      <c r="K717" s="6">
        <f t="shared" ca="1" si="188"/>
        <v>757.88195504747989</v>
      </c>
      <c r="L717" s="6">
        <f t="shared" ca="1" si="189"/>
        <v>642.03308239581577</v>
      </c>
      <c r="M717" s="6">
        <f ca="1">_xll.PARETO($C$92,$D$92,A717)</f>
        <v>1900.0679791869534</v>
      </c>
      <c r="N717" s="6">
        <f ca="1">_xll.UNIFORM($C$93,$D$93,A717)</f>
        <v>663.398108687069</v>
      </c>
      <c r="O717" s="6">
        <f ca="1">_xll.WEIBINV($C$94,$D$94,A717)</f>
        <v>642.83811360654772</v>
      </c>
      <c r="P717" s="13"/>
      <c r="Q717" s="13"/>
      <c r="R717" s="13"/>
      <c r="S717">
        <f ca="1">_xll.EMP($B$186:$B$285,$C$186:$C$285,A717)</f>
        <v>751.67897623604767</v>
      </c>
      <c r="T717">
        <f ca="1">_xll.EMP($D$186:$D$285,$E$186:$E$285,A717)</f>
        <v>623.01633096305659</v>
      </c>
      <c r="U717">
        <f ca="1">_xll.EMP($F$186:$F$285,$G$186:$G$285,A717)</f>
        <v>682.88140352738014</v>
      </c>
      <c r="V717">
        <f ca="1">_xll.EMP($H$186:$H$285,$I$186:$I$285,A717)</f>
        <v>624.63963459343358</v>
      </c>
      <c r="W717">
        <f ca="1">_xll.EMP($J$186:$J$285,$K$186:$K$285,A717)</f>
        <v>661.92853351544659</v>
      </c>
      <c r="X717" t="e">
        <f ca="1">_xll.EMP($L$186:$L$285,$M$186:$M$285,A717)</f>
        <v>#VALUE!</v>
      </c>
      <c r="Y717">
        <f ca="1">_xll.EMP($N$186:$N$285,$O$186:$O$285,A717)</f>
        <v>605.72649130323271</v>
      </c>
      <c r="Z717">
        <f ca="1">_xll.EMP($P$186:$P$285,$Q$186:$Q$285,A717)</f>
        <v>616.07598967104218</v>
      </c>
      <c r="AA717">
        <f ca="1">_xll.EMP($R$186:$R$285,$S$186:$S$285,A717)</f>
        <v>619.26621502272928</v>
      </c>
      <c r="AB717">
        <f ca="1">_xll.EMP($T$186:$T$285,$U$186:$U$285,A717)</f>
        <v>610.95374194055171</v>
      </c>
      <c r="AC717">
        <f ca="1">_xll.EMP($V$186:$V$285,$W$186:$W$285,A717)</f>
        <v>641.53724610056577</v>
      </c>
      <c r="AH717" s="6">
        <f t="shared" ca="1" si="190"/>
        <v>542.75470869638445</v>
      </c>
      <c r="AI717" s="6">
        <f ca="1">_xll.DEXPONINV($J$84,$K$84,A717)</f>
        <v>461.5523669392569</v>
      </c>
      <c r="AJ717" s="6">
        <f ca="1">_xll.EXPONINV($K$85,A717)+$J$85</f>
        <v>486.83304750598535</v>
      </c>
      <c r="AK717" s="6">
        <f t="shared" ca="1" si="191"/>
        <v>493.74495839003202</v>
      </c>
      <c r="AL717" s="6">
        <f ca="1">_xll.LOGISTICINV($J$87,$K$87,A717)</f>
        <v>468.34876863050533</v>
      </c>
      <c r="AM717" s="6">
        <f ca="1">_xll.LOGLOGINV($J$88,$K$88,A717)</f>
        <v>472.28344973701365</v>
      </c>
      <c r="AN717" s="6">
        <f ca="1">_xll.LOGLOGISTICINV($J$89,$K$89,A717)</f>
        <v>470.05340757074867</v>
      </c>
      <c r="AO717" s="6">
        <f t="shared" ca="1" si="192"/>
        <v>490.42447531279663</v>
      </c>
      <c r="AP717" s="6">
        <f t="shared" ca="1" si="193"/>
        <v>500.19918506729834</v>
      </c>
      <c r="AQ717" s="6">
        <f ca="1">_xll.PARETO($J$92,$K$92,A717)</f>
        <v>486.92590161462772</v>
      </c>
      <c r="AR717" s="6">
        <f ca="1">_xll.UNIFORM($J$93,$K$93,A717)</f>
        <v>586.06395450770208</v>
      </c>
      <c r="AS717" s="6">
        <f ca="1">_xll.WEIBINV($J$94,$K$94,A717)</f>
        <v>518.08674170162476</v>
      </c>
      <c r="AT717" s="13"/>
      <c r="AU717" s="13"/>
      <c r="AV717" s="12"/>
      <c r="AW717">
        <f ca="1">_xll.EMP($B$299:$B$398,$C$299:$C$398,A717)</f>
        <v>533.37536408853998</v>
      </c>
      <c r="AX717">
        <f ca="1">_xll.EMP($D$299:$D$398,$E$299:$E$398,A717)</f>
        <v>446.39549799880439</v>
      </c>
      <c r="AY717">
        <f ca="1">_xll.EMP($F$299:$F$398,$G$299:$G$398,A717)</f>
        <v>466.88062915550609</v>
      </c>
      <c r="AZ717">
        <f ca="1">_xll.EMP($H$299:$H$398,$I$299:$I$398,A717)</f>
        <v>446.51449531679776</v>
      </c>
      <c r="BA717">
        <f ca="1">_xll.EMP($J$299:$J$398,$K$299:$K$398,A717)</f>
        <v>457.6843910198196</v>
      </c>
      <c r="BB717" t="e">
        <f ca="1">_xll.EMP($L$299:$L$398,$M$299:$M$398,A717)</f>
        <v>#VALUE!</v>
      </c>
      <c r="BC717">
        <f ca="1">_xll.EMP($N$299:$N$398,$O$299:$O$398,A717)</f>
        <v>445.23353594913368</v>
      </c>
      <c r="BD717">
        <f ca="1">_xll.EMP($P$299:$P$398,$Q$299:$Q$398,A717)</f>
        <v>445.91738827752624</v>
      </c>
      <c r="BE717">
        <f ca="1">_xll.EMP($R$299:$R$398,$S$299:$S$398,A717)</f>
        <v>445.97173235143816</v>
      </c>
      <c r="BF717">
        <f ca="1">_xll.EMP($T$299:$T$398,$U$299:$U$398,A717)</f>
        <v>445.57530533586004</v>
      </c>
      <c r="BG717">
        <f ca="1">_xll.EMP($V$299:$V$398,$W$299:$W$398,A717)</f>
        <v>448.18526360916547</v>
      </c>
      <c r="BH717" s="12"/>
      <c r="BL717" s="6">
        <f t="shared" ca="1" si="194"/>
        <v>47.367908145719156</v>
      </c>
      <c r="BM717" s="6">
        <f ca="1">_xll.DEXPONINV($C$105,$D$105,A717)</f>
        <v>37.808913708467429</v>
      </c>
      <c r="BN717" s="6">
        <f ca="1">_xll.EXPONINV($D$106,A717)+$C$106</f>
        <v>43.401790894930912</v>
      </c>
      <c r="BO717" s="6">
        <f t="shared" ca="1" si="195"/>
        <v>41.551210775987983</v>
      </c>
      <c r="BP717" s="6">
        <f ca="1">_xll.LOGISTICINV($C$108,$D$108,A717)</f>
        <v>40.287931598314934</v>
      </c>
      <c r="BQ717" s="6">
        <f ca="1">_xll.LOGLOGINV($C$109,$D$109,A717)</f>
        <v>40.608350650994765</v>
      </c>
      <c r="BR717" s="6">
        <f ca="1">_xll.LOGLOGISTICINV($C$110,$D$110,A717)</f>
        <v>39.991430514948384</v>
      </c>
      <c r="BS717" s="6">
        <f t="shared" ca="1" si="196"/>
        <v>41.277234000101309</v>
      </c>
      <c r="BT717" s="6">
        <f t="shared" ca="1" si="197"/>
        <v>42.156597241930292</v>
      </c>
      <c r="BU717" s="6">
        <f ca="1">_xll.PARETO($C$113,$D$113,A717)</f>
        <v>46.663290218457611</v>
      </c>
      <c r="BV717" s="6">
        <f ca="1">_xll.UNIFORM($C$114,$D$114,A717)</f>
        <v>49.8569005970419</v>
      </c>
      <c r="BW717" s="6">
        <f ca="1">_xll.WEIBINV($C$115,$D$115,A717)</f>
        <v>43.092694985934912</v>
      </c>
      <c r="BX717" s="13"/>
      <c r="BY717" s="13"/>
      <c r="BZ717" s="12"/>
      <c r="CA717">
        <f ca="1">_xll.EMP($B$412:$B$511,$C$412:$C$511,A717)</f>
        <v>52.276645465522201</v>
      </c>
      <c r="CB717">
        <f ca="1">_xll.EMP($D$412:$D$511,$E$412:$E$511,A717)</f>
        <v>40.45265086601438</v>
      </c>
      <c r="CC717">
        <f ca="1">_xll.EMP($F$412:$F$511,$G$412:$G$511,A717)</f>
        <v>45.229560799018003</v>
      </c>
      <c r="CD717">
        <f ca="1">_xll.EMP($H$412:$H$511,$I$412:$I$511,A717)</f>
        <v>40.5462550544203</v>
      </c>
      <c r="CE717">
        <f ca="1">_xll.EMP($J$412:$J$511,$K$412:$K$511,A717)</f>
        <v>43.663583010344503</v>
      </c>
      <c r="CF717" t="e">
        <f ca="1">_xll.EMP($L$412:$L$511,$M$412:$M$511,A717)</f>
        <v>#VALUE!</v>
      </c>
      <c r="CG717">
        <f ca="1">_xll.EMP($N$412:$N$511,$O$412:$O$511,A717)</f>
        <v>39.49936533101549</v>
      </c>
      <c r="CH717">
        <f ca="1">_xll.EMP($P$412:$P$511,$Q$412:$Q$511,A717)</f>
        <v>40.068378789720747</v>
      </c>
      <c r="CI717">
        <f ca="1">_xll.EMP($R$412:$R$511,$S$412:$S$511,A717)</f>
        <v>40.22752055276068</v>
      </c>
      <c r="CJ717">
        <f ca="1">_xll.EMP($T$412:$T$511,$U$412:$U$511,A717)</f>
        <v>39.787033078719844</v>
      </c>
      <c r="CK717">
        <f ca="1">_xll.EMP($V$412:$V$511,$W$412:$W$511,A717)</f>
        <v>41.530592707055916</v>
      </c>
      <c r="CM717" s="12"/>
      <c r="CP717" s="6">
        <f t="shared" ca="1" si="198"/>
        <v>33.498642798307621</v>
      </c>
      <c r="CQ717" s="6">
        <f ca="1">_xll.DEXPONINV($J$105,$K$105,A717)</f>
        <v>36.300458968098134</v>
      </c>
      <c r="CR717" s="6">
        <f ca="1">_xll.EXPONINV($K$106,A717)+$J$106</f>
        <v>37.663918360619164</v>
      </c>
      <c r="CS717" s="6">
        <f t="shared" ca="1" si="199"/>
        <v>34.559979804418518</v>
      </c>
      <c r="CT717" s="6">
        <f ca="1">_xll.LOGISTICINV($J$108,$K$108,A717)</f>
        <v>34.802308985494307</v>
      </c>
      <c r="CU717" s="6">
        <f ca="1">_xll.LOGLOGINV($J$109,$K$109,A717)</f>
        <v>35.935505196473748</v>
      </c>
      <c r="CV717" s="6">
        <f ca="1">_xll.LOGLOGISTICINV($J$110,$K$110,A717)</f>
        <v>35.940621158470869</v>
      </c>
      <c r="CW717" s="6">
        <f t="shared" ca="1" si="200"/>
        <v>34.767257026409993</v>
      </c>
      <c r="CX717" s="6">
        <f t="shared" ca="1" si="201"/>
        <v>34.241018039036661</v>
      </c>
      <c r="CY717" s="6">
        <f ca="1">_xll.PARETO($J$113,$K$113,A717)</f>
        <v>40.378309888161326</v>
      </c>
      <c r="CZ717" s="6">
        <f ca="1">_xll.UNIFORM($J$114,$K$114,A717)</f>
        <v>32.146008026814442</v>
      </c>
      <c r="DA717" s="6">
        <f ca="1">_xll.WEIBINV($J$115,$K$115,A717)</f>
        <v>33.686416431031091</v>
      </c>
      <c r="DB717" s="13"/>
      <c r="DC717" s="13"/>
      <c r="DD717" s="12"/>
      <c r="DE717">
        <f ca="1">_xll.EMP($B$524:$B$623,$C$524:$C$623,A717)</f>
        <v>34.125568253016716</v>
      </c>
      <c r="DF717">
        <f ca="1">_xll.EMP($D$524:$D$623,$E$524:$E$623,A717)</f>
        <v>33.990468977814686</v>
      </c>
      <c r="DG717">
        <f ca="1">_xll.EMP($F$524:$F$623,$G$524:$G$623,A717)</f>
        <v>34.10730345162235</v>
      </c>
      <c r="DH717">
        <f ca="1">_xll.EMP($H$524:$H$623,$I$524:$I$623,A717)</f>
        <v>34.018893150731593</v>
      </c>
      <c r="DI717">
        <f ca="1">_xll.EMP($J$524:$J$623,$K$524:$K$623,A717)</f>
        <v>34.102537828809254</v>
      </c>
      <c r="DJ717" t="e">
        <f ca="1">_xll.EMP($L$524:$L$623,$M$524:$M$623,A717)</f>
        <v>#VALUE!</v>
      </c>
      <c r="DK717">
        <f ca="1">_xll.EMP($N$524:$N$623,$O$524:$O$623,A717)</f>
        <v>33.743742367725041</v>
      </c>
      <c r="DL717">
        <f ca="1">_xll.EMP($P$524:$P$623,$Q$524:$Q$623,A717)</f>
        <v>33.872649364244353</v>
      </c>
      <c r="DM717">
        <f ca="1">_xll.EMP($R$524:$R$623,$S$524:$S$623,A717)</f>
        <v>33.924132099557369</v>
      </c>
      <c r="DN717">
        <f ca="1">_xll.EMP($T$524:$T$623,$U$524:$U$623,A717)</f>
        <v>33.79952640254978</v>
      </c>
      <c r="DO717">
        <f ca="1">_xll.EMP($V$524:$V$623,$W$524:$W$623,A717)</f>
        <v>34.077481035755746</v>
      </c>
    </row>
    <row r="718" spans="1:119">
      <c r="A718">
        <v>0.87</v>
      </c>
      <c r="D718" s="6">
        <f t="shared" ca="1" si="186"/>
        <v>702.41649527198865</v>
      </c>
      <c r="E718" s="6">
        <f ca="1">_xll.DEXPONINV($C$84,$D$84,A718)</f>
        <v>618.21755149006037</v>
      </c>
      <c r="F718" s="6">
        <f ca="1">_xll.EXPONINV($D$85,A718)+$C$85</f>
        <v>845.60279063154985</v>
      </c>
      <c r="G718" s="6">
        <f t="shared" ca="1" si="187"/>
        <v>704.26555677326746</v>
      </c>
      <c r="H718" s="6">
        <f ca="1">_xll.LOGISTICINV($C$87,$D$87,A718)</f>
        <v>643.01673208165698</v>
      </c>
      <c r="I718" s="6">
        <f ca="1">_xll.LOGLOGINV($C$88,$D$88,A718)</f>
        <v>732.70642394183858</v>
      </c>
      <c r="J718" s="6">
        <f ca="1">_xll.LOGLOGISTICINV($C$89,$D$89,A718)</f>
        <v>738.39013038746043</v>
      </c>
      <c r="K718" s="6">
        <f t="shared" ca="1" si="188"/>
        <v>778.49477395152292</v>
      </c>
      <c r="L718" s="6">
        <f t="shared" ca="1" si="189"/>
        <v>649.96938689336559</v>
      </c>
      <c r="M718" s="6">
        <f ca="1">_xll.PARETO($C$92,$D$92,A718)</f>
        <v>2139.6872700747122</v>
      </c>
      <c r="N718" s="6">
        <f ca="1">_xll.UNIFORM($C$93,$D$93,A718)</f>
        <v>670.16623285112564</v>
      </c>
      <c r="O718" s="6">
        <f ca="1">_xll.WEIBINV($C$94,$D$94,A718)</f>
        <v>651.1982919944378</v>
      </c>
      <c r="P718" s="13"/>
      <c r="Q718" s="13"/>
      <c r="R718" s="13"/>
      <c r="S718">
        <f ca="1">_xll.EMP($B$186:$B$285,$C$186:$C$285,A718)</f>
        <v>752.14132414660594</v>
      </c>
      <c r="T718">
        <f ca="1">_xll.EMP($D$186:$D$285,$E$186:$E$285,A718)</f>
        <v>629.89238205444519</v>
      </c>
      <c r="U718">
        <f ca="1">_xll.EMP($F$186:$F$285,$G$186:$G$285,A718)</f>
        <v>694.4821564920868</v>
      </c>
      <c r="V718">
        <f ca="1">_xll.EMP($H$186:$H$285,$I$186:$I$285,A718)</f>
        <v>631.55708718024152</v>
      </c>
      <c r="W718">
        <f ca="1">_xll.EMP($J$186:$J$285,$K$186:$K$285,A718)</f>
        <v>671.00679753325949</v>
      </c>
      <c r="X718" t="e">
        <f ca="1">_xll.EMP($L$186:$L$285,$M$186:$M$285,A718)</f>
        <v>#VALUE!</v>
      </c>
      <c r="Y718">
        <f ca="1">_xll.EMP($N$186:$N$285,$O$186:$O$285,A718)</f>
        <v>610.95301032962755</v>
      </c>
      <c r="Z718">
        <f ca="1">_xll.EMP($P$186:$P$285,$Q$186:$Q$285,A718)</f>
        <v>622.31489775490013</v>
      </c>
      <c r="AA718">
        <f ca="1">_xll.EMP($R$186:$R$285,$S$186:$S$285,A718)</f>
        <v>626.30932008977868</v>
      </c>
      <c r="AB718">
        <f ca="1">_xll.EMP($T$186:$T$285,$U$186:$U$285,A718)</f>
        <v>616.67506937004532</v>
      </c>
      <c r="AC718">
        <f ca="1">_xll.EMP($V$186:$V$285,$W$186:$W$285,A718)</f>
        <v>648.01675361177763</v>
      </c>
      <c r="AH718" s="6">
        <f t="shared" ca="1" si="190"/>
        <v>547.31242993015701</v>
      </c>
      <c r="AI718" s="6">
        <f ca="1">_xll.DEXPONINV($J$84,$K$84,A718)</f>
        <v>464.81078997733414</v>
      </c>
      <c r="AJ718" s="6">
        <f ca="1">_xll.EXPONINV($K$85,A718)+$J$85</f>
        <v>491.83435206967863</v>
      </c>
      <c r="AK718" s="6">
        <f t="shared" ca="1" si="191"/>
        <v>497.15532812132642</v>
      </c>
      <c r="AL718" s="6">
        <f ca="1">_xll.LOGISTICINV($J$87,$K$87,A718)</f>
        <v>471.16640443926758</v>
      </c>
      <c r="AM718" s="6">
        <f ca="1">_xll.LOGLOGINV($J$88,$K$88,A718)</f>
        <v>475.59945507003607</v>
      </c>
      <c r="AN718" s="6">
        <f ca="1">_xll.LOGLOGISTICINV($J$89,$K$89,A718)</f>
        <v>473.13906562899029</v>
      </c>
      <c r="AO718" s="6">
        <f t="shared" ca="1" si="192"/>
        <v>493.85844890099565</v>
      </c>
      <c r="AP718" s="6">
        <f t="shared" ca="1" si="193"/>
        <v>503.54974346054644</v>
      </c>
      <c r="AQ718" s="6">
        <f ca="1">_xll.PARETO($J$92,$K$92,A718)</f>
        <v>492.8048921741825</v>
      </c>
      <c r="AR718" s="6">
        <f ca="1">_xll.UNIFORM($J$93,$K$93,A718)</f>
        <v>588.76066881783879</v>
      </c>
      <c r="AS718" s="6">
        <f ca="1">_xll.WEIBINV($J$94,$K$94,A718)</f>
        <v>521.85069162667969</v>
      </c>
      <c r="AT718" s="13"/>
      <c r="AU718" s="13"/>
      <c r="AV718" s="12"/>
      <c r="AW718">
        <f ca="1">_xll.EMP($B$299:$B$398,$C$299:$C$398,A718)</f>
        <v>557.06294227873491</v>
      </c>
      <c r="AX718">
        <f ca="1">_xll.EMP($D$299:$D$398,$E$299:$E$398,A718)</f>
        <v>449.18790952996704</v>
      </c>
      <c r="AY718">
        <f ca="1">_xll.EMP($F$299:$F$398,$G$299:$G$398,A718)</f>
        <v>473.02355720260692</v>
      </c>
      <c r="AZ718">
        <f ca="1">_xll.EMP($H$299:$H$398,$I$299:$I$398,A718)</f>
        <v>449.42425910339983</v>
      </c>
      <c r="BA718">
        <f ca="1">_xll.EMP($J$299:$J$398,$K$299:$K$398,A718)</f>
        <v>461.56379335687251</v>
      </c>
      <c r="BB718" t="e">
        <f ca="1">_xll.EMP($L$299:$L$398,$M$299:$M$398,A718)</f>
        <v>#VALUE!</v>
      </c>
      <c r="BC718">
        <f ca="1">_xll.EMP($N$299:$N$398,$O$299:$O$398,A718)</f>
        <v>446.94511161239473</v>
      </c>
      <c r="BD718">
        <f ca="1">_xll.EMP($P$299:$P$398,$Q$299:$Q$398,A718)</f>
        <v>448.32389692021428</v>
      </c>
      <c r="BE718">
        <f ca="1">_xll.EMP($R$299:$R$398,$S$299:$S$398,A718)</f>
        <v>448.45126195675317</v>
      </c>
      <c r="BF718">
        <f ca="1">_xll.EMP($T$299:$T$398,$U$299:$U$398,A718)</f>
        <v>447.67348686110421</v>
      </c>
      <c r="BG718">
        <f ca="1">_xll.EMP($V$299:$V$398,$W$299:$W$398,A718)</f>
        <v>452.12942933282915</v>
      </c>
      <c r="BH718" s="12"/>
      <c r="BL718" s="6">
        <f t="shared" ca="1" si="194"/>
        <v>47.887797698466017</v>
      </c>
      <c r="BM718" s="6">
        <f ca="1">_xll.DEXPONINV($C$105,$D$105,A718)</f>
        <v>38.378771276719604</v>
      </c>
      <c r="BN718" s="6">
        <f ca="1">_xll.EXPONINV($D$106,A718)+$C$106</f>
        <v>44.317019842972051</v>
      </c>
      <c r="BO718" s="6">
        <f t="shared" ca="1" si="195"/>
        <v>42.070280410564052</v>
      </c>
      <c r="BP718" s="6">
        <f ca="1">_xll.LOGISTICINV($C$108,$D$108,A718)</f>
        <v>40.754624732664873</v>
      </c>
      <c r="BQ718" s="6">
        <f ca="1">_xll.LOGLOGINV($C$109,$D$109,A718)</f>
        <v>41.178604168758383</v>
      </c>
      <c r="BR718" s="6">
        <f ca="1">_xll.LOGLOGISTICINV($C$110,$D$110,A718)</f>
        <v>40.577165505612641</v>
      </c>
      <c r="BS718" s="6">
        <f t="shared" ca="1" si="196"/>
        <v>41.83684342584494</v>
      </c>
      <c r="BT718" s="6">
        <f t="shared" ca="1" si="197"/>
        <v>42.612327533848472</v>
      </c>
      <c r="BU718" s="6">
        <f ca="1">_xll.PARETO($C$113,$D$113,A718)</f>
        <v>48.259233986297481</v>
      </c>
      <c r="BV718" s="6">
        <f ca="1">_xll.UNIFORM($C$114,$D$114,A718)</f>
        <v>50.2143015723655</v>
      </c>
      <c r="BW718" s="6">
        <f ca="1">_xll.WEIBINV($C$115,$D$115,A718)</f>
        <v>43.582666252672979</v>
      </c>
      <c r="BX718" s="13"/>
      <c r="BY718" s="13"/>
      <c r="BZ718" s="12"/>
      <c r="CA718">
        <f ca="1">_xll.EMP($B$412:$B$511,$C$412:$C$511,A718)</f>
        <v>53.488134158091341</v>
      </c>
      <c r="CB718">
        <f ca="1">_xll.EMP($D$412:$D$511,$E$412:$E$511,A718)</f>
        <v>40.925021488840727</v>
      </c>
      <c r="CC718">
        <f ca="1">_xll.EMP($F$412:$F$511,$G$412:$G$511,A718)</f>
        <v>46.280326343953007</v>
      </c>
      <c r="CD718">
        <f ca="1">_xll.EMP($H$412:$H$511,$I$412:$I$511,A718)</f>
        <v>41.024527393004306</v>
      </c>
      <c r="CE718">
        <f ca="1">_xll.EMP($J$412:$J$511,$K$412:$K$511,A718)</f>
        <v>44.50080912750655</v>
      </c>
      <c r="CF718" t="e">
        <f ca="1">_xll.EMP($L$412:$L$511,$M$412:$M$511,A718)</f>
        <v>#VALUE!</v>
      </c>
      <c r="CG718">
        <f ca="1">_xll.EMP($N$412:$N$511,$O$412:$O$511,A718)</f>
        <v>39.836369732613193</v>
      </c>
      <c r="CH718">
        <f ca="1">_xll.EMP($P$412:$P$511,$Q$412:$Q$511,A718)</f>
        <v>40.493408378346089</v>
      </c>
      <c r="CI718">
        <f ca="1">_xll.EMP($R$412:$R$511,$S$412:$S$511,A718)</f>
        <v>40.691936327808754</v>
      </c>
      <c r="CJ718">
        <f ca="1">_xll.EMP($T$412:$T$511,$U$412:$U$511,A718)</f>
        <v>40.169405161588536</v>
      </c>
      <c r="CK718">
        <f ca="1">_xll.EMP($V$412:$V$511,$W$412:$W$511,A718)</f>
        <v>42.125098956646063</v>
      </c>
      <c r="CM718" s="12"/>
      <c r="CP718" s="6">
        <f t="shared" ca="1" si="198"/>
        <v>33.580442601797088</v>
      </c>
      <c r="CQ718" s="6">
        <f ca="1">_xll.DEXPONINV($J$105,$K$105,A718)</f>
        <v>36.601888988436997</v>
      </c>
      <c r="CR718" s="6">
        <f ca="1">_xll.EXPONINV($K$106,A718)+$J$106</f>
        <v>38.347978260787997</v>
      </c>
      <c r="CS718" s="6">
        <f t="shared" ca="1" si="199"/>
        <v>34.839945062257073</v>
      </c>
      <c r="CT718" s="6">
        <f ca="1">_xll.LOGISTICINV($J$108,$K$108,A718)</f>
        <v>35.060832517060774</v>
      </c>
      <c r="CU718" s="6">
        <f ca="1">_xll.LOGLOGINV($J$109,$K$109,A718)</f>
        <v>36.351969671186595</v>
      </c>
      <c r="CV718" s="6">
        <f ca="1">_xll.LOGLOGISTICINV($J$110,$K$110,A718)</f>
        <v>36.292019354024838</v>
      </c>
      <c r="CW718" s="6">
        <f t="shared" ca="1" si="200"/>
        <v>35.076519113831623</v>
      </c>
      <c r="CX718" s="6">
        <f t="shared" ca="1" si="201"/>
        <v>34.475355439873098</v>
      </c>
      <c r="CY718" s="6">
        <f ca="1">_xll.PARETO($J$113,$K$113,A718)</f>
        <v>41.500204967856988</v>
      </c>
      <c r="CZ718" s="6">
        <f ca="1">_xll.UNIFORM($J$114,$K$114,A718)</f>
        <v>32.292873847188169</v>
      </c>
      <c r="DA718" s="6">
        <f ca="1">_xll.WEIBINV($J$115,$K$115,A718)</f>
        <v>33.852092315627949</v>
      </c>
      <c r="DB718" s="13"/>
      <c r="DC718" s="13"/>
      <c r="DD718" s="12"/>
      <c r="DE718">
        <f ca="1">_xll.EMP($B$524:$B$623,$C$524:$C$623,A718)</f>
        <v>34.131036914375983</v>
      </c>
      <c r="DF718">
        <f ca="1">_xll.EMP($D$524:$D$623,$E$524:$E$623,A718)</f>
        <v>34.05861424020388</v>
      </c>
      <c r="DG718">
        <f ca="1">_xll.EMP($F$524:$F$623,$G$524:$G$623,A718)</f>
        <v>34.114076741652646</v>
      </c>
      <c r="DH718">
        <f ca="1">_xll.EMP($H$524:$H$623,$I$524:$I$623,A718)</f>
        <v>34.061286648754944</v>
      </c>
      <c r="DI718">
        <f ca="1">_xll.EMP($J$524:$J$623,$K$524:$K$623,A718)</f>
        <v>34.109651520469058</v>
      </c>
      <c r="DJ718" t="e">
        <f ca="1">_xll.EMP($L$524:$L$623,$M$524:$M$623,A718)</f>
        <v>#VALUE!</v>
      </c>
      <c r="DK718">
        <f ca="1">_xll.EMP($N$524:$N$623,$O$524:$O$623,A718)</f>
        <v>33.834142989228056</v>
      </c>
      <c r="DL718">
        <f ca="1">_xll.EMP($P$524:$P$623,$Q$524:$Q$623,A718)</f>
        <v>33.979643743327443</v>
      </c>
      <c r="DM718">
        <f ca="1">_xll.EMP($R$524:$R$623,$S$524:$S$623,A718)</f>
        <v>34.031737619838317</v>
      </c>
      <c r="DN718">
        <f ca="1">_xll.EMP($T$524:$T$623,$U$524:$U$623,A718)</f>
        <v>33.898095020026673</v>
      </c>
      <c r="DO718">
        <f ca="1">_xll.EMP($V$524:$V$623,$W$524:$W$623,A718)</f>
        <v>34.086384498347947</v>
      </c>
    </row>
    <row r="719" spans="1:119">
      <c r="A719">
        <v>0.88</v>
      </c>
      <c r="D719" s="6">
        <f t="shared" ca="1" si="186"/>
        <v>708.29275053527613</v>
      </c>
      <c r="E719" s="6">
        <f ca="1">_xll.DEXPONINV($C$84,$D$84,A719)</f>
        <v>628.57563989967161</v>
      </c>
      <c r="F719" s="6">
        <f ca="1">_xll.EXPONINV($D$85,A719)+$C$85</f>
        <v>875.58665701454561</v>
      </c>
      <c r="G719" s="6">
        <f t="shared" ca="1" si="187"/>
        <v>718.67087843006652</v>
      </c>
      <c r="H719" s="6">
        <f ca="1">_xll.LOGISTICINV($C$87,$D$87,A719)</f>
        <v>651.70453980105515</v>
      </c>
      <c r="I719" s="6">
        <f ca="1">_xll.LOGLOGINV($C$88,$D$88,A719)</f>
        <v>748.6343863446109</v>
      </c>
      <c r="J719" s="6">
        <f ca="1">_xll.LOGLOGISTICINV($C$89,$D$89,A719)</f>
        <v>755.63201464479278</v>
      </c>
      <c r="K719" s="6">
        <f t="shared" ca="1" si="188"/>
        <v>800.84462569086736</v>
      </c>
      <c r="L719" s="6">
        <f t="shared" ca="1" si="189"/>
        <v>658.34045287350659</v>
      </c>
      <c r="M719" s="6">
        <f ca="1">_xll.PARETO($C$92,$D$92,A719)</f>
        <v>2432.5523984508332</v>
      </c>
      <c r="N719" s="6">
        <f ca="1">_xll.UNIFORM($C$93,$D$93,A719)</f>
        <v>676.93435701518206</v>
      </c>
      <c r="O719" s="6">
        <f ca="1">_xll.WEIBINV($C$94,$D$94,A719)</f>
        <v>660.00886149939481</v>
      </c>
      <c r="P719" s="13"/>
      <c r="Q719" s="13"/>
      <c r="R719" s="13"/>
      <c r="S719">
        <f ca="1">_xll.EMP($B$186:$B$285,$C$186:$C$285,A719)</f>
        <v>752.6036720571642</v>
      </c>
      <c r="T719">
        <f ca="1">_xll.EMP($D$186:$D$285,$E$186:$E$285,A719)</f>
        <v>638.15497203139705</v>
      </c>
      <c r="U719">
        <f ca="1">_xll.EMP($F$186:$F$285,$G$186:$G$285,A719)</f>
        <v>706.58595605977769</v>
      </c>
      <c r="V719">
        <f ca="1">_xll.EMP($H$186:$H$285,$I$186:$I$285,A719)</f>
        <v>639.75031040725298</v>
      </c>
      <c r="W719">
        <f ca="1">_xll.EMP($J$186:$J$285,$K$186:$K$285,A719)</f>
        <v>680.63287184355977</v>
      </c>
      <c r="X719" t="e">
        <f ca="1">_xll.EMP($L$186:$L$285,$M$186:$M$285,A719)</f>
        <v>#VALUE!</v>
      </c>
      <c r="Y719">
        <f ca="1">_xll.EMP($N$186:$N$285,$O$186:$O$285,A719)</f>
        <v>617.47810100888637</v>
      </c>
      <c r="Z719">
        <f ca="1">_xll.EMP($P$186:$P$285,$Q$186:$Q$285,A719)</f>
        <v>630.02874727893391</v>
      </c>
      <c r="AA719">
        <f ca="1">_xll.EMP($R$186:$R$285,$S$186:$S$285,A719)</f>
        <v>634.73768924349349</v>
      </c>
      <c r="AB719">
        <f ca="1">_xll.EMP($T$186:$T$285,$U$186:$U$285,A719)</f>
        <v>623.78953475383275</v>
      </c>
      <c r="AC719">
        <f ca="1">_xll.EMP($V$186:$V$285,$W$186:$W$285,A719)</f>
        <v>657.17499878166052</v>
      </c>
      <c r="AH719" s="6">
        <f t="shared" ca="1" si="190"/>
        <v>551.97045086380376</v>
      </c>
      <c r="AI719" s="6">
        <f ca="1">_xll.DEXPONINV($J$84,$K$84,A719)</f>
        <v>468.33015496781763</v>
      </c>
      <c r="AJ719" s="6">
        <f ca="1">_xll.EXPONINV($K$85,A719)+$J$85</f>
        <v>497.23617251549581</v>
      </c>
      <c r="AK719" s="6">
        <f t="shared" ca="1" si="191"/>
        <v>500.76927252641372</v>
      </c>
      <c r="AL719" s="6">
        <f ca="1">_xll.LOGISTICINV($J$87,$K$87,A719)</f>
        <v>474.17488732163707</v>
      </c>
      <c r="AM719" s="6">
        <f ca="1">_xll.LOGLOGINV($J$88,$K$88,A719)</f>
        <v>479.16000494620044</v>
      </c>
      <c r="AN719" s="6">
        <f ca="1">_xll.LOGLOGISTICINV($J$89,$K$89,A719)</f>
        <v>476.45608822798448</v>
      </c>
      <c r="AO719" s="6">
        <f t="shared" ca="1" si="192"/>
        <v>497.5066002527746</v>
      </c>
      <c r="AP719" s="6">
        <f t="shared" ca="1" si="193"/>
        <v>507.08384996929414</v>
      </c>
      <c r="AQ719" s="6">
        <f ca="1">_xll.PARETO($J$92,$K$92,A719)</f>
        <v>499.23444652612898</v>
      </c>
      <c r="AR719" s="6">
        <f ca="1">_xll.UNIFORM($J$93,$K$93,A719)</f>
        <v>591.4573831279755</v>
      </c>
      <c r="AS719" s="6">
        <f ca="1">_xll.WEIBINV($J$94,$K$94,A719)</f>
        <v>525.79449093891003</v>
      </c>
      <c r="AT719" s="13"/>
      <c r="AU719" s="13"/>
      <c r="AV719" s="12"/>
      <c r="AW719">
        <f ca="1">_xll.EMP($B$299:$B$398,$C$299:$C$398,A719)</f>
        <v>580.28081189853583</v>
      </c>
      <c r="AX719">
        <f ca="1">_xll.EMP($D$299:$D$398,$E$299:$E$398,A719)</f>
        <v>452.34687814316345</v>
      </c>
      <c r="AY719">
        <f ca="1">_xll.EMP($F$299:$F$398,$G$299:$G$398,A719)</f>
        <v>481.64980812733546</v>
      </c>
      <c r="AZ719">
        <f ca="1">_xll.EMP($H$299:$H$398,$I$299:$I$398,A719)</f>
        <v>452.70866417270037</v>
      </c>
      <c r="BA719">
        <f ca="1">_xll.EMP($J$299:$J$398,$K$299:$K$398,A719)</f>
        <v>466.53943926131495</v>
      </c>
      <c r="BB719" t="e">
        <f ca="1">_xll.EMP($L$299:$L$398,$M$299:$M$398,A719)</f>
        <v>#VALUE!</v>
      </c>
      <c r="BC719">
        <f ca="1">_xll.EMP($N$299:$N$398,$O$299:$O$398,A719)</f>
        <v>448.99454898699628</v>
      </c>
      <c r="BD719">
        <f ca="1">_xll.EMP($P$299:$P$398,$Q$299:$Q$398,A719)</f>
        <v>451.05718412409584</v>
      </c>
      <c r="BE719">
        <f ca="1">_xll.EMP($R$299:$R$398,$S$299:$S$398,A719)</f>
        <v>451.48826120418443</v>
      </c>
      <c r="BF719">
        <f ca="1">_xll.EMP($T$299:$T$398,$U$299:$U$398,A719)</f>
        <v>450.04389010467719</v>
      </c>
      <c r="BG719">
        <f ca="1">_xll.EMP($V$299:$V$398,$W$299:$W$398,A719)</f>
        <v>456.4097502138834</v>
      </c>
      <c r="BH719" s="12"/>
      <c r="BL719" s="6">
        <f t="shared" ca="1" si="194"/>
        <v>48.410686679564137</v>
      </c>
      <c r="BM719" s="6">
        <f ca="1">_xll.DEXPONINV($C$105,$D$105,A719)</f>
        <v>38.994264339416645</v>
      </c>
      <c r="BN719" s="6">
        <f ca="1">_xll.EXPONINV($D$106,A719)+$C$106</f>
        <v>45.305542413667382</v>
      </c>
      <c r="BO719" s="6">
        <f t="shared" ca="1" si="195"/>
        <v>42.622338210121853</v>
      </c>
      <c r="BP719" s="6">
        <f ca="1">_xll.LOGISTICINV($C$108,$D$108,A719)</f>
        <v>41.252928417493422</v>
      </c>
      <c r="BQ719" s="6">
        <f ca="1">_xll.LOGLOGINV($C$109,$D$109,A719)</f>
        <v>41.790912017553339</v>
      </c>
      <c r="BR719" s="6">
        <f ca="1">_xll.LOGLOGISTICINV($C$110,$D$110,A719)</f>
        <v>41.212047510395323</v>
      </c>
      <c r="BS719" s="6">
        <f t="shared" ca="1" si="196"/>
        <v>42.435332663078604</v>
      </c>
      <c r="BT719" s="6">
        <f t="shared" ca="1" si="197"/>
        <v>43.093023346864946</v>
      </c>
      <c r="BU719" s="6">
        <f ca="1">_xll.PARETO($C$113,$D$113,A719)</f>
        <v>50.044355179488647</v>
      </c>
      <c r="BV719" s="6">
        <f ca="1">_xll.UNIFORM($C$114,$D$114,A719)</f>
        <v>50.5717025476891</v>
      </c>
      <c r="BW719" s="6">
        <f ca="1">_xll.WEIBINV($C$115,$D$115,A719)</f>
        <v>44.098183786840188</v>
      </c>
      <c r="BX719" s="13"/>
      <c r="BY719" s="13"/>
      <c r="BZ719" s="12"/>
      <c r="CA719">
        <f ca="1">_xll.EMP($B$412:$B$511,$C$412:$C$511,A719)</f>
        <v>54.504157497417268</v>
      </c>
      <c r="CB719">
        <f ca="1">_xll.EMP($D$412:$D$511,$E$412:$E$511,A719)</f>
        <v>41.494372721969029</v>
      </c>
      <c r="CC719">
        <f ca="1">_xll.EMP($F$412:$F$511,$G$412:$G$511,A719)</f>
        <v>47.44593696419205</v>
      </c>
      <c r="CD719">
        <f ca="1">_xll.EMP($H$412:$H$511,$I$412:$I$511,A719)</f>
        <v>41.604065417423492</v>
      </c>
      <c r="CE719">
        <f ca="1">_xll.EMP($J$412:$J$511,$K$412:$K$511,A719)</f>
        <v>45.451073716984759</v>
      </c>
      <c r="CF719" t="e">
        <f ca="1">_xll.EMP($L$412:$L$511,$M$412:$M$511,A719)</f>
        <v>#VALUE!</v>
      </c>
      <c r="CG719">
        <f ca="1">_xll.EMP($N$412:$N$511,$O$412:$O$511,A719)</f>
        <v>40.25767390423961</v>
      </c>
      <c r="CH719">
        <f ca="1">_xll.EMP($P$412:$P$511,$Q$412:$Q$511,A719)</f>
        <v>41.010560400049634</v>
      </c>
      <c r="CI719">
        <f ca="1">_xll.EMP($R$412:$R$511,$S$412:$S$511,A719)</f>
        <v>41.277752670026146</v>
      </c>
      <c r="CJ719">
        <f ca="1">_xll.EMP($T$412:$T$511,$U$412:$U$511,A719)</f>
        <v>40.638267142267651</v>
      </c>
      <c r="CK719">
        <f ca="1">_xll.EMP($V$412:$V$511,$W$412:$W$511,A719)</f>
        <v>42.719605206236196</v>
      </c>
      <c r="CM719" s="12"/>
      <c r="CP719" s="6">
        <f t="shared" ca="1" si="198"/>
        <v>33.65819811039205</v>
      </c>
      <c r="CQ719" s="6">
        <f ca="1">_xll.DEXPONINV($J$105,$K$105,A719)</f>
        <v>36.927458212648986</v>
      </c>
      <c r="CR719" s="6">
        <f ca="1">_xll.EXPONINV($K$106,A719)+$J$106</f>
        <v>39.086819238744141</v>
      </c>
      <c r="CS719" s="6">
        <f t="shared" ca="1" si="199"/>
        <v>35.136855216989929</v>
      </c>
      <c r="CT719" s="6">
        <f ca="1">_xll.LOGISTICINV($J$108,$K$108,A719)</f>
        <v>35.336866636512525</v>
      </c>
      <c r="CU719" s="6">
        <f ca="1">_xll.LOGLOGINV($J$109,$K$109,A719)</f>
        <v>36.799147038212766</v>
      </c>
      <c r="CV719" s="6">
        <f ca="1">_xll.LOGLOGISTICINV($J$110,$K$110,A719)</f>
        <v>36.671012288646715</v>
      </c>
      <c r="CW719" s="6">
        <f t="shared" ca="1" si="200"/>
        <v>35.405704610022063</v>
      </c>
      <c r="CX719" s="6">
        <f t="shared" ca="1" si="201"/>
        <v>34.722530160125096</v>
      </c>
      <c r="CY719" s="6">
        <f ca="1">_xll.PARETO($J$113,$K$113,A719)</f>
        <v>42.746985544491096</v>
      </c>
      <c r="CZ719" s="6">
        <f ca="1">_xll.UNIFORM($J$114,$K$114,A719)</f>
        <v>32.439739667561895</v>
      </c>
      <c r="DA719" s="6">
        <f ca="1">_xll.WEIBINV($J$115,$K$115,A719)</f>
        <v>34.025271960868686</v>
      </c>
      <c r="DB719" s="13"/>
      <c r="DC719" s="13"/>
      <c r="DD719" s="12"/>
      <c r="DE719">
        <f ca="1">_xll.EMP($B$524:$B$623,$C$524:$C$623,A719)</f>
        <v>34.136505575735256</v>
      </c>
      <c r="DF719">
        <f ca="1">_xll.EMP($D$524:$D$623,$E$524:$E$623,A719)</f>
        <v>34.069653876499473</v>
      </c>
      <c r="DG719">
        <f ca="1">_xll.EMP($F$524:$F$623,$G$524:$G$623,A719)</f>
        <v>34.120850031682949</v>
      </c>
      <c r="DH719">
        <f ca="1">_xll.EMP($H$524:$H$623,$I$524:$I$623,A719)</f>
        <v>34.072120715161986</v>
      </c>
      <c r="DI719">
        <f ca="1">_xll.EMP($J$524:$J$623,$K$524:$K$623,A719)</f>
        <v>34.116765212128861</v>
      </c>
      <c r="DJ719" t="e">
        <f ca="1">_xll.EMP($L$524:$L$623,$M$524:$M$623,A719)</f>
        <v>#VALUE!</v>
      </c>
      <c r="DK719">
        <f ca="1">_xll.EMP($N$524:$N$623,$O$524:$O$623,A719)</f>
        <v>33.926199302870018</v>
      </c>
      <c r="DL719">
        <f ca="1">_xll.EMP($P$524:$P$623,$Q$524:$Q$623,A719)</f>
        <v>34.057615777639938</v>
      </c>
      <c r="DM719">
        <f ca="1">_xll.EMP($R$524:$R$623,$S$524:$S$623,A719)</f>
        <v>34.06299935497637</v>
      </c>
      <c r="DN719">
        <f ca="1">_xll.EMP($T$524:$T$623,$U$524:$U$623,A719)</f>
        <v>34.001705252041127</v>
      </c>
      <c r="DO719">
        <f ca="1">_xll.EMP($V$524:$V$623,$W$524:$W$623,A719)</f>
        <v>34.095287960940141</v>
      </c>
    </row>
    <row r="720" spans="1:119">
      <c r="A720">
        <v>0.89</v>
      </c>
      <c r="D720" s="6">
        <f t="shared" ca="1" si="186"/>
        <v>713.98892284398812</v>
      </c>
      <c r="E720" s="6">
        <f ca="1">_xll.DEXPONINV($C$84,$D$84,A720)</f>
        <v>639.83552305075796</v>
      </c>
      <c r="F720" s="6">
        <f ca="1">_xll.EXPONINV($D$85,A720)+$C$85</f>
        <v>908.18097543888462</v>
      </c>
      <c r="G720" s="6">
        <f t="shared" ca="1" si="187"/>
        <v>734.1545183494693</v>
      </c>
      <c r="H720" s="6">
        <f ca="1">_xll.LOGISTICINV($C$87,$D$87,A720)</f>
        <v>661.04195503021344</v>
      </c>
      <c r="I720" s="6">
        <f ca="1">_xll.LOGLOGINV($C$88,$D$88,A720)</f>
        <v>765.84883176671303</v>
      </c>
      <c r="J720" s="6">
        <f ca="1">_xll.LOGLOGISTICINV($C$89,$D$89,A720)</f>
        <v>774.61226496081076</v>
      </c>
      <c r="K720" s="6">
        <f t="shared" ca="1" si="188"/>
        <v>825.2507981179341</v>
      </c>
      <c r="L720" s="6">
        <f t="shared" ca="1" si="189"/>
        <v>667.2189377066702</v>
      </c>
      <c r="M720" s="6">
        <f ca="1">_xll.PARETO($C$92,$D$92,A720)</f>
        <v>2796.5622336724</v>
      </c>
      <c r="N720" s="6">
        <f ca="1">_xll.UNIFORM($C$93,$D$93,A720)</f>
        <v>683.7024811792387</v>
      </c>
      <c r="O720" s="6">
        <f ca="1">_xll.WEIBINV($C$94,$D$94,A720)</f>
        <v>669.34429766001392</v>
      </c>
      <c r="P720" s="13"/>
      <c r="Q720" s="13"/>
      <c r="R720" s="13"/>
      <c r="S720">
        <f ca="1">_xll.EMP($B$186:$B$285,$C$186:$C$285,A720)</f>
        <v>753.06601996772235</v>
      </c>
      <c r="T720">
        <f ca="1">_xll.EMP($D$186:$D$285,$E$186:$E$285,A720)</f>
        <v>649.25000601700719</v>
      </c>
      <c r="U720">
        <f ca="1">_xll.EMP($F$186:$F$285,$G$186:$G$285,A720)</f>
        <v>719.0777319631128</v>
      </c>
      <c r="V720">
        <f ca="1">_xll.EMP($H$186:$H$285,$I$186:$I$285,A720)</f>
        <v>650.95112432523888</v>
      </c>
      <c r="W720">
        <f ca="1">_xll.EMP($J$186:$J$285,$K$186:$K$285,A720)</f>
        <v>690.87754607210945</v>
      </c>
      <c r="X720" t="e">
        <f ca="1">_xll.EMP($L$186:$L$285,$M$186:$M$285,A720)</f>
        <v>#VALUE!</v>
      </c>
      <c r="Y720">
        <f ca="1">_xll.EMP($N$186:$N$285,$O$186:$O$285,A720)</f>
        <v>626.93931316063242</v>
      </c>
      <c r="Z720">
        <f ca="1">_xll.EMP($P$186:$P$285,$Q$186:$Q$285,A720)</f>
        <v>640.67238283075176</v>
      </c>
      <c r="AA720">
        <f ca="1">_xll.EMP($R$186:$R$285,$S$186:$S$285,A720)</f>
        <v>646.64678257582068</v>
      </c>
      <c r="AB720">
        <f ca="1">_xll.EMP($T$186:$T$285,$U$186:$U$285,A720)</f>
        <v>633.79186967920361</v>
      </c>
      <c r="AC720">
        <f ca="1">_xll.EMP($V$186:$V$285,$W$186:$W$285,A720)</f>
        <v>665.0293825676215</v>
      </c>
      <c r="AH720" s="6">
        <f t="shared" ca="1" si="190"/>
        <v>556.73597250141825</v>
      </c>
      <c r="AI720" s="6">
        <f ca="1">_xll.DEXPONINV($J$84,$K$84,A720)</f>
        <v>472.15592252180943</v>
      </c>
      <c r="AJ720" s="6">
        <f ca="1">_xll.EXPONINV($K$85,A720)+$J$85</f>
        <v>503.10828565237665</v>
      </c>
      <c r="AK720" s="6">
        <f t="shared" ca="1" si="191"/>
        <v>504.62109866039441</v>
      </c>
      <c r="AL720" s="6">
        <f ca="1">_xll.LOGISTICINV($J$87,$K$87,A720)</f>
        <v>477.40832143871313</v>
      </c>
      <c r="AM720" s="6">
        <f ca="1">_xll.LOGLOGINV($J$88,$K$88,A720)</f>
        <v>483.00813629947601</v>
      </c>
      <c r="AN720" s="6">
        <f ca="1">_xll.LOGLOGISTICINV($J$89,$K$89,A720)</f>
        <v>480.04706457276365</v>
      </c>
      <c r="AO720" s="6">
        <f t="shared" ca="1" si="192"/>
        <v>501.40534045079568</v>
      </c>
      <c r="AP720" s="6">
        <f t="shared" ca="1" si="193"/>
        <v>510.83217916788601</v>
      </c>
      <c r="AQ720" s="6">
        <f ca="1">_xll.PARETO($J$92,$K$92,A720)</f>
        <v>506.31896417268257</v>
      </c>
      <c r="AR720" s="6">
        <f ca="1">_xll.UNIFORM($J$93,$K$93,A720)</f>
        <v>594.15409743811222</v>
      </c>
      <c r="AS720" s="6">
        <f ca="1">_xll.WEIBINV($J$94,$K$94,A720)</f>
        <v>529.94805193572233</v>
      </c>
      <c r="AT720" s="13"/>
      <c r="AU720" s="13"/>
      <c r="AV720" s="12"/>
      <c r="AW720">
        <f ca="1">_xll.EMP($B$299:$B$398,$C$299:$C$398,A720)</f>
        <v>597.09052396379343</v>
      </c>
      <c r="AX720">
        <f ca="1">_xll.EMP($D$299:$D$398,$E$299:$E$398,A720)</f>
        <v>456.29444953523313</v>
      </c>
      <c r="AY720">
        <f ca="1">_xll.EMP($F$299:$F$398,$G$299:$G$398,A720)</f>
        <v>496.2762489865226</v>
      </c>
      <c r="AZ720">
        <f ca="1">_xll.EMP($H$299:$H$398,$I$299:$I$398,A720)</f>
        <v>456.66626338591499</v>
      </c>
      <c r="BA720">
        <f ca="1">_xll.EMP($J$299:$J$398,$K$299:$K$398,A720)</f>
        <v>474.14115283627604</v>
      </c>
      <c r="BB720" t="e">
        <f ca="1">_xll.EMP($L$299:$L$398,$M$299:$M$398,A720)</f>
        <v>#VALUE!</v>
      </c>
      <c r="BC720">
        <f ca="1">_xll.EMP($N$299:$N$398,$O$299:$O$398,A720)</f>
        <v>451.73679757833804</v>
      </c>
      <c r="BD720">
        <f ca="1">_xll.EMP($P$299:$P$398,$Q$299:$Q$398,A720)</f>
        <v>454.47818868610074</v>
      </c>
      <c r="BE720">
        <f ca="1">_xll.EMP($R$299:$R$398,$S$299:$S$398,A720)</f>
        <v>455.45999555284868</v>
      </c>
      <c r="BF720">
        <f ca="1">_xll.EMP($T$299:$T$398,$U$299:$U$398,A720)</f>
        <v>453.17721766174503</v>
      </c>
      <c r="BG720">
        <f ca="1">_xll.EMP($V$299:$V$398,$W$299:$W$398,A720)</f>
        <v>460.69007109493771</v>
      </c>
      <c r="BH720" s="12"/>
      <c r="BL720" s="6">
        <f t="shared" ca="1" si="194"/>
        <v>48.936506920187341</v>
      </c>
      <c r="BM720" s="6">
        <f ca="1">_xll.DEXPONINV($C$105,$D$105,A720)</f>
        <v>39.663343390705919</v>
      </c>
      <c r="BN720" s="6">
        <f ca="1">_xll.EXPONINV($D$106,A720)+$C$106</f>
        <v>46.380127626505796</v>
      </c>
      <c r="BO720" s="6">
        <f t="shared" ca="1" si="195"/>
        <v>43.212981713058966</v>
      </c>
      <c r="BP720" s="6">
        <f ca="1">_xll.LOGISTICINV($C$108,$D$108,A720)</f>
        <v>41.788491423230184</v>
      </c>
      <c r="BQ720" s="6">
        <f ca="1">_xll.LOGLOGINV($C$109,$D$109,A720)</f>
        <v>42.452675259960962</v>
      </c>
      <c r="BR720" s="6">
        <f ca="1">_xll.LOGLOGISTICINV($C$110,$D$110,A720)</f>
        <v>41.905480863669034</v>
      </c>
      <c r="BS720" s="6">
        <f t="shared" ca="1" si="196"/>
        <v>43.079458255128394</v>
      </c>
      <c r="BT720" s="6">
        <f t="shared" ca="1" si="197"/>
        <v>43.602856920672252</v>
      </c>
      <c r="BU720" s="6">
        <f ca="1">_xll.PARETO($C$113,$D$113,A720)</f>
        <v>52.059877788104188</v>
      </c>
      <c r="BV720" s="6">
        <f ca="1">_xll.UNIFORM($C$114,$D$114,A720)</f>
        <v>50.929103523012706</v>
      </c>
      <c r="BW720" s="6">
        <f ca="1">_xll.WEIBINV($C$115,$D$115,A720)</f>
        <v>44.643474297464266</v>
      </c>
      <c r="BX720" s="13"/>
      <c r="BY720" s="13"/>
      <c r="BZ720" s="12"/>
      <c r="CA720">
        <f ca="1">_xll.EMP($B$412:$B$511,$C$412:$C$511,A720)</f>
        <v>54.533853893596849</v>
      </c>
      <c r="CB720">
        <f ca="1">_xll.EMP($D$412:$D$511,$E$412:$E$511,A720)</f>
        <v>42.234788325381864</v>
      </c>
      <c r="CC720">
        <f ca="1">_xll.EMP($F$412:$F$511,$G$412:$G$511,A720)</f>
        <v>48.710963668263553</v>
      </c>
      <c r="CD720">
        <f ca="1">_xll.EMP($H$412:$H$511,$I$412:$I$511,A720)</f>
        <v>42.33802389372417</v>
      </c>
      <c r="CE720">
        <f ca="1">_xll.EMP($J$412:$J$511,$K$412:$K$511,A720)</f>
        <v>46.545126290494665</v>
      </c>
      <c r="CF720" t="e">
        <f ca="1">_xll.EMP($L$412:$L$511,$M$412:$M$511,A720)</f>
        <v>#VALUE!</v>
      </c>
      <c r="CG720">
        <f ca="1">_xll.EMP($N$412:$N$511,$O$412:$O$511,A720)</f>
        <v>40.86308604967288</v>
      </c>
      <c r="CH720">
        <f ca="1">_xll.EMP($P$412:$P$511,$Q$412:$Q$511,A720)</f>
        <v>41.709392857883394</v>
      </c>
      <c r="CI720">
        <f ca="1">_xll.EMP($R$412:$R$511,$S$412:$S$511,A720)</f>
        <v>42.068606145278935</v>
      </c>
      <c r="CJ720">
        <f ca="1">_xll.EMP($T$412:$T$511,$U$412:$U$511,A720)</f>
        <v>41.288419435172514</v>
      </c>
      <c r="CK720">
        <f ca="1">_xll.EMP($V$412:$V$511,$W$412:$W$511,A720)</f>
        <v>43.315092925711042</v>
      </c>
      <c r="CM720" s="12"/>
      <c r="CP720" s="6">
        <f t="shared" ca="1" si="198"/>
        <v>33.73177626503972</v>
      </c>
      <c r="CQ720" s="6">
        <f ca="1">_xll.DEXPONINV($J$105,$K$105,A720)</f>
        <v>37.281372108461596</v>
      </c>
      <c r="CR720" s="6">
        <f ca="1">_xll.EXPONINV($K$106,A720)+$J$106</f>
        <v>39.889985107776631</v>
      </c>
      <c r="CS720" s="6">
        <f t="shared" ca="1" si="199"/>
        <v>35.453570349231512</v>
      </c>
      <c r="CT720" s="6">
        <f ca="1">_xll.LOGISTICINV($J$108,$K$108,A720)</f>
        <v>35.633540466549213</v>
      </c>
      <c r="CU720" s="6">
        <f ca="1">_xll.LOGLOGINV($J$109,$K$109,A720)</f>
        <v>37.282442401675659</v>
      </c>
      <c r="CV720" s="6">
        <f ca="1">_xll.LOGLOGISTICINV($J$110,$K$110,A720)</f>
        <v>37.082757285458783</v>
      </c>
      <c r="CW720" s="6">
        <f t="shared" ca="1" si="200"/>
        <v>35.758220490277097</v>
      </c>
      <c r="CX720" s="6">
        <f t="shared" ca="1" si="201"/>
        <v>34.984687573542331</v>
      </c>
      <c r="CY720" s="6">
        <f ca="1">_xll.PARETO($J$113,$K$113,A720)</f>
        <v>44.144840250178326</v>
      </c>
      <c r="CZ720" s="6">
        <f ca="1">_xll.UNIFORM($J$114,$K$114,A720)</f>
        <v>32.586605487935628</v>
      </c>
      <c r="DA720" s="6">
        <f ca="1">_xll.WEIBINV($J$115,$K$115,A720)</f>
        <v>34.207210680811698</v>
      </c>
      <c r="DB720" s="13"/>
      <c r="DC720" s="13"/>
      <c r="DD720" s="12"/>
      <c r="DE720">
        <f ca="1">_xll.EMP($B$524:$B$623,$C$524:$C$623,A720)</f>
        <v>34.141974237094523</v>
      </c>
      <c r="DF720">
        <f ca="1">_xll.EMP($D$524:$D$623,$E$524:$E$623,A720)</f>
        <v>34.080693512795058</v>
      </c>
      <c r="DG720">
        <f ca="1">_xll.EMP($F$524:$F$623,$G$524:$G$623,A720)</f>
        <v>34.127623321713244</v>
      </c>
      <c r="DH720">
        <f ca="1">_xll.EMP($H$524:$H$623,$I$524:$I$623,A720)</f>
        <v>34.082954781569036</v>
      </c>
      <c r="DI720">
        <f ca="1">_xll.EMP($J$524:$J$623,$K$524:$K$623,A720)</f>
        <v>34.123878903788665</v>
      </c>
      <c r="DJ720" t="e">
        <f ca="1">_xll.EMP($L$524:$L$623,$M$524:$M$623,A720)</f>
        <v>#VALUE!</v>
      </c>
      <c r="DK720">
        <f ca="1">_xll.EMP($N$524:$N$623,$O$524:$O$623,A720)</f>
        <v>34.022099015953863</v>
      </c>
      <c r="DL720">
        <f ca="1">_xll.EMP($P$524:$P$623,$Q$524:$Q$623,A720)</f>
        <v>34.069658588840483</v>
      </c>
      <c r="DM720">
        <f ca="1">_xll.EMP($R$524:$R$623,$S$524:$S$623,A720)</f>
        <v>34.074593534732216</v>
      </c>
      <c r="DN720">
        <f ca="1">_xll.EMP($T$524:$T$623,$U$524:$U$623,A720)</f>
        <v>34.060222203996226</v>
      </c>
      <c r="DO720">
        <f ca="1">_xll.EMP($V$524:$V$623,$W$524:$W$623,A720)</f>
        <v>34.104191423532335</v>
      </c>
    </row>
    <row r="721" spans="1:119">
      <c r="A721">
        <v>0.9</v>
      </c>
      <c r="D721" s="6">
        <f t="shared" ca="1" si="186"/>
        <v>719.49242575506264</v>
      </c>
      <c r="E721" s="6">
        <f ca="1">_xll.DEXPONINV($C$84,$D$84,A721)</f>
        <v>652.16932955785001</v>
      </c>
      <c r="F721" s="6">
        <f ca="1">_xll.EXPONINV($D$85,A721)+$C$85</f>
        <v>943.88401172106433</v>
      </c>
      <c r="G721" s="6">
        <f t="shared" ca="1" si="187"/>
        <v>750.91826081766408</v>
      </c>
      <c r="H721" s="6">
        <f ca="1">_xll.LOGISTICINV($C$87,$D$87,A721)</f>
        <v>671.15558582256847</v>
      </c>
      <c r="I721" s="6">
        <f ca="1">_xll.LOGLOGINV($C$88,$D$88,A721)</f>
        <v>784.59737362778196</v>
      </c>
      <c r="J721" s="6">
        <f ca="1">_xll.LOGLOGISTICINV($C$89,$D$89,A721)</f>
        <v>795.7085568978963</v>
      </c>
      <c r="K721" s="6">
        <f t="shared" ca="1" si="188"/>
        <v>852.12726828482221</v>
      </c>
      <c r="L721" s="6">
        <f t="shared" ca="1" si="189"/>
        <v>676.69725046358076</v>
      </c>
      <c r="M721" s="6">
        <f ca="1">_xll.PARETO($C$92,$D$92,A721)</f>
        <v>3258.0891625062595</v>
      </c>
      <c r="N721" s="6">
        <f ca="1">_xll.UNIFORM($C$93,$D$93,A721)</f>
        <v>690.47060534329535</v>
      </c>
      <c r="O721" s="6">
        <f ca="1">_xll.WEIBINV($C$94,$D$94,A721)</f>
        <v>679.29922099046064</v>
      </c>
      <c r="P721" s="13"/>
      <c r="Q721" s="13"/>
      <c r="R721" s="13"/>
      <c r="S721">
        <f ca="1">_xll.EMP($B$186:$B$285,$C$186:$C$285,A721)</f>
        <v>753.52836787828062</v>
      </c>
      <c r="T721">
        <f ca="1">_xll.EMP($D$186:$D$285,$E$186:$E$285,A721)</f>
        <v>671.23214280281832</v>
      </c>
      <c r="U721">
        <f ca="1">_xll.EMP($F$186:$F$285,$G$186:$G$285,A721)</f>
        <v>731.78348110703462</v>
      </c>
      <c r="V721">
        <f ca="1">_xll.EMP($H$186:$H$285,$I$186:$I$285,A721)</f>
        <v>671.2430704008824</v>
      </c>
      <c r="W721">
        <f ca="1">_xll.EMP($J$186:$J$285,$K$186:$K$285,A721)</f>
        <v>701.87335789759629</v>
      </c>
      <c r="X721" t="e">
        <f ca="1">_xll.EMP($L$186:$L$285,$M$186:$M$285,A721)</f>
        <v>#VALUE!</v>
      </c>
      <c r="Y721">
        <f ca="1">_xll.EMP($N$186:$N$285,$O$186:$O$285,A721)</f>
        <v>670.82114952250902</v>
      </c>
      <c r="Z721">
        <f ca="1">_xll.EMP($P$186:$P$285,$Q$186:$Q$285,A721)</f>
        <v>671.02278122016003</v>
      </c>
      <c r="AA721">
        <f ca="1">_xll.EMP($R$186:$R$285,$S$186:$S$285,A721)</f>
        <v>671.2300450257452</v>
      </c>
      <c r="AB721">
        <f ca="1">_xll.EMP($T$186:$T$285,$U$186:$U$285,A721)</f>
        <v>670.85766716635396</v>
      </c>
      <c r="AC721">
        <f ca="1">_xll.EMP($V$186:$V$285,$W$186:$W$285,A721)</f>
        <v>671.99992161209775</v>
      </c>
      <c r="AH721" s="6">
        <f t="shared" ca="1" si="190"/>
        <v>561.61773891939993</v>
      </c>
      <c r="AI721" s="6">
        <f ca="1">_xll.DEXPONINV($J$84,$K$84,A721)</f>
        <v>476.34657673365996</v>
      </c>
      <c r="AJ721" s="6">
        <f ca="1">_xll.EXPONINV($K$85,A721)+$J$85</f>
        <v>509.54045783802258</v>
      </c>
      <c r="AK721" s="6">
        <f t="shared" ca="1" si="191"/>
        <v>508.75457170394134</v>
      </c>
      <c r="AL721" s="6">
        <f ca="1">_xll.LOGISTICINV($J$87,$K$87,A721)</f>
        <v>480.91054963023578</v>
      </c>
      <c r="AM721" s="6">
        <f ca="1">_xll.LOGLOGINV($J$88,$K$88,A721)</f>
        <v>487.19920083828174</v>
      </c>
      <c r="AN721" s="6">
        <f ca="1">_xll.LOGLOGISTICINV($J$89,$K$89,A721)</f>
        <v>483.96709666000584</v>
      </c>
      <c r="AO721" s="6">
        <f t="shared" ca="1" si="192"/>
        <v>505.60120300880925</v>
      </c>
      <c r="AP721" s="6">
        <f t="shared" ca="1" si="193"/>
        <v>514.83374442679235</v>
      </c>
      <c r="AQ721" s="6">
        <f ca="1">_xll.PARETO($J$92,$K$92,A721)</f>
        <v>514.19460200517415</v>
      </c>
      <c r="AR721" s="6">
        <f ca="1">_xll.UNIFORM($J$93,$K$93,A721)</f>
        <v>596.85081174824893</v>
      </c>
      <c r="AS721" s="6">
        <f ca="1">_xll.WEIBINV($J$94,$K$94,A721)</f>
        <v>534.34926669023741</v>
      </c>
      <c r="AT721" s="13"/>
      <c r="AU721" s="13"/>
      <c r="AV721" s="12"/>
      <c r="AW721">
        <f ca="1">_xll.EMP($B$299:$B$398,$C$299:$C$398,A721)</f>
        <v>608.03944335450433</v>
      </c>
      <c r="AX721">
        <f ca="1">_xll.EMP($D$299:$D$398,$E$299:$E$398,A721)</f>
        <v>602.02632406063469</v>
      </c>
      <c r="AY721">
        <f ca="1">_xll.EMP($F$299:$F$398,$G$299:$G$398,A721)</f>
        <v>542.94930407155994</v>
      </c>
      <c r="AZ721">
        <f ca="1">_xll.EMP($H$299:$H$398,$I$299:$I$398,A721)</f>
        <v>602.02632406063469</v>
      </c>
      <c r="BA721">
        <f ca="1">_xll.EMP($J$299:$J$398,$K$299:$K$398,A721)</f>
        <v>533.77096303647522</v>
      </c>
      <c r="BB721" t="e">
        <f ca="1">_xll.EMP($L$299:$L$398,$M$299:$M$398,A721)</f>
        <v>#VALUE!</v>
      </c>
      <c r="BC721">
        <f ca="1">_xll.EMP($N$299:$N$398,$O$299:$O$398,A721)</f>
        <v>602.02632406063469</v>
      </c>
      <c r="BD721">
        <f ca="1">_xll.EMP($P$299:$P$398,$Q$299:$Q$398,A721)</f>
        <v>602.02632406063469</v>
      </c>
      <c r="BE721">
        <f ca="1">_xll.EMP($R$299:$R$398,$S$299:$S$398,A721)</f>
        <v>602.02632406063469</v>
      </c>
      <c r="BF721">
        <f ca="1">_xll.EMP($T$299:$T$398,$U$299:$U$398,A721)</f>
        <v>602.02632406063469</v>
      </c>
      <c r="BG721">
        <f ca="1">_xll.EMP($V$299:$V$398,$W$299:$W$398,A721)</f>
        <v>602.02632406063469</v>
      </c>
      <c r="BH721" s="12"/>
      <c r="BL721" s="6">
        <f t="shared" ca="1" si="194"/>
        <v>49.465190251509483</v>
      </c>
      <c r="BM721" s="6">
        <f ca="1">_xll.DEXPONINV($C$105,$D$105,A721)</f>
        <v>40.396236569597768</v>
      </c>
      <c r="BN721" s="6">
        <f ca="1">_xll.EXPONINV($D$106,A721)+$C$106</f>
        <v>47.557202549281755</v>
      </c>
      <c r="BO721" s="6">
        <f t="shared" ca="1" si="195"/>
        <v>43.849365591417552</v>
      </c>
      <c r="BP721" s="6">
        <f ca="1">_xll.LOGISTICINV($C$108,$D$108,A721)</f>
        <v>42.36857556569727</v>
      </c>
      <c r="BQ721" s="6">
        <f ca="1">_xll.LOGLOGINV($C$109,$D$109,A721)</f>
        <v>43.173412730624193</v>
      </c>
      <c r="BR721" s="6">
        <f ca="1">_xll.LOGLOGISTICINV($C$110,$D$110,A721)</f>
        <v>42.669728077673213</v>
      </c>
      <c r="BS721" s="6">
        <f t="shared" ca="1" si="196"/>
        <v>43.777894770977561</v>
      </c>
      <c r="BT721" s="6">
        <f t="shared" ca="1" si="197"/>
        <v>44.1471347065022</v>
      </c>
      <c r="BU721" s="6">
        <f ca="1">_xll.PARETO($C$113,$D$113,A721)</f>
        <v>54.360908220284045</v>
      </c>
      <c r="BV721" s="6">
        <f ca="1">_xll.UNIFORM($C$114,$D$114,A721)</f>
        <v>51.286504498336313</v>
      </c>
      <c r="BW721" s="6">
        <f ca="1">_xll.WEIBINV($C$115,$D$115,A721)</f>
        <v>45.223903365786711</v>
      </c>
      <c r="BX721" s="13"/>
      <c r="BY721" s="13"/>
      <c r="BZ721" s="12"/>
      <c r="CA721">
        <f ca="1">_xll.EMP($B$412:$B$511,$C$412:$C$511,A721)</f>
        <v>54.56355028977643</v>
      </c>
      <c r="CB721">
        <f ca="1">_xll.EMP($D$412:$D$511,$E$412:$E$511,A721)</f>
        <v>48.723325786419466</v>
      </c>
      <c r="CC721">
        <f ca="1">_xll.EMP($F$412:$F$511,$G$412:$G$511,A721)</f>
        <v>50.037854728236461</v>
      </c>
      <c r="CD721">
        <f ca="1">_xll.EMP($H$412:$H$511,$I$412:$I$511,A721)</f>
        <v>48.723325786419466</v>
      </c>
      <c r="CE721">
        <f ca="1">_xll.EMP($J$412:$J$511,$K$412:$K$511,A721)</f>
        <v>47.797057686222708</v>
      </c>
      <c r="CF721" t="e">
        <f ca="1">_xll.EMP($L$412:$L$511,$M$412:$M$511,A721)</f>
        <v>#VALUE!</v>
      </c>
      <c r="CG721">
        <f ca="1">_xll.EMP($N$412:$N$511,$O$412:$O$511,A721)</f>
        <v>48.723325786419466</v>
      </c>
      <c r="CH721">
        <f ca="1">_xll.EMP($P$412:$P$511,$Q$412:$Q$511,A721)</f>
        <v>48.723325786419466</v>
      </c>
      <c r="CI721">
        <f ca="1">_xll.EMP($R$412:$R$511,$S$412:$S$511,A721)</f>
        <v>48.723325786419466</v>
      </c>
      <c r="CJ721">
        <f ca="1">_xll.EMP($T$412:$T$511,$U$412:$U$511,A721)</f>
        <v>48.723325786419466</v>
      </c>
      <c r="CK721">
        <f ca="1">_xll.EMP($V$412:$V$511,$W$412:$W$511,A721)</f>
        <v>48.723325786419466</v>
      </c>
      <c r="CM721" s="12"/>
      <c r="CP721" s="6">
        <f t="shared" ca="1" si="198"/>
        <v>33.801040505133251</v>
      </c>
      <c r="CQ721" s="6">
        <f ca="1">_xll.DEXPONINV($J$105,$K$105,A721)</f>
        <v>37.669040919278942</v>
      </c>
      <c r="CR721" s="6">
        <f ca="1">_xll.EXPONINV($K$106,A721)+$J$106</f>
        <v>40.76975377755997</v>
      </c>
      <c r="CS721" s="6">
        <f t="shared" ca="1" si="199"/>
        <v>35.793740376927616</v>
      </c>
      <c r="CT721" s="6">
        <f ca="1">_xll.LOGISTICINV($J$108,$K$108,A721)</f>
        <v>35.954876672459314</v>
      </c>
      <c r="CU721" s="6">
        <f ca="1">_xll.LOGLOGINV($J$109,$K$109,A721)</f>
        <v>37.80880750557327</v>
      </c>
      <c r="CV721" s="6">
        <f ca="1">_xll.LOGLOGISTICINV($J$110,$K$110,A721)</f>
        <v>37.533947650791681</v>
      </c>
      <c r="CW721" s="6">
        <f t="shared" ca="1" si="200"/>
        <v>36.138426617449404</v>
      </c>
      <c r="CX721" s="6">
        <f t="shared" ca="1" si="201"/>
        <v>35.264556267649901</v>
      </c>
      <c r="CY721" s="6">
        <f ca="1">_xll.PARETO($J$113,$K$113,A721)</f>
        <v>45.728529226886188</v>
      </c>
      <c r="CZ721" s="6">
        <f ca="1">_xll.UNIFORM($J$114,$K$114,A721)</f>
        <v>32.733471308309362</v>
      </c>
      <c r="DA721" s="6">
        <f ca="1">_xll.WEIBINV($J$115,$K$115,A721)</f>
        <v>34.399496690619848</v>
      </c>
      <c r="DB721" s="13"/>
      <c r="DC721" s="13"/>
      <c r="DD721" s="12"/>
      <c r="DE721">
        <f ca="1">_xll.EMP($B$524:$B$623,$C$524:$C$623,A721)</f>
        <v>34.147442898453797</v>
      </c>
      <c r="DF721">
        <f ca="1">_xll.EMP($D$524:$D$623,$E$524:$E$623,A721)</f>
        <v>34.091733149090643</v>
      </c>
      <c r="DG721">
        <f ca="1">_xll.EMP($F$524:$F$623,$G$524:$G$623,A721)</f>
        <v>34.13439661174354</v>
      </c>
      <c r="DH721">
        <f ca="1">_xll.EMP($H$524:$H$623,$I$524:$I$623,A721)</f>
        <v>34.093788847976079</v>
      </c>
      <c r="DI721">
        <f ca="1">_xll.EMP($J$524:$J$623,$K$524:$K$623,A721)</f>
        <v>34.130992595448468</v>
      </c>
      <c r="DJ721" t="e">
        <f ca="1">_xll.EMP($L$524:$L$623,$M$524:$M$623,A721)</f>
        <v>#VALUE!</v>
      </c>
      <c r="DK721">
        <f ca="1">_xll.EMP($N$524:$N$623,$O$524:$O$623,A721)</f>
        <v>34.063090821189576</v>
      </c>
      <c r="DL721">
        <f ca="1">_xll.EMP($P$524:$P$623,$Q$524:$Q$623,A721)</f>
        <v>34.081701400041034</v>
      </c>
      <c r="DM721">
        <f ca="1">_xll.EMP($R$524:$R$623,$S$524:$S$623,A721)</f>
        <v>34.086187714488055</v>
      </c>
      <c r="DN721">
        <f ca="1">_xll.EMP($T$524:$T$623,$U$524:$U$623,A721)</f>
        <v>34.073122868364436</v>
      </c>
      <c r="DO721">
        <f ca="1">_xll.EMP($V$524:$V$623,$W$524:$W$623,A721)</f>
        <v>34.113094886124536</v>
      </c>
    </row>
    <row r="722" spans="1:119">
      <c r="A722">
        <v>0.91</v>
      </c>
      <c r="D722" s="6">
        <f t="shared" ca="1" si="186"/>
        <v>724.78905917889165</v>
      </c>
      <c r="E722" s="6">
        <f ca="1">_xll.DEXPONINV($C$84,$D$84,A722)</f>
        <v>665.80372009492578</v>
      </c>
      <c r="F722" s="6">
        <f ca="1">_xll.EXPONINV($D$85,A722)+$C$85</f>
        <v>983.35188725087028</v>
      </c>
      <c r="G722" s="6">
        <f t="shared" ca="1" si="187"/>
        <v>769.22662405269352</v>
      </c>
      <c r="H722" s="6">
        <f ca="1">_xll.LOGISTICINV($C$87,$D$87,A722)</f>
        <v>682.2120549998798</v>
      </c>
      <c r="I722" s="6">
        <f ca="1">_xll.LOGLOGINV($C$88,$D$88,A722)</f>
        <v>805.2060035506662</v>
      </c>
      <c r="J722" s="6">
        <f ca="1">_xll.LOGLOGISTICINV($C$89,$D$89,A722)</f>
        <v>819.42948345986179</v>
      </c>
      <c r="K722" s="6">
        <f t="shared" ca="1" si="188"/>
        <v>882.02386261139031</v>
      </c>
      <c r="L722" s="6">
        <f t="shared" ca="1" si="189"/>
        <v>686.89561194744033</v>
      </c>
      <c r="M722" s="6">
        <f ca="1">_xll.PARETO($C$92,$D$92,A722)</f>
        <v>3857.4184125169922</v>
      </c>
      <c r="N722" s="6">
        <f ca="1">_xll.UNIFORM($C$93,$D$93,A722)</f>
        <v>697.23872950735199</v>
      </c>
      <c r="O722" s="6">
        <f ca="1">_xll.WEIBINV($C$94,$D$94,A722)</f>
        <v>689.99658242744874</v>
      </c>
      <c r="P722" s="13"/>
      <c r="Q722" s="13"/>
      <c r="R722" s="13"/>
      <c r="S722">
        <f ca="1">_xll.EMP($B$186:$B$285,$C$186:$C$285,A722)</f>
        <v>753.99071578883877</v>
      </c>
      <c r="T722">
        <f ca="1">_xll.EMP($D$186:$D$285,$E$186:$E$285,A722)</f>
        <v>700.65292002653098</v>
      </c>
      <c r="U722">
        <f ca="1">_xll.EMP($F$186:$F$285,$G$186:$G$285,A722)</f>
        <v>744.49599279987694</v>
      </c>
      <c r="V722">
        <f ca="1">_xll.EMP($H$186:$H$285,$I$186:$I$285,A722)</f>
        <v>698.91734938686227</v>
      </c>
      <c r="W722">
        <f ca="1">_xll.EMP($J$186:$J$285,$K$186:$K$285,A722)</f>
        <v>713.71137655455891</v>
      </c>
      <c r="X722" t="e">
        <f ca="1">_xll.EMP($L$186:$L$285,$M$186:$M$285,A722)</f>
        <v>#VALUE!</v>
      </c>
      <c r="Y722">
        <f ca="1">_xll.EMP($N$186:$N$285,$O$186:$O$285,A722)</f>
        <v>721.29939072622983</v>
      </c>
      <c r="Z722">
        <f ca="1">_xll.EMP($P$186:$P$285,$Q$186:$Q$285,A722)</f>
        <v>708.78799794101587</v>
      </c>
      <c r="AA722">
        <f ca="1">_xll.EMP($R$186:$R$285,$S$186:$S$285,A722)</f>
        <v>704.36338814047247</v>
      </c>
      <c r="AB722">
        <f ca="1">_xll.EMP($T$186:$T$285,$U$186:$U$285,A722)</f>
        <v>714.94205935582193</v>
      </c>
      <c r="AC722">
        <f ca="1">_xll.EMP($V$186:$V$285,$W$186:$W$285,A722)</f>
        <v>681.48088046754458</v>
      </c>
      <c r="AH722" s="6">
        <f t="shared" ca="1" si="190"/>
        <v>566.6255229090184</v>
      </c>
      <c r="AI722" s="6">
        <f ca="1">_xll.DEXPONINV($J$84,$K$84,A722)</f>
        <v>480.97913004129913</v>
      </c>
      <c r="AJ722" s="6">
        <f ca="1">_xll.EXPONINV($K$85,A722)+$J$85</f>
        <v>516.65089430630883</v>
      </c>
      <c r="AK722" s="6">
        <f t="shared" ca="1" si="191"/>
        <v>513.2268058262116</v>
      </c>
      <c r="AL722" s="6">
        <f ca="1">_xll.LOGISTICINV($J$87,$K$87,A722)</f>
        <v>484.73927136691935</v>
      </c>
      <c r="AM722" s="6">
        <f ca="1">_xll.LOGLOGINV($J$88,$K$88,A722)</f>
        <v>491.80607099934332</v>
      </c>
      <c r="AN722" s="6">
        <f ca="1">_xll.LOGLOGISTICINV($J$89,$K$89,A722)</f>
        <v>488.28920723148525</v>
      </c>
      <c r="AO722" s="6">
        <f t="shared" ca="1" si="192"/>
        <v>510.1550394841824</v>
      </c>
      <c r="AP722" s="6">
        <f t="shared" ca="1" si="193"/>
        <v>519.13930070650326</v>
      </c>
      <c r="AQ722" s="6">
        <f ca="1">_xll.PARETO($J$92,$K$92,A722)</f>
        <v>523.04335432976086</v>
      </c>
      <c r="AR722" s="6">
        <f ca="1">_xll.UNIFORM($J$93,$K$93,A722)</f>
        <v>599.54752605838564</v>
      </c>
      <c r="AS722" s="6">
        <f ca="1">_xll.WEIBINV($J$94,$K$94,A722)</f>
        <v>539.04722389344658</v>
      </c>
      <c r="AT722" s="13"/>
      <c r="AU722" s="13"/>
      <c r="AV722" s="12"/>
      <c r="AW722">
        <f ca="1">_xll.EMP($B$299:$B$398,$C$299:$C$398,A722)</f>
        <v>615.87286339316938</v>
      </c>
      <c r="AX722">
        <f ca="1">_xll.EMP($D$299:$D$398,$E$299:$E$398,A722)</f>
        <v>611.10402685110353</v>
      </c>
      <c r="AY722">
        <f ca="1">_xll.EMP($F$299:$F$398,$G$299:$G$398,A722)</f>
        <v>589.60572073447725</v>
      </c>
      <c r="AZ722">
        <f ca="1">_xll.EMP($H$299:$H$398,$I$299:$I$398,A722)</f>
        <v>610.7453711838773</v>
      </c>
      <c r="BA722">
        <f ca="1">_xll.EMP($J$299:$J$398,$K$299:$K$398,A722)</f>
        <v>596.37568062446337</v>
      </c>
      <c r="BB722" t="e">
        <f ca="1">_xll.EMP($L$299:$L$398,$M$299:$M$398,A722)</f>
        <v>#VALUE!</v>
      </c>
      <c r="BC722">
        <f ca="1">_xll.EMP($N$299:$N$398,$O$299:$O$398,A722)</f>
        <v>615.73304618695965</v>
      </c>
      <c r="BD722">
        <f ca="1">_xll.EMP($P$299:$P$398,$Q$299:$Q$398,A722)</f>
        <v>612.96595546030767</v>
      </c>
      <c r="BE722">
        <f ca="1">_xll.EMP($R$299:$R$398,$S$299:$S$398,A722)</f>
        <v>611.89598819908281</v>
      </c>
      <c r="BF722">
        <f ca="1">_xll.EMP($T$299:$T$398,$U$299:$U$398,A722)</f>
        <v>614.19776026721968</v>
      </c>
      <c r="BG722">
        <f ca="1">_xll.EMP($V$299:$V$398,$W$299:$W$398,A722)</f>
        <v>606.69667132539894</v>
      </c>
      <c r="BH722" s="12"/>
      <c r="BL722" s="6">
        <f t="shared" ca="1" si="194"/>
        <v>49.996600335878213</v>
      </c>
      <c r="BM722" s="6">
        <f ca="1">_xll.DEXPONINV($C$105,$D$105,A722)</f>
        <v>41.206412391411142</v>
      </c>
      <c r="BN722" s="6">
        <f ca="1">_xll.EXPONINV($D$106,A722)+$C$106</f>
        <v>48.858398508477109</v>
      </c>
      <c r="BO722" s="6">
        <f t="shared" ca="1" si="195"/>
        <v>44.540847055457789</v>
      </c>
      <c r="BP722" s="6">
        <f ca="1">_xll.LOGISTICINV($C$108,$D$108,A722)</f>
        <v>43.002737774414896</v>
      </c>
      <c r="BQ722" s="6">
        <f ca="1">_xll.LOGLOGINV($C$109,$D$109,A722)</f>
        <v>43.965656304258957</v>
      </c>
      <c r="BR722" s="6">
        <f ca="1">_xll.LOGLOGISTICINV($C$110,$D$110,A722)</f>
        <v>43.521178353341277</v>
      </c>
      <c r="BS722" s="6">
        <f t="shared" ca="1" si="196"/>
        <v>44.542041901015644</v>
      </c>
      <c r="BT722" s="6">
        <f t="shared" ca="1" si="197"/>
        <v>44.732760202293264</v>
      </c>
      <c r="BU722" s="6">
        <f ca="1">_xll.PARETO($C$113,$D$113,A722)</f>
        <v>57.023118689360693</v>
      </c>
      <c r="BV722" s="6">
        <f ca="1">_xll.UNIFORM($C$114,$D$114,A722)</f>
        <v>51.643905473659913</v>
      </c>
      <c r="BW722" s="6">
        <f ca="1">_xll.WEIBINV($C$115,$D$115,A722)</f>
        <v>45.846437128464672</v>
      </c>
      <c r="BX722" s="13"/>
      <c r="BY722" s="13"/>
      <c r="BZ722" s="12"/>
      <c r="CA722">
        <f ca="1">_xll.EMP($B$412:$B$511,$C$412:$C$511,A722)</f>
        <v>54.593246685956011</v>
      </c>
      <c r="CB722">
        <f ca="1">_xll.EMP($D$412:$D$511,$E$412:$E$511,A722)</f>
        <v>51.346498664754122</v>
      </c>
      <c r="CC722">
        <f ca="1">_xll.EMP($F$412:$F$511,$G$412:$G$511,A722)</f>
        <v>51.364266201031434</v>
      </c>
      <c r="CD722">
        <f ca="1">_xll.EMP($H$412:$H$511,$I$412:$I$511,A722)</f>
        <v>51.243106667347057</v>
      </c>
      <c r="CE722">
        <f ca="1">_xll.EMP($J$412:$J$511,$K$412:$K$511,A722)</f>
        <v>49.180425759932845</v>
      </c>
      <c r="CF722" t="e">
        <f ca="1">_xll.EMP($L$412:$L$511,$M$412:$M$511,A722)</f>
        <v>#VALUE!</v>
      </c>
      <c r="CG722">
        <f ca="1">_xll.EMP($N$412:$N$511,$O$412:$O$511,A722)</f>
        <v>52.61300399975714</v>
      </c>
      <c r="CH722">
        <f ca="1">_xll.EMP($P$412:$P$511,$Q$412:$Q$511,A722)</f>
        <v>51.841036577208854</v>
      </c>
      <c r="CI722">
        <f ca="1">_xll.EMP($R$412:$R$511,$S$412:$S$511,A722)</f>
        <v>51.571767334488882</v>
      </c>
      <c r="CJ722">
        <f ca="1">_xll.EMP($T$412:$T$511,$U$412:$U$511,A722)</f>
        <v>52.220259915812804</v>
      </c>
      <c r="CK722">
        <f ca="1">_xll.EMP($V$412:$V$511,$W$412:$W$511,A722)</f>
        <v>50.104464254851237</v>
      </c>
      <c r="CM722" s="12"/>
      <c r="CP722" s="6">
        <f t="shared" ca="1" si="198"/>
        <v>33.865836762295729</v>
      </c>
      <c r="CQ722" s="6">
        <f ca="1">_xll.DEXPONINV($J$105,$K$105,A722)</f>
        <v>38.097588907500423</v>
      </c>
      <c r="CR722" s="6">
        <f ca="1">_xll.EXPONINV($K$106,A722)+$J$106</f>
        <v>41.742292921838931</v>
      </c>
      <c r="CS722" s="6">
        <f t="shared" ca="1" si="199"/>
        <v>36.162130819484474</v>
      </c>
      <c r="CT722" s="6">
        <f ca="1">_xll.LOGISTICINV($J$108,$K$108,A722)</f>
        <v>36.306169292206199</v>
      </c>
      <c r="CU722" s="6">
        <f ca="1">_xll.LOGLOGINV($J$109,$K$109,A722)</f>
        <v>38.387394561085657</v>
      </c>
      <c r="CV722" s="6">
        <f ca="1">_xll.LOGLOGISTICINV($J$110,$K$110,A722)</f>
        <v>38.033483592651201</v>
      </c>
      <c r="CW722" s="6">
        <f t="shared" ca="1" si="200"/>
        <v>36.552032410803207</v>
      </c>
      <c r="CX722" s="6">
        <f t="shared" ca="1" si="201"/>
        <v>35.56568603448985</v>
      </c>
      <c r="CY722" s="6">
        <f ca="1">_xll.PARETO($J$113,$K$113,A722)</f>
        <v>47.545415876713903</v>
      </c>
      <c r="CZ722" s="6">
        <f ca="1">_xll.UNIFORM($J$114,$K$114,A722)</f>
        <v>32.880337128683088</v>
      </c>
      <c r="DA722" s="6">
        <f ca="1">_xll.WEIBINV($J$115,$K$115,A722)</f>
        <v>34.604184899992397</v>
      </c>
      <c r="DB722" s="13"/>
      <c r="DC722" s="13"/>
      <c r="DD722" s="12"/>
      <c r="DE722">
        <f ca="1">_xll.EMP($B$524:$B$623,$C$524:$C$623,A722)</f>
        <v>34.15291155981307</v>
      </c>
      <c r="DF722">
        <f ca="1">_xll.EMP($D$524:$D$623,$E$524:$E$623,A722)</f>
        <v>34.102772785386229</v>
      </c>
      <c r="DG722">
        <f ca="1">_xll.EMP($F$524:$F$623,$G$524:$G$623,A722)</f>
        <v>34.141169901773836</v>
      </c>
      <c r="DH722">
        <f ca="1">_xll.EMP($H$524:$H$623,$I$524:$I$623,A722)</f>
        <v>34.104622914383121</v>
      </c>
      <c r="DI722">
        <f ca="1">_xll.EMP($J$524:$J$623,$K$524:$K$623,A722)</f>
        <v>34.138106287108272</v>
      </c>
      <c r="DJ722" t="e">
        <f ca="1">_xll.EMP($L$524:$L$623,$M$524:$M$623,A722)</f>
        <v>#VALUE!</v>
      </c>
      <c r="DK722">
        <f ca="1">_xll.EMP($N$524:$N$623,$O$524:$O$623,A722)</f>
        <v>34.076994690275264</v>
      </c>
      <c r="DL722">
        <f ca="1">_xll.EMP($P$524:$P$623,$Q$524:$Q$623,A722)</f>
        <v>34.093744211241578</v>
      </c>
      <c r="DM722">
        <f ca="1">_xll.EMP($R$524:$R$623,$S$524:$S$623,A722)</f>
        <v>34.097781894243901</v>
      </c>
      <c r="DN722">
        <f ca="1">_xll.EMP($T$524:$T$623,$U$524:$U$623,A722)</f>
        <v>34.086023532732639</v>
      </c>
      <c r="DO722">
        <f ca="1">_xll.EMP($V$524:$V$623,$W$524:$W$623,A722)</f>
        <v>34.12199834871673</v>
      </c>
    </row>
    <row r="723" spans="1:119">
      <c r="A723">
        <v>0.92</v>
      </c>
      <c r="D723" s="6">
        <f t="shared" ca="1" si="186"/>
        <v>729.86236392070191</v>
      </c>
      <c r="E723" s="6">
        <f ca="1">_xll.DEXPONINV($C$84,$D$84,A723)</f>
        <v>681.04567194714377</v>
      </c>
      <c r="F723" s="6">
        <f ca="1">_xll.EXPONINV($D$85,A723)+$C$85</f>
        <v>1027.4732182996479</v>
      </c>
      <c r="G723" s="6">
        <f t="shared" ca="1" si="187"/>
        <v>789.43615026217344</v>
      </c>
      <c r="H723" s="6">
        <f ca="1">_xll.LOGISTICINV($C$87,$D$87,A723)</f>
        <v>694.43692514478596</v>
      </c>
      <c r="I723" s="6">
        <f ca="1">_xll.LOGLOGINV($C$88,$D$88,A723)</f>
        <v>828.11615426546109</v>
      </c>
      <c r="J723" s="6">
        <f ca="1">_xll.LOGLOGISTICINV($C$89,$D$89,A723)</f>
        <v>846.48118321997765</v>
      </c>
      <c r="K723" s="6">
        <f t="shared" ca="1" si="188"/>
        <v>915.69234885926949</v>
      </c>
      <c r="L723" s="6">
        <f t="shared" ca="1" si="189"/>
        <v>697.97474647107674</v>
      </c>
      <c r="M723" s="6">
        <f ca="1">_xll.PARETO($C$92,$D$92,A723)</f>
        <v>4658.8308729565033</v>
      </c>
      <c r="N723" s="6">
        <f ca="1">_xll.UNIFORM($C$93,$D$93,A723)</f>
        <v>704.00685367140863</v>
      </c>
      <c r="O723" s="6">
        <f ca="1">_xll.WEIBINV($C$94,$D$94,A723)</f>
        <v>701.60053629169818</v>
      </c>
      <c r="P723" s="13"/>
      <c r="Q723" s="13"/>
      <c r="R723" s="13"/>
      <c r="S723">
        <f ca="1">_xll.EMP($B$186:$B$285,$C$186:$C$285,A723)</f>
        <v>754.45306369939703</v>
      </c>
      <c r="T723">
        <f ca="1">_xll.EMP($D$186:$D$285,$E$186:$E$285,A723)</f>
        <v>718.29664969868224</v>
      </c>
      <c r="U723">
        <f ca="1">_xll.EMP($F$186:$F$285,$G$186:$G$285,A723)</f>
        <v>751.68524768710756</v>
      </c>
      <c r="V723">
        <f ca="1">_xll.EMP($H$186:$H$285,$I$186:$I$285,A723)</f>
        <v>716.76167325490144</v>
      </c>
      <c r="W723">
        <f ca="1">_xll.EMP($J$186:$J$285,$K$186:$K$285,A723)</f>
        <v>726.50713248850445</v>
      </c>
      <c r="X723" t="e">
        <f ca="1">_xll.EMP($L$186:$L$285,$M$186:$M$285,A723)</f>
        <v>#VALUE!</v>
      </c>
      <c r="Y723">
        <f ca="1">_xll.EMP($N$186:$N$285,$O$186:$O$285,A723)</f>
        <v>733.64870096137349</v>
      </c>
      <c r="Z723">
        <f ca="1">_xll.EMP($P$186:$P$285,$Q$186:$Q$285,A723)</f>
        <v>724.42261536855949</v>
      </c>
      <c r="AA723">
        <f ca="1">_xll.EMP($R$186:$R$285,$S$186:$S$285,A723)</f>
        <v>722.36079770015692</v>
      </c>
      <c r="AB723">
        <f ca="1">_xll.EMP($T$186:$T$285,$U$186:$U$285,A723)</f>
        <v>728.91507677034178</v>
      </c>
      <c r="AC723">
        <f ca="1">_xll.EMP($V$186:$V$285,$W$186:$W$285,A723)</f>
        <v>699.83627938295456</v>
      </c>
      <c r="AH723" s="6">
        <f t="shared" ca="1" si="190"/>
        <v>571.7724405848727</v>
      </c>
      <c r="AI723" s="6">
        <f ca="1">_xll.DEXPONINV($J$84,$K$84,A723)</f>
        <v>486.15788403663646</v>
      </c>
      <c r="AJ723" s="6">
        <f ca="1">_xll.EXPONINV($K$85,A723)+$J$85</f>
        <v>524.59968600353693</v>
      </c>
      <c r="AK723" s="6">
        <f t="shared" ca="1" si="191"/>
        <v>518.11441578932909</v>
      </c>
      <c r="AL723" s="6">
        <f ca="1">_xll.LOGISTICINV($J$87,$K$87,A723)</f>
        <v>488.97259624679913</v>
      </c>
      <c r="AM723" s="6">
        <f ca="1">_xll.LOGLOGINV($J$88,$K$88,A723)</f>
        <v>496.92742501988459</v>
      </c>
      <c r="AN723" s="6">
        <f ca="1">_xll.LOGLOGISTICINV($J$89,$K$89,A723)</f>
        <v>493.11300728023366</v>
      </c>
      <c r="AO723" s="6">
        <f t="shared" ca="1" si="192"/>
        <v>515.14865803487407</v>
      </c>
      <c r="AP723" s="6">
        <f t="shared" ca="1" si="193"/>
        <v>523.8167027869747</v>
      </c>
      <c r="AQ723" s="6">
        <f ca="1">_xll.PARETO($J$92,$K$92,A723)</f>
        <v>533.11580696939723</v>
      </c>
      <c r="AR723" s="6">
        <f ca="1">_xll.UNIFORM($J$93,$K$93,A723)</f>
        <v>602.24424036852236</v>
      </c>
      <c r="AS723" s="6">
        <f ca="1">_xll.WEIBINV($J$94,$K$94,A723)</f>
        <v>544.10725526463716</v>
      </c>
      <c r="AT723" s="13"/>
      <c r="AU723" s="13"/>
      <c r="AV723" s="12"/>
      <c r="AW723">
        <f ca="1">_xll.EMP($B$299:$B$398,$C$299:$C$398,A723)</f>
        <v>621.16146417603977</v>
      </c>
      <c r="AX723">
        <f ca="1">_xll.EMP($D$299:$D$398,$E$299:$E$398,A723)</f>
        <v>615.01214086799973</v>
      </c>
      <c r="AY723">
        <f ca="1">_xll.EMP($F$299:$F$398,$G$299:$G$398,A723)</f>
        <v>604.25235693847742</v>
      </c>
      <c r="AZ723">
        <f ca="1">_xll.EMP($H$299:$H$398,$I$299:$I$398,A723)</f>
        <v>614.6639369687565</v>
      </c>
      <c r="BA723">
        <f ca="1">_xll.EMP($J$299:$J$398,$K$299:$K$398,A723)</f>
        <v>605.77183314796355</v>
      </c>
      <c r="BB723" t="e">
        <f ca="1">_xll.EMP($L$299:$L$398,$M$299:$M$398,A723)</f>
        <v>#VALUE!</v>
      </c>
      <c r="BC723">
        <f ca="1">_xll.EMP($N$299:$N$398,$O$299:$O$398,A723)</f>
        <v>618.44484665010782</v>
      </c>
      <c r="BD723">
        <f ca="1">_xll.EMP($P$299:$P$398,$Q$299:$Q$398,A723)</f>
        <v>616.34570225813104</v>
      </c>
      <c r="BE723">
        <f ca="1">_xll.EMP($R$299:$R$398,$S$299:$S$398,A723)</f>
        <v>615.92657334459614</v>
      </c>
      <c r="BF723">
        <f ca="1">_xll.EMP($T$299:$T$398,$U$299:$U$398,A723)</f>
        <v>617.31816476987422</v>
      </c>
      <c r="BG723">
        <f ca="1">_xll.EMP($V$299:$V$398,$W$299:$W$398,A723)</f>
        <v>610.97699220645313</v>
      </c>
      <c r="BH723" s="12"/>
      <c r="BL723" s="6">
        <f t="shared" ca="1" si="194"/>
        <v>50.530703088880465</v>
      </c>
      <c r="BM723" s="6">
        <f ca="1">_xll.DEXPONINV($C$105,$D$105,A723)</f>
        <v>42.112111904295936</v>
      </c>
      <c r="BN723" s="6">
        <f ca="1">_xll.EXPONINV($D$106,A723)+$C$106</f>
        <v>50.313011833981122</v>
      </c>
      <c r="BO723" s="6">
        <f t="shared" ca="1" si="195"/>
        <v>45.3000070188031</v>
      </c>
      <c r="BP723" s="6">
        <f ca="1">_xll.LOGISTICINV($C$108,$D$108,A723)</f>
        <v>43.703915567076649</v>
      </c>
      <c r="BQ723" s="6">
        <f ca="1">_xll.LOGLOGINV($C$109,$D$109,A723)</f>
        <v>44.846375679720467</v>
      </c>
      <c r="BR723" s="6">
        <f ca="1">_xll.LOGLOGISTICINV($C$110,$D$110,A723)</f>
        <v>44.482398395330002</v>
      </c>
      <c r="BS723" s="6">
        <f t="shared" ca="1" si="196"/>
        <v>45.387307452865826</v>
      </c>
      <c r="BT723" s="6">
        <f t="shared" ca="1" si="197"/>
        <v>45.368962758812671</v>
      </c>
      <c r="BU723" s="6">
        <f ca="1">_xll.PARETO($C$113,$D$113,A723)</f>
        <v>60.153851016616045</v>
      </c>
      <c r="BV723" s="6">
        <f ca="1">_xll.UNIFORM($C$114,$D$114,A723)</f>
        <v>52.00130644898352</v>
      </c>
      <c r="BW723" s="6">
        <f ca="1">_xll.WEIBINV($C$115,$D$115,A723)</f>
        <v>46.520367826675539</v>
      </c>
      <c r="BX723" s="13"/>
      <c r="BY723" s="13"/>
      <c r="BZ723" s="12"/>
      <c r="CA723">
        <f ca="1">_xll.EMP($B$412:$B$511,$C$412:$C$511,A723)</f>
        <v>54.622943082135585</v>
      </c>
      <c r="CB723">
        <f ca="1">_xll.EMP($D$412:$D$511,$E$412:$E$511,A723)</f>
        <v>52.422673841537993</v>
      </c>
      <c r="CC723">
        <f ca="1">_xll.EMP($F$412:$F$511,$G$412:$G$511,A723)</f>
        <v>52.630220125014489</v>
      </c>
      <c r="CD723">
        <f ca="1">_xll.EMP($H$412:$H$511,$I$412:$I$511,A723)</f>
        <v>52.329460944511133</v>
      </c>
      <c r="CE723">
        <f ca="1">_xll.EMP($J$412:$J$511,$K$412:$K$511,A723)</f>
        <v>50.630840490268191</v>
      </c>
      <c r="CF723" t="e">
        <f ca="1">_xll.EMP($L$412:$L$511,$M$412:$M$511,A723)</f>
        <v>#VALUE!</v>
      </c>
      <c r="CG723">
        <f ca="1">_xll.EMP($N$412:$N$511,$O$412:$O$511,A723)</f>
        <v>53.367589328943197</v>
      </c>
      <c r="CH723">
        <f ca="1">_xll.EMP($P$412:$P$511,$Q$412:$Q$511,A723)</f>
        <v>52.795323983641154</v>
      </c>
      <c r="CI723">
        <f ca="1">_xll.EMP($R$412:$R$511,$S$412:$S$511,A723)</f>
        <v>52.674536138445625</v>
      </c>
      <c r="CJ723">
        <f ca="1">_xll.EMP($T$412:$T$511,$U$412:$U$511,A723)</f>
        <v>53.076942064147751</v>
      </c>
      <c r="CK723">
        <f ca="1">_xll.EMP($V$412:$V$511,$W$412:$W$511,A723)</f>
        <v>51.293476754031509</v>
      </c>
      <c r="CM723" s="12"/>
      <c r="CP723" s="6">
        <f t="shared" ca="1" si="198"/>
        <v>33.925993460380099</v>
      </c>
      <c r="CQ723" s="6">
        <f ca="1">_xll.DEXPONINV($J$105,$K$105,A723)</f>
        <v>38.576664799090494</v>
      </c>
      <c r="CR723" s="6">
        <f ca="1">_xll.EXPONINV($K$106,A723)+$J$106</f>
        <v>42.829499186848601</v>
      </c>
      <c r="CS723" s="6">
        <f t="shared" ca="1" si="199"/>
        <v>36.565137302217963</v>
      </c>
      <c r="CT723" s="6">
        <f ca="1">_xll.LOGISTICINV($J$108,$K$108,A723)</f>
        <v>36.694585032385007</v>
      </c>
      <c r="CU723" s="6">
        <f ca="1">_xll.LOGLOGINV($J$109,$K$109,A723)</f>
        <v>39.030596787192835</v>
      </c>
      <c r="CV723" s="6">
        <f ca="1">_xll.LOGLOGISTICINV($J$110,$K$110,A723)</f>
        <v>38.593551244639372</v>
      </c>
      <c r="CW723" s="6">
        <f t="shared" ca="1" si="200"/>
        <v>37.006725315866674</v>
      </c>
      <c r="CX723" s="6">
        <f t="shared" ca="1" si="201"/>
        <v>35.89282262414411</v>
      </c>
      <c r="CY723" s="6">
        <f ca="1">_xll.PARETO($J$113,$K$113,A723)</f>
        <v>49.662112053637749</v>
      </c>
      <c r="CZ723" s="6">
        <f ca="1">_xll.UNIFORM($J$114,$K$114,A723)</f>
        <v>33.027202949056822</v>
      </c>
      <c r="DA723" s="6">
        <f ca="1">_xll.WEIBINV($J$115,$K$115,A723)</f>
        <v>34.824006593826155</v>
      </c>
      <c r="DB723" s="13"/>
      <c r="DC723" s="13"/>
      <c r="DD723" s="12"/>
      <c r="DE723">
        <f ca="1">_xll.EMP($B$524:$B$623,$C$524:$C$623,A723)</f>
        <v>34.158380221172337</v>
      </c>
      <c r="DF723">
        <f ca="1">_xll.EMP($D$524:$D$623,$E$524:$E$623,A723)</f>
        <v>34.113812421681814</v>
      </c>
      <c r="DG723">
        <f ca="1">_xll.EMP($F$524:$F$623,$G$524:$G$623,A723)</f>
        <v>34.147943191804131</v>
      </c>
      <c r="DH723">
        <f ca="1">_xll.EMP($H$524:$H$623,$I$524:$I$623,A723)</f>
        <v>34.115456980790164</v>
      </c>
      <c r="DI723">
        <f ca="1">_xll.EMP($J$524:$J$623,$K$524:$K$623,A723)</f>
        <v>34.145219978768075</v>
      </c>
      <c r="DJ723" t="e">
        <f ca="1">_xll.EMP($L$524:$L$623,$M$524:$M$623,A723)</f>
        <v>#VALUE!</v>
      </c>
      <c r="DK723">
        <f ca="1">_xll.EMP($N$524:$N$623,$O$524:$O$623,A723)</f>
        <v>34.090898559360959</v>
      </c>
      <c r="DL723">
        <f ca="1">_xll.EMP($P$524:$P$623,$Q$524:$Q$623,A723)</f>
        <v>34.105787022442129</v>
      </c>
      <c r="DM723">
        <f ca="1">_xll.EMP($R$524:$R$623,$S$524:$S$623,A723)</f>
        <v>34.109376073999748</v>
      </c>
      <c r="DN723">
        <f ca="1">_xll.EMP($T$524:$T$623,$U$524:$U$623,A723)</f>
        <v>34.09892419710085</v>
      </c>
      <c r="DO723">
        <f ca="1">_xll.EMP($V$524:$V$623,$W$524:$W$623,A723)</f>
        <v>34.130901811308931</v>
      </c>
    </row>
    <row r="724" spans="1:119">
      <c r="A724">
        <v>0.93</v>
      </c>
      <c r="D724" s="6">
        <f t="shared" ca="1" si="186"/>
        <v>734.69329895124633</v>
      </c>
      <c r="E724" s="6">
        <f ca="1">_xll.DEXPONINV($C$84,$D$84,A724)</f>
        <v>698.32557177142951</v>
      </c>
      <c r="F724" s="6">
        <f ca="1">_xll.EXPONINV($D$85,A724)+$C$85</f>
        <v>1077.4938579151758</v>
      </c>
      <c r="G724" s="6">
        <f t="shared" ca="1" si="187"/>
        <v>812.04415192280226</v>
      </c>
      <c r="H724" s="6">
        <f ca="1">_xll.LOGISTICINV($C$87,$D$87,A724)</f>
        <v>708.14632694759348</v>
      </c>
      <c r="I724" s="6">
        <f ca="1">_xll.LOGLOGINV($C$88,$D$88,A724)</f>
        <v>853.94664127892486</v>
      </c>
      <c r="J724" s="6">
        <f ca="1">_xll.LOGLOGISTICINV($C$89,$D$89,A724)</f>
        <v>877.88163640940195</v>
      </c>
      <c r="K724" s="6">
        <f t="shared" ca="1" si="188"/>
        <v>954.19799202331421</v>
      </c>
      <c r="L724" s="6">
        <f t="shared" ca="1" si="189"/>
        <v>710.15684863282593</v>
      </c>
      <c r="M724" s="6">
        <f ca="1">_xll.PARETO($C$92,$D$92,A724)</f>
        <v>5770.5661661775212</v>
      </c>
      <c r="N724" s="6">
        <f ca="1">_xll.UNIFORM($C$93,$D$93,A724)</f>
        <v>710.77497783546528</v>
      </c>
      <c r="O724" s="6">
        <f ca="1">_xll.WEIBINV($C$94,$D$94,A724)</f>
        <v>714.33767666940253</v>
      </c>
      <c r="P724" s="13"/>
      <c r="Q724" s="13"/>
      <c r="R724" s="13"/>
      <c r="S724">
        <f ca="1">_xll.EMP($B$186:$B$285,$C$186:$C$285,A724)</f>
        <v>754.9154116099553</v>
      </c>
      <c r="T724">
        <f ca="1">_xll.EMP($D$186:$D$285,$E$186:$E$285,A724)</f>
        <v>732.65802187786653</v>
      </c>
      <c r="U724">
        <f ca="1">_xll.EMP($F$186:$F$285,$G$186:$G$285,A724)</f>
        <v>752.49357259920191</v>
      </c>
      <c r="V724">
        <f ca="1">_xll.EMP($H$186:$H$285,$I$186:$I$285,A724)</f>
        <v>731.55812749454606</v>
      </c>
      <c r="W724">
        <f ca="1">_xll.EMP($J$186:$J$285,$K$186:$K$285,A724)</f>
        <v>740.44570833174646</v>
      </c>
      <c r="X724" t="e">
        <f ca="1">_xll.EMP($L$186:$L$285,$M$186:$M$285,A724)</f>
        <v>#VALUE!</v>
      </c>
      <c r="Y724">
        <f ca="1">_xll.EMP($N$186:$N$285,$O$186:$O$285,A724)</f>
        <v>742.83568078464521</v>
      </c>
      <c r="Z724">
        <f ca="1">_xll.EMP($P$186:$P$285,$Q$186:$Q$285,A724)</f>
        <v>736.70601784659061</v>
      </c>
      <c r="AA724">
        <f ca="1">_xll.EMP($R$186:$R$285,$S$186:$S$285,A724)</f>
        <v>736.19241928471456</v>
      </c>
      <c r="AB724">
        <f ca="1">_xll.EMP($T$186:$T$285,$U$186:$U$285,A724)</f>
        <v>739.67523201992162</v>
      </c>
      <c r="AC724">
        <f ca="1">_xll.EMP($V$186:$V$285,$W$186:$W$285,A724)</f>
        <v>719.27480191659015</v>
      </c>
      <c r="AH724" s="6">
        <f t="shared" ca="1" si="190"/>
        <v>577.07443702745559</v>
      </c>
      <c r="AI724" s="6">
        <f ca="1">_xll.DEXPONINV($J$84,$K$84,A724)</f>
        <v>492.02907108155728</v>
      </c>
      <c r="AJ724" s="6">
        <f ca="1">_xll.EXPONINV($K$85,A724)+$J$85</f>
        <v>533.61128278483955</v>
      </c>
      <c r="AK724" s="6">
        <f t="shared" ca="1" si="191"/>
        <v>523.52369703812678</v>
      </c>
      <c r="AL724" s="6">
        <f ca="1">_xll.LOGISTICINV($J$87,$K$87,A724)</f>
        <v>493.71999650971941</v>
      </c>
      <c r="AM724" s="6">
        <f ca="1">_xll.LOGLOGINV($J$88,$K$88,A724)</f>
        <v>502.70159342958937</v>
      </c>
      <c r="AN724" s="6">
        <f ca="1">_xll.LOGLOGISTICINV($J$89,$K$89,A724)</f>
        <v>498.57929586616933</v>
      </c>
      <c r="AO724" s="6">
        <f t="shared" ca="1" si="192"/>
        <v>520.69584868417019</v>
      </c>
      <c r="AP724" s="6">
        <f t="shared" ca="1" si="193"/>
        <v>528.95975704579951</v>
      </c>
      <c r="AQ724" s="6">
        <f ca="1">_xll.PARETO($J$92,$K$92,A724)</f>
        <v>544.76981793023424</v>
      </c>
      <c r="AR724" s="6">
        <f ca="1">_xll.UNIFORM($J$93,$K$93,A724)</f>
        <v>604.94095467865907</v>
      </c>
      <c r="AS724" s="6">
        <f ca="1">_xll.WEIBINV($J$94,$K$94,A724)</f>
        <v>549.61923779964661</v>
      </c>
      <c r="AT724" s="13"/>
      <c r="AU724" s="13"/>
      <c r="AV724" s="12"/>
      <c r="AW724">
        <f ca="1">_xll.EMP($B$299:$B$398,$C$299:$C$398,A724)</f>
        <v>621.49352551023708</v>
      </c>
      <c r="AX724">
        <f ca="1">_xll.EMP($D$299:$D$398,$E$299:$E$398,A724)</f>
        <v>618.20343978564017</v>
      </c>
      <c r="AY724">
        <f ca="1">_xll.EMP($F$299:$F$398,$G$299:$G$398,A724)</f>
        <v>612.91608434641375</v>
      </c>
      <c r="AZ724">
        <f ca="1">_xll.EMP($H$299:$H$398,$I$299:$I$398,A724)</f>
        <v>617.95010221589598</v>
      </c>
      <c r="BA724">
        <f ca="1">_xll.EMP($J$299:$J$398,$K$299:$K$398,A724)</f>
        <v>612.58465866348286</v>
      </c>
      <c r="BB724" t="e">
        <f ca="1">_xll.EMP($L$299:$L$398,$M$299:$M$398,A724)</f>
        <v>#VALUE!</v>
      </c>
      <c r="BC724">
        <f ca="1">_xll.EMP($N$299:$N$398,$O$299:$O$398,A724)</f>
        <v>620.40327477842118</v>
      </c>
      <c r="BD724">
        <f ca="1">_xll.EMP($P$299:$P$398,$Q$299:$Q$398,A724)</f>
        <v>619.07354811938444</v>
      </c>
      <c r="BE724">
        <f ca="1">_xll.EMP($R$299:$R$398,$S$299:$S$398,A724)</f>
        <v>618.95612784582556</v>
      </c>
      <c r="BF724">
        <f ca="1">_xll.EMP($T$299:$T$398,$U$299:$U$398,A724)</f>
        <v>619.71058865630346</v>
      </c>
      <c r="BG724">
        <f ca="1">_xll.EMP($V$299:$V$398,$W$299:$W$398,A724)</f>
        <v>615.25731308750744</v>
      </c>
      <c r="BH724" s="12"/>
      <c r="BL724" s="6">
        <f t="shared" ca="1" si="194"/>
        <v>51.067294004037734</v>
      </c>
      <c r="BM724" s="6">
        <f ca="1">_xll.DEXPONINV($C$105,$D$105,A724)</f>
        <v>43.138909325341217</v>
      </c>
      <c r="BN724" s="6">
        <f ca="1">_xll.EXPONINV($D$106,A724)+$C$106</f>
        <v>51.962116410054364</v>
      </c>
      <c r="BO724" s="6">
        <f t="shared" ca="1" si="195"/>
        <v>46.144345951537034</v>
      </c>
      <c r="BP724" s="6">
        <f ca="1">_xll.LOGISTICINV($C$108,$D$108,A724)</f>
        <v>44.490241146069501</v>
      </c>
      <c r="BQ724" s="6">
        <f ca="1">_xll.LOGLOGINV($C$109,$D$109,A724)</f>
        <v>45.839359561562574</v>
      </c>
      <c r="BR724" s="6">
        <f ca="1">_xll.LOGLOGISTICINV($C$110,$D$110,A724)</f>
        <v>45.585620372387361</v>
      </c>
      <c r="BS724" s="6">
        <f t="shared" ca="1" si="196"/>
        <v>46.335249087215125</v>
      </c>
      <c r="BT724" s="6">
        <f t="shared" ca="1" si="197"/>
        <v>46.068501565075096</v>
      </c>
      <c r="BU724" s="6">
        <f ca="1">_xll.PARETO($C$113,$D$113,A724)</f>
        <v>63.911581422695733</v>
      </c>
      <c r="BV724" s="6">
        <f ca="1">_xll.UNIFORM($C$114,$D$114,A724)</f>
        <v>52.35870742430712</v>
      </c>
      <c r="BW724" s="6">
        <f ca="1">_xll.WEIBINV($C$115,$D$115,A724)</f>
        <v>47.258509789387467</v>
      </c>
      <c r="BX724" s="13"/>
      <c r="BY724" s="13"/>
      <c r="BZ724" s="12"/>
      <c r="CA724">
        <f ca="1">_xll.EMP($B$412:$B$511,$C$412:$C$511,A724)</f>
        <v>54.652639478315166</v>
      </c>
      <c r="CB724">
        <f ca="1">_xll.EMP($D$412:$D$511,$E$412:$E$511,A724)</f>
        <v>53.30135167262825</v>
      </c>
      <c r="CC724">
        <f ca="1">_xll.EMP($F$412:$F$511,$G$412:$G$511,A724)</f>
        <v>53.796118664460231</v>
      </c>
      <c r="CD724">
        <f ca="1">_xll.EMP($H$412:$H$511,$I$412:$I$511,A724)</f>
        <v>53.233009364156779</v>
      </c>
      <c r="CE724">
        <f ca="1">_xll.EMP($J$412:$J$511,$K$412:$K$511,A724)</f>
        <v>52.081661655540472</v>
      </c>
      <c r="CF724" t="e">
        <f ca="1">_xll.EMP($L$412:$L$511,$M$412:$M$511,A724)</f>
        <v>#VALUE!</v>
      </c>
      <c r="CG724">
        <f ca="1">_xll.EMP($N$412:$N$511,$O$412:$O$511,A724)</f>
        <v>53.924025970087499</v>
      </c>
      <c r="CH724">
        <f ca="1">_xll.EMP($P$412:$P$511,$Q$412:$Q$511,A724)</f>
        <v>53.548137507692331</v>
      </c>
      <c r="CI724">
        <f ca="1">_xll.EMP($R$412:$R$511,$S$412:$S$511,A724)</f>
        <v>53.517622492280303</v>
      </c>
      <c r="CJ724">
        <f ca="1">_xll.EMP($T$412:$T$511,$U$412:$U$511,A724)</f>
        <v>53.732303756906049</v>
      </c>
      <c r="CK724">
        <f ca="1">_xll.EMP($V$412:$V$511,$W$412:$W$511,A724)</f>
        <v>52.482489253211789</v>
      </c>
      <c r="CM724" s="12"/>
      <c r="CP724" s="6">
        <f t="shared" ca="1" si="198"/>
        <v>33.981312761584164</v>
      </c>
      <c r="CQ724" s="6">
        <f ca="1">_xll.DEXPONINV($J$105,$K$105,A724)</f>
        <v>39.119796249391072</v>
      </c>
      <c r="CR724" s="6">
        <f ca="1">_xll.EXPONINV($K$106,A724)+$J$106</f>
        <v>44.062071991818399</v>
      </c>
      <c r="CS724" s="6">
        <f t="shared" ca="1" si="199"/>
        <v>37.011639484203442</v>
      </c>
      <c r="CT724" s="6">
        <f ca="1">_xll.LOGISTICINV($J$108,$K$108,A724)</f>
        <v>37.130168182596634</v>
      </c>
      <c r="CU724" s="6">
        <f ca="1">_xll.LOGLOGINV($J$109,$K$109,A724)</f>
        <v>39.755787422353656</v>
      </c>
      <c r="CV724" s="6">
        <f ca="1">_xll.LOGLOGISTICINV($J$110,$K$110,A724)</f>
        <v>39.231447199539573</v>
      </c>
      <c r="CW724" s="6">
        <f t="shared" ca="1" si="200"/>
        <v>37.513216093134346</v>
      </c>
      <c r="CX724" s="6">
        <f t="shared" ca="1" si="201"/>
        <v>36.252526836374066</v>
      </c>
      <c r="CY724" s="6">
        <f ca="1">_xll.PARETO($J$113,$K$113,A724)</f>
        <v>52.176024344030502</v>
      </c>
      <c r="CZ724" s="6">
        <f ca="1">_xll.UNIFORM($J$114,$K$114,A724)</f>
        <v>33.174068769430548</v>
      </c>
      <c r="DA724" s="6">
        <f ca="1">_xll.WEIBINV($J$115,$K$115,A724)</f>
        <v>35.062714020203629</v>
      </c>
      <c r="DB724" s="13"/>
      <c r="DC724" s="13"/>
      <c r="DD724" s="12"/>
      <c r="DE724">
        <f ca="1">_xll.EMP($B$524:$B$623,$C$524:$C$623,A724)</f>
        <v>34.16384888253161</v>
      </c>
      <c r="DF724">
        <f ca="1">_xll.EMP($D$524:$D$623,$E$524:$E$623,A724)</f>
        <v>34.1248520579774</v>
      </c>
      <c r="DG724">
        <f ca="1">_xll.EMP($F$524:$F$623,$G$524:$G$623,A724)</f>
        <v>34.154716481834427</v>
      </c>
      <c r="DH724">
        <f ca="1">_xll.EMP($H$524:$H$623,$I$524:$I$623,A724)</f>
        <v>34.126291047197206</v>
      </c>
      <c r="DI724">
        <f ca="1">_xll.EMP($J$524:$J$623,$K$524:$K$623,A724)</f>
        <v>34.152333670427879</v>
      </c>
      <c r="DJ724" t="e">
        <f ca="1">_xll.EMP($L$524:$L$623,$M$524:$M$623,A724)</f>
        <v>#VALUE!</v>
      </c>
      <c r="DK724">
        <f ca="1">_xll.EMP($N$524:$N$623,$O$524:$O$623,A724)</f>
        <v>34.104802428446654</v>
      </c>
      <c r="DL724">
        <f ca="1">_xll.EMP($P$524:$P$623,$Q$524:$Q$623,A724)</f>
        <v>34.117829833642674</v>
      </c>
      <c r="DM724">
        <f ca="1">_xll.EMP($R$524:$R$623,$S$524:$S$623,A724)</f>
        <v>34.120970253755594</v>
      </c>
      <c r="DN724">
        <f ca="1">_xll.EMP($T$524:$T$623,$U$524:$U$623,A724)</f>
        <v>34.111824861469053</v>
      </c>
      <c r="DO724">
        <f ca="1">_xll.EMP($V$524:$V$623,$W$524:$W$623,A724)</f>
        <v>34.139805273901125</v>
      </c>
    </row>
    <row r="725" spans="1:119">
      <c r="A725">
        <v>0.94</v>
      </c>
      <c r="D725" s="6">
        <f t="shared" ca="1" si="186"/>
        <v>739.2587891249118</v>
      </c>
      <c r="E725" s="6">
        <f ca="1">_xll.DEXPONINV($C$84,$D$84,A725)</f>
        <v>718.27375214239771</v>
      </c>
      <c r="F725" s="6">
        <f ca="1">_xll.EXPONINV($D$85,A725)+$C$85</f>
        <v>1135.2384485359717</v>
      </c>
      <c r="G725" s="6">
        <f t="shared" ca="1" si="187"/>
        <v>837.77490192892742</v>
      </c>
      <c r="H725" s="6">
        <f ca="1">_xll.LOGISTICINV($C$87,$D$87,A725)</f>
        <v>723.8031336297812</v>
      </c>
      <c r="I725" s="6">
        <f ca="1">_xll.LOGLOGINV($C$88,$D$88,A725)</f>
        <v>883.60367654944662</v>
      </c>
      <c r="J725" s="6">
        <f ca="1">_xll.LOGLOGISTICINV($C$89,$D$89,A725)</f>
        <v>915.16972072777469</v>
      </c>
      <c r="K725" s="6">
        <f t="shared" ca="1" si="188"/>
        <v>999.11990536780991</v>
      </c>
      <c r="L725" s="6">
        <f t="shared" ca="1" si="189"/>
        <v>723.7623482510121</v>
      </c>
      <c r="M725" s="6">
        <f ca="1">_xll.PARETO($C$92,$D$92,A725)</f>
        <v>7387.7380818558386</v>
      </c>
      <c r="N725" s="6">
        <f ca="1">_xll.UNIFORM($C$93,$D$93,A725)</f>
        <v>717.5431019995217</v>
      </c>
      <c r="O725" s="6">
        <f ca="1">_xll.WEIBINV($C$94,$D$94,A725)</f>
        <v>728.53421692818142</v>
      </c>
      <c r="P725" s="13"/>
      <c r="Q725" s="13"/>
      <c r="R725" s="13"/>
      <c r="S725">
        <f ca="1">_xll.EMP($B$186:$B$285,$C$186:$C$285,A725)</f>
        <v>755.37775952051345</v>
      </c>
      <c r="T725">
        <f ca="1">_xll.EMP($D$186:$D$285,$E$186:$E$285,A725)</f>
        <v>745.68299552302801</v>
      </c>
      <c r="U725">
        <f ca="1">_xll.EMP($F$186:$F$285,$G$186:$G$285,A725)</f>
        <v>753.30189751129637</v>
      </c>
      <c r="V725">
        <f ca="1">_xll.EMP($H$186:$H$285,$I$186:$I$285,A725)</f>
        <v>745.10991816135561</v>
      </c>
      <c r="W725">
        <f ca="1">_xll.EMP($J$186:$J$285,$K$186:$K$285,A725)</f>
        <v>751.61741198719585</v>
      </c>
      <c r="X725" t="e">
        <f ca="1">_xll.EMP($L$186:$L$285,$M$186:$M$285,A725)</f>
        <v>#VALUE!</v>
      </c>
      <c r="Y725">
        <f ca="1">_xll.EMP($N$186:$N$285,$O$186:$O$285,A725)</f>
        <v>750.76447617727013</v>
      </c>
      <c r="Z725">
        <f ca="1">_xll.EMP($P$186:$P$285,$Q$186:$Q$285,A725)</f>
        <v>747.67870365598105</v>
      </c>
      <c r="AA725">
        <f ca="1">_xll.EMP($R$186:$R$285,$S$186:$S$285,A725)</f>
        <v>747.82375038695784</v>
      </c>
      <c r="AB725">
        <f ca="1">_xll.EMP($T$186:$T$285,$U$186:$U$285,A725)</f>
        <v>749.15820850280033</v>
      </c>
      <c r="AC725">
        <f ca="1">_xll.EMP($V$186:$V$285,$W$186:$W$285,A725)</f>
        <v>738.71332445022563</v>
      </c>
      <c r="AH725" s="6">
        <f t="shared" ca="1" si="190"/>
        <v>582.55234371289487</v>
      </c>
      <c r="AI725" s="6">
        <f ca="1">_xll.DEXPONINV($J$84,$K$84,A725)</f>
        <v>498.8068591101179</v>
      </c>
      <c r="AJ725" s="6">
        <f ca="1">_xll.EXPONINV($K$85,A725)+$J$85</f>
        <v>544.01440779434984</v>
      </c>
      <c r="AK725" s="6">
        <f t="shared" ca="1" si="191"/>
        <v>529.60857353768574</v>
      </c>
      <c r="AL725" s="6">
        <f ca="1">_xll.LOGISTICINV($J$87,$K$87,A725)</f>
        <v>499.1417595617213</v>
      </c>
      <c r="AM725" s="6">
        <f ca="1">_xll.LOGLOGINV($J$88,$K$88,A725)</f>
        <v>509.33115159840304</v>
      </c>
      <c r="AN725" s="6">
        <f ca="1">_xll.LOGLOGISTICINV($J$89,$K$89,A725)</f>
        <v>504.89622115129822</v>
      </c>
      <c r="AO725" s="6">
        <f t="shared" ca="1" si="192"/>
        <v>526.96183087430438</v>
      </c>
      <c r="AP725" s="6">
        <f t="shared" ca="1" si="193"/>
        <v>534.70374292160875</v>
      </c>
      <c r="AQ725" s="6">
        <f ca="1">_xll.PARETO($J$92,$K$92,A725)</f>
        <v>558.54054515626581</v>
      </c>
      <c r="AR725" s="6">
        <f ca="1">_xll.UNIFORM($J$93,$K$93,A725)</f>
        <v>607.63766898879567</v>
      </c>
      <c r="AS725" s="6">
        <f ca="1">_xll.WEIBINV($J$94,$K$94,A725)</f>
        <v>555.71208473735487</v>
      </c>
      <c r="AT725" s="13"/>
      <c r="AU725" s="13"/>
      <c r="AV725" s="12"/>
      <c r="AW725">
        <f ca="1">_xll.EMP($B$299:$B$398,$C$299:$C$398,A725)</f>
        <v>621.82558684443438</v>
      </c>
      <c r="AX725">
        <f ca="1">_xll.EMP($D$299:$D$398,$E$299:$E$398,A725)</f>
        <v>621.07398228256693</v>
      </c>
      <c r="AY725">
        <f ca="1">_xll.EMP($F$299:$F$398,$G$299:$G$398,A725)</f>
        <v>619.02739279423577</v>
      </c>
      <c r="AZ725">
        <f ca="1">_xll.EMP($H$299:$H$398,$I$299:$I$398,A725)</f>
        <v>620.94402971438853</v>
      </c>
      <c r="BA725">
        <f ca="1">_xll.EMP($J$299:$J$398,$K$299:$K$398,A725)</f>
        <v>618.39557386371371</v>
      </c>
      <c r="BB725" t="e">
        <f ca="1">_xll.EMP($L$299:$L$398,$M$299:$M$398,A725)</f>
        <v>#VALUE!</v>
      </c>
      <c r="BC725">
        <f ca="1">_xll.EMP($N$299:$N$398,$O$299:$O$398,A725)</f>
        <v>621.35925600844519</v>
      </c>
      <c r="BD725">
        <f ca="1">_xll.EMP($P$299:$P$398,$Q$299:$Q$398,A725)</f>
        <v>621.17351379693889</v>
      </c>
      <c r="BE725">
        <f ca="1">_xll.EMP($R$299:$R$398,$S$299:$S$398,A725)</f>
        <v>621.17837164188768</v>
      </c>
      <c r="BF725">
        <f ca="1">_xll.EMP($T$299:$T$398,$U$299:$U$398,A725)</f>
        <v>621.25212861867305</v>
      </c>
      <c r="BG725">
        <f ca="1">_xll.EMP($V$299:$V$398,$W$299:$W$398,A725)</f>
        <v>619.53763396856164</v>
      </c>
      <c r="BH725" s="12"/>
      <c r="BL725" s="6">
        <f t="shared" ca="1" si="194"/>
        <v>51.606219701491149</v>
      </c>
      <c r="BM725" s="6">
        <f ca="1">_xll.DEXPONINV($C$105,$D$105,A725)</f>
        <v>44.324259956290419</v>
      </c>
      <c r="BN725" s="6">
        <f ca="1">_xll.EXPONINV($D$106,A725)+$C$106</f>
        <v>53.865867928790827</v>
      </c>
      <c r="BO725" s="6">
        <f t="shared" ca="1" si="195"/>
        <v>47.099274970625629</v>
      </c>
      <c r="BP725" s="6">
        <f ca="1">_xll.LOGISTICINV($C$108,$D$108,A725)</f>
        <v>45.388263376115233</v>
      </c>
      <c r="BQ725" s="6">
        <f ca="1">_xll.LOGLOGINV($C$109,$D$109,A725)</f>
        <v>46.979444841081332</v>
      </c>
      <c r="BR725" s="6">
        <f ca="1">_xll.LOGLOGISTICINV($C$110,$D$110,A725)</f>
        <v>46.879060243774546</v>
      </c>
      <c r="BS725" s="6">
        <f t="shared" ca="1" si="196"/>
        <v>47.417373778025464</v>
      </c>
      <c r="BT725" s="6">
        <f t="shared" ca="1" si="197"/>
        <v>46.849776819143649</v>
      </c>
      <c r="BU725" s="6">
        <f ca="1">_xll.PARETO($C$113,$D$113,A725)</f>
        <v>68.542399514191601</v>
      </c>
      <c r="BV725" s="6">
        <f ca="1">_xll.UNIFORM($C$114,$D$114,A725)</f>
        <v>52.71610839963072</v>
      </c>
      <c r="BW725" s="6">
        <f ca="1">_xll.WEIBINV($C$115,$D$115,A725)</f>
        <v>48.079291456310081</v>
      </c>
      <c r="BX725" s="13"/>
      <c r="BY725" s="13"/>
      <c r="BZ725" s="12"/>
      <c r="CA725">
        <f ca="1">_xll.EMP($B$412:$B$511,$C$412:$C$511,A725)</f>
        <v>54.682335874494747</v>
      </c>
      <c r="CB725">
        <f ca="1">_xll.EMP($D$412:$D$511,$E$412:$E$511,A725)</f>
        <v>54.098034027422031</v>
      </c>
      <c r="CC725">
        <f ca="1">_xll.EMP($F$412:$F$511,$G$412:$G$511,A725)</f>
        <v>54.5190516350427</v>
      </c>
      <c r="CD725">
        <f ca="1">_xll.EMP($H$412:$H$511,$I$412:$I$511,A725)</f>
        <v>54.06251497439299</v>
      </c>
      <c r="CE725">
        <f ca="1">_xll.EMP($J$412:$J$511,$K$412:$K$511,A725)</f>
        <v>53.509431965915951</v>
      </c>
      <c r="CF725" t="e">
        <f ca="1">_xll.EMP($L$412:$L$511,$M$412:$M$511,A725)</f>
        <v>#VALUE!</v>
      </c>
      <c r="CG725">
        <f ca="1">_xll.EMP($N$412:$N$511,$O$412:$O$511,A725)</f>
        <v>54.407822310350767</v>
      </c>
      <c r="CH725">
        <f ca="1">_xll.EMP($P$412:$P$511,$Q$412:$Q$511,A725)</f>
        <v>54.22071380067149</v>
      </c>
      <c r="CI725">
        <f ca="1">_xll.EMP($R$412:$R$511,$S$412:$S$511,A725)</f>
        <v>54.230548690496086</v>
      </c>
      <c r="CJ725">
        <f ca="1">_xll.EMP($T$412:$T$511,$U$412:$U$511,A725)</f>
        <v>54.310814472202857</v>
      </c>
      <c r="CK725">
        <f ca="1">_xll.EMP($V$412:$V$511,$W$412:$W$511,A725)</f>
        <v>53.671501752392054</v>
      </c>
      <c r="CM725" s="12"/>
      <c r="CP725" s="6">
        <f t="shared" ca="1" si="198"/>
        <v>34.031561812565528</v>
      </c>
      <c r="CQ725" s="6">
        <f ca="1">_xll.DEXPONINV($J$105,$K$105,A725)</f>
        <v>39.746795493941917</v>
      </c>
      <c r="CR725" s="6">
        <f ca="1">_xll.EXPONINV($K$106,A725)+$J$106</f>
        <v>45.48497286994337</v>
      </c>
      <c r="CS725" s="6">
        <f t="shared" ca="1" si="199"/>
        <v>37.514502259115048</v>
      </c>
      <c r="CT725" s="6">
        <f ca="1">_xll.LOGISTICINV($J$108,$K$108,A725)</f>
        <v>37.627625422159412</v>
      </c>
      <c r="CU725" s="6">
        <f ca="1">_xll.LOGLOGINV($J$109,$K$109,A725)</f>
        <v>40.58840835720504</v>
      </c>
      <c r="CV725" s="6">
        <f ca="1">_xll.LOGLOGISTICINV($J$110,$K$110,A725)</f>
        <v>39.972862019673308</v>
      </c>
      <c r="CW725" s="6">
        <f t="shared" ca="1" si="200"/>
        <v>38.087085626574954</v>
      </c>
      <c r="CX725" s="6">
        <f t="shared" ca="1" si="201"/>
        <v>36.654260088745012</v>
      </c>
      <c r="CY725" s="6">
        <f ca="1">_xll.PARETO($J$113,$K$113,A725)</f>
        <v>55.236778472920093</v>
      </c>
      <c r="CZ725" s="6">
        <f ca="1">_xll.UNIFORM($J$114,$K$114,A725)</f>
        <v>33.320934589804281</v>
      </c>
      <c r="DA725" s="6">
        <f ca="1">_xll.WEIBINV($J$115,$K$115,A725)</f>
        <v>35.325681117392371</v>
      </c>
      <c r="DB725" s="13"/>
      <c r="DC725" s="13"/>
      <c r="DD725" s="12"/>
      <c r="DE725">
        <f ca="1">_xll.EMP($B$524:$B$623,$C$524:$C$623,A725)</f>
        <v>34.169317543890877</v>
      </c>
      <c r="DF725">
        <f ca="1">_xll.EMP($D$524:$D$623,$E$524:$E$623,A725)</f>
        <v>34.135891694272985</v>
      </c>
      <c r="DG725">
        <f ca="1">_xll.EMP($F$524:$F$623,$G$524:$G$623,A725)</f>
        <v>34.161489771864723</v>
      </c>
      <c r="DH725">
        <f ca="1">_xll.EMP($H$524:$H$623,$I$524:$I$623,A725)</f>
        <v>34.137125113604249</v>
      </c>
      <c r="DI725">
        <f ca="1">_xll.EMP($J$524:$J$623,$K$524:$K$623,A725)</f>
        <v>34.159447362087683</v>
      </c>
      <c r="DJ725" t="e">
        <f ca="1">_xll.EMP($L$524:$L$623,$M$524:$M$623,A725)</f>
        <v>#VALUE!</v>
      </c>
      <c r="DK725">
        <f ca="1">_xll.EMP($N$524:$N$623,$O$524:$O$623,A725)</f>
        <v>34.118706297532349</v>
      </c>
      <c r="DL725">
        <f ca="1">_xll.EMP($P$524:$P$623,$Q$524:$Q$623,A725)</f>
        <v>34.129872644843218</v>
      </c>
      <c r="DM725">
        <f ca="1">_xll.EMP($R$524:$R$623,$S$524:$S$623,A725)</f>
        <v>34.132564433511433</v>
      </c>
      <c r="DN725">
        <f ca="1">_xll.EMP($T$524:$T$623,$U$524:$U$623,A725)</f>
        <v>34.124725525837263</v>
      </c>
      <c r="DO725">
        <f ca="1">_xll.EMP($V$524:$V$623,$W$524:$W$623,A725)</f>
        <v>34.148708736493326</v>
      </c>
    </row>
    <row r="726" spans="1:119">
      <c r="A726">
        <v>0.95</v>
      </c>
      <c r="D726" s="6">
        <f t="shared" ca="1" si="186"/>
        <v>743.53027289782722</v>
      </c>
      <c r="E726" s="6">
        <f ca="1">_xll.DEXPONINV($C$84,$D$84,A726)</f>
        <v>741.86744180057622</v>
      </c>
      <c r="F726" s="6">
        <f ca="1">_xll.EXPONINV($D$85,A726)+$C$85</f>
        <v>1203.5358032424901</v>
      </c>
      <c r="G726" s="6">
        <f t="shared" ca="1" si="187"/>
        <v>867.74429596628602</v>
      </c>
      <c r="H726" s="6">
        <f ca="1">_xll.LOGISTICINV($C$87,$D$87,A726)</f>
        <v>742.12481554984299</v>
      </c>
      <c r="I726" s="6">
        <f ca="1">_xll.LOGLOGINV($C$88,$D$88,A726)</f>
        <v>918.49209463927355</v>
      </c>
      <c r="J726" s="6">
        <f ca="1">_xll.LOGLOGISTICINV($C$89,$D$89,A726)</f>
        <v>960.82036434628913</v>
      </c>
      <c r="K726" s="6">
        <f t="shared" ca="1" si="188"/>
        <v>1052.9406563676696</v>
      </c>
      <c r="L726" s="6">
        <f t="shared" ca="1" si="189"/>
        <v>739.27949211445321</v>
      </c>
      <c r="M726" s="6">
        <f ca="1">_xll.PARETO($C$92,$D$92,A726)</f>
        <v>9894.919178414475</v>
      </c>
      <c r="N726" s="6">
        <f ca="1">_xll.UNIFORM($C$93,$D$93,A726)</f>
        <v>724.31122616357834</v>
      </c>
      <c r="O726" s="6">
        <f ca="1">_xll.WEIBINV($C$94,$D$94,A726)</f>
        <v>744.6862311950083</v>
      </c>
      <c r="P726" s="13"/>
      <c r="Q726" s="13"/>
      <c r="R726" s="13"/>
      <c r="S726">
        <f ca="1">_xll.EMP($B$186:$B$285,$C$186:$C$285,A726)</f>
        <v>755.84010743107171</v>
      </c>
      <c r="T726">
        <f ca="1">_xll.EMP($D$186:$D$285,$E$186:$E$285,A726)</f>
        <v>751.99431515477033</v>
      </c>
      <c r="U726">
        <f ca="1">_xll.EMP($F$186:$F$285,$G$186:$G$285,A726)</f>
        <v>754.11022242339072</v>
      </c>
      <c r="V726">
        <f ca="1">_xll.EMP($H$186:$H$285,$I$186:$I$285,A726)</f>
        <v>751.9668563037759</v>
      </c>
      <c r="W726">
        <f ca="1">_xll.EMP($J$186:$J$285,$K$186:$K$285,A726)</f>
        <v>752.70648448664031</v>
      </c>
      <c r="X726" t="e">
        <f ca="1">_xll.EMP($L$186:$L$285,$M$186:$M$285,A726)</f>
        <v>#VALUE!</v>
      </c>
      <c r="Y726">
        <f ca="1">_xll.EMP($N$186:$N$285,$O$186:$O$285,A726)</f>
        <v>752.38661857062925</v>
      </c>
      <c r="Z726">
        <f ca="1">_xll.EMP($P$186:$P$285,$Q$186:$Q$285,A726)</f>
        <v>752.10962262209296</v>
      </c>
      <c r="AA726">
        <f ca="1">_xll.EMP($R$186:$R$285,$S$186:$S$285,A726)</f>
        <v>752.13238828183398</v>
      </c>
      <c r="AB726">
        <f ca="1">_xll.EMP($T$186:$T$285,$U$186:$U$285,A726)</f>
        <v>752.22310128575771</v>
      </c>
      <c r="AC726">
        <f ca="1">_xll.EMP($V$186:$V$285,$W$186:$W$285,A726)</f>
        <v>751.76463204409617</v>
      </c>
      <c r="AH726" s="6">
        <f t="shared" ca="1" si="190"/>
        <v>588.23522183628234</v>
      </c>
      <c r="AI726" s="6">
        <f ca="1">_xll.DEXPONINV($J$84,$K$84,A726)</f>
        <v>506.82328087596017</v>
      </c>
      <c r="AJ726" s="6">
        <f ca="1">_xll.EXPONINV($K$85,A726)+$J$85</f>
        <v>556.31869311687672</v>
      </c>
      <c r="AK726" s="6">
        <f t="shared" ca="1" si="191"/>
        <v>536.60465626778796</v>
      </c>
      <c r="AL726" s="6">
        <f ca="1">_xll.LOGISTICINV($J$87,$K$87,A726)</f>
        <v>505.48633672238412</v>
      </c>
      <c r="AM726" s="6">
        <f ca="1">_xll.LOGLOGINV($J$88,$K$88,A726)</f>
        <v>517.13013740512997</v>
      </c>
      <c r="AN726" s="6">
        <f ca="1">_xll.LOGLOGISTICINV($J$89,$K$89,A726)</f>
        <v>512.39002224844489</v>
      </c>
      <c r="AO726" s="6">
        <f t="shared" ca="1" si="192"/>
        <v>534.20030850547607</v>
      </c>
      <c r="AP726" s="6">
        <f t="shared" ca="1" si="193"/>
        <v>541.25478901956808</v>
      </c>
      <c r="AQ726" s="6">
        <f ca="1">_xll.PARETO($J$92,$K$92,A726)</f>
        <v>575.2778785975612</v>
      </c>
      <c r="AR726" s="6">
        <f ca="1">_xll.UNIFORM($J$93,$K$93,A726)</f>
        <v>610.33438329893238</v>
      </c>
      <c r="AS726" s="6">
        <f ca="1">_xll.WEIBINV($J$94,$K$94,A726)</f>
        <v>562.58102868168714</v>
      </c>
      <c r="AT726" s="13"/>
      <c r="AU726" s="13"/>
      <c r="AV726" s="12"/>
      <c r="AW726">
        <f ca="1">_xll.EMP($B$299:$B$398,$C$299:$C$398,A726)</f>
        <v>622.1576481786318</v>
      </c>
      <c r="AX726">
        <f ca="1">_xll.EMP($D$299:$D$398,$E$299:$E$398,A726)</f>
        <v>621.5453393030823</v>
      </c>
      <c r="AY726">
        <f ca="1">_xll.EMP($F$299:$F$398,$G$299:$G$398,A726)</f>
        <v>621.38607986679017</v>
      </c>
      <c r="AZ726">
        <f ca="1">_xll.EMP($H$299:$H$398,$I$299:$I$398,A726)</f>
        <v>621.5286988847057</v>
      </c>
      <c r="BA726">
        <f ca="1">_xll.EMP($J$299:$J$398,$K$299:$K$398,A726)</f>
        <v>621.34451073462765</v>
      </c>
      <c r="BB726" t="e">
        <f ca="1">_xll.EMP($L$299:$L$398,$M$299:$M$398,A726)</f>
        <v>#VALUE!</v>
      </c>
      <c r="BC726">
        <f ca="1">_xll.EMP($N$299:$N$398,$O$299:$O$398,A726)</f>
        <v>621.76903914864067</v>
      </c>
      <c r="BD726">
        <f ca="1">_xll.EMP($P$299:$P$398,$Q$299:$Q$398,A726)</f>
        <v>621.61425397238543</v>
      </c>
      <c r="BE726">
        <f ca="1">_xll.EMP($R$299:$R$398,$S$299:$S$398,A726)</f>
        <v>621.61830217650947</v>
      </c>
      <c r="BF726">
        <f ca="1">_xll.EMP($T$299:$T$398,$U$299:$U$398,A726)</f>
        <v>621.67976632383056</v>
      </c>
      <c r="BG726">
        <f ca="1">_xll.EMP($V$299:$V$398,$W$299:$W$398,A726)</f>
        <v>621.40155552434919</v>
      </c>
      <c r="BH726" s="12"/>
      <c r="BL726" s="6">
        <f t="shared" ca="1" si="194"/>
        <v>52.147292716968764</v>
      </c>
      <c r="BM726" s="6">
        <f ca="1">_xll.DEXPONINV($C$105,$D$105,A726)</f>
        <v>45.726232186471542</v>
      </c>
      <c r="BN726" s="6">
        <f ca="1">_xll.EXPONINV($D$106,A726)+$C$106</f>
        <v>56.117528064405185</v>
      </c>
      <c r="BO726" s="6">
        <f t="shared" ca="1" si="195"/>
        <v>48.20381434932797</v>
      </c>
      <c r="BP726" s="6">
        <f ca="1">_xll.LOGISTICINV($C$108,$D$108,A726)</f>
        <v>46.439133964864403</v>
      </c>
      <c r="BQ726" s="6">
        <f ca="1">_xll.LOGLOGINV($C$109,$D$109,A726)</f>
        <v>48.320636619932003</v>
      </c>
      <c r="BR726" s="6">
        <f ca="1">_xll.LOGLOGISTICINV($C$110,$D$110,A726)</f>
        <v>48.439326586612744</v>
      </c>
      <c r="BS726" s="6">
        <f t="shared" ca="1" si="196"/>
        <v>48.682424230467696</v>
      </c>
      <c r="BT726" s="6">
        <f t="shared" ca="1" si="197"/>
        <v>47.740825354996289</v>
      </c>
      <c r="BU726" s="6">
        <f ca="1">_xll.PARETO($C$113,$D$113,A726)</f>
        <v>74.454492935822131</v>
      </c>
      <c r="BV726" s="6">
        <f ca="1">_xll.UNIFORM($C$114,$D$114,A726)</f>
        <v>53.07350937495432</v>
      </c>
      <c r="BW726" s="6">
        <f ca="1">_xll.WEIBINV($C$115,$D$115,A726)</f>
        <v>49.010703815150691</v>
      </c>
      <c r="BX726" s="13"/>
      <c r="BY726" s="13"/>
      <c r="BZ726" s="12"/>
      <c r="CA726">
        <f ca="1">_xll.EMP($B$412:$B$511,$C$412:$C$511,A726)</f>
        <v>54.712032270674328</v>
      </c>
      <c r="CB726">
        <f ca="1">_xll.EMP($D$412:$D$511,$E$412:$E$511,A726)</f>
        <v>54.530896392182662</v>
      </c>
      <c r="CC726">
        <f ca="1">_xll.EMP($F$412:$F$511,$G$412:$G$511,A726)</f>
        <v>54.575962071130952</v>
      </c>
      <c r="CD726">
        <f ca="1">_xll.EMP($H$412:$H$511,$I$412:$I$511,A726)</f>
        <v>54.529607361814612</v>
      </c>
      <c r="CE726">
        <f ca="1">_xll.EMP($J$412:$J$511,$K$412:$K$511,A726)</f>
        <v>54.520132060018092</v>
      </c>
      <c r="CF726" t="e">
        <f ca="1">_xll.EMP($L$412:$L$511,$M$412:$M$511,A726)</f>
        <v>#VALUE!</v>
      </c>
      <c r="CG726">
        <f ca="1">_xll.EMP($N$412:$N$511,$O$412:$O$511,A726)</f>
        <v>54.549510195866873</v>
      </c>
      <c r="CH726">
        <f ca="1">_xll.EMP($P$412:$P$511,$Q$412:$Q$511,A726)</f>
        <v>54.536324300565305</v>
      </c>
      <c r="CI726">
        <f ca="1">_xll.EMP($R$412:$R$511,$S$412:$S$511,A726)</f>
        <v>54.537537426284651</v>
      </c>
      <c r="CJ726">
        <f ca="1">_xll.EMP($T$412:$T$511,$U$412:$U$511,A726)</f>
        <v>54.54169735518451</v>
      </c>
      <c r="CK726">
        <f ca="1">_xll.EMP($V$412:$V$511,$W$412:$W$511,A726)</f>
        <v>54.52017038448156</v>
      </c>
      <c r="CM726" s="12"/>
      <c r="CP726" s="6">
        <f t="shared" ca="1" si="198"/>
        <v>34.076462239779488</v>
      </c>
      <c r="CQ726" s="6">
        <f ca="1">_xll.DEXPONINV($J$105,$K$105,A726)</f>
        <v>40.488378200571873</v>
      </c>
      <c r="CR726" s="6">
        <f ca="1">_xll.EXPONINV($K$106,A726)+$J$106</f>
        <v>47.167907408759191</v>
      </c>
      <c r="CS726" s="6">
        <f t="shared" ca="1" si="199"/>
        <v>38.093432681933791</v>
      </c>
      <c r="CT726" s="6">
        <f ca="1">_xll.LOGISTICINV($J$108,$K$108,A726)</f>
        <v>38.20975263986788</v>
      </c>
      <c r="CU726" s="6">
        <f ca="1">_xll.LOGLOGINV($J$109,$K$109,A726)</f>
        <v>41.567900306432726</v>
      </c>
      <c r="CV726" s="6">
        <f ca="1">_xll.LOGLOGISTICINV($J$110,$K$110,A726)</f>
        <v>40.858280606546472</v>
      </c>
      <c r="CW726" s="6">
        <f t="shared" ca="1" si="200"/>
        <v>38.75231032539314</v>
      </c>
      <c r="CX726" s="6">
        <f t="shared" ca="1" si="201"/>
        <v>37.112438975717716</v>
      </c>
      <c r="CY726" s="6">
        <f ca="1">_xll.PARETO($J$113,$K$113,A726)</f>
        <v>59.089468102236332</v>
      </c>
      <c r="CZ726" s="6">
        <f ca="1">_xll.UNIFORM($J$114,$K$114,A726)</f>
        <v>33.467800410178008</v>
      </c>
      <c r="DA726" s="6">
        <f ca="1">_xll.WEIBINV($J$115,$K$115,A726)</f>
        <v>35.621032998031026</v>
      </c>
      <c r="DB726" s="13"/>
      <c r="DC726" s="13"/>
      <c r="DD726" s="12"/>
      <c r="DE726">
        <f ca="1">_xll.EMP($B$524:$B$623,$C$524:$C$623,A726)</f>
        <v>34.17478620525015</v>
      </c>
      <c r="DF726">
        <f ca="1">_xll.EMP($D$524:$D$623,$E$524:$E$623,A726)</f>
        <v>34.14693133056857</v>
      </c>
      <c r="DG726">
        <f ca="1">_xll.EMP($F$524:$F$623,$G$524:$G$623,A726)</f>
        <v>34.168263061895018</v>
      </c>
      <c r="DH726">
        <f ca="1">_xll.EMP($H$524:$H$623,$I$524:$I$623,A726)</f>
        <v>34.147959180011291</v>
      </c>
      <c r="DI726">
        <f ca="1">_xll.EMP($J$524:$J$623,$K$524:$K$623,A726)</f>
        <v>34.166561053747486</v>
      </c>
      <c r="DJ726" t="e">
        <f ca="1">_xll.EMP($L$524:$L$623,$M$524:$M$623,A726)</f>
        <v>#VALUE!</v>
      </c>
      <c r="DK726">
        <f ca="1">_xll.EMP($N$524:$N$623,$O$524:$O$623,A726)</f>
        <v>34.132610166618036</v>
      </c>
      <c r="DL726">
        <f ca="1">_xll.EMP($P$524:$P$623,$Q$524:$Q$623,A726)</f>
        <v>34.141915456043769</v>
      </c>
      <c r="DM726">
        <f ca="1">_xll.EMP($R$524:$R$623,$S$524:$S$623,A726)</f>
        <v>34.14415861326728</v>
      </c>
      <c r="DN726">
        <f ca="1">_xll.EMP($T$524:$T$623,$U$524:$U$623,A726)</f>
        <v>34.137626190205467</v>
      </c>
      <c r="DO726">
        <f ca="1">_xll.EMP($V$524:$V$623,$W$524:$W$623,A726)</f>
        <v>34.15761219908552</v>
      </c>
    </row>
    <row r="727" spans="1:119">
      <c r="A727">
        <v>0.96</v>
      </c>
      <c r="D727" s="6">
        <f t="shared" ca="1" si="186"/>
        <v>747.47079776408054</v>
      </c>
      <c r="E727" s="6">
        <f ca="1">_xll.DEXPONINV($C$84,$D$84,A727)</f>
        <v>770.74378418986976</v>
      </c>
      <c r="F727" s="6">
        <f ca="1">_xll.EXPONINV($D$85,A727)+$C$85</f>
        <v>1287.1250098210737</v>
      </c>
      <c r="G727" s="6">
        <f t="shared" ca="1" si="187"/>
        <v>903.8086233488923</v>
      </c>
      <c r="H727" s="6">
        <f ca="1">_xll.LOGISTICINV($C$87,$D$87,A727)</f>
        <v>764.3131807641555</v>
      </c>
      <c r="I727" s="6">
        <f ca="1">_xll.LOGLOGINV($C$88,$D$88,A727)</f>
        <v>960.96528502108322</v>
      </c>
      <c r="J727" s="6">
        <f ca="1">_xll.LOGLOGISTICINV($C$89,$D$89,A727)</f>
        <v>1019.1646370374164</v>
      </c>
      <c r="K727" s="6">
        <f t="shared" ca="1" si="188"/>
        <v>1119.8886564701745</v>
      </c>
      <c r="L727" s="6">
        <f t="shared" ca="1" si="189"/>
        <v>757.51013902595321</v>
      </c>
      <c r="M727" s="6">
        <f ca="1">_xll.PARETO($C$92,$D$92,A727)</f>
        <v>14149.015774124986</v>
      </c>
      <c r="N727" s="6">
        <f ca="1">_xll.UNIFORM($C$93,$D$93,A727)</f>
        <v>731.07935032763498</v>
      </c>
      <c r="O727" s="6">
        <f ca="1">_xll.WEIBINV($C$94,$D$94,A727)</f>
        <v>763.60652792460667</v>
      </c>
      <c r="P727" s="13"/>
      <c r="Q727" s="13"/>
      <c r="R727" s="13"/>
      <c r="S727">
        <f ca="1">_xll.EMP($B$186:$B$285,$C$186:$C$285,A727)</f>
        <v>756.30245534162987</v>
      </c>
      <c r="T727">
        <f ca="1">_xll.EMP($D$186:$D$285,$E$186:$E$285,A727)</f>
        <v>753.22582152058885</v>
      </c>
      <c r="U727">
        <f ca="1">_xll.EMP($F$186:$F$285,$G$186:$G$285,A727)</f>
        <v>754.91854733548519</v>
      </c>
      <c r="V727">
        <f ca="1">_xll.EMP($H$186:$H$285,$I$186:$I$285,A727)</f>
        <v>753.2038544397933</v>
      </c>
      <c r="W727">
        <f ca="1">_xll.EMP($J$186:$J$285,$K$186:$K$285,A727)</f>
        <v>753.79555698608476</v>
      </c>
      <c r="X727" t="e">
        <f ca="1">_xll.EMP($L$186:$L$285,$M$186:$M$285,A727)</f>
        <v>#VALUE!</v>
      </c>
      <c r="Y727">
        <f ca="1">_xll.EMP($N$186:$N$285,$O$186:$O$285,A727)</f>
        <v>753.53966425327587</v>
      </c>
      <c r="Z727">
        <f ca="1">_xll.EMP($P$186:$P$285,$Q$186:$Q$285,A727)</f>
        <v>753.31806749444695</v>
      </c>
      <c r="AA727">
        <f ca="1">_xll.EMP($R$186:$R$285,$S$186:$S$285,A727)</f>
        <v>753.33628002223975</v>
      </c>
      <c r="AB727">
        <f ca="1">_xll.EMP($T$186:$T$285,$U$186:$U$285,A727)</f>
        <v>753.40885042537877</v>
      </c>
      <c r="AC727">
        <f ca="1">_xll.EMP($V$186:$V$285,$W$186:$W$285,A727)</f>
        <v>753.04207503204952</v>
      </c>
      <c r="AH727" s="6">
        <f t="shared" ca="1" si="190"/>
        <v>594.1634484562851</v>
      </c>
      <c r="AI727" s="6">
        <f ca="1">_xll.DEXPONINV($J$84,$K$84,A727)</f>
        <v>516.63458817893672</v>
      </c>
      <c r="AJ727" s="6">
        <f ca="1">_xll.EXPONINV($K$85,A727)+$J$85</f>
        <v>571.37792128239096</v>
      </c>
      <c r="AK727" s="6">
        <f t="shared" ca="1" si="191"/>
        <v>544.90096094769524</v>
      </c>
      <c r="AL727" s="6">
        <f ca="1">_xll.LOGISTICINV($J$87,$K$87,A727)</f>
        <v>513.1698996062604</v>
      </c>
      <c r="AM727" s="6">
        <f ca="1">_xll.LOGLOGINV($J$88,$K$88,A727)</f>
        <v>526.62462947700578</v>
      </c>
      <c r="AN727" s="6">
        <f ca="1">_xll.LOGLOGISTICINV($J$89,$K$89,A727)</f>
        <v>521.61441301765876</v>
      </c>
      <c r="AO727" s="6">
        <f t="shared" ca="1" si="192"/>
        <v>542.83172036325277</v>
      </c>
      <c r="AP727" s="6">
        <f t="shared" ca="1" si="193"/>
        <v>548.95142503479735</v>
      </c>
      <c r="AQ727" s="6">
        <f ca="1">_xll.PARETO($J$92,$K$92,A727)</f>
        <v>596.44681076814493</v>
      </c>
      <c r="AR727" s="6">
        <f ca="1">_xll.UNIFORM($J$93,$K$93,A727)</f>
        <v>613.03109760906909</v>
      </c>
      <c r="AS727" s="6">
        <f ca="1">_xll.WEIBINV($J$94,$K$94,A727)</f>
        <v>570.54444390090293</v>
      </c>
      <c r="AT727" s="13"/>
      <c r="AU727" s="13"/>
      <c r="AV727" s="12"/>
      <c r="AW727">
        <f ca="1">_xll.EMP($B$299:$B$398,$C$299:$C$398,A727)</f>
        <v>622.48970951282911</v>
      </c>
      <c r="AX727">
        <f ca="1">_xll.EMP($D$299:$D$398,$E$299:$E$398,A727)</f>
        <v>621.99986241238946</v>
      </c>
      <c r="AY727">
        <f ca="1">_xll.EMP($F$299:$F$398,$G$299:$G$398,A727)</f>
        <v>621.87245486335576</v>
      </c>
      <c r="AZ727">
        <f ca="1">_xll.EMP($H$299:$H$398,$I$299:$I$398,A727)</f>
        <v>621.98655007768821</v>
      </c>
      <c r="BA727">
        <f ca="1">_xll.EMP($J$299:$J$398,$K$299:$K$398,A727)</f>
        <v>621.83919955762576</v>
      </c>
      <c r="BB727" t="e">
        <f ca="1">_xll.EMP($L$299:$L$398,$M$299:$M$398,A727)</f>
        <v>#VALUE!</v>
      </c>
      <c r="BC727">
        <f ca="1">_xll.EMP($N$299:$N$398,$O$299:$O$398,A727)</f>
        <v>622.17882228883627</v>
      </c>
      <c r="BD727">
        <f ca="1">_xll.EMP($P$299:$P$398,$Q$299:$Q$398,A727)</f>
        <v>622.05499414783196</v>
      </c>
      <c r="BE727">
        <f ca="1">_xll.EMP($R$299:$R$398,$S$299:$S$398,A727)</f>
        <v>622.05823271113127</v>
      </c>
      <c r="BF727">
        <f ca="1">_xll.EMP($T$299:$T$398,$U$299:$U$398,A727)</f>
        <v>622.10740402898807</v>
      </c>
      <c r="BG727">
        <f ca="1">_xll.EMP($V$299:$V$398,$W$299:$W$398,A727)</f>
        <v>621.88483538940307</v>
      </c>
      <c r="BH727" s="12"/>
      <c r="BL727" s="6">
        <f t="shared" ca="1" si="194"/>
        <v>52.690189248546289</v>
      </c>
      <c r="BM727" s="6">
        <f ca="1">_xll.DEXPONINV($C$105,$D$105,A727)</f>
        <v>47.442107521169703</v>
      </c>
      <c r="BN727" s="6">
        <f ca="1">_xll.EXPONINV($D$106,A727)+$C$106</f>
        <v>58.873337349104553</v>
      </c>
      <c r="BO727" s="6">
        <f t="shared" ca="1" si="195"/>
        <v>49.522625274312972</v>
      </c>
      <c r="BP727" s="6">
        <f ca="1">_xll.LOGISTICINV($C$108,$D$108,A727)</f>
        <v>47.711784615491332</v>
      </c>
      <c r="BQ727" s="6">
        <f ca="1">_xll.LOGLOGINV($C$109,$D$109,A727)</f>
        <v>49.953404652434244</v>
      </c>
      <c r="BR727" s="6">
        <f ca="1">_xll.LOGLOGISTICINV($C$110,$D$110,A727)</f>
        <v>50.398565496741888</v>
      </c>
      <c r="BS727" s="6">
        <f t="shared" ca="1" si="196"/>
        <v>50.211881720103236</v>
      </c>
      <c r="BT727" s="6">
        <f t="shared" ca="1" si="197"/>
        <v>48.787692702563433</v>
      </c>
      <c r="BU727" s="6">
        <f ca="1">_xll.PARETO($C$113,$D$113,A727)</f>
        <v>82.388698463797198</v>
      </c>
      <c r="BV727" s="6">
        <f ca="1">_xll.UNIFORM($C$114,$D$114,A727)</f>
        <v>53.430910350277927</v>
      </c>
      <c r="BW727" s="6">
        <f ca="1">_xll.WEIBINV($C$115,$D$115,A727)</f>
        <v>50.098547052436331</v>
      </c>
      <c r="BX727" s="13"/>
      <c r="BY727" s="13"/>
      <c r="BZ727" s="12"/>
      <c r="CA727">
        <f ca="1">_xll.EMP($B$412:$B$511,$C$412:$C$511,A727)</f>
        <v>54.741728666853909</v>
      </c>
      <c r="CB727">
        <f ca="1">_xll.EMP($D$412:$D$511,$E$412:$E$511,A727)</f>
        <v>54.596819964060572</v>
      </c>
      <c r="CC727">
        <f ca="1">_xll.EMP($F$412:$F$511,$G$412:$G$511,A727)</f>
        <v>54.632872507219211</v>
      </c>
      <c r="CD727">
        <f ca="1">_xll.EMP($H$412:$H$511,$I$412:$I$511,A727)</f>
        <v>54.595788739766135</v>
      </c>
      <c r="CE727">
        <f ca="1">_xll.EMP($J$412:$J$511,$K$412:$K$511,A727)</f>
        <v>54.588208498328918</v>
      </c>
      <c r="CF727" t="e">
        <f ca="1">_xll.EMP($L$412:$L$511,$M$412:$M$511,A727)</f>
        <v>#VALUE!</v>
      </c>
      <c r="CG727">
        <f ca="1">_xll.EMP($N$412:$N$511,$O$412:$O$511,A727)</f>
        <v>54.611711007007941</v>
      </c>
      <c r="CH727">
        <f ca="1">_xll.EMP($P$412:$P$511,$Q$412:$Q$511,A727)</f>
        <v>54.601162290766688</v>
      </c>
      <c r="CI727">
        <f ca="1">_xll.EMP($R$412:$R$511,$S$412:$S$511,A727)</f>
        <v>54.602132791342164</v>
      </c>
      <c r="CJ727">
        <f ca="1">_xll.EMP($T$412:$T$511,$U$412:$U$511,A727)</f>
        <v>54.605460734462056</v>
      </c>
      <c r="CK727">
        <f ca="1">_xll.EMP($V$412:$V$511,$W$412:$W$511,A727)</f>
        <v>54.588239157899693</v>
      </c>
      <c r="CM727" s="12"/>
      <c r="CP727" s="6">
        <f t="shared" ca="1" si="198"/>
        <v>34.115676143263009</v>
      </c>
      <c r="CQ727" s="6">
        <f ca="1">_xll.DEXPONINV($J$105,$K$105,A727)</f>
        <v>41.396002080383418</v>
      </c>
      <c r="CR727" s="6">
        <f ca="1">_xll.EXPONINV($K$106,A727)+$J$106</f>
        <v>49.227652818047815</v>
      </c>
      <c r="CS727" s="6">
        <f t="shared" ca="1" si="199"/>
        <v>38.780995945014055</v>
      </c>
      <c r="CT727" s="6">
        <f ca="1">_xll.LOGISTICINV($J$108,$K$108,A727)</f>
        <v>38.914734385761193</v>
      </c>
      <c r="CU727" s="6">
        <f ca="1">_xll.LOGLOGINV($J$109,$K$109,A727)</f>
        <v>42.760334653266241</v>
      </c>
      <c r="CV727" s="6">
        <f ca="1">_xll.LOGLOGISTICINV($J$110,$K$110,A727)</f>
        <v>41.956860186058982</v>
      </c>
      <c r="CW727" s="6">
        <f t="shared" ca="1" si="200"/>
        <v>39.548722852575189</v>
      </c>
      <c r="CX727" s="6">
        <f t="shared" ca="1" si="201"/>
        <v>37.650740198172905</v>
      </c>
      <c r="CY727" s="6">
        <f ca="1">_xll.PARETO($J$113,$K$113,A727)</f>
        <v>64.172363198547046</v>
      </c>
      <c r="CZ727" s="6">
        <f ca="1">_xll.UNIFORM($J$114,$K$114,A727)</f>
        <v>33.614666230551741</v>
      </c>
      <c r="DA727" s="6">
        <f ca="1">_xll.WEIBINV($J$115,$K$115,A727)</f>
        <v>35.96199459515298</v>
      </c>
      <c r="DB727" s="13"/>
      <c r="DC727" s="13"/>
      <c r="DD727" s="12"/>
      <c r="DE727">
        <f ca="1">_xll.EMP($B$524:$B$623,$C$524:$C$623,A727)</f>
        <v>34.180254866609424</v>
      </c>
      <c r="DF727">
        <f ca="1">_xll.EMP($D$524:$D$623,$E$524:$E$623,A727)</f>
        <v>34.157970966864163</v>
      </c>
      <c r="DG727">
        <f ca="1">_xll.EMP($F$524:$F$623,$G$524:$G$623,A727)</f>
        <v>34.175036351925321</v>
      </c>
      <c r="DH727">
        <f ca="1">_xll.EMP($H$524:$H$623,$I$524:$I$623,A727)</f>
        <v>34.158793246418334</v>
      </c>
      <c r="DI727">
        <f ca="1">_xll.EMP($J$524:$J$623,$K$524:$K$623,A727)</f>
        <v>34.17367474540729</v>
      </c>
      <c r="DJ727" t="e">
        <f ca="1">_xll.EMP($L$524:$L$623,$M$524:$M$623,A727)</f>
        <v>#VALUE!</v>
      </c>
      <c r="DK727">
        <f ca="1">_xll.EMP($N$524:$N$623,$O$524:$O$623,A727)</f>
        <v>34.146514035703731</v>
      </c>
      <c r="DL727">
        <f ca="1">_xll.EMP($P$524:$P$623,$Q$524:$Q$623,A727)</f>
        <v>34.153958267244313</v>
      </c>
      <c r="DM727">
        <f ca="1">_xll.EMP($R$524:$R$623,$S$524:$S$623,A727)</f>
        <v>34.155752793023126</v>
      </c>
      <c r="DN727">
        <f ca="1">_xll.EMP($T$524:$T$623,$U$524:$U$623,A727)</f>
        <v>34.150526854573677</v>
      </c>
      <c r="DO727">
        <f ca="1">_xll.EMP($V$524:$V$623,$W$524:$W$623,A727)</f>
        <v>34.166515661677714</v>
      </c>
    </row>
    <row r="728" spans="1:119">
      <c r="A728">
        <v>0.97</v>
      </c>
      <c r="D728" s="6">
        <f t="shared" ca="1" si="186"/>
        <v>751.02953385746105</v>
      </c>
      <c r="E728" s="6">
        <f ca="1">_xll.DEXPONINV($C$84,$D$84,A728)</f>
        <v>807.97186438512404</v>
      </c>
      <c r="F728" s="6">
        <f ca="1">_xll.EXPONINV($D$85,A728)+$C$85</f>
        <v>1394.8902400573984</v>
      </c>
      <c r="G728" s="6">
        <f t="shared" ca="1" si="187"/>
        <v>949.41910995170247</v>
      </c>
      <c r="H728" s="6">
        <f ca="1">_xll.LOGISTICINV($C$87,$D$87,A728)</f>
        <v>792.6210051987216</v>
      </c>
      <c r="I728" s="6">
        <f ca="1">_xll.LOGLOGINV($C$88,$D$88,A728)</f>
        <v>1015.434901945732</v>
      </c>
      <c r="J728" s="6">
        <f ca="1">_xll.LOGLOGISTICINV($C$89,$D$89,A728)</f>
        <v>1098.771684383096</v>
      </c>
      <c r="K728" s="6">
        <f t="shared" ca="1" si="188"/>
        <v>1208.0539403170649</v>
      </c>
      <c r="L728" s="6">
        <f t="shared" ca="1" si="189"/>
        <v>779.92240193271164</v>
      </c>
      <c r="M728" s="6">
        <f ca="1">_xll.PARETO($C$92,$D$92,A728)</f>
        <v>22436.79272884785</v>
      </c>
      <c r="N728" s="6">
        <f ca="1">_xll.UNIFORM($C$93,$D$93,A728)</f>
        <v>737.84747449169163</v>
      </c>
      <c r="O728" s="6">
        <f ca="1">_xll.WEIBINV($C$94,$D$94,A728)</f>
        <v>786.77901773384633</v>
      </c>
      <c r="P728" s="13"/>
      <c r="Q728" s="13"/>
      <c r="R728" s="13"/>
      <c r="S728">
        <f ca="1">_xll.EMP($B$186:$B$285,$C$186:$C$285,A728)</f>
        <v>756.76480325218813</v>
      </c>
      <c r="T728">
        <f ca="1">_xll.EMP($D$186:$D$285,$E$186:$E$285,A728)</f>
        <v>754.45732788640737</v>
      </c>
      <c r="U728">
        <f ca="1">_xll.EMP($F$186:$F$285,$G$186:$G$285,A728)</f>
        <v>755.72687224757954</v>
      </c>
      <c r="V728">
        <f ca="1">_xll.EMP($H$186:$H$285,$I$186:$I$285,A728)</f>
        <v>754.4408525758106</v>
      </c>
      <c r="W728">
        <f ca="1">_xll.EMP($J$186:$J$285,$K$186:$K$285,A728)</f>
        <v>754.88462948552933</v>
      </c>
      <c r="X728" t="e">
        <f ca="1">_xll.EMP($L$186:$L$285,$M$186:$M$285,A728)</f>
        <v>#VALUE!</v>
      </c>
      <c r="Y728">
        <f ca="1">_xll.EMP($N$186:$N$285,$O$186:$O$285,A728)</f>
        <v>754.69270993592261</v>
      </c>
      <c r="Z728">
        <f ca="1">_xll.EMP($P$186:$P$285,$Q$186:$Q$285,A728)</f>
        <v>754.52651236680094</v>
      </c>
      <c r="AA728">
        <f ca="1">_xll.EMP($R$186:$R$285,$S$186:$S$285,A728)</f>
        <v>754.54017176264551</v>
      </c>
      <c r="AB728">
        <f ca="1">_xll.EMP($T$186:$T$285,$U$186:$U$285,A728)</f>
        <v>754.59459956499973</v>
      </c>
      <c r="AC728">
        <f ca="1">_xll.EMP($V$186:$V$285,$W$186:$W$285,A728)</f>
        <v>754.31951802000287</v>
      </c>
      <c r="AH728" s="6">
        <f t="shared" ca="1" si="190"/>
        <v>600.40131825230992</v>
      </c>
      <c r="AI728" s="6">
        <f ca="1">_xll.DEXPONINV($J$84,$K$84,A728)</f>
        <v>529.28356325241816</v>
      </c>
      <c r="AJ728" s="6">
        <f ca="1">_xll.EXPONINV($K$85,A728)+$J$85</f>
        <v>590.79264307320409</v>
      </c>
      <c r="AK728" s="6">
        <f t="shared" ca="1" si="191"/>
        <v>555.21433572762612</v>
      </c>
      <c r="AL728" s="6">
        <f ca="1">_xll.LOGISTICINV($J$87,$K$87,A728)</f>
        <v>522.97255730762254</v>
      </c>
      <c r="AM728" s="6">
        <f ca="1">_xll.LOGLOGINV($J$88,$K$88,A728)</f>
        <v>538.80081265044282</v>
      </c>
      <c r="AN728" s="6">
        <f ca="1">_xll.LOGLOGISTICINV($J$89,$K$89,A728)</f>
        <v>533.62432915915076</v>
      </c>
      <c r="AO728" s="6">
        <f t="shared" ca="1" si="192"/>
        <v>553.63429488158386</v>
      </c>
      <c r="AP728" s="6">
        <f t="shared" ca="1" si="193"/>
        <v>558.41346062291086</v>
      </c>
      <c r="AQ728" s="6">
        <f ca="1">_xll.PARETO($J$92,$K$92,A728)</f>
        <v>624.89185743141809</v>
      </c>
      <c r="AR728" s="6">
        <f ca="1">_xll.UNIFORM($J$93,$K$93,A728)</f>
        <v>615.72781191920581</v>
      </c>
      <c r="AS728" s="6">
        <f ca="1">_xll.WEIBINV($J$94,$K$94,A728)</f>
        <v>580.18029455042029</v>
      </c>
      <c r="AT728" s="13"/>
      <c r="AU728" s="13"/>
      <c r="AV728" s="12"/>
      <c r="AW728">
        <f ca="1">_xll.EMP($B$299:$B$398,$C$299:$C$398,A728)</f>
        <v>622.82177084702641</v>
      </c>
      <c r="AX728">
        <f ca="1">_xll.EMP($D$299:$D$398,$E$299:$E$398,A728)</f>
        <v>622.45438552169674</v>
      </c>
      <c r="AY728">
        <f ca="1">_xll.EMP($F$299:$F$398,$G$299:$G$398,A728)</f>
        <v>622.35882985992146</v>
      </c>
      <c r="AZ728">
        <f ca="1">_xll.EMP($H$299:$H$398,$I$299:$I$398,A728)</f>
        <v>622.44440127067071</v>
      </c>
      <c r="BA728">
        <f ca="1">_xll.EMP($J$299:$J$398,$K$299:$K$398,A728)</f>
        <v>622.33388838062388</v>
      </c>
      <c r="BB728" t="e">
        <f ca="1">_xll.EMP($L$299:$L$398,$M$299:$M$398,A728)</f>
        <v>#VALUE!</v>
      </c>
      <c r="BC728">
        <f ca="1">_xll.EMP($N$299:$N$398,$O$299:$O$398,A728)</f>
        <v>622.58860542903176</v>
      </c>
      <c r="BD728">
        <f ca="1">_xll.EMP($P$299:$P$398,$Q$299:$Q$398,A728)</f>
        <v>622.49573432327861</v>
      </c>
      <c r="BE728">
        <f ca="1">_xll.EMP($R$299:$R$398,$S$299:$S$398,A728)</f>
        <v>622.49816324575306</v>
      </c>
      <c r="BF728">
        <f ca="1">_xll.EMP($T$299:$T$398,$U$299:$U$398,A728)</f>
        <v>622.53504173414569</v>
      </c>
      <c r="BG728">
        <f ca="1">_xll.EMP($V$299:$V$398,$W$299:$W$398,A728)</f>
        <v>622.36811525445682</v>
      </c>
      <c r="BH728" s="12"/>
      <c r="BL728" s="6">
        <f t="shared" ca="1" si="194"/>
        <v>53.234466198853653</v>
      </c>
      <c r="BM728" s="6">
        <f ca="1">_xll.DEXPONINV($C$105,$D$105,A728)</f>
        <v>49.654255573164193</v>
      </c>
      <c r="BN728" s="6">
        <f ca="1">_xll.EXPONINV($D$106,A728)+$C$106</f>
        <v>62.426193443914272</v>
      </c>
      <c r="BO728" s="6">
        <f t="shared" ca="1" si="195"/>
        <v>51.17537849720091</v>
      </c>
      <c r="BP728" s="6">
        <f ca="1">_xll.LOGISTICINV($C$108,$D$108,A728)</f>
        <v>49.335427044147806</v>
      </c>
      <c r="BQ728" s="6">
        <f ca="1">_xll.LOGLOGINV($C$109,$D$109,A728)</f>
        <v>52.047343168889526</v>
      </c>
      <c r="BR728" s="6">
        <f ca="1">_xll.LOGLOGISTICINV($C$110,$D$110,A728)</f>
        <v>53.013622333118825</v>
      </c>
      <c r="BS728" s="6">
        <f t="shared" ca="1" si="196"/>
        <v>52.158159954689047</v>
      </c>
      <c r="BT728" s="6">
        <f t="shared" ca="1" si="197"/>
        <v>50.07468302913135</v>
      </c>
      <c r="BU728" s="6">
        <f ca="1">_xll.PARETO($C$113,$D$113,A728)</f>
        <v>93.877931173516629</v>
      </c>
      <c r="BV728" s="6">
        <f ca="1">_xll.UNIFORM($C$114,$D$114,A728)</f>
        <v>53.788311325601526</v>
      </c>
      <c r="BW728" s="6">
        <f ca="1">_xll.WEIBINV($C$115,$D$115,A728)</f>
        <v>51.426300388083511</v>
      </c>
      <c r="BX728" s="13"/>
      <c r="BY728" s="13"/>
      <c r="BZ728" s="12"/>
      <c r="CA728">
        <f ca="1">_xll.EMP($B$412:$B$511,$C$412:$C$511,A728)</f>
        <v>54.77142506303349</v>
      </c>
      <c r="CB728">
        <f ca="1">_xll.EMP($D$412:$D$511,$E$412:$E$511,A728)</f>
        <v>54.662743535938489</v>
      </c>
      <c r="CC728">
        <f ca="1">_xll.EMP($F$412:$F$511,$G$412:$G$511,A728)</f>
        <v>54.689782943307463</v>
      </c>
      <c r="CD728">
        <f ca="1">_xll.EMP($H$412:$H$511,$I$412:$I$511,A728)</f>
        <v>54.661970117717658</v>
      </c>
      <c r="CE728">
        <f ca="1">_xll.EMP($J$412:$J$511,$K$412:$K$511,A728)</f>
        <v>54.656284936639743</v>
      </c>
      <c r="CF728" t="e">
        <f ca="1">_xll.EMP($L$412:$L$511,$M$412:$M$511,A728)</f>
        <v>#VALUE!</v>
      </c>
      <c r="CG728">
        <f ca="1">_xll.EMP($N$412:$N$511,$O$412:$O$511,A728)</f>
        <v>54.673911818149016</v>
      </c>
      <c r="CH728">
        <f ca="1">_xll.EMP($P$412:$P$511,$Q$412:$Q$511,A728)</f>
        <v>54.666000280968071</v>
      </c>
      <c r="CI728">
        <f ca="1">_xll.EMP($R$412:$R$511,$S$412:$S$511,A728)</f>
        <v>54.666728156399678</v>
      </c>
      <c r="CJ728">
        <f ca="1">_xll.EMP($T$412:$T$511,$U$412:$U$511,A728)</f>
        <v>54.669224113739595</v>
      </c>
      <c r="CK728">
        <f ca="1">_xll.EMP($V$412:$V$511,$W$412:$W$511,A728)</f>
        <v>54.656307931317826</v>
      </c>
      <c r="CM728" s="12"/>
      <c r="CP728" s="6">
        <f t="shared" ca="1" si="198"/>
        <v>34.148760576432402</v>
      </c>
      <c r="CQ728" s="6">
        <f ca="1">_xll.DEXPONINV($J$105,$K$105,A728)</f>
        <v>42.566132775234848</v>
      </c>
      <c r="CR728" s="6">
        <f ca="1">_xll.EXPONINV($K$106,A728)+$J$106</f>
        <v>51.883126501142598</v>
      </c>
      <c r="CS728" s="6">
        <f t="shared" ca="1" si="199"/>
        <v>39.637259478673343</v>
      </c>
      <c r="CT728" s="6">
        <f ca="1">_xll.LOGISTICINV($J$108,$K$108,A728)</f>
        <v>39.814147177085218</v>
      </c>
      <c r="CU728" s="6">
        <f ca="1">_xll.LOGLOGINV($J$109,$K$109,A728)</f>
        <v>44.289568541654162</v>
      </c>
      <c r="CV728" s="6">
        <f ca="1">_xll.LOGLOGISTICINV($J$110,$K$110,A728)</f>
        <v>43.401410198471446</v>
      </c>
      <c r="CW728" s="6">
        <f t="shared" ca="1" si="200"/>
        <v>40.550275178224744</v>
      </c>
      <c r="CX728" s="6">
        <f t="shared" ca="1" si="201"/>
        <v>38.312513122593089</v>
      </c>
      <c r="CY728" s="6">
        <f ca="1">_xll.PARETO($J$113,$K$113,A728)</f>
        <v>71.375832873428237</v>
      </c>
      <c r="CZ728" s="6">
        <f ca="1">_xll.UNIFORM($J$114,$K$114,A728)</f>
        <v>33.761532050925467</v>
      </c>
      <c r="DA728" s="6">
        <f ca="1">_xll.WEIBINV($J$115,$K$115,A728)</f>
        <v>36.372519821060628</v>
      </c>
      <c r="DB728" s="13"/>
      <c r="DC728" s="13"/>
      <c r="DD728" s="12"/>
      <c r="DE728">
        <f ca="1">_xll.EMP($B$524:$B$623,$C$524:$C$623,A728)</f>
        <v>34.18572352796869</v>
      </c>
      <c r="DF728">
        <f ca="1">_xll.EMP($D$524:$D$623,$E$524:$E$623,A728)</f>
        <v>34.169010603159748</v>
      </c>
      <c r="DG728">
        <f ca="1">_xll.EMP($F$524:$F$623,$G$524:$G$623,A728)</f>
        <v>34.181809641955617</v>
      </c>
      <c r="DH728">
        <f ca="1">_xll.EMP($H$524:$H$623,$I$524:$I$623,A728)</f>
        <v>34.169627312825376</v>
      </c>
      <c r="DI728">
        <f ca="1">_xll.EMP($J$524:$J$623,$K$524:$K$623,A728)</f>
        <v>34.180788437067093</v>
      </c>
      <c r="DJ728" t="e">
        <f ca="1">_xll.EMP($L$524:$L$623,$M$524:$M$623,A728)</f>
        <v>#VALUE!</v>
      </c>
      <c r="DK728">
        <f ca="1">_xll.EMP($N$524:$N$623,$O$524:$O$623,A728)</f>
        <v>34.160417904789426</v>
      </c>
      <c r="DL728">
        <f ca="1">_xll.EMP($P$524:$P$623,$Q$524:$Q$623,A728)</f>
        <v>34.166001078444864</v>
      </c>
      <c r="DM728">
        <f ca="1">_xll.EMP($R$524:$R$623,$S$524:$S$623,A728)</f>
        <v>34.167346972778972</v>
      </c>
      <c r="DN728">
        <f ca="1">_xll.EMP($T$524:$T$623,$U$524:$U$623,A728)</f>
        <v>34.16342751894188</v>
      </c>
      <c r="DO728">
        <f ca="1">_xll.EMP($V$524:$V$623,$W$524:$W$623,A728)</f>
        <v>34.175419124269915</v>
      </c>
    </row>
    <row r="729" spans="1:119">
      <c r="A729">
        <v>0.98</v>
      </c>
      <c r="D729" s="6">
        <f t="shared" ca="1" si="186"/>
        <v>754.13063979028902</v>
      </c>
      <c r="E729" s="6">
        <f ca="1">_xll.DEXPONINV($C$84,$D$84,A729)</f>
        <v>860.44189643259597</v>
      </c>
      <c r="F729" s="6">
        <f ca="1">_xll.EXPONINV($D$85,A729)+$C$85</f>
        <v>1546.7768013425002</v>
      </c>
      <c r="G729" s="6">
        <f t="shared" ca="1" si="187"/>
        <v>1012.2450028608312</v>
      </c>
      <c r="H729" s="6">
        <f ca="1">_xll.LOGISTICINV($C$87,$D$87,A729)</f>
        <v>832.10557916841526</v>
      </c>
      <c r="I729" s="6">
        <f ca="1">_xll.LOGLOGINV($C$88,$D$88,A729)</f>
        <v>1091.8050768424803</v>
      </c>
      <c r="J729" s="6">
        <f ca="1">_xll.LOGLOGISTICINV($C$89,$D$89,A729)</f>
        <v>1220.3008550615809</v>
      </c>
      <c r="K729" s="6">
        <f t="shared" ca="1" si="188"/>
        <v>1336.0921294833438</v>
      </c>
      <c r="L729" s="6">
        <f t="shared" ca="1" si="189"/>
        <v>809.71560071810666</v>
      </c>
      <c r="M729" s="6">
        <f ca="1">_xll.PARETO($C$92,$D$92,A729)</f>
        <v>42971.005566766631</v>
      </c>
      <c r="N729" s="6">
        <f ca="1">_xll.UNIFORM($C$93,$D$93,A729)</f>
        <v>744.61559865574827</v>
      </c>
      <c r="O729" s="6">
        <f ca="1">_xll.WEIBINV($C$94,$D$94,A729)</f>
        <v>817.42547525322232</v>
      </c>
      <c r="P729" s="13"/>
      <c r="Q729" s="13"/>
      <c r="R729" s="13"/>
      <c r="S729">
        <f ca="1">_xll.EMP($B$186:$B$285,$C$186:$C$285,A729)</f>
        <v>757.2271511627464</v>
      </c>
      <c r="T729">
        <f ca="1">_xll.EMP($D$186:$D$285,$E$186:$E$285,A729)</f>
        <v>755.68883425222577</v>
      </c>
      <c r="U729">
        <f ca="1">_xll.EMP($F$186:$F$285,$G$186:$G$285,A729)</f>
        <v>756.535197159674</v>
      </c>
      <c r="V729">
        <f ca="1">_xll.EMP($H$186:$H$285,$I$186:$I$285,A729)</f>
        <v>755.677850711828</v>
      </c>
      <c r="W729">
        <f ca="1">_xll.EMP($J$186:$J$285,$K$186:$K$285,A729)</f>
        <v>755.97370198497379</v>
      </c>
      <c r="X729" t="e">
        <f ca="1">_xll.EMP($L$186:$L$285,$M$186:$M$285,A729)</f>
        <v>#VALUE!</v>
      </c>
      <c r="Y729">
        <f ca="1">_xll.EMP($N$186:$N$285,$O$186:$O$285,A729)</f>
        <v>755.84575561856934</v>
      </c>
      <c r="Z729">
        <f ca="1">_xll.EMP($P$186:$P$285,$Q$186:$Q$285,A729)</f>
        <v>755.73495723915494</v>
      </c>
      <c r="AA729">
        <f ca="1">_xll.EMP($R$186:$R$285,$S$186:$S$285,A729)</f>
        <v>755.74406350305128</v>
      </c>
      <c r="AB729">
        <f ca="1">_xll.EMP($T$186:$T$285,$U$186:$U$285,A729)</f>
        <v>755.78034870462079</v>
      </c>
      <c r="AC729">
        <f ca="1">_xll.EMP($V$186:$V$285,$W$186:$W$285,A729)</f>
        <v>755.59696100795611</v>
      </c>
      <c r="AH729" s="6">
        <f t="shared" ca="1" si="190"/>
        <v>607.06018960908909</v>
      </c>
      <c r="AI729" s="6">
        <f ca="1">_xll.DEXPONINV($J$84,$K$84,A729)</f>
        <v>547.11129232123699</v>
      </c>
      <c r="AJ729" s="6">
        <f ca="1">_xll.EXPONINV($K$85,A729)+$J$85</f>
        <v>618.1561565612451</v>
      </c>
      <c r="AK729" s="6">
        <f t="shared" ca="1" si="191"/>
        <v>569.11987412830854</v>
      </c>
      <c r="AL729" s="6">
        <f ca="1">_xll.LOGISTICINV($J$87,$K$87,A729)</f>
        <v>536.64558838084054</v>
      </c>
      <c r="AM729" s="6">
        <f ca="1">_xll.LOGLOGINV($J$88,$K$88,A729)</f>
        <v>555.87266464853246</v>
      </c>
      <c r="AN729" s="6">
        <f ca="1">_xll.LOGLOGISTICINV($J$89,$K$89,A729)</f>
        <v>550.83934750958417</v>
      </c>
      <c r="AO729" s="6">
        <f t="shared" ca="1" si="192"/>
        <v>568.32798918440517</v>
      </c>
      <c r="AP729" s="6">
        <f t="shared" ca="1" si="193"/>
        <v>570.99158842571035</v>
      </c>
      <c r="AQ729" s="6">
        <f ca="1">_xll.PARETO($J$92,$K$92,A729)</f>
        <v>667.30116313342171</v>
      </c>
      <c r="AR729" s="6">
        <f ca="1">_xll.UNIFORM($J$93,$K$93,A729)</f>
        <v>618.42452622934252</v>
      </c>
      <c r="AS729" s="6">
        <f ca="1">_xll.WEIBINV($J$94,$K$94,A729)</f>
        <v>592.73442610585073</v>
      </c>
      <c r="AT729" s="13"/>
      <c r="AU729" s="13"/>
      <c r="AV729" s="12"/>
      <c r="AW729">
        <f ca="1">_xll.EMP($B$299:$B$398,$C$299:$C$398,A729)</f>
        <v>623.15383218122372</v>
      </c>
      <c r="AX729">
        <f ca="1">_xll.EMP($D$299:$D$398,$E$299:$E$398,A729)</f>
        <v>622.9089086310039</v>
      </c>
      <c r="AY729">
        <f ca="1">_xll.EMP($F$299:$F$398,$G$299:$G$398,A729)</f>
        <v>622.84520485648704</v>
      </c>
      <c r="AZ729">
        <f ca="1">_xll.EMP($H$299:$H$398,$I$299:$I$398,A729)</f>
        <v>622.90225246365321</v>
      </c>
      <c r="BA729">
        <f ca="1">_xll.EMP($J$299:$J$398,$K$299:$K$398,A729)</f>
        <v>622.8285772036221</v>
      </c>
      <c r="BB729" t="e">
        <f ca="1">_xll.EMP($L$299:$L$398,$M$299:$M$398,A729)</f>
        <v>#VALUE!</v>
      </c>
      <c r="BC729">
        <f ca="1">_xll.EMP($N$299:$N$398,$O$299:$O$398,A729)</f>
        <v>622.99838856922725</v>
      </c>
      <c r="BD729">
        <f ca="1">_xll.EMP($P$299:$P$398,$Q$299:$Q$398,A729)</f>
        <v>622.93647449872515</v>
      </c>
      <c r="BE729">
        <f ca="1">_xll.EMP($R$299:$R$398,$S$299:$S$398,A729)</f>
        <v>622.93809378037474</v>
      </c>
      <c r="BF729">
        <f ca="1">_xll.EMP($T$299:$T$398,$U$299:$U$398,A729)</f>
        <v>622.9626794393032</v>
      </c>
      <c r="BG729">
        <f ca="1">_xll.EMP($V$299:$V$398,$W$299:$W$398,A729)</f>
        <v>622.8513951195107</v>
      </c>
      <c r="BH729" s="12"/>
      <c r="BL729" s="6">
        <f t="shared" ca="1" si="194"/>
        <v>53.779458921835754</v>
      </c>
      <c r="BM729" s="6">
        <f ca="1">_xll.DEXPONINV($C$105,$D$105,A729)</f>
        <v>52.772103138043477</v>
      </c>
      <c r="BN729" s="6">
        <f ca="1">_xll.EXPONINV($D$106,A729)+$C$106</f>
        <v>67.433662864228012</v>
      </c>
      <c r="BO729" s="6">
        <f t="shared" ca="1" si="195"/>
        <v>53.426481504713578</v>
      </c>
      <c r="BP729" s="6">
        <f ca="1">_xll.LOGISTICINV($C$108,$D$108,A729)</f>
        <v>51.600130561820393</v>
      </c>
      <c r="BQ729" s="6">
        <f ca="1">_xll.LOGLOGINV($C$109,$D$109,A729)</f>
        <v>54.983189972180753</v>
      </c>
      <c r="BR729" s="6">
        <f ca="1">_xll.LOGLOGISTICINV($C$110,$D$110,A729)</f>
        <v>56.889340966157846</v>
      </c>
      <c r="BS729" s="6">
        <f t="shared" ca="1" si="196"/>
        <v>54.862689465226104</v>
      </c>
      <c r="BT729" s="6">
        <f t="shared" ca="1" si="197"/>
        <v>51.785512443985127</v>
      </c>
      <c r="BU729" s="6">
        <f ca="1">_xll.PARETO($C$113,$D$113,A729)</f>
        <v>112.84227892048855</v>
      </c>
      <c r="BV729" s="6">
        <f ca="1">_xll.UNIFORM($C$114,$D$114,A729)</f>
        <v>54.145712300925133</v>
      </c>
      <c r="BW729" s="6">
        <f ca="1">_xll.WEIBINV($C$115,$D$115,A729)</f>
        <v>53.17483331418407</v>
      </c>
      <c r="BX729" s="13"/>
      <c r="BY729" s="13"/>
      <c r="BZ729" s="12"/>
      <c r="CA729">
        <f ca="1">_xll.EMP($B$412:$B$511,$C$412:$C$511,A729)</f>
        <v>54.801121459213064</v>
      </c>
      <c r="CB729">
        <f ca="1">_xll.EMP($D$412:$D$511,$E$412:$E$511,A729)</f>
        <v>54.728667107816399</v>
      </c>
      <c r="CC729">
        <f ca="1">_xll.EMP($F$412:$F$511,$G$412:$G$511,A729)</f>
        <v>54.746693379395715</v>
      </c>
      <c r="CD729">
        <f ca="1">_xll.EMP($H$412:$H$511,$I$412:$I$511,A729)</f>
        <v>54.728151495669181</v>
      </c>
      <c r="CE729">
        <f ca="1">_xll.EMP($J$412:$J$511,$K$412:$K$511,A729)</f>
        <v>54.724361374950576</v>
      </c>
      <c r="CF729" t="e">
        <f ca="1">_xll.EMP($L$412:$L$511,$M$412:$M$511,A729)</f>
        <v>#VALUE!</v>
      </c>
      <c r="CG729">
        <f ca="1">_xll.EMP($N$412:$N$511,$O$412:$O$511,A729)</f>
        <v>54.736112629290083</v>
      </c>
      <c r="CH729">
        <f ca="1">_xll.EMP($P$412:$P$511,$Q$412:$Q$511,A729)</f>
        <v>54.730838271169461</v>
      </c>
      <c r="CI729">
        <f ca="1">_xll.EMP($R$412:$R$511,$S$412:$S$511,A729)</f>
        <v>54.731323521457199</v>
      </c>
      <c r="CJ729">
        <f ca="1">_xll.EMP($T$412:$T$511,$U$412:$U$511,A729)</f>
        <v>54.732987493017141</v>
      </c>
      <c r="CK729">
        <f ca="1">_xll.EMP($V$412:$V$511,$W$412:$W$511,A729)</f>
        <v>54.72437670473596</v>
      </c>
      <c r="CM729" s="12"/>
      <c r="CP729" s="6">
        <f t="shared" ca="1" si="198"/>
        <v>34.175094013448906</v>
      </c>
      <c r="CQ729" s="6">
        <f ca="1">_xll.DEXPONINV($J$105,$K$105,A729)</f>
        <v>44.215339361676349</v>
      </c>
      <c r="CR729" s="6">
        <f ca="1">_xll.EXPONINV($K$106,A729)+$J$106</f>
        <v>55.625806449247044</v>
      </c>
      <c r="CS729" s="6">
        <f t="shared" ca="1" si="199"/>
        <v>40.794373757089673</v>
      </c>
      <c r="CT729" s="6">
        <f ca="1">_xll.LOGISTICINV($J$108,$K$108,A729)</f>
        <v>41.068674206190224</v>
      </c>
      <c r="CU729" s="6">
        <f ca="1">_xll.LOGLOGINV($J$109,$K$109,A729)</f>
        <v>46.433660351144582</v>
      </c>
      <c r="CV729" s="6">
        <f ca="1">_xll.LOGLOGISTICINV($J$110,$K$110,A729)</f>
        <v>45.499751713842066</v>
      </c>
      <c r="CW729" s="6">
        <f t="shared" ca="1" si="200"/>
        <v>41.921041905127026</v>
      </c>
      <c r="CX729" s="6">
        <f t="shared" ca="1" si="201"/>
        <v>39.192224929029976</v>
      </c>
      <c r="CY729" s="6">
        <f ca="1">_xll.PARETO($J$113,$K$113,A729)</f>
        <v>82.922212290095018</v>
      </c>
      <c r="CZ729" s="6">
        <f ca="1">_xll.UNIFORM($J$114,$K$114,A729)</f>
        <v>33.908397871299201</v>
      </c>
      <c r="DA729" s="6">
        <f ca="1">_xll.WEIBINV($J$115,$K$115,A729)</f>
        <v>36.904095109667502</v>
      </c>
      <c r="DB729" s="13"/>
      <c r="DC729" s="13"/>
      <c r="DD729" s="12"/>
      <c r="DE729">
        <f ca="1">_xll.EMP($B$524:$B$623,$C$524:$C$623,A729)</f>
        <v>34.191192189327964</v>
      </c>
      <c r="DF729">
        <f ca="1">_xll.EMP($D$524:$D$623,$E$524:$E$623,A729)</f>
        <v>34.180050239455333</v>
      </c>
      <c r="DG729">
        <f ca="1">_xll.EMP($F$524:$F$623,$G$524:$G$623,A729)</f>
        <v>34.188582931985913</v>
      </c>
      <c r="DH729">
        <f ca="1">_xll.EMP($H$524:$H$623,$I$524:$I$623,A729)</f>
        <v>34.180461379232419</v>
      </c>
      <c r="DI729">
        <f ca="1">_xll.EMP($J$524:$J$623,$K$524:$K$623,A729)</f>
        <v>34.187902128726897</v>
      </c>
      <c r="DJ729" t="e">
        <f ca="1">_xll.EMP($L$524:$L$623,$M$524:$M$623,A729)</f>
        <v>#VALUE!</v>
      </c>
      <c r="DK729">
        <f ca="1">_xll.EMP($N$524:$N$623,$O$524:$O$623,A729)</f>
        <v>34.174321773875121</v>
      </c>
      <c r="DL729">
        <f ca="1">_xll.EMP($P$524:$P$623,$Q$524:$Q$623,A729)</f>
        <v>34.178043889645409</v>
      </c>
      <c r="DM729">
        <f ca="1">_xll.EMP($R$524:$R$623,$S$524:$S$623,A729)</f>
        <v>34.178941152534811</v>
      </c>
      <c r="DN729">
        <f ca="1">_xll.EMP($T$524:$T$623,$U$524:$U$623,A729)</f>
        <v>34.17632818331009</v>
      </c>
      <c r="DO729">
        <f ca="1">_xll.EMP($V$524:$V$623,$W$524:$W$623,A729)</f>
        <v>34.184322586862109</v>
      </c>
    </row>
    <row r="730" spans="1:119">
      <c r="A730">
        <v>0.99</v>
      </c>
      <c r="D730" s="6">
        <f t="shared" ca="1" si="186"/>
        <v>756.63961812292382</v>
      </c>
      <c r="E730" s="6">
        <f ca="1">_xll.DEXPONINV($C$84,$D$84,A730)</f>
        <v>950.14000867532229</v>
      </c>
      <c r="F730" s="6">
        <f ca="1">_xll.EXPONINV($D$85,A730)+$C$85</f>
        <v>1806.428592863927</v>
      </c>
      <c r="G730" s="6">
        <f t="shared" ca="1" si="187"/>
        <v>1116.4120342662363</v>
      </c>
      <c r="H730" s="6">
        <f ca="1">_xll.LOGISTICINV($C$87,$D$87,A730)</f>
        <v>898.90384664348244</v>
      </c>
      <c r="I730" s="6">
        <f ca="1">_xll.LOGLOGINV($C$88,$D$88,A730)</f>
        <v>1221.6787681791009</v>
      </c>
      <c r="J730" s="6">
        <f ca="1">_xll.LOGLOGISTICINV($C$89,$D$89,A730)</f>
        <v>1457.277979740194</v>
      </c>
      <c r="K730" s="6">
        <f t="shared" ca="1" si="188"/>
        <v>1566.0006786230663</v>
      </c>
      <c r="L730" s="6">
        <f t="shared" ca="1" si="189"/>
        <v>856.67336951186758</v>
      </c>
      <c r="M730" s="6">
        <f ca="1">_xll.PARETO($C$92,$D$92,A730)</f>
        <v>130504.29435493947</v>
      </c>
      <c r="N730" s="6">
        <f ca="1">_xll.UNIFORM($C$93,$D$93,A730)</f>
        <v>751.38372281980469</v>
      </c>
      <c r="O730" s="6">
        <f ca="1">_xll.WEIBINV($C$94,$D$94,A730)</f>
        <v>865.34422796914225</v>
      </c>
      <c r="P730" s="13"/>
      <c r="Q730" s="13"/>
      <c r="R730" s="13"/>
      <c r="S730">
        <f ca="1">_xll.EMP($B$186:$B$285,$C$186:$C$285,A730)</f>
        <v>757.68949907330455</v>
      </c>
      <c r="T730">
        <f ca="1">_xll.EMP($D$186:$D$285,$E$186:$E$285,A730)</f>
        <v>756.92034061804429</v>
      </c>
      <c r="U730">
        <f ca="1">_xll.EMP($F$186:$F$285,$G$186:$G$285,A730)</f>
        <v>757.34352207176835</v>
      </c>
      <c r="V730">
        <f ca="1">_xll.EMP($H$186:$H$285,$I$186:$I$285,A730)</f>
        <v>756.91484884784541</v>
      </c>
      <c r="W730">
        <f ca="1">_xll.EMP($J$186:$J$285,$K$186:$K$285,A730)</f>
        <v>757.06277448441836</v>
      </c>
      <c r="X730" t="e">
        <f ca="1">_xll.EMP($L$186:$L$285,$M$186:$M$285,A730)</f>
        <v>#VALUE!</v>
      </c>
      <c r="Y730">
        <f ca="1">_xll.EMP($N$186:$N$285,$O$186:$O$285,A730)</f>
        <v>756.99880130121608</v>
      </c>
      <c r="Z730">
        <f ca="1">_xll.EMP($P$186:$P$285,$Q$186:$Q$285,A730)</f>
        <v>756.94340211150882</v>
      </c>
      <c r="AA730">
        <f ca="1">_xll.EMP($R$186:$R$285,$S$186:$S$285,A730)</f>
        <v>756.94795524345705</v>
      </c>
      <c r="AB730">
        <f ca="1">_xll.EMP($T$186:$T$285,$U$186:$U$285,A730)</f>
        <v>756.96609784424174</v>
      </c>
      <c r="AC730">
        <f ca="1">_xll.EMP($V$186:$V$285,$W$186:$W$285,A730)</f>
        <v>756.87440399590946</v>
      </c>
      <c r="AH730" s="6">
        <f t="shared" ca="1" si="190"/>
        <v>614.39029741887259</v>
      </c>
      <c r="AI730" s="6">
        <f ca="1">_xll.DEXPONINV($J$84,$K$84,A730)</f>
        <v>577.58799646353725</v>
      </c>
      <c r="AJ730" s="6">
        <f ca="1">_xll.EXPONINV($K$85,A730)+$J$85</f>
        <v>664.93439184009935</v>
      </c>
      <c r="AK730" s="6">
        <f t="shared" ca="1" si="191"/>
        <v>591.49291759090056</v>
      </c>
      <c r="AL730" s="6">
        <f ca="1">_xll.LOGISTICINV($J$87,$K$87,A730)</f>
        <v>559.77702162169942</v>
      </c>
      <c r="AM730" s="6">
        <f ca="1">_xll.LOGLOGINV($J$88,$K$88,A730)</f>
        <v>584.90473691944146</v>
      </c>
      <c r="AN730" s="6">
        <f ca="1">_xll.LOGLOGISTICINV($J$89,$K$89,A730)</f>
        <v>581.23685404404455</v>
      </c>
      <c r="AO730" s="6">
        <f t="shared" ca="1" si="192"/>
        <v>592.2828038936741</v>
      </c>
      <c r="AP730" s="6">
        <f t="shared" ca="1" si="193"/>
        <v>590.8162746393898</v>
      </c>
      <c r="AQ730" s="6">
        <f ca="1">_xll.PARETO($J$92,$K$92,A730)</f>
        <v>746.57259336459788</v>
      </c>
      <c r="AR730" s="6">
        <f ca="1">_xll.UNIFORM($J$93,$K$93,A730)</f>
        <v>621.12124053947923</v>
      </c>
      <c r="AS730" s="6">
        <f ca="1">_xll.WEIBINV($J$94,$K$94,A730)</f>
        <v>611.95650975010506</v>
      </c>
      <c r="AT730" s="13"/>
      <c r="AU730" s="13"/>
      <c r="AV730" s="12"/>
      <c r="AW730">
        <f ca="1">_xll.EMP($B$299:$B$398,$C$299:$C$398,A730)</f>
        <v>623.48589351542103</v>
      </c>
      <c r="AX730">
        <f ca="1">_xll.EMP($D$299:$D$398,$E$299:$E$398,A730)</f>
        <v>623.36343174031117</v>
      </c>
      <c r="AY730">
        <f ca="1">_xll.EMP($F$299:$F$398,$G$299:$G$398,A730)</f>
        <v>623.33157985305274</v>
      </c>
      <c r="AZ730">
        <f ca="1">_xll.EMP($H$299:$H$398,$I$299:$I$398,A730)</f>
        <v>623.36010365663583</v>
      </c>
      <c r="BA730">
        <f ca="1">_xll.EMP($J$299:$J$398,$K$299:$K$398,A730)</f>
        <v>623.32326602662022</v>
      </c>
      <c r="BB730" t="e">
        <f ca="1">_xll.EMP($L$299:$L$398,$M$299:$M$398,A730)</f>
        <v>#VALUE!</v>
      </c>
      <c r="BC730">
        <f ca="1">_xll.EMP($N$299:$N$398,$O$299:$O$398,A730)</f>
        <v>623.40817170942285</v>
      </c>
      <c r="BD730">
        <f ca="1">_xll.EMP($P$299:$P$398,$Q$299:$Q$398,A730)</f>
        <v>623.3772146741718</v>
      </c>
      <c r="BE730">
        <f ca="1">_xll.EMP($R$299:$R$398,$S$299:$S$398,A730)</f>
        <v>623.37802431499654</v>
      </c>
      <c r="BF730">
        <f ca="1">_xll.EMP($T$299:$T$398,$U$299:$U$398,A730)</f>
        <v>623.39031714446082</v>
      </c>
      <c r="BG730">
        <f ca="1">_xll.EMP($V$299:$V$398,$W$299:$W$398,A730)</f>
        <v>623.33467498456446</v>
      </c>
      <c r="BH730" s="12"/>
      <c r="BL730" s="6">
        <f t="shared" ca="1" si="194"/>
        <v>54.323650661110413</v>
      </c>
      <c r="BM730" s="6">
        <f ca="1">_xll.DEXPONINV($C$105,$D$105,A730)</f>
        <v>58.102098754917265</v>
      </c>
      <c r="BN730" s="6">
        <f ca="1">_xll.EXPONINV($D$106,A730)+$C$106</f>
        <v>75.993988379351464</v>
      </c>
      <c r="BO730" s="6">
        <f t="shared" ca="1" si="195"/>
        <v>57.100915653635354</v>
      </c>
      <c r="BP730" s="6">
        <f ca="1">_xll.LOGISTICINV($C$108,$D$108,A730)</f>
        <v>55.431456472575626</v>
      </c>
      <c r="BQ730" s="6">
        <f ca="1">_xll.LOGLOGINV($C$109,$D$109,A730)</f>
        <v>59.975836146655908</v>
      </c>
      <c r="BR730" s="6">
        <f ca="1">_xll.LOGLOGISTICINV($C$110,$D$110,A730)</f>
        <v>64.102076654402509</v>
      </c>
      <c r="BS730" s="6">
        <f t="shared" ca="1" si="196"/>
        <v>59.412882859781512</v>
      </c>
      <c r="BT730" s="6">
        <f t="shared" ca="1" si="197"/>
        <v>54.481991351367526</v>
      </c>
      <c r="BU730" s="6">
        <f ca="1">_xll.PARETO($C$113,$D$113,A730)</f>
        <v>154.55250719325986</v>
      </c>
      <c r="BV730" s="6">
        <f ca="1">_xll.UNIFORM($C$114,$D$114,A730)</f>
        <v>54.503113276248733</v>
      </c>
      <c r="BW730" s="6">
        <f ca="1">_xll.WEIBINV($C$115,$D$115,A730)</f>
        <v>55.892572720107125</v>
      </c>
      <c r="BX730" s="13"/>
      <c r="BY730" s="13"/>
      <c r="BZ730" s="12"/>
      <c r="CA730">
        <f ca="1">_xll.EMP($B$412:$B$511,$C$412:$C$511,A730)</f>
        <v>54.830817855392645</v>
      </c>
      <c r="CB730">
        <f ca="1">_xll.EMP($D$412:$D$511,$E$412:$E$511,A730)</f>
        <v>54.794590679694316</v>
      </c>
      <c r="CC730">
        <f ca="1">_xll.EMP($F$412:$F$511,$G$412:$G$511,A730)</f>
        <v>54.803603815483974</v>
      </c>
      <c r="CD730">
        <f ca="1">_xll.EMP($H$412:$H$511,$I$412:$I$511,A730)</f>
        <v>54.794332873620704</v>
      </c>
      <c r="CE730">
        <f ca="1">_xll.EMP($J$412:$J$511,$K$412:$K$511,A730)</f>
        <v>54.792437813261401</v>
      </c>
      <c r="CF730" t="e">
        <f ca="1">_xll.EMP($L$412:$L$511,$M$412:$M$511,A730)</f>
        <v>#VALUE!</v>
      </c>
      <c r="CG730">
        <f ca="1">_xll.EMP($N$412:$N$511,$O$412:$O$511,A730)</f>
        <v>54.798313440431158</v>
      </c>
      <c r="CH730">
        <f ca="1">_xll.EMP($P$412:$P$511,$Q$412:$Q$511,A730)</f>
        <v>54.795676261370843</v>
      </c>
      <c r="CI730">
        <f ca="1">_xll.EMP($R$412:$R$511,$S$412:$S$511,A730)</f>
        <v>54.795918886514713</v>
      </c>
      <c r="CJ730">
        <f ca="1">_xll.EMP($T$412:$T$511,$U$412:$U$511,A730)</f>
        <v>54.79675087229468</v>
      </c>
      <c r="CK730">
        <f ca="1">_xll.EMP($V$412:$V$511,$W$412:$W$511,A730)</f>
        <v>54.792445478154093</v>
      </c>
      <c r="CM730" s="12"/>
      <c r="CP730" s="6">
        <f t="shared" ca="1" si="198"/>
        <v>34.193677636027971</v>
      </c>
      <c r="CQ730" s="6">
        <f ca="1">_xll.DEXPONINV($J$105,$K$105,A730)</f>
        <v>47.034676642969288</v>
      </c>
      <c r="CR730" s="6">
        <f ca="1">_xll.EXPONINV($K$106,A730)+$J$106</f>
        <v>62.02396008044628</v>
      </c>
      <c r="CS730" s="6">
        <f t="shared" ca="1" si="199"/>
        <v>42.662130735096028</v>
      </c>
      <c r="CT730" s="6">
        <f ca="1">_xll.LOGISTICINV($J$108,$K$108,A730)</f>
        <v>43.191027916000493</v>
      </c>
      <c r="CU730" s="6">
        <f ca="1">_xll.LOGLOGINV($J$109,$K$109,A730)</f>
        <v>50.079862788674831</v>
      </c>
      <c r="CV730" s="6">
        <f ca="1">_xll.LOGLOGISTICINV($J$110,$K$110,A730)</f>
        <v>49.283188682173837</v>
      </c>
      <c r="CW730" s="6">
        <f t="shared" ca="1" si="200"/>
        <v>44.176220449429337</v>
      </c>
      <c r="CX730" s="6">
        <f t="shared" ca="1" si="201"/>
        <v>40.578759618015944</v>
      </c>
      <c r="CY730" s="6">
        <f ca="1">_xll.PARETO($J$113,$K$113,A730)</f>
        <v>107.15038294303102</v>
      </c>
      <c r="CZ730" s="6">
        <f ca="1">_xll.UNIFORM($J$114,$K$114,A730)</f>
        <v>34.055263691672934</v>
      </c>
      <c r="DA730" s="6">
        <f ca="1">_xll.WEIBINV($J$115,$K$115,A730)</f>
        <v>37.711036209204494</v>
      </c>
      <c r="DB730" s="13"/>
      <c r="DC730" s="13"/>
      <c r="DD730" s="12"/>
      <c r="DE730">
        <f ca="1">_xll.EMP($B$524:$B$623,$C$524:$C$623,A730)</f>
        <v>34.19666085068723</v>
      </c>
      <c r="DF730">
        <f ca="1">_xll.EMP($D$524:$D$623,$E$524:$E$623,A730)</f>
        <v>34.191089875750919</v>
      </c>
      <c r="DG730">
        <f ca="1">_xll.EMP($F$524:$F$623,$G$524:$G$623,A730)</f>
        <v>34.195356222016208</v>
      </c>
      <c r="DH730">
        <f ca="1">_xll.EMP($H$524:$H$623,$I$524:$I$623,A730)</f>
        <v>34.191295445639462</v>
      </c>
      <c r="DI730">
        <f ca="1">_xll.EMP($J$524:$J$623,$K$524:$K$623,A730)</f>
        <v>34.195015820386701</v>
      </c>
      <c r="DJ730" t="e">
        <f ca="1">_xll.EMP($L$524:$L$623,$M$524:$M$623,A730)</f>
        <v>#VALUE!</v>
      </c>
      <c r="DK730">
        <f ca="1">_xll.EMP($N$524:$N$623,$O$524:$O$623,A730)</f>
        <v>34.188225642960809</v>
      </c>
      <c r="DL730">
        <f ca="1">_xll.EMP($P$524:$P$623,$Q$524:$Q$623,A730)</f>
        <v>34.19008670084596</v>
      </c>
      <c r="DM730">
        <f ca="1">_xll.EMP($R$524:$R$623,$S$524:$S$623,A730)</f>
        <v>34.190535332290658</v>
      </c>
      <c r="DN730">
        <f ca="1">_xll.EMP($T$524:$T$623,$U$524:$U$623,A730)</f>
        <v>34.189228847678294</v>
      </c>
      <c r="DO730">
        <f ca="1">_xll.EMP($V$524:$V$623,$W$524:$W$623,A730)</f>
        <v>34.19322604945431</v>
      </c>
    </row>
    <row r="731" spans="1:119">
      <c r="A731" s="12">
        <v>0.99999000000000005</v>
      </c>
      <c r="D731" s="6">
        <f t="shared" ca="1" si="186"/>
        <v>758.15175621624326</v>
      </c>
      <c r="E731" s="6">
        <f ca="1">_xll.DEXPONINV($C$84,$D$84,A731)</f>
        <v>1844.0520460283287</v>
      </c>
      <c r="F731" s="6">
        <f ca="1">_xll.EXPONINV($D$85,A731)+$C$85</f>
        <v>4394.0623362942215</v>
      </c>
      <c r="G731" s="6">
        <f t="shared" ca="1" si="187"/>
        <v>2046.1677193223063</v>
      </c>
      <c r="H731" s="6">
        <f ca="1">_xll.LOGISTICINV($C$87,$D$87,A731)</f>
        <v>1555.9450184809007</v>
      </c>
      <c r="I731" s="6">
        <f ca="1">_xll.LOGLOGINV($C$88,$D$88,A731)</f>
        <v>2507.5188257971508</v>
      </c>
      <c r="J731" s="6">
        <f ca="1">_xll.LOGLOGISTICINV($C$89,$D$89,A731)</f>
        <v>8349.7287795506545</v>
      </c>
      <c r="K731" s="6">
        <f t="shared" ca="1" si="188"/>
        <v>4843.4853026968522</v>
      </c>
      <c r="L731" s="6">
        <f t="shared" ca="1" si="189"/>
        <v>1190.6058580729998</v>
      </c>
      <c r="M731" s="6">
        <f ca="1">_xll.PARETO($C$92,$D$92,A731)</f>
        <v>8387070916.5131731</v>
      </c>
      <c r="N731" s="6">
        <f ca="1">_xll.UNIFORM($C$93,$D$93,A731)</f>
        <v>758.14507885969738</v>
      </c>
      <c r="O731" s="6">
        <f ca="1">_xll.WEIBINV($C$94,$D$94,A731)</f>
        <v>1191.6817084441095</v>
      </c>
      <c r="P731" s="13"/>
      <c r="Q731" s="13"/>
      <c r="R731" s="13"/>
      <c r="S731">
        <f ca="1">_xll.EMP($B$186:$B$285,$C$186:$C$285,A731)</f>
        <v>758.15138463595224</v>
      </c>
      <c r="T731">
        <f ca="1">_xll.EMP($D$186:$D$285,$E$186:$E$285,A731)</f>
        <v>758.15061547749701</v>
      </c>
      <c r="U731">
        <f ca="1">_xll.EMP($F$186:$F$285,$G$186:$G$285,A731)</f>
        <v>758.15103865895071</v>
      </c>
      <c r="V731">
        <f ca="1">_xll.EMP($H$186:$H$285,$I$186:$I$285,A731)</f>
        <v>758.15060998572676</v>
      </c>
      <c r="W731">
        <f ca="1">_xll.EMP($J$186:$J$285,$K$186:$K$285,A731)</f>
        <v>758.15075791136337</v>
      </c>
      <c r="X731" t="e">
        <f ca="1">_xll.EMP($L$186:$L$285,$M$186:$M$285,A731)</f>
        <v>#VALUE!</v>
      </c>
      <c r="Y731">
        <f ca="1">_xll.EMP($N$186:$N$285,$O$186:$O$285,A731)</f>
        <v>758.15069393818021</v>
      </c>
      <c r="Z731">
        <f ca="1">_xll.EMP($P$186:$P$285,$Q$186:$Q$285,A731)</f>
        <v>758.15063853899051</v>
      </c>
      <c r="AA731">
        <f ca="1">_xll.EMP($R$186:$R$285,$S$186:$S$285,A731)</f>
        <v>758.15064309212244</v>
      </c>
      <c r="AB731">
        <f ca="1">_xll.EMP($T$186:$T$285,$U$186:$U$285,A731)</f>
        <v>758.1506612347232</v>
      </c>
      <c r="AC731">
        <f ca="1">_xll.EMP($V$186:$V$285,$W$186:$W$285,A731)</f>
        <v>758.15056954087481</v>
      </c>
      <c r="AH731" s="6">
        <f t="shared" ca="1" si="190"/>
        <v>623.78915083324182</v>
      </c>
      <c r="AI731" s="6">
        <f ca="1">_xll.DEXPONINV($J$84,$K$84,A731)</f>
        <v>881.31225565336968</v>
      </c>
      <c r="AJ731" s="6">
        <f ca="1">_xll.EXPONINV($K$85,A731)+$J$85</f>
        <v>1131.1161938466369</v>
      </c>
      <c r="AK731" s="6">
        <f t="shared" ca="1" si="191"/>
        <v>767.07004780050943</v>
      </c>
      <c r="AL731" s="6">
        <f ca="1">_xll.LOGISTICINV($J$87,$K$87,A731)</f>
        <v>787.3024437222914</v>
      </c>
      <c r="AM731" s="6">
        <f ca="1">_xll.LOGLOGINV($J$88,$K$88,A731)</f>
        <v>872.34248583842418</v>
      </c>
      <c r="AN731" s="6">
        <f ca="1">_xll.LOGLOGISTICINV($J$89,$K$89,A731)</f>
        <v>985.85691689650946</v>
      </c>
      <c r="AO731" s="6">
        <f t="shared" ca="1" si="192"/>
        <v>794.39398181968488</v>
      </c>
      <c r="AP731" s="6">
        <f t="shared" ca="1" si="193"/>
        <v>731.79628651672454</v>
      </c>
      <c r="AQ731" s="6">
        <f ca="1">_xll.PARETO($J$92,$K$92,A731)</f>
        <v>2285.1022211901095</v>
      </c>
      <c r="AR731" s="6">
        <f ca="1">_xll.UNIFORM($J$93,$K$93,A731)</f>
        <v>623.81525813530584</v>
      </c>
      <c r="AS731" s="6">
        <f ca="1">_xll.WEIBINV($J$94,$K$94,A731)</f>
        <v>732.10937002741673</v>
      </c>
      <c r="AT731" s="13"/>
      <c r="AU731" s="13"/>
      <c r="AV731" s="12"/>
      <c r="AW731">
        <f ca="1">_xll.EMP($B$299:$B$398,$C$299:$C$398,A731)</f>
        <v>623.8176227882841</v>
      </c>
      <c r="AX731">
        <f ca="1">_xll.EMP($D$299:$D$398,$E$299:$E$398,A731)</f>
        <v>623.81750032650905</v>
      </c>
      <c r="AY731">
        <f ca="1">_xll.EMP($F$299:$F$398,$G$299:$G$398,A731)</f>
        <v>623.81746847462182</v>
      </c>
      <c r="AZ731">
        <f ca="1">_xll.EMP($H$299:$H$398,$I$299:$I$398,A731)</f>
        <v>623.81749699842533</v>
      </c>
      <c r="BA731">
        <f ca="1">_xll.EMP($J$299:$J$398,$K$299:$K$398,A731)</f>
        <v>623.81746016079535</v>
      </c>
      <c r="BB731" t="e">
        <f ca="1">_xll.EMP($L$299:$L$398,$M$299:$M$398,A731)</f>
        <v>#VALUE!</v>
      </c>
      <c r="BC731">
        <f ca="1">_xll.EMP($N$299:$N$398,$O$299:$O$398,A731)</f>
        <v>623.81754506647815</v>
      </c>
      <c r="BD731">
        <f ca="1">_xll.EMP($P$299:$P$398,$Q$299:$Q$398,A731)</f>
        <v>623.81751410944287</v>
      </c>
      <c r="BE731">
        <f ca="1">_xll.EMP($R$299:$R$398,$S$299:$S$398,A731)</f>
        <v>623.81751491908369</v>
      </c>
      <c r="BF731">
        <f ca="1">_xll.EMP($T$299:$T$398,$U$299:$U$398,A731)</f>
        <v>623.81752721191322</v>
      </c>
      <c r="BG731">
        <f ca="1">_xll.EMP($V$299:$V$398,$W$299:$W$398,A731)</f>
        <v>623.81747156975325</v>
      </c>
      <c r="BH731" s="12"/>
      <c r="BL731" s="6">
        <f t="shared" ca="1" si="194"/>
        <v>54.860037069789186</v>
      </c>
      <c r="BM731" s="6">
        <f ca="1">_xll.DEXPONINV($C$105,$D$105,A731)</f>
        <v>111.21968531091076</v>
      </c>
      <c r="BN731" s="6">
        <f ca="1">_xll.EXPONINV($D$106,A731)+$C$106</f>
        <v>161.30434586961684</v>
      </c>
      <c r="BO731" s="6">
        <f t="shared" ca="1" si="195"/>
        <v>87.845161035552593</v>
      </c>
      <c r="BP731" s="6">
        <f ca="1">_xll.LOGISTICINV($C$108,$D$108,A731)</f>
        <v>93.117147453008485</v>
      </c>
      <c r="BQ731" s="6">
        <f ca="1">_xll.LOGLOGINV($C$109,$D$109,A731)</f>
        <v>109.40651281861011</v>
      </c>
      <c r="BR731" s="6">
        <f ca="1">_xll.LOGLOGISTICINV($C$110,$D$110,A731)</f>
        <v>207.39224705564675</v>
      </c>
      <c r="BS731" s="6">
        <f t="shared" ca="1" si="196"/>
        <v>104.70272457714191</v>
      </c>
      <c r="BT731" s="6">
        <f t="shared" ca="1" si="197"/>
        <v>73.657559846743879</v>
      </c>
      <c r="BU731" s="6">
        <f ca="1">_xll.PARETO($C$113,$D$113,A731)</f>
        <v>3551.7640480017326</v>
      </c>
      <c r="BV731" s="6">
        <f ca="1">_xll.UNIFORM($C$114,$D$114,A731)</f>
        <v>54.860156850597015</v>
      </c>
      <c r="BW731" s="6">
        <f ca="1">_xll.WEIBINV($C$115,$D$115,A731)</f>
        <v>73.952532743169584</v>
      </c>
      <c r="BX731" s="13"/>
      <c r="BY731" s="13"/>
      <c r="BZ731" s="12"/>
      <c r="CA731">
        <f ca="1">_xll.EMP($B$412:$B$511,$C$412:$C$511,A731)</f>
        <v>54.860484555176043</v>
      </c>
      <c r="CB731">
        <f ca="1">_xll.EMP($D$412:$D$511,$E$412:$E$511,A731)</f>
        <v>54.860448328000352</v>
      </c>
      <c r="CC731">
        <f ca="1">_xll.EMP($F$412:$F$511,$G$412:$G$511,A731)</f>
        <v>54.86045734113614</v>
      </c>
      <c r="CD731">
        <f ca="1">_xll.EMP($H$412:$H$511,$I$412:$I$511,A731)</f>
        <v>54.860448070194273</v>
      </c>
      <c r="CE731">
        <f ca="1">_xll.EMP($J$412:$J$511,$K$412:$K$511,A731)</f>
        <v>54.860446175133916</v>
      </c>
      <c r="CF731" t="e">
        <f ca="1">_xll.EMP($L$412:$L$511,$M$412:$M$511,A731)</f>
        <v>#VALUE!</v>
      </c>
      <c r="CG731">
        <f ca="1">_xll.EMP($N$412:$N$511,$O$412:$O$511,A731)</f>
        <v>54.860452050761083</v>
      </c>
      <c r="CH731">
        <f ca="1">_xll.EMP($P$412:$P$511,$Q$412:$Q$511,A731)</f>
        <v>54.860449413582025</v>
      </c>
      <c r="CI731">
        <f ca="1">_xll.EMP($R$412:$R$511,$S$412:$S$511,A731)</f>
        <v>54.860449656207166</v>
      </c>
      <c r="CJ731">
        <f ca="1">_xll.EMP($T$412:$T$511,$U$412:$U$511,A731)</f>
        <v>54.860450488192946</v>
      </c>
      <c r="CK731">
        <f ca="1">_xll.EMP($V$412:$V$511,$W$412:$W$511,A731)</f>
        <v>54.86044618279881</v>
      </c>
      <c r="CM731" s="12"/>
      <c r="CP731" s="6">
        <f t="shared" ca="1" si="198"/>
        <v>34.202129429978989</v>
      </c>
      <c r="CQ731" s="6">
        <f ca="1">_xll.DEXPONINV($J$105,$K$105,A731)</f>
        <v>75.131583814058843</v>
      </c>
      <c r="CR731" s="6">
        <f ca="1">_xll.EXPONINV($K$106,A731)+$J$106</f>
        <v>125.78657898914724</v>
      </c>
      <c r="CS731" s="6">
        <f t="shared" ca="1" si="199"/>
        <v>57.537883254765973</v>
      </c>
      <c r="CT731" s="6">
        <f ca="1">_xll.LOGISTICINV($J$108,$K$108,A731)</f>
        <v>64.066925169888492</v>
      </c>
      <c r="CU731" s="6">
        <f ca="1">_xll.LOGLOGINV($J$109,$K$109,A731)</f>
        <v>86.179808082514057</v>
      </c>
      <c r="CV731" s="6">
        <f ca="1">_xll.LOGLOGISTICINV($J$110,$K$110,A731)</f>
        <v>108.12207432650676</v>
      </c>
      <c r="CW731" s="6">
        <f t="shared" ca="1" si="200"/>
        <v>64.123556301364559</v>
      </c>
      <c r="CX731" s="6">
        <f t="shared" ca="1" si="201"/>
        <v>50.438874164832718</v>
      </c>
      <c r="CY731" s="6">
        <f ca="1">_xll.PARETO($J$113,$K$113,A731)</f>
        <v>1378.5204400499467</v>
      </c>
      <c r="CZ731" s="6">
        <f ca="1">_xll.UNIFORM($J$114,$K$114,A731)</f>
        <v>34.201982646226284</v>
      </c>
      <c r="DA731" s="6">
        <f ca="1">_xll.WEIBINV($J$115,$K$115,A731)</f>
        <v>42.582881599491273</v>
      </c>
      <c r="DB731" s="13"/>
      <c r="DC731" s="13"/>
      <c r="DD731" s="12"/>
      <c r="DE731">
        <f ca="1">_xll.EMP($B$524:$B$623,$C$524:$C$623,A731)</f>
        <v>34.202124043385147</v>
      </c>
      <c r="DF731">
        <f ca="1">_xll.EMP($D$524:$D$623,$E$524:$E$623,A731)</f>
        <v>34.202118472410206</v>
      </c>
      <c r="DG731">
        <f ca="1">_xll.EMP($F$524:$F$623,$G$524:$G$623,A731)</f>
        <v>34.202122738756472</v>
      </c>
      <c r="DH731">
        <f ca="1">_xll.EMP($H$524:$H$623,$I$524:$I$623,A731)</f>
        <v>34.202118677980096</v>
      </c>
      <c r="DI731">
        <f ca="1">_xll.EMP($J$524:$J$623,$K$524:$K$623,A731)</f>
        <v>34.202122398354845</v>
      </c>
      <c r="DJ731" t="e">
        <f ca="1">_xll.EMP($L$524:$L$623,$M$524:$M$623,A731)</f>
        <v>#VALUE!</v>
      </c>
      <c r="DK731">
        <f ca="1">_xll.EMP($N$524:$N$623,$O$524:$O$623,A731)</f>
        <v>34.202115608177415</v>
      </c>
      <c r="DL731">
        <f ca="1">_xll.EMP($P$524:$P$623,$Q$524:$Q$623,A731)</f>
        <v>34.202117469235304</v>
      </c>
      <c r="DM731">
        <f ca="1">_xll.EMP($R$524:$R$623,$S$524:$S$623,A731)</f>
        <v>34.202117917866751</v>
      </c>
      <c r="DN731">
        <f ca="1">_xll.EMP($T$524:$T$623,$U$524:$U$623,A731)</f>
        <v>34.202116611382138</v>
      </c>
      <c r="DO731">
        <f ca="1">_xll.EMP($V$524:$V$623,$W$524:$W$623,A731)</f>
        <v>34.202120608583911</v>
      </c>
    </row>
    <row r="732" spans="1:119">
      <c r="A732" s="12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13"/>
      <c r="Q732" s="13"/>
      <c r="R732" s="13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13"/>
      <c r="AU732" s="13"/>
      <c r="AV732" s="12"/>
      <c r="BH732" s="12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13"/>
      <c r="BY732" s="13"/>
      <c r="BZ732" s="12"/>
      <c r="CM732" s="12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13"/>
      <c r="DC732" s="13"/>
      <c r="DD732" s="12"/>
    </row>
    <row r="733" spans="1:119">
      <c r="A733" s="12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13"/>
      <c r="Q733" s="13"/>
      <c r="R733" s="13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13"/>
      <c r="AU733" s="13"/>
      <c r="AV733" s="12"/>
      <c r="BH733" s="12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13"/>
      <c r="BY733" s="13"/>
      <c r="BZ733" s="12"/>
      <c r="CM733" s="12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13"/>
      <c r="DC733" s="13"/>
      <c r="DD733" s="12"/>
    </row>
    <row r="734" spans="1:119">
      <c r="A734" s="5" t="s">
        <v>135</v>
      </c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13"/>
      <c r="DC734" s="13"/>
      <c r="DD734" s="13"/>
    </row>
    <row r="735" spans="1:119">
      <c r="D735" t="str">
        <f t="shared" ref="D735:R735" si="202">D629</f>
        <v>X1</v>
      </c>
      <c r="E735" t="str">
        <f t="shared" si="202"/>
        <v>X1</v>
      </c>
      <c r="F735" t="str">
        <f t="shared" si="202"/>
        <v>X1</v>
      </c>
      <c r="G735" t="str">
        <f t="shared" si="202"/>
        <v>X1</v>
      </c>
      <c r="H735" t="str">
        <f t="shared" si="202"/>
        <v>X1</v>
      </c>
      <c r="I735" t="str">
        <f t="shared" si="202"/>
        <v>X1</v>
      </c>
      <c r="J735" t="str">
        <f t="shared" si="202"/>
        <v>X1</v>
      </c>
      <c r="K735" t="str">
        <f t="shared" si="202"/>
        <v>X1</v>
      </c>
      <c r="L735" t="str">
        <f t="shared" si="202"/>
        <v>X1</v>
      </c>
      <c r="M735" t="str">
        <f t="shared" si="202"/>
        <v>X1</v>
      </c>
      <c r="N735" t="str">
        <f t="shared" si="202"/>
        <v>X1</v>
      </c>
      <c r="O735" t="str">
        <f t="shared" si="202"/>
        <v>X1</v>
      </c>
      <c r="P735" t="str">
        <f t="shared" si="202"/>
        <v>X1</v>
      </c>
      <c r="Q735" t="str">
        <f t="shared" si="202"/>
        <v>X1</v>
      </c>
      <c r="R735" t="str">
        <f t="shared" si="202"/>
        <v>X1</v>
      </c>
      <c r="S735" t="str">
        <f t="shared" ref="S735:AC735" si="203">S629</f>
        <v>X1</v>
      </c>
      <c r="T735" t="str">
        <f t="shared" si="203"/>
        <v>X1</v>
      </c>
      <c r="U735" t="str">
        <f t="shared" si="203"/>
        <v>X1</v>
      </c>
      <c r="V735" t="str">
        <f t="shared" si="203"/>
        <v>X1</v>
      </c>
      <c r="W735" t="str">
        <f t="shared" si="203"/>
        <v>X1</v>
      </c>
      <c r="X735" t="str">
        <f t="shared" si="203"/>
        <v>X1</v>
      </c>
      <c r="Y735" t="str">
        <f t="shared" si="203"/>
        <v>X1</v>
      </c>
      <c r="Z735" t="str">
        <f t="shared" si="203"/>
        <v>X1</v>
      </c>
      <c r="AA735" t="str">
        <f t="shared" si="203"/>
        <v>X1</v>
      </c>
      <c r="AB735" t="str">
        <f t="shared" si="203"/>
        <v>X1</v>
      </c>
      <c r="AC735" t="str">
        <f t="shared" si="203"/>
        <v>X1</v>
      </c>
      <c r="AH735" t="str">
        <f t="shared" ref="AH735:AV735" si="204">AH629</f>
        <v>X2</v>
      </c>
      <c r="AI735" t="str">
        <f t="shared" si="204"/>
        <v>X2</v>
      </c>
      <c r="AJ735" t="str">
        <f t="shared" si="204"/>
        <v>X2</v>
      </c>
      <c r="AK735" t="str">
        <f t="shared" si="204"/>
        <v>X2</v>
      </c>
      <c r="AL735" t="str">
        <f t="shared" si="204"/>
        <v>X2</v>
      </c>
      <c r="AM735" t="str">
        <f t="shared" si="204"/>
        <v>X2</v>
      </c>
      <c r="AN735" t="str">
        <f t="shared" si="204"/>
        <v>X2</v>
      </c>
      <c r="AO735" t="str">
        <f t="shared" si="204"/>
        <v>X2</v>
      </c>
      <c r="AP735" t="str">
        <f t="shared" si="204"/>
        <v>X2</v>
      </c>
      <c r="AQ735" t="str">
        <f t="shared" si="204"/>
        <v>X2</v>
      </c>
      <c r="AR735" t="str">
        <f t="shared" si="204"/>
        <v>X2</v>
      </c>
      <c r="AS735" t="str">
        <f t="shared" si="204"/>
        <v>X2</v>
      </c>
      <c r="AT735" t="str">
        <f t="shared" si="204"/>
        <v>X2</v>
      </c>
      <c r="AU735" t="str">
        <f t="shared" si="204"/>
        <v>X2</v>
      </c>
      <c r="AV735" t="str">
        <f t="shared" si="204"/>
        <v>X2</v>
      </c>
      <c r="AW735" t="str">
        <f t="shared" ref="AW735:BG735" si="205">AW629</f>
        <v>X2</v>
      </c>
      <c r="AX735" t="str">
        <f t="shared" si="205"/>
        <v>X2</v>
      </c>
      <c r="AY735" t="str">
        <f t="shared" si="205"/>
        <v>X2</v>
      </c>
      <c r="AZ735" t="str">
        <f t="shared" si="205"/>
        <v>X2</v>
      </c>
      <c r="BA735" t="str">
        <f t="shared" si="205"/>
        <v>X2</v>
      </c>
      <c r="BB735" t="str">
        <f t="shared" si="205"/>
        <v>X2</v>
      </c>
      <c r="BC735" t="str">
        <f t="shared" si="205"/>
        <v>X2</v>
      </c>
      <c r="BD735" t="str">
        <f t="shared" si="205"/>
        <v>X2</v>
      </c>
      <c r="BE735" t="str">
        <f t="shared" si="205"/>
        <v>X2</v>
      </c>
      <c r="BF735" t="str">
        <f t="shared" si="205"/>
        <v>X2</v>
      </c>
      <c r="BG735" t="str">
        <f t="shared" si="205"/>
        <v>X2</v>
      </c>
      <c r="BL735" t="str">
        <f t="shared" ref="BL735:BZ735" si="206">BL629</f>
        <v>X3</v>
      </c>
      <c r="BM735" t="str">
        <f t="shared" si="206"/>
        <v>X3</v>
      </c>
      <c r="BN735" t="str">
        <f t="shared" si="206"/>
        <v>X3</v>
      </c>
      <c r="BO735" t="str">
        <f t="shared" si="206"/>
        <v>X3</v>
      </c>
      <c r="BP735" t="str">
        <f t="shared" si="206"/>
        <v>X3</v>
      </c>
      <c r="BQ735" t="str">
        <f t="shared" si="206"/>
        <v>X3</v>
      </c>
      <c r="BR735" t="str">
        <f t="shared" si="206"/>
        <v>X3</v>
      </c>
      <c r="BS735" t="str">
        <f t="shared" si="206"/>
        <v>X3</v>
      </c>
      <c r="BT735" t="str">
        <f t="shared" si="206"/>
        <v>X3</v>
      </c>
      <c r="BU735" t="str">
        <f t="shared" si="206"/>
        <v>X3</v>
      </c>
      <c r="BV735" t="str">
        <f t="shared" si="206"/>
        <v>X3</v>
      </c>
      <c r="BW735" t="str">
        <f t="shared" si="206"/>
        <v>X3</v>
      </c>
      <c r="BX735" t="str">
        <f t="shared" si="206"/>
        <v>X3</v>
      </c>
      <c r="BY735" t="str">
        <f t="shared" si="206"/>
        <v>X3</v>
      </c>
      <c r="BZ735" t="str">
        <f t="shared" si="206"/>
        <v>X3</v>
      </c>
      <c r="CA735" t="str">
        <f t="shared" ref="CA735:CK735" si="207">CA629</f>
        <v>X3</v>
      </c>
      <c r="CB735" t="str">
        <f t="shared" si="207"/>
        <v>X3</v>
      </c>
      <c r="CC735" t="str">
        <f t="shared" si="207"/>
        <v>X3</v>
      </c>
      <c r="CD735" t="str">
        <f t="shared" si="207"/>
        <v>X3</v>
      </c>
      <c r="CE735" t="str">
        <f t="shared" si="207"/>
        <v>X3</v>
      </c>
      <c r="CF735" t="str">
        <f t="shared" si="207"/>
        <v>X3</v>
      </c>
      <c r="CG735" t="str">
        <f t="shared" si="207"/>
        <v>X3</v>
      </c>
      <c r="CH735" t="str">
        <f t="shared" si="207"/>
        <v>X3</v>
      </c>
      <c r="CI735" t="str">
        <f t="shared" si="207"/>
        <v>X3</v>
      </c>
      <c r="CJ735" t="str">
        <f t="shared" si="207"/>
        <v>X3</v>
      </c>
      <c r="CK735" t="str">
        <f t="shared" si="207"/>
        <v>X3</v>
      </c>
      <c r="CP735" t="str">
        <f t="shared" ref="CP735:DD735" si="208">CP629</f>
        <v>X4</v>
      </c>
      <c r="CQ735" t="str">
        <f t="shared" si="208"/>
        <v>X4</v>
      </c>
      <c r="CR735" t="str">
        <f t="shared" si="208"/>
        <v>X4</v>
      </c>
      <c r="CS735" t="str">
        <f t="shared" si="208"/>
        <v>X4</v>
      </c>
      <c r="CT735" t="str">
        <f t="shared" si="208"/>
        <v>X4</v>
      </c>
      <c r="CU735" t="str">
        <f t="shared" si="208"/>
        <v>X4</v>
      </c>
      <c r="CV735" t="str">
        <f t="shared" si="208"/>
        <v>X4</v>
      </c>
      <c r="CW735" t="str">
        <f t="shared" si="208"/>
        <v>X4</v>
      </c>
      <c r="CX735" t="str">
        <f t="shared" si="208"/>
        <v>X4</v>
      </c>
      <c r="CY735" t="str">
        <f t="shared" si="208"/>
        <v>X4</v>
      </c>
      <c r="CZ735" t="str">
        <f t="shared" si="208"/>
        <v>X4</v>
      </c>
      <c r="DA735" t="str">
        <f t="shared" si="208"/>
        <v>X4</v>
      </c>
      <c r="DB735" t="str">
        <f t="shared" si="208"/>
        <v>X4</v>
      </c>
      <c r="DC735" t="str">
        <f t="shared" si="208"/>
        <v>X4</v>
      </c>
      <c r="DD735" t="str">
        <f t="shared" si="208"/>
        <v>X4</v>
      </c>
      <c r="DE735" t="str">
        <f t="shared" ref="DE735:DO735" si="209">DE629</f>
        <v>X4</v>
      </c>
      <c r="DF735" t="str">
        <f t="shared" si="209"/>
        <v>X4</v>
      </c>
      <c r="DG735" t="str">
        <f t="shared" si="209"/>
        <v>X4</v>
      </c>
      <c r="DH735" t="str">
        <f t="shared" si="209"/>
        <v>X4</v>
      </c>
      <c r="DI735" t="str">
        <f t="shared" si="209"/>
        <v>X4</v>
      </c>
      <c r="DJ735" t="str">
        <f t="shared" si="209"/>
        <v>X4</v>
      </c>
      <c r="DK735" t="str">
        <f t="shared" si="209"/>
        <v>X4</v>
      </c>
      <c r="DL735" t="str">
        <f t="shared" si="209"/>
        <v>X4</v>
      </c>
      <c r="DM735" t="str">
        <f t="shared" si="209"/>
        <v>X4</v>
      </c>
      <c r="DN735" t="str">
        <f t="shared" si="209"/>
        <v>X4</v>
      </c>
      <c r="DO735" t="str">
        <f t="shared" si="209"/>
        <v>X4</v>
      </c>
    </row>
    <row r="736" spans="1:119">
      <c r="C736" t="s">
        <v>137</v>
      </c>
      <c r="D736" s="6">
        <f ca="1">_xll.CDFDEV($B$66:$B$75,D631:D731,2)</f>
        <v>306560.09285274101</v>
      </c>
      <c r="E736" s="6">
        <f ca="1">_xll.CDFDEV($B$66:$B$75,E631:E731)</f>
        <v>385033.56868309504</v>
      </c>
      <c r="F736" s="6">
        <f ca="1">_xll.CDFDEV($B$66:$B$75,F631:F731)</f>
        <v>3913406.4958117446</v>
      </c>
      <c r="G736" s="13">
        <f ca="1">_xll.CDFDEV($B$66:$B$75,G631:G731)</f>
        <v>493944.03002105816</v>
      </c>
      <c r="H736" s="6">
        <f ca="1">_xll.CDFDEV($B$66:$B$75,H631:H731)</f>
        <v>202981.96753412148</v>
      </c>
      <c r="I736" s="48">
        <f ca="1">_xll.CDFDEV($B$66:$B$75,I631:I731)</f>
        <v>908718.461688346</v>
      </c>
      <c r="J736" s="48">
        <f ca="1">_xll.CDFDEV($B$66:$B$75,J631:J731)</f>
        <v>16957546.124224115</v>
      </c>
      <c r="K736" s="6">
        <f ca="1">_xll.CDFDEV($B$66:$B$75,K631:K731)</f>
        <v>4921666.795453703</v>
      </c>
      <c r="L736" s="6">
        <f ca="1">_xll.CDFDEV($B$66:$B$75,L631:L731)</f>
        <v>61815.59711178812</v>
      </c>
      <c r="M736" s="13">
        <f ca="1">_xll.CDFDEV($B$66:$B$75,M631:M731)</f>
        <v>2.0689101718022881E+19</v>
      </c>
      <c r="N736" s="6">
        <f ca="1">_xll.CDFDEV($B$66:$B$75,N631:N731)</f>
        <v>6149.5229558417905</v>
      </c>
      <c r="O736" s="6">
        <f ca="1">_xll.CDFDEV($B$66:$B$75,O631:O731)</f>
        <v>57868.266551407076</v>
      </c>
      <c r="P736" s="6">
        <v>9999999</v>
      </c>
      <c r="Q736" s="6">
        <v>9999999</v>
      </c>
      <c r="R736" s="6">
        <v>9999999</v>
      </c>
      <c r="S736" s="6">
        <f ca="1">_xll.CDFDEV($B$66:$B$75,S631:S731)</f>
        <v>13151.745817969013</v>
      </c>
      <c r="T736" s="6">
        <f ca="1">_xll.CDFDEV($B$66:$B$75,T631:T731)</f>
        <v>1041.8325366532956</v>
      </c>
      <c r="U736" s="6">
        <f ca="1">_xll.CDFDEV($B$66:$B$75,U631:U731)</f>
        <v>5915.9154856412724</v>
      </c>
      <c r="V736" s="6">
        <f ca="1">_xll.CDFDEV($B$66:$B$75,V631:V731)</f>
        <v>1101.3448157687112</v>
      </c>
      <c r="W736" s="6">
        <f ca="1">_xll.CDFDEV($B$66:$B$75,W631:W731)</f>
        <v>3610.7856710288461</v>
      </c>
      <c r="X736" s="6" t="e">
        <f ca="1">_xll.CDFDEV($B$66:$B$75,X631:X731)</f>
        <v>#VALUE!</v>
      </c>
      <c r="Y736" s="6">
        <f ca="1">_xll.CDFDEV($B$66:$B$75,Y631:Y731)</f>
        <v>416.9559837604337</v>
      </c>
      <c r="Z736" s="6">
        <f ca="1">_xll.CDFDEV($B$66:$B$75,Z631:Z731)</f>
        <v>765.55510315264348</v>
      </c>
      <c r="AA736" s="6">
        <f ca="1">_xll.CDFDEV($B$66:$B$75,AA631:AA731)</f>
        <v>928.76290619828023</v>
      </c>
      <c r="AB736" s="6">
        <f ca="1">_xll.CDFDEV($B$66:$B$75,AB631:AB731)</f>
        <v>578.70720818587131</v>
      </c>
      <c r="AC736" s="6">
        <f ca="1">_xll.CDFDEV($B$66:$B$75,AC631:AC731)</f>
        <v>1771.9299127193203</v>
      </c>
      <c r="AH736" s="6">
        <f ca="1">_xll.CDFDEV($C$66:$C$75,AH631:AH731)</f>
        <v>3117.7626501386635</v>
      </c>
      <c r="AI736" s="6">
        <f ca="1">_xll.CDFDEV($C$66:$C$75,AI631:AI731)</f>
        <v>28960.524471133089</v>
      </c>
      <c r="AJ736" s="6">
        <f ca="1">_xll.CDFDEV($C$66:$C$75,AJ631:AJ731)</f>
        <v>76388.390435096589</v>
      </c>
      <c r="AK736" s="6">
        <f ca="1">_xll.CDFDEV($C$66:$C$75,AK631:AK731)</f>
        <v>9177.6100542446929</v>
      </c>
      <c r="AL736" s="6">
        <f ca="1">_xll.CDFDEV($C$66:$C$75,AL631:AL731)</f>
        <v>13770.374931784376</v>
      </c>
      <c r="AM736" s="6">
        <f ca="1">_xll.CDFDEV($C$66:$C$75,AM631:AM731)</f>
        <v>18812.280351750494</v>
      </c>
      <c r="AN736" s="6">
        <f ca="1">_xll.CDFDEV($C$66:$C$75,AN631:AN731)</f>
        <v>41242.309735165873</v>
      </c>
      <c r="AO736" s="6">
        <f ca="1">_xll.CDFDEV($C$66:$C$75,AO631:AO731)</f>
        <v>11005.482146192047</v>
      </c>
      <c r="AP736" s="6">
        <f ca="1">_xll.CDFDEV($C$66:$C$75,AP631:AP731)</f>
        <v>9279.4982824438703</v>
      </c>
      <c r="AQ736" s="6">
        <f ca="1">_xll.CDFDEV($C$66:$C$75,AQ631:AQ731)</f>
        <v>812458.59283917514</v>
      </c>
      <c r="AR736" s="6">
        <f ca="1">_xll.CDFDEV($C$66:$C$75,AR631:AR731)</f>
        <v>7012.4961060657834</v>
      </c>
      <c r="AS736" s="6">
        <f ca="1">_xll.CDFDEV($C$66:$C$75,AS631:AS731)</f>
        <v>16265.137318489389</v>
      </c>
      <c r="AT736" s="6">
        <v>9999999</v>
      </c>
      <c r="AU736" s="6">
        <v>9999999</v>
      </c>
      <c r="AV736" s="6">
        <v>9999999</v>
      </c>
      <c r="AW736" s="6">
        <f ca="1">_xll.CDFDEV($C$66:$C$75,AW631:AW731)</f>
        <v>4080.6434327684638</v>
      </c>
      <c r="AX736" s="6">
        <f ca="1">_xll.CDFDEV($C$66:$C$75,AX631:AX731)</f>
        <v>29.015988584285594</v>
      </c>
      <c r="AY736" s="6">
        <f ca="1">_xll.CDFDEV($C$66:$C$75,AY631:AY731)</f>
        <v>421.74551637293047</v>
      </c>
      <c r="AZ736" s="6">
        <f ca="1">_xll.CDFDEV($C$66:$C$75,AZ631:AZ731)</f>
        <v>30.682214407145832</v>
      </c>
      <c r="BA736" s="6">
        <f ca="1">_xll.CDFDEV($C$66:$C$75,BA631:BA731)</f>
        <v>155.72072532340189</v>
      </c>
      <c r="BB736" s="6" t="e">
        <f ca="1">_xll.CDFDEV($C$66:$C$75,BB631:BB731)</f>
        <v>#VALUE!</v>
      </c>
      <c r="BC736" s="6">
        <f ca="1">_xll.CDFDEV($C$66:$C$75,BC631:BC731)</f>
        <v>13.625283698024655</v>
      </c>
      <c r="BD736" s="6">
        <f ca="1">_xll.CDFDEV($C$66:$C$75,BD631:BD731)</f>
        <v>22.559363341012332</v>
      </c>
      <c r="BE736" s="6">
        <f ca="1">_xll.CDFDEV($C$66:$C$75,BE631:BE731)</f>
        <v>25.120647501397858</v>
      </c>
      <c r="BF736" s="6">
        <f ca="1">_xll.CDFDEV($C$66:$C$75,BF631:BF731)</f>
        <v>18.131598155835992</v>
      </c>
      <c r="BG736" s="6">
        <f ca="1">_xll.CDFDEV($C$66:$C$75,BG631:BG731)</f>
        <v>51.212713494720539</v>
      </c>
      <c r="BH736" s="6"/>
      <c r="BL736" s="6">
        <f ca="1">_xll.CDFDEV($D$66:$D$75,BL631:BL731)</f>
        <v>24.815277767524186</v>
      </c>
      <c r="BM736" s="6">
        <f ca="1">_xll.CDFDEV($D$66:$D$75,BM631:BM731)</f>
        <v>1225.4964340474648</v>
      </c>
      <c r="BN736" s="6">
        <f ca="1">_xll.CDFDEV($D$66:$D$75,BN631:BN731)</f>
        <v>3344.282612083266</v>
      </c>
      <c r="BO736" s="6">
        <f ca="1">_xll.CDFDEV($D$66:$D$75,BO631:BO731)</f>
        <v>339.36482762731339</v>
      </c>
      <c r="BP736" s="6">
        <f ca="1">_xll.CDFDEV($D$66:$D$75,BP631:BP731)</f>
        <v>564.58259080301002</v>
      </c>
      <c r="BQ736" s="6">
        <f ca="1">_xll.CDFDEV($D$66:$D$75,BQ631:BQ731)</f>
        <v>884.67442327196068</v>
      </c>
      <c r="BR736" s="6">
        <f ca="1">_xll.CDFDEV($D$66:$D$75,BR631:BR731)</f>
        <v>6864.7218200455836</v>
      </c>
      <c r="BS736" s="6">
        <f ca="1">_xll.CDFDEV($D$66:$D$75,BS631:BS731)</f>
        <v>743.79922769353857</v>
      </c>
      <c r="BT736" s="6">
        <f ca="1">_xll.CDFDEV($D$66:$D$75,BT631:BT731)</f>
        <v>172.63406281780627</v>
      </c>
      <c r="BU736" s="6">
        <f ca="1">_xll.CDFDEV($D$66:$D$75,BU631:BU731)</f>
        <v>3596601.5636844309</v>
      </c>
      <c r="BV736" s="6">
        <f ca="1">_xll.CDFDEV($D$66:$D$75,BV631:BV731)</f>
        <v>42.479186177135411</v>
      </c>
      <c r="BW736" s="6">
        <f ca="1">_xll.CDFDEV($D$66:$D$75,BW631:BW731)</f>
        <v>158.50823397210385</v>
      </c>
      <c r="BX736" s="6">
        <v>9999999</v>
      </c>
      <c r="BY736" s="6">
        <v>9999999</v>
      </c>
      <c r="BZ736" s="6">
        <v>9999999</v>
      </c>
      <c r="CA736" s="6">
        <f ca="1">_xll.CDFDEV($D$66:$D$75,CA631:CA731)</f>
        <v>54.943872264194262</v>
      </c>
      <c r="CB736" s="6">
        <f ca="1">_xll.CDFDEV($D$66:$D$75,CB631:CB731)</f>
        <v>2.7962315047272122</v>
      </c>
      <c r="CC736" s="6">
        <f ca="1">_xll.CDFDEV($D$66:$D$75,CC631:CC731)</f>
        <v>20.001094870963396</v>
      </c>
      <c r="CD736" s="6">
        <f ca="1">_xll.CDFDEV($D$66:$D$75,CD631:CD731)</f>
        <v>2.9609691262418814</v>
      </c>
      <c r="CE736" s="6">
        <f ca="1">_xll.CDFDEV($D$66:$D$75,CE631:CE731)</f>
        <v>12.781905941990265</v>
      </c>
      <c r="CF736" s="6" t="e">
        <f ca="1">_xll.CDFDEV($D$66:$D$75,CF631:CF731)</f>
        <v>#VALUE!</v>
      </c>
      <c r="CG736" s="6">
        <f ca="1">_xll.CDFDEV($D$66:$D$75,CG631:CG731)</f>
        <v>1.2032018823314552</v>
      </c>
      <c r="CH736" s="6">
        <f ca="1">_xll.CDFDEV($D$66:$D$75,CH631:CH731)</f>
        <v>2.0857982560519339</v>
      </c>
      <c r="CI736" s="6">
        <f ca="1">_xll.CDFDEV($D$66:$D$75,CI631:CI731)</f>
        <v>2.5067529523903906</v>
      </c>
      <c r="CJ736" s="6">
        <f ca="1">_xll.CDFDEV($D$66:$D$75,CJ631:CJ731)</f>
        <v>1.6118379468377135</v>
      </c>
      <c r="CK736" s="6">
        <f ca="1">_xll.CDFDEV($D$66:$D$75,CK631:CK731)</f>
        <v>4.9125099090173254</v>
      </c>
      <c r="CL736" s="6"/>
      <c r="CM736" s="6"/>
      <c r="CP736" s="6">
        <f ca="1">_xll.CDFDEV($E$66:$E$75,CP631:CP731)</f>
        <v>0.34309130484701611</v>
      </c>
      <c r="CQ736" s="6">
        <f ca="1">_xll.CDFDEV($E$66:$E$75,CQ631:CQ731)</f>
        <v>532.91094544690736</v>
      </c>
      <c r="CR736" s="6">
        <f ca="1">_xll.CDFDEV($E$66:$E$75,CR631:CR731)</f>
        <v>2474.9303683807511</v>
      </c>
      <c r="CS736" s="6">
        <f ca="1">_xll.CDFDEV($E$66:$E$75,CS631:CS731)</f>
        <v>165.11638686829966</v>
      </c>
      <c r="CT736" s="6">
        <f ca="1">_xll.CDFDEV($E$66:$E$75,CT631:CT731)</f>
        <v>286.63394514582319</v>
      </c>
      <c r="CU736" s="6">
        <f ca="1">_xll.CDFDEV($E$66:$E$75,CU631:CU731)</f>
        <v>799.77224979785433</v>
      </c>
      <c r="CV736" s="6">
        <f ca="1">_xll.CDFDEV($E$66:$E$75,CV631:CV731)</f>
        <v>1617.0809044450787</v>
      </c>
      <c r="CW736" s="6">
        <f ca="1">_xll.CDFDEV($E$66:$E$75,CW631:CW731)</f>
        <v>267.49098559158699</v>
      </c>
      <c r="CX736" s="6">
        <f ca="1">_xll.CDFDEV($E$66:$E$75,CX631:CX731)</f>
        <v>86.29365198714568</v>
      </c>
      <c r="CY736" s="6">
        <f ca="1">_xll.CDFDEV($E$66:$E$75,CY631:CY731)</f>
        <v>531547.30651666771</v>
      </c>
      <c r="CZ736" s="6">
        <f ca="1">_xll.CDFDEV($E$66:$E$75,CZ631:CZ731)</f>
        <v>1.4705565521090973</v>
      </c>
      <c r="DA736" s="6">
        <f ca="1">_xll.CDFDEV($E$66:$E$75,DA631:DA731)</f>
        <v>31.199235651640656</v>
      </c>
      <c r="DB736" s="6">
        <v>9999999</v>
      </c>
      <c r="DC736" s="6">
        <v>9999999</v>
      </c>
      <c r="DD736" s="6">
        <v>9999999</v>
      </c>
      <c r="DE736" s="6">
        <f ca="1">_xll.CDFDEV($E$66:$E$75,DE631:DE731)</f>
        <v>1.1407452995023615</v>
      </c>
      <c r="DF736" s="6">
        <f ca="1">_xll.CDFDEV($E$66:$E$75,DF631:DF731)</f>
        <v>0.30444479776605943</v>
      </c>
      <c r="DG736" s="6">
        <f ca="1">_xll.CDFDEV($E$66:$E$75,DG631:DG731)</f>
        <v>0.85722789720431891</v>
      </c>
      <c r="DH736" s="6">
        <f ca="1">_xll.CDFDEV($E$66:$E$75,DH631:DH731)</f>
        <v>0.31191222939466717</v>
      </c>
      <c r="DI736" s="6">
        <f ca="1">_xll.CDFDEV($E$66:$E$75,DI631:DI731)</f>
        <v>0.63634693522626318</v>
      </c>
      <c r="DJ736" s="6" t="e">
        <f ca="1">_xll.CDFDEV($E$66:$E$75,DJ631:DJ731)</f>
        <v>#VALUE!</v>
      </c>
      <c r="DK736" s="6">
        <f ca="1">_xll.CDFDEV($E$66:$E$75,DK631:DK731)</f>
        <v>0.21432789053833046</v>
      </c>
      <c r="DL736" s="6">
        <f ca="1">_xll.CDFDEV($E$66:$E$75,DL631:DL731)</f>
        <v>0.2754892288661806</v>
      </c>
      <c r="DM736" s="6">
        <f ca="1">_xll.CDFDEV($E$66:$E$75,DM631:DM731)</f>
        <v>0.28539815942537483</v>
      </c>
      <c r="DN736" s="6">
        <f ca="1">_xll.CDFDEV($E$66:$E$75,DN631:DN731)</f>
        <v>0.24898236554249278</v>
      </c>
      <c r="DO736" s="6">
        <f ca="1">_xll.CDFDEV($E$66:$E$75,DO631:DO731)</f>
        <v>0.41530679304253215</v>
      </c>
    </row>
    <row r="737" spans="1:119">
      <c r="D737" t="str">
        <f t="shared" ref="D737:R737" si="210">D630</f>
        <v>Beta</v>
      </c>
      <c r="E737" t="str">
        <f t="shared" si="210"/>
        <v>Double Exponential</v>
      </c>
      <c r="F737" t="str">
        <f t="shared" si="210"/>
        <v>Exponential</v>
      </c>
      <c r="G737" t="str">
        <f t="shared" si="210"/>
        <v>Gamma</v>
      </c>
      <c r="H737" t="str">
        <f t="shared" si="210"/>
        <v>Logistic</v>
      </c>
      <c r="I737" t="str">
        <f t="shared" si="210"/>
        <v>Log-Log</v>
      </c>
      <c r="J737" t="str">
        <f t="shared" si="210"/>
        <v>Log-Logistic</v>
      </c>
      <c r="K737" t="str">
        <f t="shared" si="210"/>
        <v>Lognormal</v>
      </c>
      <c r="L737" t="str">
        <f t="shared" si="210"/>
        <v>Normal</v>
      </c>
      <c r="M737" t="str">
        <f t="shared" si="210"/>
        <v>Pareto</v>
      </c>
      <c r="N737" t="str">
        <f t="shared" si="210"/>
        <v>Uniform</v>
      </c>
      <c r="O737" t="str">
        <f t="shared" si="210"/>
        <v>Weibull</v>
      </c>
      <c r="P737">
        <f t="shared" si="210"/>
        <v>0</v>
      </c>
      <c r="Q737">
        <f t="shared" si="210"/>
        <v>0</v>
      </c>
      <c r="R737">
        <f t="shared" si="210"/>
        <v>0</v>
      </c>
      <c r="S737" t="str">
        <f t="shared" ref="S737:AC737" si="211">S630</f>
        <v>Cauchy</v>
      </c>
      <c r="T737" t="str">
        <f t="shared" si="211"/>
        <v>Cosinus</v>
      </c>
      <c r="U737" t="str">
        <f t="shared" si="211"/>
        <v>Double Exp</v>
      </c>
      <c r="V737" t="str">
        <f t="shared" si="211"/>
        <v>Epanechnikov</v>
      </c>
      <c r="W737" t="str">
        <f t="shared" si="211"/>
        <v>Gaussian</v>
      </c>
      <c r="X737">
        <f t="shared" si="211"/>
        <v>0</v>
      </c>
      <c r="Y737" t="str">
        <f t="shared" si="211"/>
        <v>Parzen</v>
      </c>
      <c r="Z737" t="str">
        <f t="shared" si="211"/>
        <v>Quartic</v>
      </c>
      <c r="AA737" t="str">
        <f t="shared" si="211"/>
        <v>Triangle</v>
      </c>
      <c r="AB737" t="str">
        <f t="shared" si="211"/>
        <v>Triweight</v>
      </c>
      <c r="AC737" t="str">
        <f t="shared" si="211"/>
        <v>UniformKDE</v>
      </c>
      <c r="AH737" t="str">
        <f t="shared" ref="AH737:AV737" si="212">AH630</f>
        <v>Beta</v>
      </c>
      <c r="AI737" t="str">
        <f t="shared" si="212"/>
        <v>Double Exponential</v>
      </c>
      <c r="AJ737" t="str">
        <f t="shared" si="212"/>
        <v>Exponential</v>
      </c>
      <c r="AK737" t="str">
        <f t="shared" si="212"/>
        <v>Gamma</v>
      </c>
      <c r="AL737" t="str">
        <f t="shared" si="212"/>
        <v>Logistic</v>
      </c>
      <c r="AM737" t="str">
        <f t="shared" si="212"/>
        <v>Log-Log</v>
      </c>
      <c r="AN737" t="str">
        <f t="shared" si="212"/>
        <v>Log-Logistic</v>
      </c>
      <c r="AO737" t="str">
        <f t="shared" si="212"/>
        <v>Lognormal</v>
      </c>
      <c r="AP737" t="str">
        <f t="shared" si="212"/>
        <v>Normal</v>
      </c>
      <c r="AQ737" t="str">
        <f t="shared" si="212"/>
        <v>Pareto</v>
      </c>
      <c r="AR737" t="str">
        <f t="shared" si="212"/>
        <v>Uniform</v>
      </c>
      <c r="AS737" t="str">
        <f t="shared" si="212"/>
        <v>Weibull</v>
      </c>
      <c r="AT737">
        <f t="shared" si="212"/>
        <v>0</v>
      </c>
      <c r="AU737">
        <f t="shared" si="212"/>
        <v>0</v>
      </c>
      <c r="AV737">
        <f t="shared" si="212"/>
        <v>0</v>
      </c>
      <c r="AW737" t="str">
        <f t="shared" ref="AW737:BG737" si="213">AW630</f>
        <v>Cauchy</v>
      </c>
      <c r="AX737" t="str">
        <f t="shared" si="213"/>
        <v>Cosinus</v>
      </c>
      <c r="AY737" t="str">
        <f t="shared" si="213"/>
        <v>Double Exp</v>
      </c>
      <c r="AZ737" t="str">
        <f t="shared" si="213"/>
        <v>Epanechnikov</v>
      </c>
      <c r="BA737" t="str">
        <f t="shared" si="213"/>
        <v>Gaussian</v>
      </c>
      <c r="BB737">
        <f t="shared" si="213"/>
        <v>0</v>
      </c>
      <c r="BC737" t="str">
        <f t="shared" si="213"/>
        <v>Parzen</v>
      </c>
      <c r="BD737" t="str">
        <f t="shared" si="213"/>
        <v>Quartic</v>
      </c>
      <c r="BE737" t="str">
        <f t="shared" si="213"/>
        <v>Triangle</v>
      </c>
      <c r="BF737" t="str">
        <f t="shared" si="213"/>
        <v>Triweight</v>
      </c>
      <c r="BG737" t="str">
        <f t="shared" si="213"/>
        <v>UniformKDE</v>
      </c>
      <c r="BL737" t="str">
        <f t="shared" ref="BL737:BZ737" si="214">BL630</f>
        <v>Beta</v>
      </c>
      <c r="BM737" t="str">
        <f t="shared" si="214"/>
        <v>Double Exponential</v>
      </c>
      <c r="BN737" t="str">
        <f t="shared" si="214"/>
        <v>Exponential</v>
      </c>
      <c r="BO737" t="str">
        <f t="shared" si="214"/>
        <v>Gamma</v>
      </c>
      <c r="BP737" t="str">
        <f t="shared" si="214"/>
        <v>Logistic</v>
      </c>
      <c r="BQ737" t="str">
        <f t="shared" si="214"/>
        <v>Log-Log</v>
      </c>
      <c r="BR737" t="str">
        <f t="shared" si="214"/>
        <v>Log-Logistic</v>
      </c>
      <c r="BS737" t="str">
        <f t="shared" si="214"/>
        <v>Lognormal</v>
      </c>
      <c r="BT737" t="str">
        <f t="shared" si="214"/>
        <v>Normal</v>
      </c>
      <c r="BU737" t="str">
        <f t="shared" si="214"/>
        <v>Pareto</v>
      </c>
      <c r="BV737" t="str">
        <f t="shared" si="214"/>
        <v>Uniform</v>
      </c>
      <c r="BW737" t="str">
        <f t="shared" si="214"/>
        <v>Weibull</v>
      </c>
      <c r="BX737">
        <f t="shared" si="214"/>
        <v>0</v>
      </c>
      <c r="BY737">
        <f t="shared" si="214"/>
        <v>0</v>
      </c>
      <c r="BZ737">
        <f t="shared" si="214"/>
        <v>0</v>
      </c>
      <c r="CA737" t="str">
        <f t="shared" ref="CA737:CK737" si="215">CA630</f>
        <v>Cauchy</v>
      </c>
      <c r="CB737" t="str">
        <f t="shared" si="215"/>
        <v>Cosinus</v>
      </c>
      <c r="CC737" t="str">
        <f t="shared" si="215"/>
        <v>Double Exp</v>
      </c>
      <c r="CD737" t="str">
        <f t="shared" si="215"/>
        <v>Epanechnikov</v>
      </c>
      <c r="CE737" t="str">
        <f t="shared" si="215"/>
        <v>Gaussian</v>
      </c>
      <c r="CF737">
        <f t="shared" si="215"/>
        <v>0</v>
      </c>
      <c r="CG737" t="str">
        <f t="shared" si="215"/>
        <v>Parzen</v>
      </c>
      <c r="CH737" t="str">
        <f t="shared" si="215"/>
        <v>Quartic</v>
      </c>
      <c r="CI737" t="str">
        <f t="shared" si="215"/>
        <v>Triangle</v>
      </c>
      <c r="CJ737" t="str">
        <f t="shared" si="215"/>
        <v>Triweight</v>
      </c>
      <c r="CK737" t="str">
        <f t="shared" si="215"/>
        <v>UniformKDE</v>
      </c>
      <c r="CP737" t="str">
        <f t="shared" ref="CP737:DD737" si="216">CP630</f>
        <v>Beta</v>
      </c>
      <c r="CQ737" t="str">
        <f t="shared" si="216"/>
        <v>Double Exponential</v>
      </c>
      <c r="CR737" t="str">
        <f t="shared" si="216"/>
        <v>Exponential</v>
      </c>
      <c r="CS737" t="str">
        <f t="shared" si="216"/>
        <v>Gamma</v>
      </c>
      <c r="CT737" t="str">
        <f t="shared" si="216"/>
        <v>Logistic</v>
      </c>
      <c r="CU737" t="str">
        <f t="shared" si="216"/>
        <v>Log-Log</v>
      </c>
      <c r="CV737" t="str">
        <f t="shared" si="216"/>
        <v>Log-Logistic</v>
      </c>
      <c r="CW737" t="str">
        <f t="shared" si="216"/>
        <v>Lognormal</v>
      </c>
      <c r="CX737" t="str">
        <f t="shared" si="216"/>
        <v>Normal</v>
      </c>
      <c r="CY737" t="str">
        <f t="shared" si="216"/>
        <v>Pareto</v>
      </c>
      <c r="CZ737" t="str">
        <f t="shared" si="216"/>
        <v>Uniform</v>
      </c>
      <c r="DA737" t="str">
        <f t="shared" si="216"/>
        <v>Weibull</v>
      </c>
      <c r="DB737">
        <f t="shared" si="216"/>
        <v>0</v>
      </c>
      <c r="DC737">
        <f t="shared" si="216"/>
        <v>0</v>
      </c>
      <c r="DD737">
        <f t="shared" si="216"/>
        <v>0</v>
      </c>
      <c r="DE737" t="str">
        <f t="shared" ref="DE737:DO737" si="217">DE630</f>
        <v>Cauchy</v>
      </c>
      <c r="DF737" t="str">
        <f t="shared" si="217"/>
        <v>Cosinus</v>
      </c>
      <c r="DG737" t="str">
        <f t="shared" si="217"/>
        <v>Double Exp</v>
      </c>
      <c r="DH737" t="str">
        <f t="shared" si="217"/>
        <v>Epanechnikov</v>
      </c>
      <c r="DI737" t="str">
        <f t="shared" si="217"/>
        <v>Gaussian</v>
      </c>
      <c r="DJ737">
        <f t="shared" si="217"/>
        <v>0</v>
      </c>
      <c r="DK737" t="str">
        <f t="shared" si="217"/>
        <v>Parzen</v>
      </c>
      <c r="DL737" t="str">
        <f t="shared" si="217"/>
        <v>Quartic</v>
      </c>
      <c r="DM737" t="str">
        <f t="shared" si="217"/>
        <v>Triangle</v>
      </c>
      <c r="DN737" t="str">
        <f t="shared" si="217"/>
        <v>Triweight</v>
      </c>
      <c r="DO737" t="str">
        <f t="shared" si="217"/>
        <v>UniformKDE</v>
      </c>
    </row>
    <row r="738" spans="1:119">
      <c r="D738" s="5">
        <v>1</v>
      </c>
      <c r="E738">
        <v>2</v>
      </c>
      <c r="F738" s="5">
        <v>3</v>
      </c>
      <c r="G738">
        <v>4</v>
      </c>
      <c r="H738" s="5">
        <v>5</v>
      </c>
      <c r="I738">
        <v>6</v>
      </c>
      <c r="J738" s="5">
        <v>7</v>
      </c>
      <c r="K738">
        <v>8</v>
      </c>
      <c r="L738" s="5">
        <v>9</v>
      </c>
      <c r="M738">
        <v>10</v>
      </c>
      <c r="N738" s="5">
        <v>11</v>
      </c>
      <c r="O738">
        <v>12</v>
      </c>
      <c r="P738" s="5">
        <v>13</v>
      </c>
      <c r="Q738">
        <v>14</v>
      </c>
      <c r="R738" s="5">
        <v>15</v>
      </c>
      <c r="S738">
        <v>16</v>
      </c>
      <c r="T738" s="5">
        <v>17</v>
      </c>
      <c r="U738">
        <v>18</v>
      </c>
      <c r="V738" s="5">
        <v>19</v>
      </c>
      <c r="W738">
        <v>20</v>
      </c>
      <c r="X738" s="5">
        <v>21</v>
      </c>
      <c r="Y738">
        <v>22</v>
      </c>
      <c r="Z738" s="5">
        <v>23</v>
      </c>
      <c r="AA738">
        <v>24</v>
      </c>
      <c r="AB738" s="5">
        <v>25</v>
      </c>
      <c r="AC738">
        <v>26</v>
      </c>
      <c r="AH738" s="5">
        <v>1</v>
      </c>
      <c r="AI738">
        <v>2</v>
      </c>
      <c r="AJ738" s="5">
        <v>3</v>
      </c>
      <c r="AK738">
        <v>4</v>
      </c>
      <c r="AL738" s="5">
        <v>5</v>
      </c>
      <c r="AM738">
        <v>6</v>
      </c>
      <c r="AN738" s="5">
        <v>7</v>
      </c>
      <c r="AO738">
        <v>8</v>
      </c>
      <c r="AP738" s="5">
        <v>9</v>
      </c>
      <c r="AQ738">
        <v>10</v>
      </c>
      <c r="AR738" s="5">
        <v>11</v>
      </c>
      <c r="AS738">
        <v>12</v>
      </c>
      <c r="AT738" s="5">
        <v>13</v>
      </c>
      <c r="AU738">
        <v>14</v>
      </c>
      <c r="AV738" s="5">
        <v>15</v>
      </c>
      <c r="AW738">
        <v>16</v>
      </c>
      <c r="AX738" s="5">
        <v>17</v>
      </c>
      <c r="AY738">
        <v>18</v>
      </c>
      <c r="AZ738" s="5">
        <v>19</v>
      </c>
      <c r="BA738">
        <v>20</v>
      </c>
      <c r="BB738" s="5">
        <v>21</v>
      </c>
      <c r="BC738">
        <v>22</v>
      </c>
      <c r="BD738" s="5">
        <v>23</v>
      </c>
      <c r="BE738">
        <v>24</v>
      </c>
      <c r="BF738" s="5">
        <v>25</v>
      </c>
      <c r="BG738">
        <v>26</v>
      </c>
      <c r="BH738" s="13"/>
      <c r="BL738" s="5">
        <v>1</v>
      </c>
      <c r="BM738">
        <v>2</v>
      </c>
      <c r="BN738" s="5">
        <v>3</v>
      </c>
      <c r="BO738">
        <v>4</v>
      </c>
      <c r="BP738" s="5">
        <v>5</v>
      </c>
      <c r="BQ738">
        <v>6</v>
      </c>
      <c r="BR738" s="5">
        <v>7</v>
      </c>
      <c r="BS738">
        <v>8</v>
      </c>
      <c r="BT738" s="5">
        <v>9</v>
      </c>
      <c r="BU738">
        <v>10</v>
      </c>
      <c r="BV738" s="5">
        <v>11</v>
      </c>
      <c r="BW738">
        <v>12</v>
      </c>
      <c r="BX738" s="5">
        <v>13</v>
      </c>
      <c r="BY738">
        <v>14</v>
      </c>
      <c r="BZ738" s="5">
        <v>15</v>
      </c>
      <c r="CA738">
        <v>16</v>
      </c>
      <c r="CB738" s="5">
        <v>17</v>
      </c>
      <c r="CC738">
        <v>18</v>
      </c>
      <c r="CD738" s="5">
        <v>19</v>
      </c>
      <c r="CE738">
        <v>20</v>
      </c>
      <c r="CF738" s="5">
        <v>21</v>
      </c>
      <c r="CG738">
        <v>22</v>
      </c>
      <c r="CH738" s="5">
        <v>23</v>
      </c>
      <c r="CI738">
        <v>24</v>
      </c>
      <c r="CJ738" s="5">
        <v>25</v>
      </c>
      <c r="CK738">
        <v>26</v>
      </c>
      <c r="CM738" s="13"/>
      <c r="CP738" s="5">
        <v>1</v>
      </c>
      <c r="CQ738">
        <v>2</v>
      </c>
      <c r="CR738" s="5">
        <v>3</v>
      </c>
      <c r="CS738">
        <v>4</v>
      </c>
      <c r="CT738" s="5">
        <v>5</v>
      </c>
      <c r="CU738">
        <v>6</v>
      </c>
      <c r="CV738" s="5">
        <v>7</v>
      </c>
      <c r="CW738">
        <v>8</v>
      </c>
      <c r="CX738" s="5">
        <v>9</v>
      </c>
      <c r="CY738">
        <v>10</v>
      </c>
      <c r="CZ738" s="5">
        <v>11</v>
      </c>
      <c r="DA738">
        <v>12</v>
      </c>
      <c r="DB738" s="5">
        <v>13</v>
      </c>
      <c r="DC738">
        <v>14</v>
      </c>
      <c r="DD738" s="5">
        <v>15</v>
      </c>
      <c r="DE738">
        <v>16</v>
      </c>
      <c r="DF738" s="5">
        <v>17</v>
      </c>
      <c r="DG738">
        <v>18</v>
      </c>
      <c r="DH738" s="5">
        <v>19</v>
      </c>
      <c r="DI738">
        <v>20</v>
      </c>
      <c r="DJ738" s="5">
        <v>21</v>
      </c>
      <c r="DK738">
        <v>22</v>
      </c>
      <c r="DL738" s="5">
        <v>23</v>
      </c>
      <c r="DM738">
        <v>24</v>
      </c>
      <c r="DN738" s="5">
        <v>25</v>
      </c>
      <c r="DO738">
        <v>26</v>
      </c>
    </row>
    <row r="739" spans="1:119">
      <c r="D739" s="5"/>
      <c r="F739" s="5"/>
      <c r="H739" s="5"/>
      <c r="J739" s="5"/>
      <c r="L739" s="5"/>
      <c r="N739" s="5"/>
      <c r="P739" s="5"/>
      <c r="R739" s="5"/>
      <c r="T739" s="5"/>
      <c r="V739" s="5"/>
      <c r="X739" s="5"/>
      <c r="Z739" s="5"/>
      <c r="AB739" s="5"/>
      <c r="AH739" s="5"/>
      <c r="AJ739" s="5"/>
      <c r="AL739" s="5"/>
      <c r="AN739" s="5"/>
      <c r="AP739" s="5"/>
      <c r="AR739" s="5"/>
      <c r="AT739" s="5"/>
      <c r="AV739" s="5"/>
      <c r="AX739" s="5"/>
      <c r="AZ739" s="5"/>
      <c r="BB739" s="5"/>
      <c r="BD739" s="5"/>
      <c r="BF739" s="5"/>
      <c r="BH739" s="13"/>
      <c r="BL739" s="5"/>
      <c r="BN739" s="5"/>
      <c r="BP739" s="5"/>
      <c r="BR739" s="5"/>
      <c r="BT739" s="5"/>
      <c r="BV739" s="5"/>
      <c r="BX739" s="5"/>
      <c r="BZ739" s="5"/>
      <c r="CB739" s="5"/>
      <c r="CD739" s="5"/>
      <c r="CF739" s="5"/>
      <c r="CH739" s="5"/>
      <c r="CJ739" s="5"/>
      <c r="CM739" s="13"/>
      <c r="CP739" s="5"/>
      <c r="CR739" s="5"/>
      <c r="CT739" s="5"/>
      <c r="CV739" s="5"/>
      <c r="CX739" s="5"/>
      <c r="CZ739" s="5"/>
      <c r="DB739" s="5"/>
      <c r="DD739" s="5"/>
      <c r="DF739" s="5"/>
      <c r="DH739" s="5"/>
      <c r="DJ739" s="5"/>
      <c r="DL739" s="5"/>
      <c r="DN739" s="5"/>
    </row>
    <row r="740" spans="1:119">
      <c r="D740" s="5" t="s">
        <v>138</v>
      </c>
      <c r="F740" s="5"/>
      <c r="H740" s="5"/>
      <c r="J740" s="5"/>
      <c r="L740" s="5"/>
      <c r="M740" s="53" t="s">
        <v>149</v>
      </c>
      <c r="N740" s="53" t="s">
        <v>149</v>
      </c>
      <c r="O740" t="s">
        <v>159</v>
      </c>
      <c r="P740" s="5"/>
      <c r="R740" s="5"/>
      <c r="T740" s="5"/>
      <c r="V740" s="5"/>
      <c r="X740" s="5"/>
      <c r="Z740" s="5"/>
      <c r="AB740" s="5"/>
      <c r="AH740" s="5"/>
      <c r="AJ740" s="5"/>
      <c r="AL740" s="5"/>
      <c r="AN740" s="5"/>
      <c r="AP740" s="5"/>
      <c r="AR740" s="5"/>
      <c r="AT740" s="5"/>
      <c r="AV740" s="5"/>
      <c r="AX740" s="5"/>
      <c r="AZ740" s="5"/>
      <c r="BB740" s="5"/>
      <c r="BD740" s="5"/>
      <c r="BF740" s="5"/>
      <c r="BH740" s="13"/>
      <c r="BL740" s="5"/>
      <c r="BN740" s="5"/>
      <c r="BP740" s="5"/>
      <c r="BR740" s="5"/>
      <c r="BT740" s="5"/>
      <c r="BV740" s="5"/>
      <c r="BX740" s="5"/>
      <c r="BZ740" s="5"/>
      <c r="CB740" s="5"/>
      <c r="CD740" s="5"/>
      <c r="CF740" s="5"/>
      <c r="CH740" s="5"/>
      <c r="CJ740" s="5"/>
      <c r="CM740" s="13"/>
      <c r="CP740" s="5"/>
      <c r="CR740" s="5"/>
      <c r="CT740" s="5"/>
      <c r="CV740" s="5"/>
      <c r="CX740" s="5"/>
      <c r="CZ740" s="5"/>
      <c r="DB740" s="5"/>
      <c r="DD740" s="5"/>
      <c r="DF740" s="5"/>
      <c r="DH740" s="5"/>
      <c r="DJ740" s="5"/>
      <c r="DL740" s="5"/>
      <c r="DN740" s="5"/>
    </row>
    <row r="741" spans="1:119">
      <c r="D741" t="s">
        <v>58</v>
      </c>
      <c r="E741" t="s">
        <v>2</v>
      </c>
      <c r="F741" t="s">
        <v>3</v>
      </c>
      <c r="G741" t="s">
        <v>4</v>
      </c>
      <c r="H741" t="s">
        <v>59</v>
      </c>
      <c r="I741" t="s">
        <v>2</v>
      </c>
      <c r="J741" t="s">
        <v>3</v>
      </c>
      <c r="K741" t="s">
        <v>4</v>
      </c>
      <c r="L741">
        <v>1</v>
      </c>
      <c r="M741" s="53" t="s">
        <v>9</v>
      </c>
      <c r="N741" s="53" t="str">
        <f t="array" aca="1" ref="N741:N766" ca="1">_xll.TRANS($D$736:$AC$736)</f>
        <v>#ERROR: Right-hand side of cell assignment must be a scalar value</v>
      </c>
      <c r="AH741" t="s">
        <v>58</v>
      </c>
      <c r="AI741" t="s">
        <v>3</v>
      </c>
      <c r="AJ741" t="s">
        <v>3</v>
      </c>
      <c r="AK741" t="s">
        <v>3</v>
      </c>
      <c r="AL741" t="s">
        <v>59</v>
      </c>
      <c r="AM741" t="s">
        <v>3</v>
      </c>
      <c r="AN741" t="s">
        <v>3</v>
      </c>
      <c r="AO741" t="s">
        <v>3</v>
      </c>
      <c r="BL741" t="s">
        <v>58</v>
      </c>
      <c r="BM741" t="s">
        <v>4</v>
      </c>
      <c r="BN741" t="s">
        <v>4</v>
      </c>
      <c r="BO741" t="s">
        <v>4</v>
      </c>
      <c r="BP741" t="s">
        <v>59</v>
      </c>
      <c r="BQ741" t="s">
        <v>4</v>
      </c>
      <c r="BR741" t="s">
        <v>4</v>
      </c>
      <c r="BS741" t="s">
        <v>4</v>
      </c>
      <c r="CP741" t="s">
        <v>58</v>
      </c>
      <c r="CQ741" t="s">
        <v>5</v>
      </c>
      <c r="CR741" t="s">
        <v>5</v>
      </c>
      <c r="CS741" t="s">
        <v>5</v>
      </c>
      <c r="CT741" t="s">
        <v>59</v>
      </c>
      <c r="CU741" t="s">
        <v>5</v>
      </c>
      <c r="CV741" t="s">
        <v>5</v>
      </c>
      <c r="CW741" t="s">
        <v>5</v>
      </c>
    </row>
    <row r="742" spans="1:119">
      <c r="A742" s="5"/>
      <c r="D742" t="str">
        <f t="array" aca="1" ref="D742:G767" ca="1">_xll.TRANS(D735:AC738)</f>
        <v>#ERROR: Right-hand side of cell assignment must be a scalar value</v>
      </c>
      <c r="E742" t="str">
        <f ca="1"/>
        <v>#ERROR: Right-hand side of cell assignment must be a scalar value</v>
      </c>
      <c r="F742" t="str">
        <f ca="1"/>
        <v>#ERROR: Right-hand side of cell assignment must be a scalar value</v>
      </c>
      <c r="G742" t="str">
        <f ca="1"/>
        <v>#ERROR: Right-hand side of cell assignment must be a scalar value</v>
      </c>
      <c r="H742" t="str">
        <f t="array" aca="1" ref="H742:K767" ca="1">_xll.MULTSORT(D742:G767,2,1,1)</f>
        <v>#ERROR: Right-hand side of cell assignment must be a scalar value</v>
      </c>
      <c r="I742" t="str">
        <f ca="1"/>
        <v>#ERROR: Right-hand side of cell assignment must be a scalar value</v>
      </c>
      <c r="J742" t="str">
        <f ca="1"/>
        <v>#ERROR: Right-hand side of cell assignment must be a scalar value</v>
      </c>
      <c r="K742" t="str">
        <f ca="1"/>
        <v>#ERROR: Right-hand side of cell assignment must be a scalar value</v>
      </c>
      <c r="L742">
        <v>2</v>
      </c>
      <c r="M742" s="53" t="s">
        <v>10</v>
      </c>
      <c r="N742" s="53" t="str">
        <f ca="1"/>
        <v>#ERROR: Right-hand side of cell assignment must be a scalar value</v>
      </c>
      <c r="AH742" t="str">
        <f t="array" aca="1" ref="AH742:AK767" ca="1">_xll.TRANS(AH735:BG738)</f>
        <v>#ERROR: Right-hand side of cell assignment must be a scalar value</v>
      </c>
      <c r="AI742" t="str">
        <f ca="1"/>
        <v>#ERROR: Right-hand side of cell assignment must be a scalar value</v>
      </c>
      <c r="AJ742" t="str">
        <f ca="1"/>
        <v>#ERROR: Right-hand side of cell assignment must be a scalar value</v>
      </c>
      <c r="AK742" t="str">
        <f ca="1"/>
        <v>#ERROR: Right-hand side of cell assignment must be a scalar value</v>
      </c>
      <c r="AL742" t="str">
        <f t="array" aca="1" ref="AL742:AO767" ca="1">_xll.MULTSORT(AH742:AK767,2,1,1)</f>
        <v>#ERROR: Right-hand side of cell assignment must be a scalar value</v>
      </c>
      <c r="AM742" t="str">
        <f ca="1"/>
        <v>#ERROR: Right-hand side of cell assignment must be a scalar value</v>
      </c>
      <c r="AN742" t="str">
        <f ca="1"/>
        <v>#ERROR: Right-hand side of cell assignment must be a scalar value</v>
      </c>
      <c r="AO742" t="str">
        <f ca="1"/>
        <v>#ERROR: Right-hand side of cell assignment must be a scalar value</v>
      </c>
      <c r="BL742" t="str">
        <f t="array" aca="1" ref="BL742:BO767" ca="1">_xll.TRANS(BL735:CK738)</f>
        <v>#ERROR: Right-hand side of cell assignment must be a scalar value</v>
      </c>
      <c r="BM742" t="str">
        <f ca="1"/>
        <v>#ERROR: Right-hand side of cell assignment must be a scalar value</v>
      </c>
      <c r="BN742" t="str">
        <f ca="1"/>
        <v>#ERROR: Right-hand side of cell assignment must be a scalar value</v>
      </c>
      <c r="BO742" t="str">
        <f ca="1"/>
        <v>#ERROR: Right-hand side of cell assignment must be a scalar value</v>
      </c>
      <c r="BP742" t="str">
        <f t="array" aca="1" ref="BP742:BS767" ca="1">_xll.MULTSORT(BL742:BO767,2,1,1)</f>
        <v>#ERROR: Right-hand side of cell assignment must be a scalar value</v>
      </c>
      <c r="BQ742" t="str">
        <f ca="1"/>
        <v>#ERROR: Right-hand side of cell assignment must be a scalar value</v>
      </c>
      <c r="BR742" t="str">
        <f ca="1"/>
        <v>#ERROR: Right-hand side of cell assignment must be a scalar value</v>
      </c>
      <c r="BS742" t="str">
        <f ca="1"/>
        <v>#ERROR: Right-hand side of cell assignment must be a scalar value</v>
      </c>
      <c r="CP742" t="str">
        <f t="array" aca="1" ref="CP742:CS767" ca="1">_xll.TRANS(CP735:DO738)</f>
        <v>#ERROR: Right-hand side of cell assignment must be a scalar value</v>
      </c>
      <c r="CQ742" t="str">
        <f ca="1"/>
        <v>#ERROR: Right-hand side of cell assignment must be a scalar value</v>
      </c>
      <c r="CR742" t="str">
        <f ca="1"/>
        <v>#ERROR: Right-hand side of cell assignment must be a scalar value</v>
      </c>
      <c r="CS742" t="str">
        <f ca="1"/>
        <v>#ERROR: Right-hand side of cell assignment must be a scalar value</v>
      </c>
      <c r="CT742" t="str">
        <f t="array" aca="1" ref="CT742:CW767" ca="1">_xll.MULTSORT(CP742:CS767,2,1,1)</f>
        <v>#ERROR: Right-hand side of cell assignment must be a scalar value</v>
      </c>
      <c r="CU742" t="str">
        <f ca="1"/>
        <v>#ERROR: Right-hand side of cell assignment must be a scalar value</v>
      </c>
      <c r="CV742" t="str">
        <f ca="1"/>
        <v>#ERROR: Right-hand side of cell assignment must be a scalar value</v>
      </c>
      <c r="CW742" t="str">
        <f ca="1"/>
        <v>#ERROR: Right-hand side of cell assignment must be a scalar value</v>
      </c>
    </row>
    <row r="743" spans="1:119">
      <c r="A743" s="5"/>
      <c r="D743" t="str">
        <f ca="1"/>
        <v>#ERROR: Right-hand side of cell assignment must be a scalar value</v>
      </c>
      <c r="E743" t="str">
        <f ca="1"/>
        <v>#ERROR: Right-hand side of cell assignment must be a scalar value</v>
      </c>
      <c r="F743" t="str">
        <f ca="1"/>
        <v>#ERROR: Right-hand side of cell assignment must be a scalar value</v>
      </c>
      <c r="G743" t="str">
        <f ca="1"/>
        <v>#ERROR: Right-hand side of cell assignment must be a scalar value</v>
      </c>
      <c r="H743" t="str">
        <f ca="1"/>
        <v>#ERROR: Right-hand side of cell assignment must be a scalar value</v>
      </c>
      <c r="I743" t="str">
        <f ca="1"/>
        <v>#ERROR: Right-hand side of cell assignment must be a scalar value</v>
      </c>
      <c r="J743" t="str">
        <f ca="1"/>
        <v>#ERROR: Right-hand side of cell assignment must be a scalar value</v>
      </c>
      <c r="K743" t="str">
        <f ca="1"/>
        <v>#ERROR: Right-hand side of cell assignment must be a scalar value</v>
      </c>
      <c r="L743">
        <v>3</v>
      </c>
      <c r="M743" s="53" t="s">
        <v>11</v>
      </c>
      <c r="N743" s="53" t="str">
        <f ca="1"/>
        <v>#ERROR: Right-hand side of cell assignment must be a scalar value</v>
      </c>
      <c r="AH743" t="str">
        <f ca="1"/>
        <v>#ERROR: Right-hand side of cell assignment must be a scalar value</v>
      </c>
      <c r="AI743" t="str">
        <f ca="1"/>
        <v>#ERROR: Right-hand side of cell assignment must be a scalar value</v>
      </c>
      <c r="AJ743" t="str">
        <f ca="1"/>
        <v>#ERROR: Right-hand side of cell assignment must be a scalar value</v>
      </c>
      <c r="AK743" t="str">
        <f ca="1"/>
        <v>#ERROR: Right-hand side of cell assignment must be a scalar value</v>
      </c>
      <c r="AL743" t="str">
        <f ca="1"/>
        <v>#ERROR: Right-hand side of cell assignment must be a scalar value</v>
      </c>
      <c r="AM743" t="str">
        <f ca="1"/>
        <v>#ERROR: Right-hand side of cell assignment must be a scalar value</v>
      </c>
      <c r="AN743" t="str">
        <f ca="1"/>
        <v>#ERROR: Right-hand side of cell assignment must be a scalar value</v>
      </c>
      <c r="AO743" t="str">
        <f ca="1"/>
        <v>#ERROR: Right-hand side of cell assignment must be a scalar value</v>
      </c>
      <c r="BL743" t="str">
        <f ca="1"/>
        <v>#ERROR: Right-hand side of cell assignment must be a scalar value</v>
      </c>
      <c r="BM743" t="str">
        <f ca="1"/>
        <v>#ERROR: Right-hand side of cell assignment must be a scalar value</v>
      </c>
      <c r="BN743" t="str">
        <f ca="1"/>
        <v>#ERROR: Right-hand side of cell assignment must be a scalar value</v>
      </c>
      <c r="BO743" t="str">
        <f ca="1"/>
        <v>#ERROR: Right-hand side of cell assignment must be a scalar value</v>
      </c>
      <c r="BP743" t="str">
        <f ca="1"/>
        <v>#ERROR: Right-hand side of cell assignment must be a scalar value</v>
      </c>
      <c r="BQ743" t="str">
        <f ca="1"/>
        <v>#ERROR: Right-hand side of cell assignment must be a scalar value</v>
      </c>
      <c r="BR743" t="str">
        <f ca="1"/>
        <v>#ERROR: Right-hand side of cell assignment must be a scalar value</v>
      </c>
      <c r="BS743" t="str">
        <f ca="1"/>
        <v>#ERROR: Right-hand side of cell assignment must be a scalar value</v>
      </c>
      <c r="CP743" t="str">
        <f ca="1"/>
        <v>#ERROR: Right-hand side of cell assignment must be a scalar value</v>
      </c>
      <c r="CQ743" t="str">
        <f ca="1"/>
        <v>#ERROR: Right-hand side of cell assignment must be a scalar value</v>
      </c>
      <c r="CR743" t="str">
        <f ca="1"/>
        <v>#ERROR: Right-hand side of cell assignment must be a scalar value</v>
      </c>
      <c r="CS743" t="str">
        <f ca="1"/>
        <v>#ERROR: Right-hand side of cell assignment must be a scalar value</v>
      </c>
      <c r="CT743" t="str">
        <f ca="1"/>
        <v>#ERROR: Right-hand side of cell assignment must be a scalar value</v>
      </c>
      <c r="CU743" t="str">
        <f ca="1"/>
        <v>#ERROR: Right-hand side of cell assignment must be a scalar value</v>
      </c>
      <c r="CV743" t="str">
        <f ca="1"/>
        <v>#ERROR: Right-hand side of cell assignment must be a scalar value</v>
      </c>
      <c r="CW743" t="str">
        <f ca="1"/>
        <v>#ERROR: Right-hand side of cell assignment must be a scalar value</v>
      </c>
    </row>
    <row r="744" spans="1:119">
      <c r="A744" s="5"/>
      <c r="D744" t="str">
        <f ca="1"/>
        <v>#ERROR: Right-hand side of cell assignment must be a scalar value</v>
      </c>
      <c r="E744" t="str">
        <f ca="1"/>
        <v>#ERROR: Right-hand side of cell assignment must be a scalar value</v>
      </c>
      <c r="F744" t="str">
        <f ca="1"/>
        <v>#ERROR: Right-hand side of cell assignment must be a scalar value</v>
      </c>
      <c r="G744" t="str">
        <f ca="1"/>
        <v>#ERROR: Right-hand side of cell assignment must be a scalar value</v>
      </c>
      <c r="H744" t="str">
        <f ca="1"/>
        <v>#ERROR: Right-hand side of cell assignment must be a scalar value</v>
      </c>
      <c r="I744" t="str">
        <f ca="1"/>
        <v>#ERROR: Right-hand side of cell assignment must be a scalar value</v>
      </c>
      <c r="J744" t="str">
        <f ca="1"/>
        <v>#ERROR: Right-hand side of cell assignment must be a scalar value</v>
      </c>
      <c r="K744" t="str">
        <f ca="1"/>
        <v>#ERROR: Right-hand side of cell assignment must be a scalar value</v>
      </c>
      <c r="L744">
        <v>4</v>
      </c>
      <c r="M744" s="53" t="s">
        <v>12</v>
      </c>
      <c r="N744" s="53" t="str">
        <f ca="1"/>
        <v>#ERROR: Right-hand side of cell assignment must be a scalar value</v>
      </c>
      <c r="AH744" t="str">
        <f ca="1"/>
        <v>#ERROR: Right-hand side of cell assignment must be a scalar value</v>
      </c>
      <c r="AI744" t="str">
        <f ca="1"/>
        <v>#ERROR: Right-hand side of cell assignment must be a scalar value</v>
      </c>
      <c r="AJ744" t="str">
        <f ca="1"/>
        <v>#ERROR: Right-hand side of cell assignment must be a scalar value</v>
      </c>
      <c r="AK744" t="str">
        <f ca="1"/>
        <v>#ERROR: Right-hand side of cell assignment must be a scalar value</v>
      </c>
      <c r="AL744" t="str">
        <f ca="1"/>
        <v>#ERROR: Right-hand side of cell assignment must be a scalar value</v>
      </c>
      <c r="AM744" t="str">
        <f ca="1"/>
        <v>#ERROR: Right-hand side of cell assignment must be a scalar value</v>
      </c>
      <c r="AN744" t="str">
        <f ca="1"/>
        <v>#ERROR: Right-hand side of cell assignment must be a scalar value</v>
      </c>
      <c r="AO744" t="str">
        <f ca="1"/>
        <v>#ERROR: Right-hand side of cell assignment must be a scalar value</v>
      </c>
      <c r="BL744" t="str">
        <f ca="1"/>
        <v>#ERROR: Right-hand side of cell assignment must be a scalar value</v>
      </c>
      <c r="BM744" t="str">
        <f ca="1"/>
        <v>#ERROR: Right-hand side of cell assignment must be a scalar value</v>
      </c>
      <c r="BN744" t="str">
        <f ca="1"/>
        <v>#ERROR: Right-hand side of cell assignment must be a scalar value</v>
      </c>
      <c r="BO744" t="str">
        <f ca="1"/>
        <v>#ERROR: Right-hand side of cell assignment must be a scalar value</v>
      </c>
      <c r="BP744" t="str">
        <f ca="1"/>
        <v>#ERROR: Right-hand side of cell assignment must be a scalar value</v>
      </c>
      <c r="BQ744" t="str">
        <f ca="1"/>
        <v>#ERROR: Right-hand side of cell assignment must be a scalar value</v>
      </c>
      <c r="BR744" t="str">
        <f ca="1"/>
        <v>#ERROR: Right-hand side of cell assignment must be a scalar value</v>
      </c>
      <c r="BS744" t="str">
        <f ca="1"/>
        <v>#ERROR: Right-hand side of cell assignment must be a scalar value</v>
      </c>
      <c r="CP744" t="str">
        <f ca="1"/>
        <v>#ERROR: Right-hand side of cell assignment must be a scalar value</v>
      </c>
      <c r="CQ744" t="str">
        <f ca="1"/>
        <v>#ERROR: Right-hand side of cell assignment must be a scalar value</v>
      </c>
      <c r="CR744" t="str">
        <f ca="1"/>
        <v>#ERROR: Right-hand side of cell assignment must be a scalar value</v>
      </c>
      <c r="CS744" t="str">
        <f ca="1"/>
        <v>#ERROR: Right-hand side of cell assignment must be a scalar value</v>
      </c>
      <c r="CT744" t="str">
        <f ca="1"/>
        <v>#ERROR: Right-hand side of cell assignment must be a scalar value</v>
      </c>
      <c r="CU744" t="str">
        <f ca="1"/>
        <v>#ERROR: Right-hand side of cell assignment must be a scalar value</v>
      </c>
      <c r="CV744" t="str">
        <f ca="1"/>
        <v>#ERROR: Right-hand side of cell assignment must be a scalar value</v>
      </c>
      <c r="CW744" t="str">
        <f ca="1"/>
        <v>#ERROR: Right-hand side of cell assignment must be a scalar value</v>
      </c>
    </row>
    <row r="745" spans="1:119">
      <c r="A745" s="5"/>
      <c r="D745" t="str">
        <f ca="1"/>
        <v>#ERROR: Right-hand side of cell assignment must be a scalar value</v>
      </c>
      <c r="E745" t="str">
        <f ca="1"/>
        <v>#ERROR: Right-hand side of cell assignment must be a scalar value</v>
      </c>
      <c r="F745" t="str">
        <f ca="1"/>
        <v>#ERROR: Right-hand side of cell assignment must be a scalar value</v>
      </c>
      <c r="G745" t="str">
        <f ca="1"/>
        <v>#ERROR: Right-hand side of cell assignment must be a scalar value</v>
      </c>
      <c r="H745" t="str">
        <f ca="1"/>
        <v>#ERROR: Right-hand side of cell assignment must be a scalar value</v>
      </c>
      <c r="I745" t="str">
        <f ca="1"/>
        <v>#ERROR: Right-hand side of cell assignment must be a scalar value</v>
      </c>
      <c r="J745" t="str">
        <f ca="1"/>
        <v>#ERROR: Right-hand side of cell assignment must be a scalar value</v>
      </c>
      <c r="K745" t="str">
        <f ca="1"/>
        <v>#ERROR: Right-hand side of cell assignment must be a scalar value</v>
      </c>
      <c r="L745">
        <v>5</v>
      </c>
      <c r="M745" s="53" t="s">
        <v>13</v>
      </c>
      <c r="N745" s="53" t="str">
        <f ca="1"/>
        <v>#ERROR: Right-hand side of cell assignment must be a scalar value</v>
      </c>
      <c r="AH745" t="str">
        <f ca="1"/>
        <v>#ERROR: Right-hand side of cell assignment must be a scalar value</v>
      </c>
      <c r="AI745" t="str">
        <f ca="1"/>
        <v>#ERROR: Right-hand side of cell assignment must be a scalar value</v>
      </c>
      <c r="AJ745" t="str">
        <f ca="1"/>
        <v>#ERROR: Right-hand side of cell assignment must be a scalar value</v>
      </c>
      <c r="AK745" t="str">
        <f ca="1"/>
        <v>#ERROR: Right-hand side of cell assignment must be a scalar value</v>
      </c>
      <c r="AL745" t="str">
        <f ca="1"/>
        <v>#ERROR: Right-hand side of cell assignment must be a scalar value</v>
      </c>
      <c r="AM745" t="str">
        <f ca="1"/>
        <v>#ERROR: Right-hand side of cell assignment must be a scalar value</v>
      </c>
      <c r="AN745" t="str">
        <f ca="1"/>
        <v>#ERROR: Right-hand side of cell assignment must be a scalar value</v>
      </c>
      <c r="AO745" t="str">
        <f ca="1"/>
        <v>#ERROR: Right-hand side of cell assignment must be a scalar value</v>
      </c>
      <c r="BL745" t="str">
        <f ca="1"/>
        <v>#ERROR: Right-hand side of cell assignment must be a scalar value</v>
      </c>
      <c r="BM745" t="str">
        <f ca="1"/>
        <v>#ERROR: Right-hand side of cell assignment must be a scalar value</v>
      </c>
      <c r="BN745" t="str">
        <f ca="1"/>
        <v>#ERROR: Right-hand side of cell assignment must be a scalar value</v>
      </c>
      <c r="BO745" t="str">
        <f ca="1"/>
        <v>#ERROR: Right-hand side of cell assignment must be a scalar value</v>
      </c>
      <c r="BP745" t="str">
        <f ca="1"/>
        <v>#ERROR: Right-hand side of cell assignment must be a scalar value</v>
      </c>
      <c r="BQ745" t="str">
        <f ca="1"/>
        <v>#ERROR: Right-hand side of cell assignment must be a scalar value</v>
      </c>
      <c r="BR745" t="str">
        <f ca="1"/>
        <v>#ERROR: Right-hand side of cell assignment must be a scalar value</v>
      </c>
      <c r="BS745" t="str">
        <f ca="1"/>
        <v>#ERROR: Right-hand side of cell assignment must be a scalar value</v>
      </c>
      <c r="CP745" t="str">
        <f ca="1"/>
        <v>#ERROR: Right-hand side of cell assignment must be a scalar value</v>
      </c>
      <c r="CQ745" t="str">
        <f ca="1"/>
        <v>#ERROR: Right-hand side of cell assignment must be a scalar value</v>
      </c>
      <c r="CR745" t="str">
        <f ca="1"/>
        <v>#ERROR: Right-hand side of cell assignment must be a scalar value</v>
      </c>
      <c r="CS745" t="str">
        <f ca="1"/>
        <v>#ERROR: Right-hand side of cell assignment must be a scalar value</v>
      </c>
      <c r="CT745" t="str">
        <f ca="1"/>
        <v>#ERROR: Right-hand side of cell assignment must be a scalar value</v>
      </c>
      <c r="CU745" t="str">
        <f ca="1"/>
        <v>#ERROR: Right-hand side of cell assignment must be a scalar value</v>
      </c>
      <c r="CV745" t="str">
        <f ca="1"/>
        <v>#ERROR: Right-hand side of cell assignment must be a scalar value</v>
      </c>
      <c r="CW745" t="str">
        <f ca="1"/>
        <v>#ERROR: Right-hand side of cell assignment must be a scalar value</v>
      </c>
    </row>
    <row r="746" spans="1:119">
      <c r="A746" s="5"/>
      <c r="D746" t="str">
        <f ca="1"/>
        <v>#ERROR: Right-hand side of cell assignment must be a scalar value</v>
      </c>
      <c r="E746" t="str">
        <f ca="1"/>
        <v>#ERROR: Right-hand side of cell assignment must be a scalar value</v>
      </c>
      <c r="F746" t="str">
        <f ca="1"/>
        <v>#ERROR: Right-hand side of cell assignment must be a scalar value</v>
      </c>
      <c r="G746" t="str">
        <f ca="1"/>
        <v>#ERROR: Right-hand side of cell assignment must be a scalar value</v>
      </c>
      <c r="H746" t="str">
        <f ca="1"/>
        <v>#ERROR: Right-hand side of cell assignment must be a scalar value</v>
      </c>
      <c r="I746" t="str">
        <f ca="1"/>
        <v>#ERROR: Right-hand side of cell assignment must be a scalar value</v>
      </c>
      <c r="J746" t="str">
        <f ca="1"/>
        <v>#ERROR: Right-hand side of cell assignment must be a scalar value</v>
      </c>
      <c r="K746" t="str">
        <f ca="1"/>
        <v>#ERROR: Right-hand side of cell assignment must be a scalar value</v>
      </c>
      <c r="L746">
        <v>6</v>
      </c>
      <c r="M746" s="53" t="s">
        <v>14</v>
      </c>
      <c r="N746" s="53" t="str">
        <f ca="1"/>
        <v>#ERROR: Right-hand side of cell assignment must be a scalar value</v>
      </c>
      <c r="AH746" t="str">
        <f ca="1"/>
        <v>#ERROR: Right-hand side of cell assignment must be a scalar value</v>
      </c>
      <c r="AI746" t="str">
        <f ca="1"/>
        <v>#ERROR: Right-hand side of cell assignment must be a scalar value</v>
      </c>
      <c r="AJ746" t="str">
        <f ca="1"/>
        <v>#ERROR: Right-hand side of cell assignment must be a scalar value</v>
      </c>
      <c r="AK746" t="str">
        <f ca="1"/>
        <v>#ERROR: Right-hand side of cell assignment must be a scalar value</v>
      </c>
      <c r="AL746" t="str">
        <f ca="1"/>
        <v>#ERROR: Right-hand side of cell assignment must be a scalar value</v>
      </c>
      <c r="AM746" t="str">
        <f ca="1"/>
        <v>#ERROR: Right-hand side of cell assignment must be a scalar value</v>
      </c>
      <c r="AN746" t="str">
        <f ca="1"/>
        <v>#ERROR: Right-hand side of cell assignment must be a scalar value</v>
      </c>
      <c r="AO746" t="str">
        <f ca="1"/>
        <v>#ERROR: Right-hand side of cell assignment must be a scalar value</v>
      </c>
      <c r="BL746" t="str">
        <f ca="1"/>
        <v>#ERROR: Right-hand side of cell assignment must be a scalar value</v>
      </c>
      <c r="BM746" t="str">
        <f ca="1"/>
        <v>#ERROR: Right-hand side of cell assignment must be a scalar value</v>
      </c>
      <c r="BN746" t="str">
        <f ca="1"/>
        <v>#ERROR: Right-hand side of cell assignment must be a scalar value</v>
      </c>
      <c r="BO746" t="str">
        <f ca="1"/>
        <v>#ERROR: Right-hand side of cell assignment must be a scalar value</v>
      </c>
      <c r="BP746" t="str">
        <f ca="1"/>
        <v>#ERROR: Right-hand side of cell assignment must be a scalar value</v>
      </c>
      <c r="BQ746" t="str">
        <f ca="1"/>
        <v>#ERROR: Right-hand side of cell assignment must be a scalar value</v>
      </c>
      <c r="BR746" t="str">
        <f ca="1"/>
        <v>#ERROR: Right-hand side of cell assignment must be a scalar value</v>
      </c>
      <c r="BS746" t="str">
        <f ca="1"/>
        <v>#ERROR: Right-hand side of cell assignment must be a scalar value</v>
      </c>
      <c r="CP746" t="str">
        <f ca="1"/>
        <v>#ERROR: Right-hand side of cell assignment must be a scalar value</v>
      </c>
      <c r="CQ746" t="str">
        <f ca="1"/>
        <v>#ERROR: Right-hand side of cell assignment must be a scalar value</v>
      </c>
      <c r="CR746" t="str">
        <f ca="1"/>
        <v>#ERROR: Right-hand side of cell assignment must be a scalar value</v>
      </c>
      <c r="CS746" t="str">
        <f ca="1"/>
        <v>#ERROR: Right-hand side of cell assignment must be a scalar value</v>
      </c>
      <c r="CT746" t="str">
        <f ca="1"/>
        <v>#ERROR: Right-hand side of cell assignment must be a scalar value</v>
      </c>
      <c r="CU746" t="str">
        <f ca="1"/>
        <v>#ERROR: Right-hand side of cell assignment must be a scalar value</v>
      </c>
      <c r="CV746" t="str">
        <f ca="1"/>
        <v>#ERROR: Right-hand side of cell assignment must be a scalar value</v>
      </c>
      <c r="CW746" t="str">
        <f ca="1"/>
        <v>#ERROR: Right-hand side of cell assignment must be a scalar value</v>
      </c>
    </row>
    <row r="747" spans="1:119">
      <c r="D747" t="str">
        <f ca="1"/>
        <v>#ERROR: Right-hand side of cell assignment must be a scalar value</v>
      </c>
      <c r="E747" t="str">
        <f ca="1"/>
        <v>#ERROR: Right-hand side of cell assignment must be a scalar value</v>
      </c>
      <c r="F747" t="str">
        <f ca="1"/>
        <v>#ERROR: Right-hand side of cell assignment must be a scalar value</v>
      </c>
      <c r="G747" t="str">
        <f ca="1"/>
        <v>#ERROR: Right-hand side of cell assignment must be a scalar value</v>
      </c>
      <c r="H747" t="str">
        <f ca="1"/>
        <v>#ERROR: Right-hand side of cell assignment must be a scalar value</v>
      </c>
      <c r="I747" t="str">
        <f ca="1"/>
        <v>#ERROR: Right-hand side of cell assignment must be a scalar value</v>
      </c>
      <c r="J747" t="str">
        <f ca="1"/>
        <v>#ERROR: Right-hand side of cell assignment must be a scalar value</v>
      </c>
      <c r="K747" t="str">
        <f ca="1"/>
        <v>#ERROR: Right-hand side of cell assignment must be a scalar value</v>
      </c>
      <c r="L747">
        <v>7</v>
      </c>
      <c r="M747" s="53" t="s">
        <v>15</v>
      </c>
      <c r="N747" s="53" t="str">
        <f ca="1"/>
        <v>#ERROR: Right-hand side of cell assignment must be a scalar value</v>
      </c>
      <c r="AH747" t="str">
        <f ca="1"/>
        <v>#ERROR: Right-hand side of cell assignment must be a scalar value</v>
      </c>
      <c r="AI747" t="str">
        <f ca="1"/>
        <v>#ERROR: Right-hand side of cell assignment must be a scalar value</v>
      </c>
      <c r="AJ747" t="str">
        <f ca="1"/>
        <v>#ERROR: Right-hand side of cell assignment must be a scalar value</v>
      </c>
      <c r="AK747" t="str">
        <f ca="1"/>
        <v>#ERROR: Right-hand side of cell assignment must be a scalar value</v>
      </c>
      <c r="AL747" t="str">
        <f ca="1"/>
        <v>#ERROR: Right-hand side of cell assignment must be a scalar value</v>
      </c>
      <c r="AM747" t="str">
        <f ca="1"/>
        <v>#ERROR: Right-hand side of cell assignment must be a scalar value</v>
      </c>
      <c r="AN747" t="str">
        <f ca="1"/>
        <v>#ERROR: Right-hand side of cell assignment must be a scalar value</v>
      </c>
      <c r="AO747" t="str">
        <f ca="1"/>
        <v>#ERROR: Right-hand side of cell assignment must be a scalar value</v>
      </c>
      <c r="BL747" t="str">
        <f ca="1"/>
        <v>#ERROR: Right-hand side of cell assignment must be a scalar value</v>
      </c>
      <c r="BM747" t="str">
        <f ca="1"/>
        <v>#ERROR: Right-hand side of cell assignment must be a scalar value</v>
      </c>
      <c r="BN747" t="str">
        <f ca="1"/>
        <v>#ERROR: Right-hand side of cell assignment must be a scalar value</v>
      </c>
      <c r="BO747" t="str">
        <f ca="1"/>
        <v>#ERROR: Right-hand side of cell assignment must be a scalar value</v>
      </c>
      <c r="BP747" t="str">
        <f ca="1"/>
        <v>#ERROR: Right-hand side of cell assignment must be a scalar value</v>
      </c>
      <c r="BQ747" t="str">
        <f ca="1"/>
        <v>#ERROR: Right-hand side of cell assignment must be a scalar value</v>
      </c>
      <c r="BR747" t="str">
        <f ca="1"/>
        <v>#ERROR: Right-hand side of cell assignment must be a scalar value</v>
      </c>
      <c r="BS747" t="str">
        <f ca="1"/>
        <v>#ERROR: Right-hand side of cell assignment must be a scalar value</v>
      </c>
      <c r="CP747" t="str">
        <f ca="1"/>
        <v>#ERROR: Right-hand side of cell assignment must be a scalar value</v>
      </c>
      <c r="CQ747" t="str">
        <f ca="1"/>
        <v>#ERROR: Right-hand side of cell assignment must be a scalar value</v>
      </c>
      <c r="CR747" t="str">
        <f ca="1"/>
        <v>#ERROR: Right-hand side of cell assignment must be a scalar value</v>
      </c>
      <c r="CS747" t="str">
        <f ca="1"/>
        <v>#ERROR: Right-hand side of cell assignment must be a scalar value</v>
      </c>
      <c r="CT747" t="str">
        <f ca="1"/>
        <v>#ERROR: Right-hand side of cell assignment must be a scalar value</v>
      </c>
      <c r="CU747" t="str">
        <f ca="1"/>
        <v>#ERROR: Right-hand side of cell assignment must be a scalar value</v>
      </c>
      <c r="CV747" t="str">
        <f ca="1"/>
        <v>#ERROR: Right-hand side of cell assignment must be a scalar value</v>
      </c>
      <c r="CW747" t="str">
        <f ca="1"/>
        <v>#ERROR: Right-hand side of cell assignment must be a scalar value</v>
      </c>
    </row>
    <row r="748" spans="1:119">
      <c r="D748" t="str">
        <f ca="1"/>
        <v>#ERROR: Right-hand side of cell assignment must be a scalar value</v>
      </c>
      <c r="E748" t="str">
        <f ca="1"/>
        <v>#ERROR: Right-hand side of cell assignment must be a scalar value</v>
      </c>
      <c r="F748" t="str">
        <f ca="1"/>
        <v>#ERROR: Right-hand side of cell assignment must be a scalar value</v>
      </c>
      <c r="G748" t="str">
        <f ca="1"/>
        <v>#ERROR: Right-hand side of cell assignment must be a scalar value</v>
      </c>
      <c r="H748" t="str">
        <f ca="1"/>
        <v>#ERROR: Right-hand side of cell assignment must be a scalar value</v>
      </c>
      <c r="I748" t="str">
        <f ca="1"/>
        <v>#ERROR: Right-hand side of cell assignment must be a scalar value</v>
      </c>
      <c r="J748" t="str">
        <f ca="1"/>
        <v>#ERROR: Right-hand side of cell assignment must be a scalar value</v>
      </c>
      <c r="K748" t="str">
        <f ca="1"/>
        <v>#ERROR: Right-hand side of cell assignment must be a scalar value</v>
      </c>
      <c r="L748">
        <v>8</v>
      </c>
      <c r="M748" s="53" t="s">
        <v>16</v>
      </c>
      <c r="N748" s="53" t="str">
        <f ca="1"/>
        <v>#ERROR: Right-hand side of cell assignment must be a scalar value</v>
      </c>
      <c r="AH748" t="str">
        <f ca="1"/>
        <v>#ERROR: Right-hand side of cell assignment must be a scalar value</v>
      </c>
      <c r="AI748" t="str">
        <f ca="1"/>
        <v>#ERROR: Right-hand side of cell assignment must be a scalar value</v>
      </c>
      <c r="AJ748" t="str">
        <f ca="1"/>
        <v>#ERROR: Right-hand side of cell assignment must be a scalar value</v>
      </c>
      <c r="AK748" t="str">
        <f ca="1"/>
        <v>#ERROR: Right-hand side of cell assignment must be a scalar value</v>
      </c>
      <c r="AL748" t="str">
        <f ca="1"/>
        <v>#ERROR: Right-hand side of cell assignment must be a scalar value</v>
      </c>
      <c r="AM748" t="str">
        <f ca="1"/>
        <v>#ERROR: Right-hand side of cell assignment must be a scalar value</v>
      </c>
      <c r="AN748" t="str">
        <f ca="1"/>
        <v>#ERROR: Right-hand side of cell assignment must be a scalar value</v>
      </c>
      <c r="AO748" t="str">
        <f ca="1"/>
        <v>#ERROR: Right-hand side of cell assignment must be a scalar value</v>
      </c>
      <c r="BL748" t="str">
        <f ca="1"/>
        <v>#ERROR: Right-hand side of cell assignment must be a scalar value</v>
      </c>
      <c r="BM748" t="str">
        <f ca="1"/>
        <v>#ERROR: Right-hand side of cell assignment must be a scalar value</v>
      </c>
      <c r="BN748" t="str">
        <f ca="1"/>
        <v>#ERROR: Right-hand side of cell assignment must be a scalar value</v>
      </c>
      <c r="BO748" t="str">
        <f ca="1"/>
        <v>#ERROR: Right-hand side of cell assignment must be a scalar value</v>
      </c>
      <c r="BP748" t="str">
        <f ca="1"/>
        <v>#ERROR: Right-hand side of cell assignment must be a scalar value</v>
      </c>
      <c r="BQ748" t="str">
        <f ca="1"/>
        <v>#ERROR: Right-hand side of cell assignment must be a scalar value</v>
      </c>
      <c r="BR748" t="str">
        <f ca="1"/>
        <v>#ERROR: Right-hand side of cell assignment must be a scalar value</v>
      </c>
      <c r="BS748" t="str">
        <f ca="1"/>
        <v>#ERROR: Right-hand side of cell assignment must be a scalar value</v>
      </c>
      <c r="CP748" t="str">
        <f ca="1"/>
        <v>#ERROR: Right-hand side of cell assignment must be a scalar value</v>
      </c>
      <c r="CQ748" t="str">
        <f ca="1"/>
        <v>#ERROR: Right-hand side of cell assignment must be a scalar value</v>
      </c>
      <c r="CR748" t="str">
        <f ca="1"/>
        <v>#ERROR: Right-hand side of cell assignment must be a scalar value</v>
      </c>
      <c r="CS748" t="str">
        <f ca="1"/>
        <v>#ERROR: Right-hand side of cell assignment must be a scalar value</v>
      </c>
      <c r="CT748" t="str">
        <f ca="1"/>
        <v>#ERROR: Right-hand side of cell assignment must be a scalar value</v>
      </c>
      <c r="CU748" t="str">
        <f ca="1"/>
        <v>#ERROR: Right-hand side of cell assignment must be a scalar value</v>
      </c>
      <c r="CV748" t="str">
        <f ca="1"/>
        <v>#ERROR: Right-hand side of cell assignment must be a scalar value</v>
      </c>
      <c r="CW748" t="str">
        <f ca="1"/>
        <v>#ERROR: Right-hand side of cell assignment must be a scalar value</v>
      </c>
    </row>
    <row r="749" spans="1:119">
      <c r="D749" t="str">
        <f ca="1"/>
        <v>#ERROR: Right-hand side of cell assignment must be a scalar value</v>
      </c>
      <c r="E749" t="str">
        <f ca="1"/>
        <v>#ERROR: Right-hand side of cell assignment must be a scalar value</v>
      </c>
      <c r="F749" t="str">
        <f ca="1"/>
        <v>#ERROR: Right-hand side of cell assignment must be a scalar value</v>
      </c>
      <c r="G749" t="str">
        <f ca="1"/>
        <v>#ERROR: Right-hand side of cell assignment must be a scalar value</v>
      </c>
      <c r="H749" t="str">
        <f ca="1"/>
        <v>#ERROR: Right-hand side of cell assignment must be a scalar value</v>
      </c>
      <c r="I749" t="str">
        <f ca="1"/>
        <v>#ERROR: Right-hand side of cell assignment must be a scalar value</v>
      </c>
      <c r="J749" t="str">
        <f ca="1"/>
        <v>#ERROR: Right-hand side of cell assignment must be a scalar value</v>
      </c>
      <c r="K749" t="str">
        <f ca="1"/>
        <v>#ERROR: Right-hand side of cell assignment must be a scalar value</v>
      </c>
      <c r="L749">
        <v>9</v>
      </c>
      <c r="M749" s="53" t="s">
        <v>17</v>
      </c>
      <c r="N749" s="53" t="str">
        <f ca="1"/>
        <v>#ERROR: Right-hand side of cell assignment must be a scalar value</v>
      </c>
      <c r="AH749" t="str">
        <f ca="1"/>
        <v>#ERROR: Right-hand side of cell assignment must be a scalar value</v>
      </c>
      <c r="AI749" t="str">
        <f ca="1"/>
        <v>#ERROR: Right-hand side of cell assignment must be a scalar value</v>
      </c>
      <c r="AJ749" t="str">
        <f ca="1"/>
        <v>#ERROR: Right-hand side of cell assignment must be a scalar value</v>
      </c>
      <c r="AK749" t="str">
        <f ca="1"/>
        <v>#ERROR: Right-hand side of cell assignment must be a scalar value</v>
      </c>
      <c r="AL749" t="str">
        <f ca="1"/>
        <v>#ERROR: Right-hand side of cell assignment must be a scalar value</v>
      </c>
      <c r="AM749" t="str">
        <f ca="1"/>
        <v>#ERROR: Right-hand side of cell assignment must be a scalar value</v>
      </c>
      <c r="AN749" t="str">
        <f ca="1"/>
        <v>#ERROR: Right-hand side of cell assignment must be a scalar value</v>
      </c>
      <c r="AO749" t="str">
        <f ca="1"/>
        <v>#ERROR: Right-hand side of cell assignment must be a scalar value</v>
      </c>
      <c r="BL749" t="str">
        <f ca="1"/>
        <v>#ERROR: Right-hand side of cell assignment must be a scalar value</v>
      </c>
      <c r="BM749" t="str">
        <f ca="1"/>
        <v>#ERROR: Right-hand side of cell assignment must be a scalar value</v>
      </c>
      <c r="BN749" t="str">
        <f ca="1"/>
        <v>#ERROR: Right-hand side of cell assignment must be a scalar value</v>
      </c>
      <c r="BO749" t="str">
        <f ca="1"/>
        <v>#ERROR: Right-hand side of cell assignment must be a scalar value</v>
      </c>
      <c r="BP749" t="str">
        <f ca="1"/>
        <v>#ERROR: Right-hand side of cell assignment must be a scalar value</v>
      </c>
      <c r="BQ749" t="str">
        <f ca="1"/>
        <v>#ERROR: Right-hand side of cell assignment must be a scalar value</v>
      </c>
      <c r="BR749" t="str">
        <f ca="1"/>
        <v>#ERROR: Right-hand side of cell assignment must be a scalar value</v>
      </c>
      <c r="BS749" t="str">
        <f ca="1"/>
        <v>#ERROR: Right-hand side of cell assignment must be a scalar value</v>
      </c>
      <c r="CP749" t="str">
        <f ca="1"/>
        <v>#ERROR: Right-hand side of cell assignment must be a scalar value</v>
      </c>
      <c r="CQ749" t="str">
        <f ca="1"/>
        <v>#ERROR: Right-hand side of cell assignment must be a scalar value</v>
      </c>
      <c r="CR749" t="str">
        <f ca="1"/>
        <v>#ERROR: Right-hand side of cell assignment must be a scalar value</v>
      </c>
      <c r="CS749" t="str">
        <f ca="1"/>
        <v>#ERROR: Right-hand side of cell assignment must be a scalar value</v>
      </c>
      <c r="CT749" t="str">
        <f ca="1"/>
        <v>#ERROR: Right-hand side of cell assignment must be a scalar value</v>
      </c>
      <c r="CU749" t="str">
        <f ca="1"/>
        <v>#ERROR: Right-hand side of cell assignment must be a scalar value</v>
      </c>
      <c r="CV749" t="str">
        <f ca="1"/>
        <v>#ERROR: Right-hand side of cell assignment must be a scalar value</v>
      </c>
      <c r="CW749" t="str">
        <f ca="1"/>
        <v>#ERROR: Right-hand side of cell assignment must be a scalar value</v>
      </c>
    </row>
    <row r="750" spans="1:119">
      <c r="D750" t="str">
        <f ca="1"/>
        <v>#ERROR: Right-hand side of cell assignment must be a scalar value</v>
      </c>
      <c r="E750" t="str">
        <f ca="1"/>
        <v>#ERROR: Right-hand side of cell assignment must be a scalar value</v>
      </c>
      <c r="F750" t="str">
        <f ca="1"/>
        <v>#ERROR: Right-hand side of cell assignment must be a scalar value</v>
      </c>
      <c r="G750" t="str">
        <f ca="1"/>
        <v>#ERROR: Right-hand side of cell assignment must be a scalar value</v>
      </c>
      <c r="H750" t="str">
        <f ca="1"/>
        <v>#ERROR: Right-hand side of cell assignment must be a scalar value</v>
      </c>
      <c r="I750" t="str">
        <f ca="1"/>
        <v>#ERROR: Right-hand side of cell assignment must be a scalar value</v>
      </c>
      <c r="J750" t="str">
        <f ca="1"/>
        <v>#ERROR: Right-hand side of cell assignment must be a scalar value</v>
      </c>
      <c r="K750" t="str">
        <f ca="1"/>
        <v>#ERROR: Right-hand side of cell assignment must be a scalar value</v>
      </c>
      <c r="L750">
        <v>10</v>
      </c>
      <c r="M750" s="53" t="s">
        <v>18</v>
      </c>
      <c r="N750" s="53" t="str">
        <f ca="1"/>
        <v>#ERROR: Right-hand side of cell assignment must be a scalar value</v>
      </c>
      <c r="AH750" t="str">
        <f ca="1"/>
        <v>#ERROR: Right-hand side of cell assignment must be a scalar value</v>
      </c>
      <c r="AI750" t="str">
        <f ca="1"/>
        <v>#ERROR: Right-hand side of cell assignment must be a scalar value</v>
      </c>
      <c r="AJ750" t="str">
        <f ca="1"/>
        <v>#ERROR: Right-hand side of cell assignment must be a scalar value</v>
      </c>
      <c r="AK750" t="str">
        <f ca="1"/>
        <v>#ERROR: Right-hand side of cell assignment must be a scalar value</v>
      </c>
      <c r="AL750" t="str">
        <f ca="1"/>
        <v>#ERROR: Right-hand side of cell assignment must be a scalar value</v>
      </c>
      <c r="AM750" t="str">
        <f ca="1"/>
        <v>#ERROR: Right-hand side of cell assignment must be a scalar value</v>
      </c>
      <c r="AN750" t="str">
        <f ca="1"/>
        <v>#ERROR: Right-hand side of cell assignment must be a scalar value</v>
      </c>
      <c r="AO750" t="str">
        <f ca="1"/>
        <v>#ERROR: Right-hand side of cell assignment must be a scalar value</v>
      </c>
      <c r="BL750" t="str">
        <f ca="1"/>
        <v>#ERROR: Right-hand side of cell assignment must be a scalar value</v>
      </c>
      <c r="BM750" t="str">
        <f ca="1"/>
        <v>#ERROR: Right-hand side of cell assignment must be a scalar value</v>
      </c>
      <c r="BN750" t="str">
        <f ca="1"/>
        <v>#ERROR: Right-hand side of cell assignment must be a scalar value</v>
      </c>
      <c r="BO750" t="str">
        <f ca="1"/>
        <v>#ERROR: Right-hand side of cell assignment must be a scalar value</v>
      </c>
      <c r="BP750" t="str">
        <f ca="1"/>
        <v>#ERROR: Right-hand side of cell assignment must be a scalar value</v>
      </c>
      <c r="BQ750" t="str">
        <f ca="1"/>
        <v>#ERROR: Right-hand side of cell assignment must be a scalar value</v>
      </c>
      <c r="BR750" t="str">
        <f ca="1"/>
        <v>#ERROR: Right-hand side of cell assignment must be a scalar value</v>
      </c>
      <c r="BS750" t="str">
        <f ca="1"/>
        <v>#ERROR: Right-hand side of cell assignment must be a scalar value</v>
      </c>
      <c r="CP750" t="str">
        <f ca="1"/>
        <v>#ERROR: Right-hand side of cell assignment must be a scalar value</v>
      </c>
      <c r="CQ750" t="str">
        <f ca="1"/>
        <v>#ERROR: Right-hand side of cell assignment must be a scalar value</v>
      </c>
      <c r="CR750" t="str">
        <f ca="1"/>
        <v>#ERROR: Right-hand side of cell assignment must be a scalar value</v>
      </c>
      <c r="CS750" t="str">
        <f ca="1"/>
        <v>#ERROR: Right-hand side of cell assignment must be a scalar value</v>
      </c>
      <c r="CT750" t="str">
        <f ca="1"/>
        <v>#ERROR: Right-hand side of cell assignment must be a scalar value</v>
      </c>
      <c r="CU750" t="str">
        <f ca="1"/>
        <v>#ERROR: Right-hand side of cell assignment must be a scalar value</v>
      </c>
      <c r="CV750" t="str">
        <f ca="1"/>
        <v>#ERROR: Right-hand side of cell assignment must be a scalar value</v>
      </c>
      <c r="CW750" t="str">
        <f ca="1"/>
        <v>#ERROR: Right-hand side of cell assignment must be a scalar value</v>
      </c>
    </row>
    <row r="751" spans="1:119">
      <c r="D751" t="str">
        <f ca="1"/>
        <v>#ERROR: Right-hand side of cell assignment must be a scalar value</v>
      </c>
      <c r="E751" t="str">
        <f ca="1"/>
        <v>#ERROR: Right-hand side of cell assignment must be a scalar value</v>
      </c>
      <c r="F751" t="str">
        <f ca="1"/>
        <v>#ERROR: Right-hand side of cell assignment must be a scalar value</v>
      </c>
      <c r="G751" t="str">
        <f ca="1"/>
        <v>#ERROR: Right-hand side of cell assignment must be a scalar value</v>
      </c>
      <c r="H751" t="str">
        <f ca="1"/>
        <v>#ERROR: Right-hand side of cell assignment must be a scalar value</v>
      </c>
      <c r="I751" t="str">
        <f ca="1"/>
        <v>#ERROR: Right-hand side of cell assignment must be a scalar value</v>
      </c>
      <c r="J751" t="str">
        <f ca="1"/>
        <v>#ERROR: Right-hand side of cell assignment must be a scalar value</v>
      </c>
      <c r="K751" t="str">
        <f ca="1"/>
        <v>#ERROR: Right-hand side of cell assignment must be a scalar value</v>
      </c>
      <c r="L751">
        <v>11</v>
      </c>
      <c r="M751" s="53" t="s">
        <v>19</v>
      </c>
      <c r="N751" s="53" t="str">
        <f ca="1"/>
        <v>#ERROR: Right-hand side of cell assignment must be a scalar value</v>
      </c>
      <c r="AH751" t="str">
        <f ca="1"/>
        <v>#ERROR: Right-hand side of cell assignment must be a scalar value</v>
      </c>
      <c r="AI751" t="str">
        <f ca="1"/>
        <v>#ERROR: Right-hand side of cell assignment must be a scalar value</v>
      </c>
      <c r="AJ751" t="str">
        <f ca="1"/>
        <v>#ERROR: Right-hand side of cell assignment must be a scalar value</v>
      </c>
      <c r="AK751" t="str">
        <f ca="1"/>
        <v>#ERROR: Right-hand side of cell assignment must be a scalar value</v>
      </c>
      <c r="AL751" t="str">
        <f ca="1"/>
        <v>#ERROR: Right-hand side of cell assignment must be a scalar value</v>
      </c>
      <c r="AM751" t="str">
        <f ca="1"/>
        <v>#ERROR: Right-hand side of cell assignment must be a scalar value</v>
      </c>
      <c r="AN751" t="str">
        <f ca="1"/>
        <v>#ERROR: Right-hand side of cell assignment must be a scalar value</v>
      </c>
      <c r="AO751" t="str">
        <f ca="1"/>
        <v>#ERROR: Right-hand side of cell assignment must be a scalar value</v>
      </c>
      <c r="BL751" t="str">
        <f ca="1"/>
        <v>#ERROR: Right-hand side of cell assignment must be a scalar value</v>
      </c>
      <c r="BM751" t="str">
        <f ca="1"/>
        <v>#ERROR: Right-hand side of cell assignment must be a scalar value</v>
      </c>
      <c r="BN751" t="str">
        <f ca="1"/>
        <v>#ERROR: Right-hand side of cell assignment must be a scalar value</v>
      </c>
      <c r="BO751" t="str">
        <f ca="1"/>
        <v>#ERROR: Right-hand side of cell assignment must be a scalar value</v>
      </c>
      <c r="BP751" t="str">
        <f ca="1"/>
        <v>#ERROR: Right-hand side of cell assignment must be a scalar value</v>
      </c>
      <c r="BQ751" t="str">
        <f ca="1"/>
        <v>#ERROR: Right-hand side of cell assignment must be a scalar value</v>
      </c>
      <c r="BR751" t="str">
        <f ca="1"/>
        <v>#ERROR: Right-hand side of cell assignment must be a scalar value</v>
      </c>
      <c r="BS751" t="str">
        <f ca="1"/>
        <v>#ERROR: Right-hand side of cell assignment must be a scalar value</v>
      </c>
      <c r="CP751" t="str">
        <f ca="1"/>
        <v>#ERROR: Right-hand side of cell assignment must be a scalar value</v>
      </c>
      <c r="CQ751" t="str">
        <f ca="1"/>
        <v>#ERROR: Right-hand side of cell assignment must be a scalar value</v>
      </c>
      <c r="CR751" t="str">
        <f ca="1"/>
        <v>#ERROR: Right-hand side of cell assignment must be a scalar value</v>
      </c>
      <c r="CS751" t="str">
        <f ca="1"/>
        <v>#ERROR: Right-hand side of cell assignment must be a scalar value</v>
      </c>
      <c r="CT751" t="str">
        <f ca="1"/>
        <v>#ERROR: Right-hand side of cell assignment must be a scalar value</v>
      </c>
      <c r="CU751" t="str">
        <f ca="1"/>
        <v>#ERROR: Right-hand side of cell assignment must be a scalar value</v>
      </c>
      <c r="CV751" t="str">
        <f ca="1"/>
        <v>#ERROR: Right-hand side of cell assignment must be a scalar value</v>
      </c>
      <c r="CW751" t="str">
        <f ca="1"/>
        <v>#ERROR: Right-hand side of cell assignment must be a scalar value</v>
      </c>
    </row>
    <row r="752" spans="1:119">
      <c r="D752" t="str">
        <f ca="1"/>
        <v>#ERROR: Right-hand side of cell assignment must be a scalar value</v>
      </c>
      <c r="E752" t="str">
        <f ca="1"/>
        <v>#ERROR: Right-hand side of cell assignment must be a scalar value</v>
      </c>
      <c r="F752" t="str">
        <f ca="1"/>
        <v>#ERROR: Right-hand side of cell assignment must be a scalar value</v>
      </c>
      <c r="G752" t="str">
        <f ca="1"/>
        <v>#ERROR: Right-hand side of cell assignment must be a scalar value</v>
      </c>
      <c r="H752" t="str">
        <f ca="1"/>
        <v>#ERROR: Right-hand side of cell assignment must be a scalar value</v>
      </c>
      <c r="I752" t="str">
        <f ca="1"/>
        <v>#ERROR: Right-hand side of cell assignment must be a scalar value</v>
      </c>
      <c r="J752" t="str">
        <f ca="1"/>
        <v>#ERROR: Right-hand side of cell assignment must be a scalar value</v>
      </c>
      <c r="K752" t="str">
        <f ca="1"/>
        <v>#ERROR: Right-hand side of cell assignment must be a scalar value</v>
      </c>
      <c r="L752">
        <v>12</v>
      </c>
      <c r="M752" s="53" t="s">
        <v>20</v>
      </c>
      <c r="N752" s="53" t="str">
        <f ca="1"/>
        <v>#ERROR: Right-hand side of cell assignment must be a scalar value</v>
      </c>
      <c r="AH752" t="str">
        <f ca="1"/>
        <v>#ERROR: Right-hand side of cell assignment must be a scalar value</v>
      </c>
      <c r="AI752" t="str">
        <f ca="1"/>
        <v>#ERROR: Right-hand side of cell assignment must be a scalar value</v>
      </c>
      <c r="AJ752" t="str">
        <f ca="1"/>
        <v>#ERROR: Right-hand side of cell assignment must be a scalar value</v>
      </c>
      <c r="AK752" t="str">
        <f ca="1"/>
        <v>#ERROR: Right-hand side of cell assignment must be a scalar value</v>
      </c>
      <c r="AL752" t="str">
        <f ca="1"/>
        <v>#ERROR: Right-hand side of cell assignment must be a scalar value</v>
      </c>
      <c r="AM752" t="str">
        <f ca="1"/>
        <v>#ERROR: Right-hand side of cell assignment must be a scalar value</v>
      </c>
      <c r="AN752" t="str">
        <f ca="1"/>
        <v>#ERROR: Right-hand side of cell assignment must be a scalar value</v>
      </c>
      <c r="AO752" t="str">
        <f ca="1"/>
        <v>#ERROR: Right-hand side of cell assignment must be a scalar value</v>
      </c>
      <c r="BL752" t="str">
        <f ca="1"/>
        <v>#ERROR: Right-hand side of cell assignment must be a scalar value</v>
      </c>
      <c r="BM752" t="str">
        <f ca="1"/>
        <v>#ERROR: Right-hand side of cell assignment must be a scalar value</v>
      </c>
      <c r="BN752" t="str">
        <f ca="1"/>
        <v>#ERROR: Right-hand side of cell assignment must be a scalar value</v>
      </c>
      <c r="BO752" t="str">
        <f ca="1"/>
        <v>#ERROR: Right-hand side of cell assignment must be a scalar value</v>
      </c>
      <c r="BP752" t="str">
        <f ca="1"/>
        <v>#ERROR: Right-hand side of cell assignment must be a scalar value</v>
      </c>
      <c r="BQ752" t="str">
        <f ca="1"/>
        <v>#ERROR: Right-hand side of cell assignment must be a scalar value</v>
      </c>
      <c r="BR752" t="str">
        <f ca="1"/>
        <v>#ERROR: Right-hand side of cell assignment must be a scalar value</v>
      </c>
      <c r="BS752" t="str">
        <f ca="1"/>
        <v>#ERROR: Right-hand side of cell assignment must be a scalar value</v>
      </c>
      <c r="CP752" t="str">
        <f ca="1"/>
        <v>#ERROR: Right-hand side of cell assignment must be a scalar value</v>
      </c>
      <c r="CQ752" t="str">
        <f ca="1"/>
        <v>#ERROR: Right-hand side of cell assignment must be a scalar value</v>
      </c>
      <c r="CR752" t="str">
        <f ca="1"/>
        <v>#ERROR: Right-hand side of cell assignment must be a scalar value</v>
      </c>
      <c r="CS752" t="str">
        <f ca="1"/>
        <v>#ERROR: Right-hand side of cell assignment must be a scalar value</v>
      </c>
      <c r="CT752" t="str">
        <f ca="1"/>
        <v>#ERROR: Right-hand side of cell assignment must be a scalar value</v>
      </c>
      <c r="CU752" t="str">
        <f ca="1"/>
        <v>#ERROR: Right-hand side of cell assignment must be a scalar value</v>
      </c>
      <c r="CV752" t="str">
        <f ca="1"/>
        <v>#ERROR: Right-hand side of cell assignment must be a scalar value</v>
      </c>
      <c r="CW752" t="str">
        <f ca="1"/>
        <v>#ERROR: Right-hand side of cell assignment must be a scalar value</v>
      </c>
    </row>
    <row r="753" spans="4:101">
      <c r="D753" t="str">
        <f ca="1"/>
        <v>#ERROR: Right-hand side of cell assignment must be a scalar value</v>
      </c>
      <c r="E753" t="str">
        <f ca="1"/>
        <v>#ERROR: Right-hand side of cell assignment must be a scalar value</v>
      </c>
      <c r="F753" t="str">
        <f ca="1"/>
        <v>#ERROR: Right-hand side of cell assignment must be a scalar value</v>
      </c>
      <c r="G753" t="str">
        <f ca="1"/>
        <v>#ERROR: Right-hand side of cell assignment must be a scalar value</v>
      </c>
      <c r="H753" t="str">
        <f ca="1"/>
        <v>#ERROR: Right-hand side of cell assignment must be a scalar value</v>
      </c>
      <c r="I753" t="str">
        <f ca="1"/>
        <v>#ERROR: Right-hand side of cell assignment must be a scalar value</v>
      </c>
      <c r="J753" t="str">
        <f ca="1"/>
        <v>#ERROR: Right-hand side of cell assignment must be a scalar value</v>
      </c>
      <c r="K753" t="str">
        <f ca="1"/>
        <v>#ERROR: Right-hand side of cell assignment must be a scalar value</v>
      </c>
      <c r="L753">
        <v>13</v>
      </c>
      <c r="M753" s="53" t="s">
        <v>21</v>
      </c>
      <c r="N753" s="53" t="str">
        <f ca="1"/>
        <v>#ERROR: Right-hand side of cell assignment must be a scalar value</v>
      </c>
      <c r="AH753" t="str">
        <f ca="1"/>
        <v>#ERROR: Right-hand side of cell assignment must be a scalar value</v>
      </c>
      <c r="AI753" t="str">
        <f ca="1"/>
        <v>#ERROR: Right-hand side of cell assignment must be a scalar value</v>
      </c>
      <c r="AJ753" t="str">
        <f ca="1"/>
        <v>#ERROR: Right-hand side of cell assignment must be a scalar value</v>
      </c>
      <c r="AK753" t="str">
        <f ca="1"/>
        <v>#ERROR: Right-hand side of cell assignment must be a scalar value</v>
      </c>
      <c r="AL753" t="str">
        <f ca="1"/>
        <v>#ERROR: Right-hand side of cell assignment must be a scalar value</v>
      </c>
      <c r="AM753" t="str">
        <f ca="1"/>
        <v>#ERROR: Right-hand side of cell assignment must be a scalar value</v>
      </c>
      <c r="AN753" t="str">
        <f ca="1"/>
        <v>#ERROR: Right-hand side of cell assignment must be a scalar value</v>
      </c>
      <c r="AO753" t="str">
        <f ca="1"/>
        <v>#ERROR: Right-hand side of cell assignment must be a scalar value</v>
      </c>
      <c r="BL753" t="str">
        <f ca="1"/>
        <v>#ERROR: Right-hand side of cell assignment must be a scalar value</v>
      </c>
      <c r="BM753" t="str">
        <f ca="1"/>
        <v>#ERROR: Right-hand side of cell assignment must be a scalar value</v>
      </c>
      <c r="BN753" t="str">
        <f ca="1"/>
        <v>#ERROR: Right-hand side of cell assignment must be a scalar value</v>
      </c>
      <c r="BO753" t="str">
        <f ca="1"/>
        <v>#ERROR: Right-hand side of cell assignment must be a scalar value</v>
      </c>
      <c r="BP753" t="str">
        <f ca="1"/>
        <v>#ERROR: Right-hand side of cell assignment must be a scalar value</v>
      </c>
      <c r="BQ753" t="str">
        <f ca="1"/>
        <v>#ERROR: Right-hand side of cell assignment must be a scalar value</v>
      </c>
      <c r="BR753" t="str">
        <f ca="1"/>
        <v>#ERROR: Right-hand side of cell assignment must be a scalar value</v>
      </c>
      <c r="BS753" t="str">
        <f ca="1"/>
        <v>#ERROR: Right-hand side of cell assignment must be a scalar value</v>
      </c>
      <c r="CP753" t="str">
        <f ca="1"/>
        <v>#ERROR: Right-hand side of cell assignment must be a scalar value</v>
      </c>
      <c r="CQ753" t="str">
        <f ca="1"/>
        <v>#ERROR: Right-hand side of cell assignment must be a scalar value</v>
      </c>
      <c r="CR753" t="str">
        <f ca="1"/>
        <v>#ERROR: Right-hand side of cell assignment must be a scalar value</v>
      </c>
      <c r="CS753" t="str">
        <f ca="1"/>
        <v>#ERROR: Right-hand side of cell assignment must be a scalar value</v>
      </c>
      <c r="CT753" t="str">
        <f ca="1"/>
        <v>#ERROR: Right-hand side of cell assignment must be a scalar value</v>
      </c>
      <c r="CU753" t="str">
        <f ca="1"/>
        <v>#ERROR: Right-hand side of cell assignment must be a scalar value</v>
      </c>
      <c r="CV753" t="str">
        <f ca="1"/>
        <v>#ERROR: Right-hand side of cell assignment must be a scalar value</v>
      </c>
      <c r="CW753" t="str">
        <f ca="1"/>
        <v>#ERROR: Right-hand side of cell assignment must be a scalar value</v>
      </c>
    </row>
    <row r="754" spans="4:101">
      <c r="D754" t="str">
        <f ca="1"/>
        <v>#ERROR: Right-hand side of cell assignment must be a scalar value</v>
      </c>
      <c r="E754" t="str">
        <f ca="1"/>
        <v>#ERROR: Right-hand side of cell assignment must be a scalar value</v>
      </c>
      <c r="F754" t="str">
        <f ca="1"/>
        <v>#ERROR: Right-hand side of cell assignment must be a scalar value</v>
      </c>
      <c r="G754" t="str">
        <f ca="1"/>
        <v>#ERROR: Right-hand side of cell assignment must be a scalar value</v>
      </c>
      <c r="H754" t="str">
        <f ca="1"/>
        <v>#ERROR: Right-hand side of cell assignment must be a scalar value</v>
      </c>
      <c r="I754" t="str">
        <f ca="1"/>
        <v>#ERROR: Right-hand side of cell assignment must be a scalar value</v>
      </c>
      <c r="J754" t="str">
        <f ca="1"/>
        <v>#ERROR: Right-hand side of cell assignment must be a scalar value</v>
      </c>
      <c r="K754" t="str">
        <f ca="1"/>
        <v>#ERROR: Right-hand side of cell assignment must be a scalar value</v>
      </c>
      <c r="L754">
        <v>14</v>
      </c>
      <c r="M754" s="53" t="s">
        <v>22</v>
      </c>
      <c r="N754" s="53" t="str">
        <f ca="1"/>
        <v>#ERROR: Right-hand side of cell assignment must be a scalar value</v>
      </c>
      <c r="AH754" t="str">
        <f ca="1"/>
        <v>#ERROR: Right-hand side of cell assignment must be a scalar value</v>
      </c>
      <c r="AI754" t="str">
        <f ca="1"/>
        <v>#ERROR: Right-hand side of cell assignment must be a scalar value</v>
      </c>
      <c r="AJ754" t="str">
        <f ca="1"/>
        <v>#ERROR: Right-hand side of cell assignment must be a scalar value</v>
      </c>
      <c r="AK754" t="str">
        <f ca="1"/>
        <v>#ERROR: Right-hand side of cell assignment must be a scalar value</v>
      </c>
      <c r="AL754" t="str">
        <f ca="1"/>
        <v>#ERROR: Right-hand side of cell assignment must be a scalar value</v>
      </c>
      <c r="AM754" t="str">
        <f ca="1"/>
        <v>#ERROR: Right-hand side of cell assignment must be a scalar value</v>
      </c>
      <c r="AN754" t="str">
        <f ca="1"/>
        <v>#ERROR: Right-hand side of cell assignment must be a scalar value</v>
      </c>
      <c r="AO754" t="str">
        <f ca="1"/>
        <v>#ERROR: Right-hand side of cell assignment must be a scalar value</v>
      </c>
      <c r="BL754" t="str">
        <f ca="1"/>
        <v>#ERROR: Right-hand side of cell assignment must be a scalar value</v>
      </c>
      <c r="BM754" t="str">
        <f ca="1"/>
        <v>#ERROR: Right-hand side of cell assignment must be a scalar value</v>
      </c>
      <c r="BN754" t="str">
        <f ca="1"/>
        <v>#ERROR: Right-hand side of cell assignment must be a scalar value</v>
      </c>
      <c r="BO754" t="str">
        <f ca="1"/>
        <v>#ERROR: Right-hand side of cell assignment must be a scalar value</v>
      </c>
      <c r="BP754" t="str">
        <f ca="1"/>
        <v>#ERROR: Right-hand side of cell assignment must be a scalar value</v>
      </c>
      <c r="BQ754" t="str">
        <f ca="1"/>
        <v>#ERROR: Right-hand side of cell assignment must be a scalar value</v>
      </c>
      <c r="BR754" t="str">
        <f ca="1"/>
        <v>#ERROR: Right-hand side of cell assignment must be a scalar value</v>
      </c>
      <c r="BS754" t="str">
        <f ca="1"/>
        <v>#ERROR: Right-hand side of cell assignment must be a scalar value</v>
      </c>
      <c r="CP754" t="str">
        <f ca="1"/>
        <v>#ERROR: Right-hand side of cell assignment must be a scalar value</v>
      </c>
      <c r="CQ754" t="str">
        <f ca="1"/>
        <v>#ERROR: Right-hand side of cell assignment must be a scalar value</v>
      </c>
      <c r="CR754" t="str">
        <f ca="1"/>
        <v>#ERROR: Right-hand side of cell assignment must be a scalar value</v>
      </c>
      <c r="CS754" t="str">
        <f ca="1"/>
        <v>#ERROR: Right-hand side of cell assignment must be a scalar value</v>
      </c>
      <c r="CT754" t="str">
        <f ca="1"/>
        <v>#ERROR: Right-hand side of cell assignment must be a scalar value</v>
      </c>
      <c r="CU754" t="str">
        <f ca="1"/>
        <v>#ERROR: Right-hand side of cell assignment must be a scalar value</v>
      </c>
      <c r="CV754" t="str">
        <f ca="1"/>
        <v>#ERROR: Right-hand side of cell assignment must be a scalar value</v>
      </c>
      <c r="CW754" t="str">
        <f ca="1"/>
        <v>#ERROR: Right-hand side of cell assignment must be a scalar value</v>
      </c>
    </row>
    <row r="755" spans="4:101">
      <c r="D755" t="str">
        <f ca="1"/>
        <v>#ERROR: Right-hand side of cell assignment must be a scalar value</v>
      </c>
      <c r="E755" t="str">
        <f ca="1"/>
        <v>#ERROR: Right-hand side of cell assignment must be a scalar value</v>
      </c>
      <c r="F755" t="str">
        <f ca="1"/>
        <v>#ERROR: Right-hand side of cell assignment must be a scalar value</v>
      </c>
      <c r="G755" t="str">
        <f ca="1"/>
        <v>#ERROR: Right-hand side of cell assignment must be a scalar value</v>
      </c>
      <c r="H755" t="str">
        <f ca="1"/>
        <v>#ERROR: Right-hand side of cell assignment must be a scalar value</v>
      </c>
      <c r="I755" t="str">
        <f ca="1"/>
        <v>#ERROR: Right-hand side of cell assignment must be a scalar value</v>
      </c>
      <c r="J755" t="str">
        <f ca="1"/>
        <v>#ERROR: Right-hand side of cell assignment must be a scalar value</v>
      </c>
      <c r="K755" t="str">
        <f ca="1"/>
        <v>#ERROR: Right-hand side of cell assignment must be a scalar value</v>
      </c>
      <c r="L755">
        <v>15</v>
      </c>
      <c r="M755" s="53" t="s">
        <v>40</v>
      </c>
      <c r="N755" s="53" t="str">
        <f ca="1"/>
        <v>#ERROR: Right-hand side of cell assignment must be a scalar value</v>
      </c>
      <c r="AH755" t="str">
        <f ca="1"/>
        <v>#ERROR: Right-hand side of cell assignment must be a scalar value</v>
      </c>
      <c r="AI755" t="str">
        <f ca="1"/>
        <v>#ERROR: Right-hand side of cell assignment must be a scalar value</v>
      </c>
      <c r="AJ755" t="str">
        <f ca="1"/>
        <v>#ERROR: Right-hand side of cell assignment must be a scalar value</v>
      </c>
      <c r="AK755" t="str">
        <f ca="1"/>
        <v>#ERROR: Right-hand side of cell assignment must be a scalar value</v>
      </c>
      <c r="AL755" t="str">
        <f ca="1"/>
        <v>#ERROR: Right-hand side of cell assignment must be a scalar value</v>
      </c>
      <c r="AM755" t="str">
        <f ca="1"/>
        <v>#ERROR: Right-hand side of cell assignment must be a scalar value</v>
      </c>
      <c r="AN755" t="str">
        <f ca="1"/>
        <v>#ERROR: Right-hand side of cell assignment must be a scalar value</v>
      </c>
      <c r="AO755" t="str">
        <f ca="1"/>
        <v>#ERROR: Right-hand side of cell assignment must be a scalar value</v>
      </c>
      <c r="BL755" t="str">
        <f ca="1"/>
        <v>#ERROR: Right-hand side of cell assignment must be a scalar value</v>
      </c>
      <c r="BM755" t="str">
        <f ca="1"/>
        <v>#ERROR: Right-hand side of cell assignment must be a scalar value</v>
      </c>
      <c r="BN755" t="str">
        <f ca="1"/>
        <v>#ERROR: Right-hand side of cell assignment must be a scalar value</v>
      </c>
      <c r="BO755" t="str">
        <f ca="1"/>
        <v>#ERROR: Right-hand side of cell assignment must be a scalar value</v>
      </c>
      <c r="BP755" t="str">
        <f ca="1"/>
        <v>#ERROR: Right-hand side of cell assignment must be a scalar value</v>
      </c>
      <c r="BQ755" t="str">
        <f ca="1"/>
        <v>#ERROR: Right-hand side of cell assignment must be a scalar value</v>
      </c>
      <c r="BR755" t="str">
        <f ca="1"/>
        <v>#ERROR: Right-hand side of cell assignment must be a scalar value</v>
      </c>
      <c r="BS755" t="str">
        <f ca="1"/>
        <v>#ERROR: Right-hand side of cell assignment must be a scalar value</v>
      </c>
      <c r="CP755" t="str">
        <f ca="1"/>
        <v>#ERROR: Right-hand side of cell assignment must be a scalar value</v>
      </c>
      <c r="CQ755" t="str">
        <f ca="1"/>
        <v>#ERROR: Right-hand side of cell assignment must be a scalar value</v>
      </c>
      <c r="CR755" t="str">
        <f ca="1"/>
        <v>#ERROR: Right-hand side of cell assignment must be a scalar value</v>
      </c>
      <c r="CS755" t="str">
        <f ca="1"/>
        <v>#ERROR: Right-hand side of cell assignment must be a scalar value</v>
      </c>
      <c r="CT755" t="str">
        <f ca="1"/>
        <v>#ERROR: Right-hand side of cell assignment must be a scalar value</v>
      </c>
      <c r="CU755" t="str">
        <f ca="1"/>
        <v>#ERROR: Right-hand side of cell assignment must be a scalar value</v>
      </c>
      <c r="CV755" t="str">
        <f ca="1"/>
        <v>#ERROR: Right-hand side of cell assignment must be a scalar value</v>
      </c>
      <c r="CW755" t="str">
        <f ca="1"/>
        <v>#ERROR: Right-hand side of cell assignment must be a scalar value</v>
      </c>
    </row>
    <row r="756" spans="4:101">
      <c r="D756" t="str">
        <f ca="1"/>
        <v>#ERROR: Right-hand side of cell assignment must be a scalar value</v>
      </c>
      <c r="E756" t="str">
        <f ca="1"/>
        <v>#ERROR: Right-hand side of cell assignment must be a scalar value</v>
      </c>
      <c r="F756" t="str">
        <f ca="1"/>
        <v>#ERROR: Right-hand side of cell assignment must be a scalar value</v>
      </c>
      <c r="G756" t="str">
        <f ca="1"/>
        <v>#ERROR: Right-hand side of cell assignment must be a scalar value</v>
      </c>
      <c r="H756" t="str">
        <f ca="1"/>
        <v>#ERROR: Right-hand side of cell assignment must be a scalar value</v>
      </c>
      <c r="I756" t="str">
        <f ca="1"/>
        <v>#ERROR: Right-hand side of cell assignment must be a scalar value</v>
      </c>
      <c r="J756" t="str">
        <f ca="1"/>
        <v>#ERROR: Right-hand side of cell assignment must be a scalar value</v>
      </c>
      <c r="K756" t="str">
        <f ca="1"/>
        <v>#ERROR: Right-hand side of cell assignment must be a scalar value</v>
      </c>
      <c r="L756">
        <v>16</v>
      </c>
      <c r="M756" s="53" t="s">
        <v>161</v>
      </c>
      <c r="N756" s="53" t="str">
        <f ca="1"/>
        <v>#ERROR: Right-hand side of cell assignment must be a scalar value</v>
      </c>
      <c r="AH756" t="str">
        <f ca="1"/>
        <v>#ERROR: Right-hand side of cell assignment must be a scalar value</v>
      </c>
      <c r="AI756" t="str">
        <f ca="1"/>
        <v>#ERROR: Right-hand side of cell assignment must be a scalar value</v>
      </c>
      <c r="AJ756" t="str">
        <f ca="1"/>
        <v>#ERROR: Right-hand side of cell assignment must be a scalar value</v>
      </c>
      <c r="AK756" t="str">
        <f ca="1"/>
        <v>#ERROR: Right-hand side of cell assignment must be a scalar value</v>
      </c>
      <c r="AL756" t="str">
        <f ca="1"/>
        <v>#ERROR: Right-hand side of cell assignment must be a scalar value</v>
      </c>
      <c r="AM756" t="str">
        <f ca="1"/>
        <v>#ERROR: Right-hand side of cell assignment must be a scalar value</v>
      </c>
      <c r="AN756" t="str">
        <f ca="1"/>
        <v>#ERROR: Right-hand side of cell assignment must be a scalar value</v>
      </c>
      <c r="AO756" t="str">
        <f ca="1"/>
        <v>#ERROR: Right-hand side of cell assignment must be a scalar value</v>
      </c>
      <c r="BL756" t="str">
        <f ca="1"/>
        <v>#ERROR: Right-hand side of cell assignment must be a scalar value</v>
      </c>
      <c r="BM756" t="str">
        <f ca="1"/>
        <v>#ERROR: Right-hand side of cell assignment must be a scalar value</v>
      </c>
      <c r="BN756" t="str">
        <f ca="1"/>
        <v>#ERROR: Right-hand side of cell assignment must be a scalar value</v>
      </c>
      <c r="BO756" t="str">
        <f ca="1"/>
        <v>#ERROR: Right-hand side of cell assignment must be a scalar value</v>
      </c>
      <c r="BP756" t="str">
        <f ca="1"/>
        <v>#ERROR: Right-hand side of cell assignment must be a scalar value</v>
      </c>
      <c r="BQ756" t="str">
        <f ca="1"/>
        <v>#ERROR: Right-hand side of cell assignment must be a scalar value</v>
      </c>
      <c r="BR756" t="str">
        <f ca="1"/>
        <v>#ERROR: Right-hand side of cell assignment must be a scalar value</v>
      </c>
      <c r="BS756" t="str">
        <f ca="1"/>
        <v>#ERROR: Right-hand side of cell assignment must be a scalar value</v>
      </c>
      <c r="CP756" t="str">
        <f ca="1"/>
        <v>#ERROR: Right-hand side of cell assignment must be a scalar value</v>
      </c>
      <c r="CQ756" t="str">
        <f ca="1"/>
        <v>#ERROR: Right-hand side of cell assignment must be a scalar value</v>
      </c>
      <c r="CR756" t="str">
        <f ca="1"/>
        <v>#ERROR: Right-hand side of cell assignment must be a scalar value</v>
      </c>
      <c r="CS756" t="str">
        <f ca="1"/>
        <v>#ERROR: Right-hand side of cell assignment must be a scalar value</v>
      </c>
      <c r="CT756" t="str">
        <f ca="1"/>
        <v>#ERROR: Right-hand side of cell assignment must be a scalar value</v>
      </c>
      <c r="CU756" t="str">
        <f ca="1"/>
        <v>#ERROR: Right-hand side of cell assignment must be a scalar value</v>
      </c>
      <c r="CV756" t="str">
        <f ca="1"/>
        <v>#ERROR: Right-hand side of cell assignment must be a scalar value</v>
      </c>
      <c r="CW756" t="str">
        <f ca="1"/>
        <v>#ERROR: Right-hand side of cell assignment must be a scalar value</v>
      </c>
    </row>
    <row r="757" spans="4:101">
      <c r="D757" t="str">
        <f ca="1"/>
        <v>#ERROR: Right-hand side of cell assignment must be a scalar value</v>
      </c>
      <c r="E757" t="str">
        <f ca="1"/>
        <v>#ERROR: Right-hand side of cell assignment must be a scalar value</v>
      </c>
      <c r="F757" t="str">
        <f ca="1"/>
        <v>#ERROR: Right-hand side of cell assignment must be a scalar value</v>
      </c>
      <c r="G757" t="str">
        <f ca="1"/>
        <v>#ERROR: Right-hand side of cell assignment must be a scalar value</v>
      </c>
      <c r="H757" t="str">
        <f ca="1"/>
        <v>#ERROR: Right-hand side of cell assignment must be a scalar value</v>
      </c>
      <c r="I757" t="str">
        <f ca="1"/>
        <v>#ERROR: Right-hand side of cell assignment must be a scalar value</v>
      </c>
      <c r="J757" t="str">
        <f ca="1"/>
        <v>#ERROR: Right-hand side of cell assignment must be a scalar value</v>
      </c>
      <c r="K757" t="str">
        <f ca="1"/>
        <v>#ERROR: Right-hand side of cell assignment must be a scalar value</v>
      </c>
      <c r="L757">
        <v>17</v>
      </c>
      <c r="M757" s="53" t="s">
        <v>162</v>
      </c>
      <c r="N757" s="53" t="str">
        <f ca="1"/>
        <v>#ERROR: Right-hand side of cell assignment must be a scalar value</v>
      </c>
      <c r="AH757" t="str">
        <f ca="1"/>
        <v>#ERROR: Right-hand side of cell assignment must be a scalar value</v>
      </c>
      <c r="AI757" t="str">
        <f ca="1"/>
        <v>#ERROR: Right-hand side of cell assignment must be a scalar value</v>
      </c>
      <c r="AJ757" t="str">
        <f ca="1"/>
        <v>#ERROR: Right-hand side of cell assignment must be a scalar value</v>
      </c>
      <c r="AK757" t="str">
        <f ca="1"/>
        <v>#ERROR: Right-hand side of cell assignment must be a scalar value</v>
      </c>
      <c r="AL757" t="str">
        <f ca="1"/>
        <v>#ERROR: Right-hand side of cell assignment must be a scalar value</v>
      </c>
      <c r="AM757" t="str">
        <f ca="1"/>
        <v>#ERROR: Right-hand side of cell assignment must be a scalar value</v>
      </c>
      <c r="AN757" t="str">
        <f ca="1"/>
        <v>#ERROR: Right-hand side of cell assignment must be a scalar value</v>
      </c>
      <c r="AO757" t="str">
        <f ca="1"/>
        <v>#ERROR: Right-hand side of cell assignment must be a scalar value</v>
      </c>
      <c r="BL757" t="str">
        <f ca="1"/>
        <v>#ERROR: Right-hand side of cell assignment must be a scalar value</v>
      </c>
      <c r="BM757" t="str">
        <f ca="1"/>
        <v>#ERROR: Right-hand side of cell assignment must be a scalar value</v>
      </c>
      <c r="BN757" t="str">
        <f ca="1"/>
        <v>#ERROR: Right-hand side of cell assignment must be a scalar value</v>
      </c>
      <c r="BO757" t="str">
        <f ca="1"/>
        <v>#ERROR: Right-hand side of cell assignment must be a scalar value</v>
      </c>
      <c r="BP757" t="str">
        <f ca="1"/>
        <v>#ERROR: Right-hand side of cell assignment must be a scalar value</v>
      </c>
      <c r="BQ757" t="str">
        <f ca="1"/>
        <v>#ERROR: Right-hand side of cell assignment must be a scalar value</v>
      </c>
      <c r="BR757" t="str">
        <f ca="1"/>
        <v>#ERROR: Right-hand side of cell assignment must be a scalar value</v>
      </c>
      <c r="BS757" t="str">
        <f ca="1"/>
        <v>#ERROR: Right-hand side of cell assignment must be a scalar value</v>
      </c>
      <c r="CP757" t="str">
        <f ca="1"/>
        <v>#ERROR: Right-hand side of cell assignment must be a scalar value</v>
      </c>
      <c r="CQ757" t="str">
        <f ca="1"/>
        <v>#ERROR: Right-hand side of cell assignment must be a scalar value</v>
      </c>
      <c r="CR757" t="str">
        <f ca="1"/>
        <v>#ERROR: Right-hand side of cell assignment must be a scalar value</v>
      </c>
      <c r="CS757" t="str">
        <f ca="1"/>
        <v>#ERROR: Right-hand side of cell assignment must be a scalar value</v>
      </c>
      <c r="CT757" t="str">
        <f ca="1"/>
        <v>#ERROR: Right-hand side of cell assignment must be a scalar value</v>
      </c>
      <c r="CU757" t="str">
        <f ca="1"/>
        <v>#ERROR: Right-hand side of cell assignment must be a scalar value</v>
      </c>
      <c r="CV757" t="str">
        <f ca="1"/>
        <v>#ERROR: Right-hand side of cell assignment must be a scalar value</v>
      </c>
      <c r="CW757" t="str">
        <f ca="1"/>
        <v>#ERROR: Right-hand side of cell assignment must be a scalar value</v>
      </c>
    </row>
    <row r="758" spans="4:101">
      <c r="D758" t="str">
        <f ca="1"/>
        <v>#ERROR: Right-hand side of cell assignment must be a scalar value</v>
      </c>
      <c r="E758" t="str">
        <f ca="1"/>
        <v>#ERROR: Right-hand side of cell assignment must be a scalar value</v>
      </c>
      <c r="F758" t="str">
        <f ca="1"/>
        <v>#ERROR: Right-hand side of cell assignment must be a scalar value</v>
      </c>
      <c r="G758" t="str">
        <f ca="1"/>
        <v>#ERROR: Right-hand side of cell assignment must be a scalar value</v>
      </c>
      <c r="H758" t="str">
        <f ca="1"/>
        <v>#ERROR: Right-hand side of cell assignment must be a scalar value</v>
      </c>
      <c r="I758" t="str">
        <f ca="1"/>
        <v>#ERROR: Right-hand side of cell assignment must be a scalar value</v>
      </c>
      <c r="J758" t="str">
        <f ca="1"/>
        <v>#ERROR: Right-hand side of cell assignment must be a scalar value</v>
      </c>
      <c r="K758" t="str">
        <f ca="1"/>
        <v>#ERROR: Right-hand side of cell assignment must be a scalar value</v>
      </c>
      <c r="L758">
        <v>18</v>
      </c>
      <c r="M758" s="53" t="s">
        <v>163</v>
      </c>
      <c r="N758" s="53" t="str">
        <f ca="1"/>
        <v>#ERROR: Right-hand side of cell assignment must be a scalar value</v>
      </c>
      <c r="AH758" t="str">
        <f ca="1"/>
        <v>#ERROR: Right-hand side of cell assignment must be a scalar value</v>
      </c>
      <c r="AI758" t="str">
        <f ca="1"/>
        <v>#ERROR: Right-hand side of cell assignment must be a scalar value</v>
      </c>
      <c r="AJ758" t="str">
        <f ca="1"/>
        <v>#ERROR: Right-hand side of cell assignment must be a scalar value</v>
      </c>
      <c r="AK758" t="str">
        <f ca="1"/>
        <v>#ERROR: Right-hand side of cell assignment must be a scalar value</v>
      </c>
      <c r="AL758" t="str">
        <f ca="1"/>
        <v>#ERROR: Right-hand side of cell assignment must be a scalar value</v>
      </c>
      <c r="AM758" t="str">
        <f ca="1"/>
        <v>#ERROR: Right-hand side of cell assignment must be a scalar value</v>
      </c>
      <c r="AN758" t="str">
        <f ca="1"/>
        <v>#ERROR: Right-hand side of cell assignment must be a scalar value</v>
      </c>
      <c r="AO758" t="str">
        <f ca="1"/>
        <v>#ERROR: Right-hand side of cell assignment must be a scalar value</v>
      </c>
      <c r="BL758" t="str">
        <f ca="1"/>
        <v>#ERROR: Right-hand side of cell assignment must be a scalar value</v>
      </c>
      <c r="BM758" t="str">
        <f ca="1"/>
        <v>#ERROR: Right-hand side of cell assignment must be a scalar value</v>
      </c>
      <c r="BN758" t="str">
        <f ca="1"/>
        <v>#ERROR: Right-hand side of cell assignment must be a scalar value</v>
      </c>
      <c r="BO758" t="str">
        <f ca="1"/>
        <v>#ERROR: Right-hand side of cell assignment must be a scalar value</v>
      </c>
      <c r="BP758" t="str">
        <f ca="1"/>
        <v>#ERROR: Right-hand side of cell assignment must be a scalar value</v>
      </c>
      <c r="BQ758" t="str">
        <f ca="1"/>
        <v>#ERROR: Right-hand side of cell assignment must be a scalar value</v>
      </c>
      <c r="BR758" t="str">
        <f ca="1"/>
        <v>#ERROR: Right-hand side of cell assignment must be a scalar value</v>
      </c>
      <c r="BS758" t="str">
        <f ca="1"/>
        <v>#ERROR: Right-hand side of cell assignment must be a scalar value</v>
      </c>
      <c r="CP758" t="str">
        <f ca="1"/>
        <v>#ERROR: Right-hand side of cell assignment must be a scalar value</v>
      </c>
      <c r="CQ758" t="str">
        <f ca="1"/>
        <v>#ERROR: Right-hand side of cell assignment must be a scalar value</v>
      </c>
      <c r="CR758" t="str">
        <f ca="1"/>
        <v>#ERROR: Right-hand side of cell assignment must be a scalar value</v>
      </c>
      <c r="CS758" t="str">
        <f ca="1"/>
        <v>#ERROR: Right-hand side of cell assignment must be a scalar value</v>
      </c>
      <c r="CT758" t="str">
        <f ca="1"/>
        <v>#ERROR: Right-hand side of cell assignment must be a scalar value</v>
      </c>
      <c r="CU758" t="str">
        <f ca="1"/>
        <v>#ERROR: Right-hand side of cell assignment must be a scalar value</v>
      </c>
      <c r="CV758" t="str">
        <f ca="1"/>
        <v>#ERROR: Right-hand side of cell assignment must be a scalar value</v>
      </c>
      <c r="CW758" t="str">
        <f ca="1"/>
        <v>#ERROR: Right-hand side of cell assignment must be a scalar value</v>
      </c>
    </row>
    <row r="759" spans="4:101">
      <c r="D759" t="str">
        <f ca="1"/>
        <v>#ERROR: Right-hand side of cell assignment must be a scalar value</v>
      </c>
      <c r="E759" t="str">
        <f ca="1"/>
        <v>#ERROR: Right-hand side of cell assignment must be a scalar value</v>
      </c>
      <c r="F759" t="str">
        <f ca="1"/>
        <v>#ERROR: Right-hand side of cell assignment must be a scalar value</v>
      </c>
      <c r="G759" t="str">
        <f ca="1"/>
        <v>#ERROR: Right-hand side of cell assignment must be a scalar value</v>
      </c>
      <c r="H759" t="str">
        <f ca="1"/>
        <v>#ERROR: Right-hand side of cell assignment must be a scalar value</v>
      </c>
      <c r="I759" t="str">
        <f ca="1"/>
        <v>#ERROR: Right-hand side of cell assignment must be a scalar value</v>
      </c>
      <c r="J759" t="str">
        <f ca="1"/>
        <v>#ERROR: Right-hand side of cell assignment must be a scalar value</v>
      </c>
      <c r="K759" t="str">
        <f ca="1"/>
        <v>#ERROR: Right-hand side of cell assignment must be a scalar value</v>
      </c>
      <c r="L759">
        <v>19</v>
      </c>
      <c r="M759" s="53" t="s">
        <v>164</v>
      </c>
      <c r="N759" s="53" t="str">
        <f ca="1"/>
        <v>#ERROR: Right-hand side of cell assignment must be a scalar value</v>
      </c>
      <c r="AH759" t="str">
        <f ca="1"/>
        <v>#ERROR: Right-hand side of cell assignment must be a scalar value</v>
      </c>
      <c r="AI759" t="str">
        <f ca="1"/>
        <v>#ERROR: Right-hand side of cell assignment must be a scalar value</v>
      </c>
      <c r="AJ759" t="str">
        <f ca="1"/>
        <v>#ERROR: Right-hand side of cell assignment must be a scalar value</v>
      </c>
      <c r="AK759" t="str">
        <f ca="1"/>
        <v>#ERROR: Right-hand side of cell assignment must be a scalar value</v>
      </c>
      <c r="AL759" t="str">
        <f ca="1"/>
        <v>#ERROR: Right-hand side of cell assignment must be a scalar value</v>
      </c>
      <c r="AM759" t="str">
        <f ca="1"/>
        <v>#ERROR: Right-hand side of cell assignment must be a scalar value</v>
      </c>
      <c r="AN759" t="str">
        <f ca="1"/>
        <v>#ERROR: Right-hand side of cell assignment must be a scalar value</v>
      </c>
      <c r="AO759" t="str">
        <f ca="1"/>
        <v>#ERROR: Right-hand side of cell assignment must be a scalar value</v>
      </c>
      <c r="BL759" t="str">
        <f ca="1"/>
        <v>#ERROR: Right-hand side of cell assignment must be a scalar value</v>
      </c>
      <c r="BM759" t="str">
        <f ca="1"/>
        <v>#ERROR: Right-hand side of cell assignment must be a scalar value</v>
      </c>
      <c r="BN759" t="str">
        <f ca="1"/>
        <v>#ERROR: Right-hand side of cell assignment must be a scalar value</v>
      </c>
      <c r="BO759" t="str">
        <f ca="1"/>
        <v>#ERROR: Right-hand side of cell assignment must be a scalar value</v>
      </c>
      <c r="BP759" t="str">
        <f ca="1"/>
        <v>#ERROR: Right-hand side of cell assignment must be a scalar value</v>
      </c>
      <c r="BQ759" t="str">
        <f ca="1"/>
        <v>#ERROR: Right-hand side of cell assignment must be a scalar value</v>
      </c>
      <c r="BR759" t="str">
        <f ca="1"/>
        <v>#ERROR: Right-hand side of cell assignment must be a scalar value</v>
      </c>
      <c r="BS759" t="str">
        <f ca="1"/>
        <v>#ERROR: Right-hand side of cell assignment must be a scalar value</v>
      </c>
      <c r="CP759" t="str">
        <f ca="1"/>
        <v>#ERROR: Right-hand side of cell assignment must be a scalar value</v>
      </c>
      <c r="CQ759" t="str">
        <f ca="1"/>
        <v>#ERROR: Right-hand side of cell assignment must be a scalar value</v>
      </c>
      <c r="CR759" t="str">
        <f ca="1"/>
        <v>#ERROR: Right-hand side of cell assignment must be a scalar value</v>
      </c>
      <c r="CS759" t="str">
        <f ca="1"/>
        <v>#ERROR: Right-hand side of cell assignment must be a scalar value</v>
      </c>
      <c r="CT759" t="str">
        <f ca="1"/>
        <v>#ERROR: Right-hand side of cell assignment must be a scalar value</v>
      </c>
      <c r="CU759" t="str">
        <f ca="1"/>
        <v>#ERROR: Right-hand side of cell assignment must be a scalar value</v>
      </c>
      <c r="CV759" t="str">
        <f ca="1"/>
        <v>#ERROR: Right-hand side of cell assignment must be a scalar value</v>
      </c>
      <c r="CW759" t="str">
        <f ca="1"/>
        <v>#ERROR: Right-hand side of cell assignment must be a scalar value</v>
      </c>
    </row>
    <row r="760" spans="4:101">
      <c r="D760" t="str">
        <f ca="1"/>
        <v>#ERROR: Right-hand side of cell assignment must be a scalar value</v>
      </c>
      <c r="E760" t="str">
        <f ca="1"/>
        <v>#ERROR: Right-hand side of cell assignment must be a scalar value</v>
      </c>
      <c r="F760" t="str">
        <f ca="1"/>
        <v>#ERROR: Right-hand side of cell assignment must be a scalar value</v>
      </c>
      <c r="G760" t="str">
        <f ca="1"/>
        <v>#ERROR: Right-hand side of cell assignment must be a scalar value</v>
      </c>
      <c r="H760" t="str">
        <f ca="1"/>
        <v>#ERROR: Right-hand side of cell assignment must be a scalar value</v>
      </c>
      <c r="I760" t="str">
        <f ca="1"/>
        <v>#ERROR: Right-hand side of cell assignment must be a scalar value</v>
      </c>
      <c r="J760" t="str">
        <f ca="1"/>
        <v>#ERROR: Right-hand side of cell assignment must be a scalar value</v>
      </c>
      <c r="K760" t="str">
        <f ca="1"/>
        <v>#ERROR: Right-hand side of cell assignment must be a scalar value</v>
      </c>
      <c r="L760">
        <v>20</v>
      </c>
      <c r="M760" s="53" t="s">
        <v>165</v>
      </c>
      <c r="N760" s="53" t="str">
        <f ca="1"/>
        <v>#ERROR: Right-hand side of cell assignment must be a scalar value</v>
      </c>
      <c r="AH760" t="str">
        <f ca="1"/>
        <v>#ERROR: Right-hand side of cell assignment must be a scalar value</v>
      </c>
      <c r="AI760" t="str">
        <f ca="1"/>
        <v>#ERROR: Right-hand side of cell assignment must be a scalar value</v>
      </c>
      <c r="AJ760" t="str">
        <f ca="1"/>
        <v>#ERROR: Right-hand side of cell assignment must be a scalar value</v>
      </c>
      <c r="AK760" t="str">
        <f ca="1"/>
        <v>#ERROR: Right-hand side of cell assignment must be a scalar value</v>
      </c>
      <c r="AL760" t="str">
        <f ca="1"/>
        <v>#ERROR: Right-hand side of cell assignment must be a scalar value</v>
      </c>
      <c r="AM760" t="str">
        <f ca="1"/>
        <v>#ERROR: Right-hand side of cell assignment must be a scalar value</v>
      </c>
      <c r="AN760" t="str">
        <f ca="1"/>
        <v>#ERROR: Right-hand side of cell assignment must be a scalar value</v>
      </c>
      <c r="AO760" t="str">
        <f ca="1"/>
        <v>#ERROR: Right-hand side of cell assignment must be a scalar value</v>
      </c>
      <c r="BL760" t="str">
        <f ca="1"/>
        <v>#ERROR: Right-hand side of cell assignment must be a scalar value</v>
      </c>
      <c r="BM760" t="str">
        <f ca="1"/>
        <v>#ERROR: Right-hand side of cell assignment must be a scalar value</v>
      </c>
      <c r="BN760" t="str">
        <f ca="1"/>
        <v>#ERROR: Right-hand side of cell assignment must be a scalar value</v>
      </c>
      <c r="BO760" t="str">
        <f ca="1"/>
        <v>#ERROR: Right-hand side of cell assignment must be a scalar value</v>
      </c>
      <c r="BP760" t="str">
        <f ca="1"/>
        <v>#ERROR: Right-hand side of cell assignment must be a scalar value</v>
      </c>
      <c r="BQ760" t="str">
        <f ca="1"/>
        <v>#ERROR: Right-hand side of cell assignment must be a scalar value</v>
      </c>
      <c r="BR760" t="str">
        <f ca="1"/>
        <v>#ERROR: Right-hand side of cell assignment must be a scalar value</v>
      </c>
      <c r="BS760" t="str">
        <f ca="1"/>
        <v>#ERROR: Right-hand side of cell assignment must be a scalar value</v>
      </c>
      <c r="CP760" t="str">
        <f ca="1"/>
        <v>#ERROR: Right-hand side of cell assignment must be a scalar value</v>
      </c>
      <c r="CQ760" t="str">
        <f ca="1"/>
        <v>#ERROR: Right-hand side of cell assignment must be a scalar value</v>
      </c>
      <c r="CR760" t="str">
        <f ca="1"/>
        <v>#ERROR: Right-hand side of cell assignment must be a scalar value</v>
      </c>
      <c r="CS760" t="str">
        <f ca="1"/>
        <v>#ERROR: Right-hand side of cell assignment must be a scalar value</v>
      </c>
      <c r="CT760" t="str">
        <f ca="1"/>
        <v>#ERROR: Right-hand side of cell assignment must be a scalar value</v>
      </c>
      <c r="CU760" t="str">
        <f ca="1"/>
        <v>#ERROR: Right-hand side of cell assignment must be a scalar value</v>
      </c>
      <c r="CV760" t="str">
        <f ca="1"/>
        <v>#ERROR: Right-hand side of cell assignment must be a scalar value</v>
      </c>
      <c r="CW760" t="str">
        <f ca="1"/>
        <v>#ERROR: Right-hand side of cell assignment must be a scalar value</v>
      </c>
    </row>
    <row r="761" spans="4:101">
      <c r="D761" t="str">
        <f ca="1"/>
        <v>#ERROR: Right-hand side of cell assignment must be a scalar value</v>
      </c>
      <c r="E761" t="str">
        <f ca="1"/>
        <v>#ERROR: Right-hand side of cell assignment must be a scalar value</v>
      </c>
      <c r="F761" t="str">
        <f ca="1"/>
        <v>#ERROR: Right-hand side of cell assignment must be a scalar value</v>
      </c>
      <c r="G761" t="str">
        <f ca="1"/>
        <v>#ERROR: Right-hand side of cell assignment must be a scalar value</v>
      </c>
      <c r="H761" t="str">
        <f ca="1"/>
        <v>#ERROR: Right-hand side of cell assignment must be a scalar value</v>
      </c>
      <c r="I761" t="str">
        <f ca="1"/>
        <v>#ERROR: Right-hand side of cell assignment must be a scalar value</v>
      </c>
      <c r="J761" t="str">
        <f ca="1"/>
        <v>#ERROR: Right-hand side of cell assignment must be a scalar value</v>
      </c>
      <c r="K761" t="str">
        <f ca="1"/>
        <v>#ERROR: Right-hand side of cell assignment must be a scalar value</v>
      </c>
      <c r="L761">
        <v>21</v>
      </c>
      <c r="M761" s="53" t="s">
        <v>153</v>
      </c>
      <c r="N761" s="53" t="str">
        <f ca="1"/>
        <v>#ERROR: Right-hand side of cell assignment must be a scalar value</v>
      </c>
      <c r="AH761" t="str">
        <f ca="1"/>
        <v>#ERROR: Right-hand side of cell assignment must be a scalar value</v>
      </c>
      <c r="AI761" t="str">
        <f ca="1"/>
        <v>#ERROR: Right-hand side of cell assignment must be a scalar value</v>
      </c>
      <c r="AJ761" t="str">
        <f ca="1"/>
        <v>#ERROR: Right-hand side of cell assignment must be a scalar value</v>
      </c>
      <c r="AK761" t="str">
        <f ca="1"/>
        <v>#ERROR: Right-hand side of cell assignment must be a scalar value</v>
      </c>
      <c r="AL761" t="str">
        <f ca="1"/>
        <v>#ERROR: Right-hand side of cell assignment must be a scalar value</v>
      </c>
      <c r="AM761" t="str">
        <f ca="1"/>
        <v>#ERROR: Right-hand side of cell assignment must be a scalar value</v>
      </c>
      <c r="AN761" t="str">
        <f ca="1"/>
        <v>#ERROR: Right-hand side of cell assignment must be a scalar value</v>
      </c>
      <c r="AO761" t="str">
        <f ca="1"/>
        <v>#ERROR: Right-hand side of cell assignment must be a scalar value</v>
      </c>
      <c r="BL761" t="str">
        <f ca="1"/>
        <v>#ERROR: Right-hand side of cell assignment must be a scalar value</v>
      </c>
      <c r="BM761" t="str">
        <f ca="1"/>
        <v>#ERROR: Right-hand side of cell assignment must be a scalar value</v>
      </c>
      <c r="BN761" t="str">
        <f ca="1"/>
        <v>#ERROR: Right-hand side of cell assignment must be a scalar value</v>
      </c>
      <c r="BO761" t="str">
        <f ca="1"/>
        <v>#ERROR: Right-hand side of cell assignment must be a scalar value</v>
      </c>
      <c r="BP761" t="str">
        <f ca="1"/>
        <v>#ERROR: Right-hand side of cell assignment must be a scalar value</v>
      </c>
      <c r="BQ761" t="str">
        <f ca="1"/>
        <v>#ERROR: Right-hand side of cell assignment must be a scalar value</v>
      </c>
      <c r="BR761" t="str">
        <f ca="1"/>
        <v>#ERROR: Right-hand side of cell assignment must be a scalar value</v>
      </c>
      <c r="BS761" t="str">
        <f ca="1"/>
        <v>#ERROR: Right-hand side of cell assignment must be a scalar value</v>
      </c>
      <c r="CP761" t="str">
        <f ca="1"/>
        <v>#ERROR: Right-hand side of cell assignment must be a scalar value</v>
      </c>
      <c r="CQ761" t="str">
        <f ca="1"/>
        <v>#ERROR: Right-hand side of cell assignment must be a scalar value</v>
      </c>
      <c r="CR761" t="str">
        <f ca="1"/>
        <v>#ERROR: Right-hand side of cell assignment must be a scalar value</v>
      </c>
      <c r="CS761" t="str">
        <f ca="1"/>
        <v>#ERROR: Right-hand side of cell assignment must be a scalar value</v>
      </c>
      <c r="CT761" t="str">
        <f ca="1"/>
        <v>#ERROR: Right-hand side of cell assignment must be a scalar value</v>
      </c>
      <c r="CU761" t="str">
        <f ca="1"/>
        <v>#ERROR: Right-hand side of cell assignment must be a scalar value</v>
      </c>
      <c r="CV761" t="str">
        <f ca="1"/>
        <v>#ERROR: Right-hand side of cell assignment must be a scalar value</v>
      </c>
      <c r="CW761" t="str">
        <f ca="1"/>
        <v>#ERROR: Right-hand side of cell assignment must be a scalar value</v>
      </c>
    </row>
    <row r="762" spans="4:101">
      <c r="D762" t="str">
        <f ca="1"/>
        <v>#ERROR: Right-hand side of cell assignment must be a scalar value</v>
      </c>
      <c r="E762" t="str">
        <f ca="1"/>
        <v>#ERROR: Right-hand side of cell assignment must be a scalar value</v>
      </c>
      <c r="F762" t="str">
        <f ca="1"/>
        <v>#ERROR: Right-hand side of cell assignment must be a scalar value</v>
      </c>
      <c r="G762" t="str">
        <f ca="1"/>
        <v>#ERROR: Right-hand side of cell assignment must be a scalar value</v>
      </c>
      <c r="H762" t="str">
        <f ca="1"/>
        <v>#ERROR: Right-hand side of cell assignment must be a scalar value</v>
      </c>
      <c r="I762" t="str">
        <f ca="1"/>
        <v>#ERROR: Right-hand side of cell assignment must be a scalar value</v>
      </c>
      <c r="J762" t="str">
        <f ca="1"/>
        <v>#ERROR: Right-hand side of cell assignment must be a scalar value</v>
      </c>
      <c r="K762" t="str">
        <f ca="1"/>
        <v>#ERROR: Right-hand side of cell assignment must be a scalar value</v>
      </c>
      <c r="L762">
        <v>22</v>
      </c>
      <c r="M762" s="53" t="s">
        <v>154</v>
      </c>
      <c r="N762" s="53" t="str">
        <f ca="1"/>
        <v>#ERROR: Right-hand side of cell assignment must be a scalar value</v>
      </c>
      <c r="AH762" t="str">
        <f ca="1"/>
        <v>#ERROR: Right-hand side of cell assignment must be a scalar value</v>
      </c>
      <c r="AI762" t="str">
        <f ca="1"/>
        <v>#ERROR: Right-hand side of cell assignment must be a scalar value</v>
      </c>
      <c r="AJ762" t="str">
        <f ca="1"/>
        <v>#ERROR: Right-hand side of cell assignment must be a scalar value</v>
      </c>
      <c r="AK762" t="str">
        <f ca="1"/>
        <v>#ERROR: Right-hand side of cell assignment must be a scalar value</v>
      </c>
      <c r="AL762" t="str">
        <f ca="1"/>
        <v>#ERROR: Right-hand side of cell assignment must be a scalar value</v>
      </c>
      <c r="AM762" t="str">
        <f ca="1"/>
        <v>#ERROR: Right-hand side of cell assignment must be a scalar value</v>
      </c>
      <c r="AN762" t="str">
        <f ca="1"/>
        <v>#ERROR: Right-hand side of cell assignment must be a scalar value</v>
      </c>
      <c r="AO762" t="str">
        <f ca="1"/>
        <v>#ERROR: Right-hand side of cell assignment must be a scalar value</v>
      </c>
      <c r="BL762" t="str">
        <f ca="1"/>
        <v>#ERROR: Right-hand side of cell assignment must be a scalar value</v>
      </c>
      <c r="BM762" t="str">
        <f ca="1"/>
        <v>#ERROR: Right-hand side of cell assignment must be a scalar value</v>
      </c>
      <c r="BN762" t="str">
        <f ca="1"/>
        <v>#ERROR: Right-hand side of cell assignment must be a scalar value</v>
      </c>
      <c r="BO762" t="str">
        <f ca="1"/>
        <v>#ERROR: Right-hand side of cell assignment must be a scalar value</v>
      </c>
      <c r="BP762" t="str">
        <f ca="1"/>
        <v>#ERROR: Right-hand side of cell assignment must be a scalar value</v>
      </c>
      <c r="BQ762" t="str">
        <f ca="1"/>
        <v>#ERROR: Right-hand side of cell assignment must be a scalar value</v>
      </c>
      <c r="BR762" t="str">
        <f ca="1"/>
        <v>#ERROR: Right-hand side of cell assignment must be a scalar value</v>
      </c>
      <c r="BS762" t="str">
        <f ca="1"/>
        <v>#ERROR: Right-hand side of cell assignment must be a scalar value</v>
      </c>
      <c r="CP762" t="str">
        <f ca="1"/>
        <v>#ERROR: Right-hand side of cell assignment must be a scalar value</v>
      </c>
      <c r="CQ762" t="str">
        <f ca="1"/>
        <v>#ERROR: Right-hand side of cell assignment must be a scalar value</v>
      </c>
      <c r="CR762" t="str">
        <f ca="1"/>
        <v>#ERROR: Right-hand side of cell assignment must be a scalar value</v>
      </c>
      <c r="CS762" t="str">
        <f ca="1"/>
        <v>#ERROR: Right-hand side of cell assignment must be a scalar value</v>
      </c>
      <c r="CT762" t="str">
        <f ca="1"/>
        <v>#ERROR: Right-hand side of cell assignment must be a scalar value</v>
      </c>
      <c r="CU762" t="str">
        <f ca="1"/>
        <v>#ERROR: Right-hand side of cell assignment must be a scalar value</v>
      </c>
      <c r="CV762" t="str">
        <f ca="1"/>
        <v>#ERROR: Right-hand side of cell assignment must be a scalar value</v>
      </c>
      <c r="CW762" t="str">
        <f ca="1"/>
        <v>#ERROR: Right-hand side of cell assignment must be a scalar value</v>
      </c>
    </row>
    <row r="763" spans="4:101">
      <c r="D763" t="str">
        <f ca="1"/>
        <v>#ERROR: Right-hand side of cell assignment must be a scalar value</v>
      </c>
      <c r="E763" t="str">
        <f ca="1"/>
        <v>#ERROR: Right-hand side of cell assignment must be a scalar value</v>
      </c>
      <c r="F763" t="str">
        <f ca="1"/>
        <v>#ERROR: Right-hand side of cell assignment must be a scalar value</v>
      </c>
      <c r="G763" t="str">
        <f ca="1"/>
        <v>#ERROR: Right-hand side of cell assignment must be a scalar value</v>
      </c>
      <c r="H763" t="str">
        <f ca="1"/>
        <v>#ERROR: Right-hand side of cell assignment must be a scalar value</v>
      </c>
      <c r="I763" t="str">
        <f ca="1"/>
        <v>#ERROR: Right-hand side of cell assignment must be a scalar value</v>
      </c>
      <c r="J763" t="str">
        <f ca="1"/>
        <v>#ERROR: Right-hand side of cell assignment must be a scalar value</v>
      </c>
      <c r="K763" t="str">
        <f ca="1"/>
        <v>#ERROR: Right-hand side of cell assignment must be a scalar value</v>
      </c>
      <c r="L763">
        <v>23</v>
      </c>
      <c r="M763" s="53" t="s">
        <v>166</v>
      </c>
      <c r="N763" s="53" t="str">
        <f ca="1"/>
        <v>#ERROR: Right-hand side of cell assignment must be a scalar value</v>
      </c>
      <c r="AH763" t="str">
        <f ca="1"/>
        <v>#ERROR: Right-hand side of cell assignment must be a scalar value</v>
      </c>
      <c r="AI763" t="str">
        <f ca="1"/>
        <v>#ERROR: Right-hand side of cell assignment must be a scalar value</v>
      </c>
      <c r="AJ763" t="str">
        <f ca="1"/>
        <v>#ERROR: Right-hand side of cell assignment must be a scalar value</v>
      </c>
      <c r="AK763" t="str">
        <f ca="1"/>
        <v>#ERROR: Right-hand side of cell assignment must be a scalar value</v>
      </c>
      <c r="AL763" t="str">
        <f ca="1"/>
        <v>#ERROR: Right-hand side of cell assignment must be a scalar value</v>
      </c>
      <c r="AM763" t="str">
        <f ca="1"/>
        <v>#ERROR: Right-hand side of cell assignment must be a scalar value</v>
      </c>
      <c r="AN763" t="str">
        <f ca="1"/>
        <v>#ERROR: Right-hand side of cell assignment must be a scalar value</v>
      </c>
      <c r="AO763" t="str">
        <f ca="1"/>
        <v>#ERROR: Right-hand side of cell assignment must be a scalar value</v>
      </c>
      <c r="BL763" t="str">
        <f ca="1"/>
        <v>#ERROR: Right-hand side of cell assignment must be a scalar value</v>
      </c>
      <c r="BM763" t="str">
        <f ca="1"/>
        <v>#ERROR: Right-hand side of cell assignment must be a scalar value</v>
      </c>
      <c r="BN763" t="str">
        <f ca="1"/>
        <v>#ERROR: Right-hand side of cell assignment must be a scalar value</v>
      </c>
      <c r="BO763" t="str">
        <f ca="1"/>
        <v>#ERROR: Right-hand side of cell assignment must be a scalar value</v>
      </c>
      <c r="BP763" t="str">
        <f ca="1"/>
        <v>#ERROR: Right-hand side of cell assignment must be a scalar value</v>
      </c>
      <c r="BQ763" t="str">
        <f ca="1"/>
        <v>#ERROR: Right-hand side of cell assignment must be a scalar value</v>
      </c>
      <c r="BR763" t="str">
        <f ca="1"/>
        <v>#ERROR: Right-hand side of cell assignment must be a scalar value</v>
      </c>
      <c r="BS763" t="str">
        <f ca="1"/>
        <v>#ERROR: Right-hand side of cell assignment must be a scalar value</v>
      </c>
      <c r="CP763" t="str">
        <f ca="1"/>
        <v>#ERROR: Right-hand side of cell assignment must be a scalar value</v>
      </c>
      <c r="CQ763" t="str">
        <f ca="1"/>
        <v>#ERROR: Right-hand side of cell assignment must be a scalar value</v>
      </c>
      <c r="CR763" t="str">
        <f ca="1"/>
        <v>#ERROR: Right-hand side of cell assignment must be a scalar value</v>
      </c>
      <c r="CS763" t="str">
        <f ca="1"/>
        <v>#ERROR: Right-hand side of cell assignment must be a scalar value</v>
      </c>
      <c r="CT763" t="str">
        <f ca="1"/>
        <v>#ERROR: Right-hand side of cell assignment must be a scalar value</v>
      </c>
      <c r="CU763" t="str">
        <f ca="1"/>
        <v>#ERROR: Right-hand side of cell assignment must be a scalar value</v>
      </c>
      <c r="CV763" t="str">
        <f ca="1"/>
        <v>#ERROR: Right-hand side of cell assignment must be a scalar value</v>
      </c>
      <c r="CW763" t="str">
        <f ca="1"/>
        <v>#ERROR: Right-hand side of cell assignment must be a scalar value</v>
      </c>
    </row>
    <row r="764" spans="4:101">
      <c r="D764" t="str">
        <f ca="1"/>
        <v>#ERROR: Right-hand side of cell assignment must be a scalar value</v>
      </c>
      <c r="E764" t="str">
        <f ca="1"/>
        <v>#ERROR: Right-hand side of cell assignment must be a scalar value</v>
      </c>
      <c r="F764" t="str">
        <f ca="1"/>
        <v>#ERROR: Right-hand side of cell assignment must be a scalar value</v>
      </c>
      <c r="G764" t="str">
        <f ca="1"/>
        <v>#ERROR: Right-hand side of cell assignment must be a scalar value</v>
      </c>
      <c r="H764" t="str">
        <f ca="1"/>
        <v>#ERROR: Right-hand side of cell assignment must be a scalar value</v>
      </c>
      <c r="I764" t="str">
        <f ca="1"/>
        <v>#ERROR: Right-hand side of cell assignment must be a scalar value</v>
      </c>
      <c r="J764" t="str">
        <f ca="1"/>
        <v>#ERROR: Right-hand side of cell assignment must be a scalar value</v>
      </c>
      <c r="K764" t="str">
        <f ca="1"/>
        <v>#ERROR: Right-hand side of cell assignment must be a scalar value</v>
      </c>
      <c r="L764">
        <v>24</v>
      </c>
      <c r="M764" s="53" t="s">
        <v>167</v>
      </c>
      <c r="N764" s="53" t="str">
        <f ca="1"/>
        <v>#ERROR: Right-hand side of cell assignment must be a scalar value</v>
      </c>
      <c r="AH764" t="str">
        <f ca="1"/>
        <v>#ERROR: Right-hand side of cell assignment must be a scalar value</v>
      </c>
      <c r="AI764" t="str">
        <f ca="1"/>
        <v>#ERROR: Right-hand side of cell assignment must be a scalar value</v>
      </c>
      <c r="AJ764" t="str">
        <f ca="1"/>
        <v>#ERROR: Right-hand side of cell assignment must be a scalar value</v>
      </c>
      <c r="AK764" t="str">
        <f ca="1"/>
        <v>#ERROR: Right-hand side of cell assignment must be a scalar value</v>
      </c>
      <c r="AL764" t="str">
        <f ca="1"/>
        <v>#ERROR: Right-hand side of cell assignment must be a scalar value</v>
      </c>
      <c r="AM764" t="str">
        <f ca="1"/>
        <v>#ERROR: Right-hand side of cell assignment must be a scalar value</v>
      </c>
      <c r="AN764" t="str">
        <f ca="1"/>
        <v>#ERROR: Right-hand side of cell assignment must be a scalar value</v>
      </c>
      <c r="AO764" t="str">
        <f ca="1"/>
        <v>#ERROR: Right-hand side of cell assignment must be a scalar value</v>
      </c>
      <c r="BL764" t="str">
        <f ca="1"/>
        <v>#ERROR: Right-hand side of cell assignment must be a scalar value</v>
      </c>
      <c r="BM764" t="str">
        <f ca="1"/>
        <v>#ERROR: Right-hand side of cell assignment must be a scalar value</v>
      </c>
      <c r="BN764" t="str">
        <f ca="1"/>
        <v>#ERROR: Right-hand side of cell assignment must be a scalar value</v>
      </c>
      <c r="BO764" t="str">
        <f ca="1"/>
        <v>#ERROR: Right-hand side of cell assignment must be a scalar value</v>
      </c>
      <c r="BP764" t="str">
        <f ca="1"/>
        <v>#ERROR: Right-hand side of cell assignment must be a scalar value</v>
      </c>
      <c r="BQ764" t="str">
        <f ca="1"/>
        <v>#ERROR: Right-hand side of cell assignment must be a scalar value</v>
      </c>
      <c r="BR764" t="str">
        <f ca="1"/>
        <v>#ERROR: Right-hand side of cell assignment must be a scalar value</v>
      </c>
      <c r="BS764" t="str">
        <f ca="1"/>
        <v>#ERROR: Right-hand side of cell assignment must be a scalar value</v>
      </c>
      <c r="CP764" t="str">
        <f ca="1"/>
        <v>#ERROR: Right-hand side of cell assignment must be a scalar value</v>
      </c>
      <c r="CQ764" t="str">
        <f ca="1"/>
        <v>#ERROR: Right-hand side of cell assignment must be a scalar value</v>
      </c>
      <c r="CR764" t="str">
        <f ca="1"/>
        <v>#ERROR: Right-hand side of cell assignment must be a scalar value</v>
      </c>
      <c r="CS764" t="str">
        <f ca="1"/>
        <v>#ERROR: Right-hand side of cell assignment must be a scalar value</v>
      </c>
      <c r="CT764" t="str">
        <f ca="1"/>
        <v>#ERROR: Right-hand side of cell assignment must be a scalar value</v>
      </c>
      <c r="CU764" t="str">
        <f ca="1"/>
        <v>#ERROR: Right-hand side of cell assignment must be a scalar value</v>
      </c>
      <c r="CV764" t="str">
        <f ca="1"/>
        <v>#ERROR: Right-hand side of cell assignment must be a scalar value</v>
      </c>
      <c r="CW764" t="str">
        <f ca="1"/>
        <v>#ERROR: Right-hand side of cell assignment must be a scalar value</v>
      </c>
    </row>
    <row r="765" spans="4:101">
      <c r="D765" t="str">
        <f ca="1"/>
        <v>#ERROR: Right-hand side of cell assignment must be a scalar value</v>
      </c>
      <c r="E765" t="str">
        <f ca="1"/>
        <v>#ERROR: Right-hand side of cell assignment must be a scalar value</v>
      </c>
      <c r="F765" t="str">
        <f ca="1"/>
        <v>#ERROR: Right-hand side of cell assignment must be a scalar value</v>
      </c>
      <c r="G765" t="str">
        <f ca="1"/>
        <v>#ERROR: Right-hand side of cell assignment must be a scalar value</v>
      </c>
      <c r="H765" t="str">
        <f ca="1"/>
        <v>#ERROR: Right-hand side of cell assignment must be a scalar value</v>
      </c>
      <c r="I765" t="str">
        <f ca="1"/>
        <v>#ERROR: Right-hand side of cell assignment must be a scalar value</v>
      </c>
      <c r="J765" t="str">
        <f ca="1"/>
        <v>#ERROR: Right-hand side of cell assignment must be a scalar value</v>
      </c>
      <c r="K765" t="str">
        <f ca="1"/>
        <v>#ERROR: Right-hand side of cell assignment must be a scalar value</v>
      </c>
      <c r="L765">
        <v>25</v>
      </c>
      <c r="M765" s="53" t="s">
        <v>155</v>
      </c>
      <c r="N765" s="53" t="str">
        <f ca="1"/>
        <v>#ERROR: Right-hand side of cell assignment must be a scalar value</v>
      </c>
      <c r="AH765" t="str">
        <f ca="1"/>
        <v>#ERROR: Right-hand side of cell assignment must be a scalar value</v>
      </c>
      <c r="AI765" t="str">
        <f ca="1"/>
        <v>#ERROR: Right-hand side of cell assignment must be a scalar value</v>
      </c>
      <c r="AJ765" t="str">
        <f ca="1"/>
        <v>#ERROR: Right-hand side of cell assignment must be a scalar value</v>
      </c>
      <c r="AK765" t="str">
        <f ca="1"/>
        <v>#ERROR: Right-hand side of cell assignment must be a scalar value</v>
      </c>
      <c r="AL765" t="str">
        <f ca="1"/>
        <v>#ERROR: Right-hand side of cell assignment must be a scalar value</v>
      </c>
      <c r="AM765" t="str">
        <f ca="1"/>
        <v>#ERROR: Right-hand side of cell assignment must be a scalar value</v>
      </c>
      <c r="AN765" t="str">
        <f ca="1"/>
        <v>#ERROR: Right-hand side of cell assignment must be a scalar value</v>
      </c>
      <c r="AO765" t="str">
        <f ca="1"/>
        <v>#ERROR: Right-hand side of cell assignment must be a scalar value</v>
      </c>
      <c r="BL765" t="str">
        <f ca="1"/>
        <v>#ERROR: Right-hand side of cell assignment must be a scalar value</v>
      </c>
      <c r="BM765" t="str">
        <f ca="1"/>
        <v>#ERROR: Right-hand side of cell assignment must be a scalar value</v>
      </c>
      <c r="BN765" t="str">
        <f ca="1"/>
        <v>#ERROR: Right-hand side of cell assignment must be a scalar value</v>
      </c>
      <c r="BO765" t="str">
        <f ca="1"/>
        <v>#ERROR: Right-hand side of cell assignment must be a scalar value</v>
      </c>
      <c r="BP765" t="str">
        <f ca="1"/>
        <v>#ERROR: Right-hand side of cell assignment must be a scalar value</v>
      </c>
      <c r="BQ765" t="str">
        <f ca="1"/>
        <v>#ERROR: Right-hand side of cell assignment must be a scalar value</v>
      </c>
      <c r="BR765" t="str">
        <f ca="1"/>
        <v>#ERROR: Right-hand side of cell assignment must be a scalar value</v>
      </c>
      <c r="BS765" t="str">
        <f ca="1"/>
        <v>#ERROR: Right-hand side of cell assignment must be a scalar value</v>
      </c>
      <c r="CP765" t="str">
        <f ca="1"/>
        <v>#ERROR: Right-hand side of cell assignment must be a scalar value</v>
      </c>
      <c r="CQ765" t="str">
        <f ca="1"/>
        <v>#ERROR: Right-hand side of cell assignment must be a scalar value</v>
      </c>
      <c r="CR765" t="str">
        <f ca="1"/>
        <v>#ERROR: Right-hand side of cell assignment must be a scalar value</v>
      </c>
      <c r="CS765" t="str">
        <f ca="1"/>
        <v>#ERROR: Right-hand side of cell assignment must be a scalar value</v>
      </c>
      <c r="CT765" t="str">
        <f ca="1"/>
        <v>#ERROR: Right-hand side of cell assignment must be a scalar value</v>
      </c>
      <c r="CU765" t="str">
        <f ca="1"/>
        <v>#ERROR: Right-hand side of cell assignment must be a scalar value</v>
      </c>
      <c r="CV765" t="str">
        <f ca="1"/>
        <v>#ERROR: Right-hand side of cell assignment must be a scalar value</v>
      </c>
      <c r="CW765" t="str">
        <f ca="1"/>
        <v>#ERROR: Right-hand side of cell assignment must be a scalar value</v>
      </c>
    </row>
    <row r="766" spans="4:101">
      <c r="D766" t="str">
        <f ca="1"/>
        <v>#ERROR: Right-hand side of cell assignment must be a scalar value</v>
      </c>
      <c r="E766" t="str">
        <f ca="1"/>
        <v>#ERROR: Right-hand side of cell assignment must be a scalar value</v>
      </c>
      <c r="F766" t="str">
        <f ca="1"/>
        <v>#ERROR: Right-hand side of cell assignment must be a scalar value</v>
      </c>
      <c r="G766" t="str">
        <f ca="1"/>
        <v>#ERROR: Right-hand side of cell assignment must be a scalar value</v>
      </c>
      <c r="H766" t="str">
        <f ca="1"/>
        <v>#ERROR: Right-hand side of cell assignment must be a scalar value</v>
      </c>
      <c r="I766" t="str">
        <f ca="1"/>
        <v>#ERROR: Right-hand side of cell assignment must be a scalar value</v>
      </c>
      <c r="J766" t="str">
        <f ca="1"/>
        <v>#ERROR: Right-hand side of cell assignment must be a scalar value</v>
      </c>
      <c r="K766" t="str">
        <f ca="1"/>
        <v>#ERROR: Right-hand side of cell assignment must be a scalar value</v>
      </c>
      <c r="L766">
        <v>26</v>
      </c>
      <c r="M766" s="53" t="s">
        <v>168</v>
      </c>
      <c r="N766" s="53" t="str">
        <f ca="1"/>
        <v>#ERROR: Right-hand side of cell assignment must be a scalar value</v>
      </c>
      <c r="AH766" t="str">
        <f ca="1"/>
        <v>#ERROR: Right-hand side of cell assignment must be a scalar value</v>
      </c>
      <c r="AI766" t="str">
        <f ca="1"/>
        <v>#ERROR: Right-hand side of cell assignment must be a scalar value</v>
      </c>
      <c r="AJ766" t="str">
        <f ca="1"/>
        <v>#ERROR: Right-hand side of cell assignment must be a scalar value</v>
      </c>
      <c r="AK766" t="str">
        <f ca="1"/>
        <v>#ERROR: Right-hand side of cell assignment must be a scalar value</v>
      </c>
      <c r="AL766" t="str">
        <f ca="1"/>
        <v>#ERROR: Right-hand side of cell assignment must be a scalar value</v>
      </c>
      <c r="AM766" t="str">
        <f ca="1"/>
        <v>#ERROR: Right-hand side of cell assignment must be a scalar value</v>
      </c>
      <c r="AN766" t="str">
        <f ca="1"/>
        <v>#ERROR: Right-hand side of cell assignment must be a scalar value</v>
      </c>
      <c r="AO766" t="str">
        <f ca="1"/>
        <v>#ERROR: Right-hand side of cell assignment must be a scalar value</v>
      </c>
      <c r="BL766" t="str">
        <f ca="1"/>
        <v>#ERROR: Right-hand side of cell assignment must be a scalar value</v>
      </c>
      <c r="BM766" t="str">
        <f ca="1"/>
        <v>#ERROR: Right-hand side of cell assignment must be a scalar value</v>
      </c>
      <c r="BN766" t="str">
        <f ca="1"/>
        <v>#ERROR: Right-hand side of cell assignment must be a scalar value</v>
      </c>
      <c r="BO766" t="str">
        <f ca="1"/>
        <v>#ERROR: Right-hand side of cell assignment must be a scalar value</v>
      </c>
      <c r="BP766" t="str">
        <f ca="1"/>
        <v>#ERROR: Right-hand side of cell assignment must be a scalar value</v>
      </c>
      <c r="BQ766" t="str">
        <f ca="1"/>
        <v>#ERROR: Right-hand side of cell assignment must be a scalar value</v>
      </c>
      <c r="BR766" t="str">
        <f ca="1"/>
        <v>#ERROR: Right-hand side of cell assignment must be a scalar value</v>
      </c>
      <c r="BS766" t="str">
        <f ca="1"/>
        <v>#ERROR: Right-hand side of cell assignment must be a scalar value</v>
      </c>
      <c r="CP766" t="str">
        <f ca="1"/>
        <v>#ERROR: Right-hand side of cell assignment must be a scalar value</v>
      </c>
      <c r="CQ766" t="str">
        <f ca="1"/>
        <v>#ERROR: Right-hand side of cell assignment must be a scalar value</v>
      </c>
      <c r="CR766" t="str">
        <f ca="1"/>
        <v>#ERROR: Right-hand side of cell assignment must be a scalar value</v>
      </c>
      <c r="CS766" t="str">
        <f ca="1"/>
        <v>#ERROR: Right-hand side of cell assignment must be a scalar value</v>
      </c>
      <c r="CT766" t="str">
        <f ca="1"/>
        <v>#ERROR: Right-hand side of cell assignment must be a scalar value</v>
      </c>
      <c r="CU766" t="str">
        <f ca="1"/>
        <v>#ERROR: Right-hand side of cell assignment must be a scalar value</v>
      </c>
      <c r="CV766" t="str">
        <f ca="1"/>
        <v>#ERROR: Right-hand side of cell assignment must be a scalar value</v>
      </c>
      <c r="CW766" t="str">
        <f ca="1"/>
        <v>#ERROR: Right-hand side of cell assignment must be a scalar value</v>
      </c>
    </row>
    <row r="767" spans="4:101">
      <c r="D767" t="str">
        <f ca="1"/>
        <v>#ERROR: Right-hand side of cell assignment must be a scalar value</v>
      </c>
      <c r="E767" t="str">
        <f ca="1"/>
        <v>#ERROR: Right-hand side of cell assignment must be a scalar value</v>
      </c>
      <c r="F767" t="str">
        <f ca="1"/>
        <v>#ERROR: Right-hand side of cell assignment must be a scalar value</v>
      </c>
      <c r="G767" t="str">
        <f ca="1"/>
        <v>#ERROR: Right-hand side of cell assignment must be a scalar value</v>
      </c>
      <c r="H767" t="str">
        <f ca="1"/>
        <v>#ERROR: Right-hand side of cell assignment must be a scalar value</v>
      </c>
      <c r="I767" t="str">
        <f ca="1"/>
        <v>#ERROR: Right-hand side of cell assignment must be a scalar value</v>
      </c>
      <c r="J767" t="str">
        <f ca="1"/>
        <v>#ERROR: Right-hand side of cell assignment must be a scalar value</v>
      </c>
      <c r="K767" t="str">
        <f ca="1"/>
        <v>#ERROR: Right-hand side of cell assignment must be a scalar value</v>
      </c>
      <c r="L767">
        <v>27</v>
      </c>
      <c r="M767" s="53" t="s">
        <v>150</v>
      </c>
      <c r="N767" s="53" t="s">
        <v>150</v>
      </c>
      <c r="AH767" t="str">
        <f ca="1"/>
        <v>#ERROR: Right-hand side of cell assignment must be a scalar value</v>
      </c>
      <c r="AI767" t="str">
        <f ca="1"/>
        <v>#ERROR: Right-hand side of cell assignment must be a scalar value</v>
      </c>
      <c r="AJ767" t="str">
        <f ca="1"/>
        <v>#ERROR: Right-hand side of cell assignment must be a scalar value</v>
      </c>
      <c r="AK767" t="str">
        <f ca="1"/>
        <v>#ERROR: Right-hand side of cell assignment must be a scalar value</v>
      </c>
      <c r="AL767" t="str">
        <f ca="1"/>
        <v>#ERROR: Right-hand side of cell assignment must be a scalar value</v>
      </c>
      <c r="AM767" t="str">
        <f ca="1"/>
        <v>#ERROR: Right-hand side of cell assignment must be a scalar value</v>
      </c>
      <c r="AN767" t="str">
        <f ca="1"/>
        <v>#ERROR: Right-hand side of cell assignment must be a scalar value</v>
      </c>
      <c r="AO767" t="str">
        <f ca="1"/>
        <v>#ERROR: Right-hand side of cell assignment must be a scalar value</v>
      </c>
      <c r="BL767" t="str">
        <f ca="1"/>
        <v>#ERROR: Right-hand side of cell assignment must be a scalar value</v>
      </c>
      <c r="BM767" t="str">
        <f ca="1"/>
        <v>#ERROR: Right-hand side of cell assignment must be a scalar value</v>
      </c>
      <c r="BN767" t="str">
        <f ca="1"/>
        <v>#ERROR: Right-hand side of cell assignment must be a scalar value</v>
      </c>
      <c r="BO767" t="str">
        <f ca="1"/>
        <v>#ERROR: Right-hand side of cell assignment must be a scalar value</v>
      </c>
      <c r="BP767" t="str">
        <f ca="1"/>
        <v>#ERROR: Right-hand side of cell assignment must be a scalar value</v>
      </c>
      <c r="BQ767" t="str">
        <f ca="1"/>
        <v>#ERROR: Right-hand side of cell assignment must be a scalar value</v>
      </c>
      <c r="BR767" t="str">
        <f ca="1"/>
        <v>#ERROR: Right-hand side of cell assignment must be a scalar value</v>
      </c>
      <c r="BS767" t="str">
        <f ca="1"/>
        <v>#ERROR: Right-hand side of cell assignment must be a scalar value</v>
      </c>
      <c r="CP767" t="str">
        <f ca="1"/>
        <v>#ERROR: Right-hand side of cell assignment must be a scalar value</v>
      </c>
      <c r="CQ767" t="str">
        <f ca="1"/>
        <v>#ERROR: Right-hand side of cell assignment must be a scalar value</v>
      </c>
      <c r="CR767" t="str">
        <f ca="1"/>
        <v>#ERROR: Right-hand side of cell assignment must be a scalar value</v>
      </c>
      <c r="CS767" t="str">
        <f ca="1"/>
        <v>#ERROR: Right-hand side of cell assignment must be a scalar value</v>
      </c>
      <c r="CT767" t="str">
        <f ca="1"/>
        <v>#ERROR: Right-hand side of cell assignment must be a scalar value</v>
      </c>
      <c r="CU767" t="str">
        <f ca="1"/>
        <v>#ERROR: Right-hand side of cell assignment must be a scalar value</v>
      </c>
      <c r="CV767" t="str">
        <f ca="1"/>
        <v>#ERROR: Right-hand side of cell assignment must be a scalar value</v>
      </c>
      <c r="CW767" t="str">
        <f ca="1"/>
        <v>#ERROR: Right-hand side of cell assignment must be a scalar value</v>
      </c>
    </row>
    <row r="768" spans="4:101">
      <c r="L768">
        <v>28</v>
      </c>
      <c r="M768" s="53" t="s">
        <v>9</v>
      </c>
      <c r="N768" s="53" t="str">
        <f t="array" aca="1" ref="N768:N793" ca="1">_xll.TRANS(AH736:BG736)</f>
        <v>#ERROR: Right-hand side of cell assignment must be a scalar value</v>
      </c>
    </row>
    <row r="769" spans="1:14">
      <c r="L769">
        <v>29</v>
      </c>
      <c r="M769" s="53" t="s">
        <v>10</v>
      </c>
      <c r="N769" s="53" t="str">
        <f ca="1"/>
        <v>#ERROR: Right-hand side of cell assignment must be a scalar value</v>
      </c>
    </row>
    <row r="770" spans="1:14">
      <c r="L770">
        <v>30</v>
      </c>
      <c r="M770" s="53" t="s">
        <v>11</v>
      </c>
      <c r="N770" s="53" t="str">
        <f ca="1"/>
        <v>#ERROR: Right-hand side of cell assignment must be a scalar value</v>
      </c>
    </row>
    <row r="771" spans="1:14">
      <c r="A771" s="6" t="s">
        <v>60</v>
      </c>
      <c r="B771" s="10" t="s">
        <v>194</v>
      </c>
      <c r="C771" s="88" t="s">
        <v>195</v>
      </c>
      <c r="D771" s="88" t="s">
        <v>196</v>
      </c>
      <c r="E771" s="88" t="s">
        <v>197</v>
      </c>
      <c r="F771" s="88" t="s">
        <v>198</v>
      </c>
      <c r="L771">
        <v>31</v>
      </c>
      <c r="M771" s="53" t="s">
        <v>12</v>
      </c>
      <c r="N771" s="53" t="str">
        <f ca="1"/>
        <v>#ERROR: Right-hand side of cell assignment must be a scalar value</v>
      </c>
    </row>
    <row r="772" spans="1:14">
      <c r="A772" s="6" t="s">
        <v>2</v>
      </c>
      <c r="B772" s="29" t="str">
        <f t="array" aca="1" ref="B772:F772" ca="1">_xll.TRANS(K742:K746)</f>
        <v>#ERROR: Right-hand side of cell assignment must be a scalar value</v>
      </c>
      <c r="C772" s="29" t="str">
        <f ca="1"/>
        <v>#ERROR: Right-hand side of cell assignment must be a scalar value</v>
      </c>
      <c r="D772" s="29" t="str">
        <f ca="1"/>
        <v>#ERROR: Right-hand side of cell assignment must be a scalar value</v>
      </c>
      <c r="E772" s="29" t="str">
        <f ca="1"/>
        <v>#ERROR: Right-hand side of cell assignment must be a scalar value</v>
      </c>
      <c r="F772" s="50" t="str">
        <f ca="1"/>
        <v>#ERROR: Right-hand side of cell assignment must be a scalar value</v>
      </c>
      <c r="H772" t="s">
        <v>141</v>
      </c>
      <c r="L772">
        <v>32</v>
      </c>
      <c r="M772" s="53" t="s">
        <v>13</v>
      </c>
      <c r="N772" s="53" t="str">
        <f ca="1"/>
        <v>#ERROR: Right-hand side of cell assignment must be a scalar value</v>
      </c>
    </row>
    <row r="773" spans="1:14">
      <c r="A773" s="6" t="s">
        <v>3</v>
      </c>
      <c r="B773" s="29" t="str">
        <f t="array" aca="1" ref="B773:F773" ca="1">_xll.TRANS(AO742:AO746)</f>
        <v>#ERROR: Right-hand side of cell assignment must be a scalar value</v>
      </c>
      <c r="C773" s="29" t="str">
        <f ca="1"/>
        <v>#ERROR: Right-hand side of cell assignment must be a scalar value</v>
      </c>
      <c r="D773" s="29" t="str">
        <f ca="1"/>
        <v>#ERROR: Right-hand side of cell assignment must be a scalar value</v>
      </c>
      <c r="E773" s="29" t="str">
        <f ca="1"/>
        <v>#ERROR: Right-hand side of cell assignment must be a scalar value</v>
      </c>
      <c r="F773" s="50" t="str">
        <f ca="1"/>
        <v>#ERROR: Right-hand side of cell assignment must be a scalar value</v>
      </c>
      <c r="H773" t="s">
        <v>142</v>
      </c>
      <c r="L773">
        <v>33</v>
      </c>
      <c r="M773" s="53" t="s">
        <v>14</v>
      </c>
      <c r="N773" s="53" t="str">
        <f ca="1"/>
        <v>#ERROR: Right-hand side of cell assignment must be a scalar value</v>
      </c>
    </row>
    <row r="774" spans="1:14">
      <c r="A774" s="6" t="s">
        <v>4</v>
      </c>
      <c r="B774" s="29" t="str">
        <f t="array" aca="1" ref="B774:F774" ca="1">_xll.TRANS(BS742:BS746)</f>
        <v>#ERROR: Right-hand side of cell assignment must be a scalar value</v>
      </c>
      <c r="C774" s="29" t="str">
        <f ca="1"/>
        <v>#ERROR: Right-hand side of cell assignment must be a scalar value</v>
      </c>
      <c r="D774" s="29" t="str">
        <f ca="1"/>
        <v>#ERROR: Right-hand side of cell assignment must be a scalar value</v>
      </c>
      <c r="E774" s="29" t="str">
        <f ca="1"/>
        <v>#ERROR: Right-hand side of cell assignment must be a scalar value</v>
      </c>
      <c r="F774" s="50" t="str">
        <f ca="1"/>
        <v>#ERROR: Right-hand side of cell assignment must be a scalar value</v>
      </c>
      <c r="H774" t="s">
        <v>143</v>
      </c>
      <c r="L774">
        <v>34</v>
      </c>
      <c r="M774" s="53" t="s">
        <v>15</v>
      </c>
      <c r="N774" s="53" t="str">
        <f ca="1"/>
        <v>#ERROR: Right-hand side of cell assignment must be a scalar value</v>
      </c>
    </row>
    <row r="775" spans="1:14">
      <c r="A775" s="6" t="s">
        <v>5</v>
      </c>
      <c r="B775" s="29" t="str">
        <f t="array" aca="1" ref="B775:F775" ca="1">_xll.TRANS(CW742:CW746)</f>
        <v>#ERROR: Right-hand side of cell assignment must be a scalar value</v>
      </c>
      <c r="C775" s="29" t="str">
        <f ca="1"/>
        <v>#ERROR: Right-hand side of cell assignment must be a scalar value</v>
      </c>
      <c r="D775" s="29" t="str">
        <f ca="1"/>
        <v>#ERROR: Right-hand side of cell assignment must be a scalar value</v>
      </c>
      <c r="E775" s="29" t="str">
        <f ca="1"/>
        <v>#ERROR: Right-hand side of cell assignment must be a scalar value</v>
      </c>
      <c r="F775" s="50" t="str">
        <f ca="1"/>
        <v>#ERROR: Right-hand side of cell assignment must be a scalar value</v>
      </c>
      <c r="H775" t="s">
        <v>144</v>
      </c>
      <c r="L775">
        <v>35</v>
      </c>
      <c r="M775" s="53" t="s">
        <v>16</v>
      </c>
      <c r="N775" s="53" t="str">
        <f ca="1"/>
        <v>#ERROR: Right-hand side of cell assignment must be a scalar value</v>
      </c>
    </row>
    <row r="776" spans="1:14">
      <c r="A776" s="6" t="s">
        <v>2</v>
      </c>
      <c r="B776" s="18" t="str">
        <f t="array" aca="1" ref="B776:F776" ca="1">_xll.TRANS(J742:J746)</f>
        <v>#ERROR: Right-hand side of cell assignment must be a scalar value</v>
      </c>
      <c r="C776" s="9" t="str">
        <f ca="1"/>
        <v>#ERROR: Right-hand side of cell assignment must be a scalar value</v>
      </c>
      <c r="D776" s="9" t="str">
        <f ca="1"/>
        <v>#ERROR: Right-hand side of cell assignment must be a scalar value</v>
      </c>
      <c r="E776" s="9" t="str">
        <f ca="1"/>
        <v>#ERROR: Right-hand side of cell assignment must be a scalar value</v>
      </c>
      <c r="F776" s="5" t="str">
        <f ca="1"/>
        <v>#ERROR: Right-hand side of cell assignment must be a scalar value</v>
      </c>
      <c r="H776" t="s">
        <v>145</v>
      </c>
      <c r="L776">
        <v>36</v>
      </c>
      <c r="M776" s="53" t="s">
        <v>17</v>
      </c>
      <c r="N776" s="53" t="str">
        <f ca="1"/>
        <v>#ERROR: Right-hand side of cell assignment must be a scalar value</v>
      </c>
    </row>
    <row r="777" spans="1:14">
      <c r="A777" s="6" t="s">
        <v>3</v>
      </c>
      <c r="B777" s="18" t="str">
        <f t="array" aca="1" ref="B777:F777" ca="1">_xll.TRANS(AN742:AN746)</f>
        <v>#ERROR: Right-hand side of cell assignment must be a scalar value</v>
      </c>
      <c r="C777" s="9" t="str">
        <f ca="1"/>
        <v>#ERROR: Right-hand side of cell assignment must be a scalar value</v>
      </c>
      <c r="D777" s="9" t="str">
        <f ca="1"/>
        <v>#ERROR: Right-hand side of cell assignment must be a scalar value</v>
      </c>
      <c r="E777" s="9" t="str">
        <f ca="1"/>
        <v>#ERROR: Right-hand side of cell assignment must be a scalar value</v>
      </c>
      <c r="F777" s="5" t="str">
        <f ca="1"/>
        <v>#ERROR: Right-hand side of cell assignment must be a scalar value</v>
      </c>
      <c r="H777" t="s">
        <v>146</v>
      </c>
      <c r="L777">
        <v>37</v>
      </c>
      <c r="M777" s="53" t="s">
        <v>18</v>
      </c>
      <c r="N777" s="53" t="str">
        <f ca="1"/>
        <v>#ERROR: Right-hand side of cell assignment must be a scalar value</v>
      </c>
    </row>
    <row r="778" spans="1:14">
      <c r="A778" s="6" t="s">
        <v>4</v>
      </c>
      <c r="B778" s="5" t="str">
        <f t="array" aca="1" ref="B778:F778" ca="1">_xll.TRANS(BR742:BR746)</f>
        <v>#ERROR: Right-hand side of cell assignment must be a scalar value</v>
      </c>
      <c r="C778" s="9" t="str">
        <f ca="1"/>
        <v>#ERROR: Right-hand side of cell assignment must be a scalar value</v>
      </c>
      <c r="D778" s="9" t="str">
        <f ca="1"/>
        <v>#ERROR: Right-hand side of cell assignment must be a scalar value</v>
      </c>
      <c r="E778" s="9" t="str">
        <f ca="1"/>
        <v>#ERROR: Right-hand side of cell assignment must be a scalar value</v>
      </c>
      <c r="F778" s="5" t="str">
        <f ca="1"/>
        <v>#ERROR: Right-hand side of cell assignment must be a scalar value</v>
      </c>
      <c r="H778" t="s">
        <v>147</v>
      </c>
      <c r="L778">
        <v>38</v>
      </c>
      <c r="M778" s="53" t="s">
        <v>19</v>
      </c>
      <c r="N778" s="53" t="str">
        <f ca="1"/>
        <v>#ERROR: Right-hand side of cell assignment must be a scalar value</v>
      </c>
    </row>
    <row r="779" spans="1:14">
      <c r="A779" s="6" t="s">
        <v>5</v>
      </c>
      <c r="B779" s="5" t="str">
        <f t="array" aca="1" ref="B779:F779" ca="1">_xll.TRANS(CV742:CV746)</f>
        <v>#ERROR: Right-hand side of cell assignment must be a scalar value</v>
      </c>
      <c r="C779" s="9" t="str">
        <f ca="1"/>
        <v>#ERROR: Right-hand side of cell assignment must be a scalar value</v>
      </c>
      <c r="D779" s="9" t="str">
        <f ca="1"/>
        <v>#ERROR: Right-hand side of cell assignment must be a scalar value</v>
      </c>
      <c r="E779" s="9" t="str">
        <f ca="1"/>
        <v>#ERROR: Right-hand side of cell assignment must be a scalar value</v>
      </c>
      <c r="F779" s="5" t="str">
        <f ca="1"/>
        <v>#ERROR: Right-hand side of cell assignment must be a scalar value</v>
      </c>
      <c r="H779" t="s">
        <v>148</v>
      </c>
      <c r="L779">
        <v>39</v>
      </c>
      <c r="M779" s="53" t="s">
        <v>20</v>
      </c>
      <c r="N779" s="53" t="str">
        <f ca="1"/>
        <v>#ERROR: Right-hand side of cell assignment must be a scalar value</v>
      </c>
    </row>
    <row r="780" spans="1:14">
      <c r="C780" s="6"/>
      <c r="D780" s="6"/>
      <c r="E780" s="6"/>
      <c r="L780">
        <v>40</v>
      </c>
      <c r="M780" s="53" t="s">
        <v>21</v>
      </c>
      <c r="N780" s="53" t="str">
        <f ca="1"/>
        <v>#ERROR: Right-hand side of cell assignment must be a scalar value</v>
      </c>
    </row>
    <row r="781" spans="1:14">
      <c r="A781" s="9" t="s">
        <v>70</v>
      </c>
      <c r="B781" s="10" t="s">
        <v>71</v>
      </c>
      <c r="C781" s="9" t="s">
        <v>72</v>
      </c>
      <c r="D781" s="6"/>
      <c r="E781" s="6"/>
      <c r="L781">
        <v>41</v>
      </c>
      <c r="M781" s="53" t="s">
        <v>22</v>
      </c>
      <c r="N781" s="53" t="str">
        <f ca="1"/>
        <v>#ERROR: Right-hand side of cell assignment must be a scalar value</v>
      </c>
    </row>
    <row r="782" spans="1:14">
      <c r="A782" s="6" t="s">
        <v>112</v>
      </c>
      <c r="B782" s="41" t="str">
        <f ca="1">D19</f>
        <v>Normal</v>
      </c>
      <c r="C782" s="44"/>
      <c r="E782" s="5"/>
      <c r="L782">
        <v>42</v>
      </c>
      <c r="M782" s="53" t="s">
        <v>40</v>
      </c>
      <c r="N782" s="53" t="str">
        <f ca="1"/>
        <v>#ERROR: Right-hand side of cell assignment must be a scalar value</v>
      </c>
    </row>
    <row r="783" spans="1:14">
      <c r="A783" s="88" t="s">
        <v>199</v>
      </c>
      <c r="B783" s="29" t="str">
        <f ca="1">B772</f>
        <v>#ERROR: Right-hand side of cell assignment must be a scalar value</v>
      </c>
      <c r="C783" s="45" t="str">
        <f ca="1">B776</f>
        <v>#ERROR: Right-hand side of cell assignment must be a scalar value</v>
      </c>
      <c r="D783">
        <v>1</v>
      </c>
      <c r="E783" s="5"/>
      <c r="L783">
        <v>43</v>
      </c>
      <c r="M783" s="53" t="s">
        <v>161</v>
      </c>
      <c r="N783" s="53" t="str">
        <f ca="1"/>
        <v>#ERROR: Right-hand side of cell assignment must be a scalar value</v>
      </c>
    </row>
    <row r="784" spans="1:14">
      <c r="A784" s="88" t="s">
        <v>200</v>
      </c>
      <c r="B784" s="29" t="str">
        <f ca="1">B773</f>
        <v>#ERROR: Right-hand side of cell assignment must be a scalar value</v>
      </c>
      <c r="C784" s="45" t="str">
        <f ca="1">B777</f>
        <v>#ERROR: Right-hand side of cell assignment must be a scalar value</v>
      </c>
      <c r="D784">
        <v>2</v>
      </c>
      <c r="E784" s="5"/>
      <c r="L784">
        <v>44</v>
      </c>
      <c r="M784" s="53" t="s">
        <v>162</v>
      </c>
      <c r="N784" s="53" t="str">
        <f ca="1"/>
        <v>#ERROR: Right-hand side of cell assignment must be a scalar value</v>
      </c>
    </row>
    <row r="785" spans="1:14">
      <c r="A785" s="88" t="s">
        <v>201</v>
      </c>
      <c r="B785" s="29" t="str">
        <f ca="1">B774</f>
        <v>#ERROR: Right-hand side of cell assignment must be a scalar value</v>
      </c>
      <c r="C785" s="45" t="str">
        <f ca="1">B778</f>
        <v>#ERROR: Right-hand side of cell assignment must be a scalar value</v>
      </c>
      <c r="D785">
        <v>3</v>
      </c>
      <c r="E785" s="5"/>
      <c r="L785">
        <v>45</v>
      </c>
      <c r="M785" s="53" t="s">
        <v>163</v>
      </c>
      <c r="N785" s="53" t="str">
        <f ca="1"/>
        <v>#ERROR: Right-hand side of cell assignment must be a scalar value</v>
      </c>
    </row>
    <row r="786" spans="1:14">
      <c r="A786" s="88" t="s">
        <v>202</v>
      </c>
      <c r="B786" s="29" t="str">
        <f ca="1">B775</f>
        <v>#ERROR: Right-hand side of cell assignment must be a scalar value</v>
      </c>
      <c r="C786" s="45" t="str">
        <f ca="1">B779</f>
        <v>#ERROR: Right-hand side of cell assignment must be a scalar value</v>
      </c>
      <c r="D786">
        <v>4</v>
      </c>
      <c r="E786" s="5"/>
      <c r="L786">
        <v>46</v>
      </c>
      <c r="M786" s="53" t="s">
        <v>164</v>
      </c>
      <c r="N786" s="53" t="str">
        <f ca="1"/>
        <v>#ERROR: Right-hand side of cell assignment must be a scalar value</v>
      </c>
    </row>
    <row r="787" spans="1:14">
      <c r="A787" s="88" t="s">
        <v>203</v>
      </c>
      <c r="B787" s="29" t="str">
        <f ca="1">C772</f>
        <v>#ERROR: Right-hand side of cell assignment must be a scalar value</v>
      </c>
      <c r="C787" s="45" t="str">
        <f ca="1">C776</f>
        <v>#ERROR: Right-hand side of cell assignment must be a scalar value</v>
      </c>
      <c r="D787">
        <v>5</v>
      </c>
      <c r="L787">
        <v>47</v>
      </c>
      <c r="M787" s="53" t="s">
        <v>165</v>
      </c>
      <c r="N787" s="53" t="str">
        <f ca="1"/>
        <v>#ERROR: Right-hand side of cell assignment must be a scalar value</v>
      </c>
    </row>
    <row r="788" spans="1:14">
      <c r="A788" s="88" t="s">
        <v>204</v>
      </c>
      <c r="B788" s="29" t="str">
        <f ca="1">C773</f>
        <v>#ERROR: Right-hand side of cell assignment must be a scalar value</v>
      </c>
      <c r="C788" s="45" t="str">
        <f ca="1">C777</f>
        <v>#ERROR: Right-hand side of cell assignment must be a scalar value</v>
      </c>
      <c r="D788">
        <v>6</v>
      </c>
      <c r="L788">
        <v>48</v>
      </c>
      <c r="M788" s="53" t="s">
        <v>153</v>
      </c>
      <c r="N788" s="53" t="str">
        <f ca="1"/>
        <v>#ERROR: Right-hand side of cell assignment must be a scalar value</v>
      </c>
    </row>
    <row r="789" spans="1:14">
      <c r="A789" s="88" t="s">
        <v>205</v>
      </c>
      <c r="B789" s="29" t="str">
        <f ca="1">C774</f>
        <v>#ERROR: Right-hand side of cell assignment must be a scalar value</v>
      </c>
      <c r="C789" s="45" t="str">
        <f ca="1">C778</f>
        <v>#ERROR: Right-hand side of cell assignment must be a scalar value</v>
      </c>
      <c r="D789">
        <v>7</v>
      </c>
      <c r="L789">
        <v>49</v>
      </c>
      <c r="M789" s="53" t="s">
        <v>154</v>
      </c>
      <c r="N789" s="53" t="str">
        <f ca="1"/>
        <v>#ERROR: Right-hand side of cell assignment must be a scalar value</v>
      </c>
    </row>
    <row r="790" spans="1:14">
      <c r="A790" s="88" t="s">
        <v>206</v>
      </c>
      <c r="B790" s="29" t="str">
        <f ca="1">C775</f>
        <v>#ERROR: Right-hand side of cell assignment must be a scalar value</v>
      </c>
      <c r="C790" s="45" t="str">
        <f ca="1">C779</f>
        <v>#ERROR: Right-hand side of cell assignment must be a scalar value</v>
      </c>
      <c r="D790">
        <v>8</v>
      </c>
      <c r="L790">
        <v>50</v>
      </c>
      <c r="M790" s="53" t="s">
        <v>166</v>
      </c>
      <c r="N790" s="53" t="str">
        <f ca="1"/>
        <v>#ERROR: Right-hand side of cell assignment must be a scalar value</v>
      </c>
    </row>
    <row r="791" spans="1:14">
      <c r="A791" s="88" t="s">
        <v>207</v>
      </c>
      <c r="B791" s="30" t="str">
        <f ca="1">D772</f>
        <v>#ERROR: Right-hand side of cell assignment must be a scalar value</v>
      </c>
      <c r="C791" s="45" t="str">
        <f ca="1">D776</f>
        <v>#ERROR: Right-hand side of cell assignment must be a scalar value</v>
      </c>
      <c r="D791">
        <v>9</v>
      </c>
      <c r="L791">
        <v>51</v>
      </c>
      <c r="M791" s="53" t="s">
        <v>167</v>
      </c>
      <c r="N791" s="53" t="str">
        <f ca="1"/>
        <v>#ERROR: Right-hand side of cell assignment must be a scalar value</v>
      </c>
    </row>
    <row r="792" spans="1:14">
      <c r="A792" s="88" t="s">
        <v>208</v>
      </c>
      <c r="B792" s="30" t="str">
        <f ca="1">D773</f>
        <v>#ERROR: Right-hand side of cell assignment must be a scalar value</v>
      </c>
      <c r="C792" s="45" t="str">
        <f ca="1">D777</f>
        <v>#ERROR: Right-hand side of cell assignment must be a scalar value</v>
      </c>
      <c r="D792">
        <v>10</v>
      </c>
      <c r="L792">
        <v>52</v>
      </c>
      <c r="M792" s="53" t="s">
        <v>155</v>
      </c>
      <c r="N792" s="53" t="str">
        <f ca="1"/>
        <v>#ERROR: Right-hand side of cell assignment must be a scalar value</v>
      </c>
    </row>
    <row r="793" spans="1:14">
      <c r="A793" s="88" t="s">
        <v>209</v>
      </c>
      <c r="B793" s="30" t="str">
        <f ca="1">D774</f>
        <v>#ERROR: Right-hand side of cell assignment must be a scalar value</v>
      </c>
      <c r="C793" s="45" t="str">
        <f ca="1">D778</f>
        <v>#ERROR: Right-hand side of cell assignment must be a scalar value</v>
      </c>
      <c r="D793">
        <v>11</v>
      </c>
      <c r="L793">
        <v>53</v>
      </c>
      <c r="M793" s="53" t="s">
        <v>168</v>
      </c>
      <c r="N793" s="53" t="str">
        <f ca="1"/>
        <v>#ERROR: Right-hand side of cell assignment must be a scalar value</v>
      </c>
    </row>
    <row r="794" spans="1:14">
      <c r="A794" s="88" t="s">
        <v>210</v>
      </c>
      <c r="B794" s="30" t="str">
        <f ca="1">D775</f>
        <v>#ERROR: Right-hand side of cell assignment must be a scalar value</v>
      </c>
      <c r="C794" s="45" t="str">
        <f ca="1">D779</f>
        <v>#ERROR: Right-hand side of cell assignment must be a scalar value</v>
      </c>
      <c r="D794">
        <v>12</v>
      </c>
      <c r="L794">
        <v>54</v>
      </c>
      <c r="M794" s="53" t="s">
        <v>151</v>
      </c>
      <c r="N794" s="53" t="s">
        <v>151</v>
      </c>
    </row>
    <row r="795" spans="1:14">
      <c r="A795" s="88" t="s">
        <v>211</v>
      </c>
      <c r="B795" s="30" t="str">
        <f ca="1">E772</f>
        <v>#ERROR: Right-hand side of cell assignment must be a scalar value</v>
      </c>
      <c r="C795" s="45" t="str">
        <f ca="1">E776</f>
        <v>#ERROR: Right-hand side of cell assignment must be a scalar value</v>
      </c>
      <c r="D795">
        <v>13</v>
      </c>
      <c r="L795">
        <v>55</v>
      </c>
      <c r="M795" s="53" t="s">
        <v>9</v>
      </c>
      <c r="N795" s="53" t="str">
        <f t="array" aca="1" ref="N795:N820" ca="1">_xll.TRANS($BL$736:$CK$736)</f>
        <v>#ERROR: Right-hand side of cell assignment must be a scalar value</v>
      </c>
    </row>
    <row r="796" spans="1:14">
      <c r="A796" s="88" t="s">
        <v>212</v>
      </c>
      <c r="B796" s="30" t="str">
        <f ca="1">E773</f>
        <v>#ERROR: Right-hand side of cell assignment must be a scalar value</v>
      </c>
      <c r="C796" s="45" t="str">
        <f ca="1">E777</f>
        <v>#ERROR: Right-hand side of cell assignment must be a scalar value</v>
      </c>
      <c r="D796">
        <v>14</v>
      </c>
      <c r="L796">
        <v>56</v>
      </c>
      <c r="M796" s="53" t="s">
        <v>10</v>
      </c>
      <c r="N796" s="53" t="str">
        <f ca="1"/>
        <v>#ERROR: Right-hand side of cell assignment must be a scalar value</v>
      </c>
    </row>
    <row r="797" spans="1:14">
      <c r="A797" s="88" t="s">
        <v>213</v>
      </c>
      <c r="B797" s="30" t="str">
        <f ca="1">E774</f>
        <v>#ERROR: Right-hand side of cell assignment must be a scalar value</v>
      </c>
      <c r="C797" s="45" t="str">
        <f ca="1">E778</f>
        <v>#ERROR: Right-hand side of cell assignment must be a scalar value</v>
      </c>
      <c r="D797">
        <v>15</v>
      </c>
      <c r="L797">
        <v>57</v>
      </c>
      <c r="M797" s="53" t="s">
        <v>11</v>
      </c>
      <c r="N797" s="53" t="str">
        <f ca="1"/>
        <v>#ERROR: Right-hand side of cell assignment must be a scalar value</v>
      </c>
    </row>
    <row r="798" spans="1:14">
      <c r="A798" s="88" t="s">
        <v>214</v>
      </c>
      <c r="B798" s="30" t="str">
        <f ca="1">E775</f>
        <v>#ERROR: Right-hand side of cell assignment must be a scalar value</v>
      </c>
      <c r="C798" s="45" t="str">
        <f ca="1">E779</f>
        <v>#ERROR: Right-hand side of cell assignment must be a scalar value</v>
      </c>
      <c r="D798">
        <v>16</v>
      </c>
      <c r="L798">
        <v>58</v>
      </c>
      <c r="M798" s="53" t="s">
        <v>12</v>
      </c>
      <c r="N798" s="53" t="str">
        <f ca="1"/>
        <v>#ERROR: Right-hand side of cell assignment must be a scalar value</v>
      </c>
    </row>
    <row r="799" spans="1:14">
      <c r="A799" s="88" t="s">
        <v>215</v>
      </c>
      <c r="B799" s="30" t="str">
        <f ca="1">F772</f>
        <v>#ERROR: Right-hand side of cell assignment must be a scalar value</v>
      </c>
      <c r="C799" s="45" t="str">
        <f ca="1">F776</f>
        <v>#ERROR: Right-hand side of cell assignment must be a scalar value</v>
      </c>
      <c r="D799">
        <v>17</v>
      </c>
      <c r="L799">
        <v>59</v>
      </c>
      <c r="M799" s="53" t="s">
        <v>13</v>
      </c>
      <c r="N799" s="53" t="str">
        <f ca="1"/>
        <v>#ERROR: Right-hand side of cell assignment must be a scalar value</v>
      </c>
    </row>
    <row r="800" spans="1:14">
      <c r="A800" s="88" t="s">
        <v>216</v>
      </c>
      <c r="B800" s="30" t="str">
        <f ca="1">F773</f>
        <v>#ERROR: Right-hand side of cell assignment must be a scalar value</v>
      </c>
      <c r="C800" s="45" t="str">
        <f ca="1">F777</f>
        <v>#ERROR: Right-hand side of cell assignment must be a scalar value</v>
      </c>
      <c r="D800">
        <v>18</v>
      </c>
      <c r="L800">
        <v>60</v>
      </c>
      <c r="M800" s="53" t="s">
        <v>14</v>
      </c>
      <c r="N800" s="53" t="str">
        <f ca="1"/>
        <v>#ERROR: Right-hand side of cell assignment must be a scalar value</v>
      </c>
    </row>
    <row r="801" spans="1:14">
      <c r="A801" s="88" t="s">
        <v>217</v>
      </c>
      <c r="B801" s="30" t="str">
        <f ca="1">F774</f>
        <v>#ERROR: Right-hand side of cell assignment must be a scalar value</v>
      </c>
      <c r="C801" s="45" t="str">
        <f ca="1">F778</f>
        <v>#ERROR: Right-hand side of cell assignment must be a scalar value</v>
      </c>
      <c r="D801">
        <v>19</v>
      </c>
      <c r="L801">
        <v>61</v>
      </c>
      <c r="M801" s="53" t="s">
        <v>15</v>
      </c>
      <c r="N801" s="53" t="str">
        <f ca="1"/>
        <v>#ERROR: Right-hand side of cell assignment must be a scalar value</v>
      </c>
    </row>
    <row r="802" spans="1:14">
      <c r="A802" s="88" t="s">
        <v>218</v>
      </c>
      <c r="B802" s="30" t="str">
        <f ca="1">F775</f>
        <v>#ERROR: Right-hand side of cell assignment must be a scalar value</v>
      </c>
      <c r="C802" s="45" t="str">
        <f ca="1">F779</f>
        <v>#ERROR: Right-hand side of cell assignment must be a scalar value</v>
      </c>
      <c r="D802">
        <v>20</v>
      </c>
      <c r="L802">
        <v>62</v>
      </c>
      <c r="M802" s="53" t="s">
        <v>16</v>
      </c>
      <c r="N802" s="53" t="str">
        <f ca="1"/>
        <v>#ERROR: Right-hand side of cell assignment must be a scalar value</v>
      </c>
    </row>
    <row r="803" spans="1:14">
      <c r="L803">
        <v>63</v>
      </c>
      <c r="M803" s="53" t="s">
        <v>17</v>
      </c>
      <c r="N803" s="53" t="str">
        <f ca="1"/>
        <v>#ERROR: Right-hand side of cell assignment must be a scalar value</v>
      </c>
    </row>
    <row r="804" spans="1:14">
      <c r="L804">
        <v>64</v>
      </c>
      <c r="M804" s="53" t="s">
        <v>18</v>
      </c>
      <c r="N804" s="53" t="str">
        <f ca="1"/>
        <v>#ERROR: Right-hand side of cell assignment must be a scalar value</v>
      </c>
    </row>
    <row r="805" spans="1:14">
      <c r="L805">
        <v>65</v>
      </c>
      <c r="M805" s="53" t="s">
        <v>19</v>
      </c>
      <c r="N805" s="53" t="str">
        <f ca="1"/>
        <v>#ERROR: Right-hand side of cell assignment must be a scalar value</v>
      </c>
    </row>
    <row r="806" spans="1:14">
      <c r="L806">
        <v>66</v>
      </c>
      <c r="M806" s="53" t="s">
        <v>20</v>
      </c>
      <c r="N806" s="53" t="str">
        <f ca="1"/>
        <v>#ERROR: Right-hand side of cell assignment must be a scalar value</v>
      </c>
    </row>
    <row r="807" spans="1:14">
      <c r="L807">
        <v>67</v>
      </c>
      <c r="M807" s="53" t="s">
        <v>21</v>
      </c>
      <c r="N807" s="53" t="str">
        <f ca="1"/>
        <v>#ERROR: Right-hand side of cell assignment must be a scalar value</v>
      </c>
    </row>
    <row r="808" spans="1:14">
      <c r="L808">
        <v>68</v>
      </c>
      <c r="M808" s="53" t="s">
        <v>22</v>
      </c>
      <c r="N808" s="53" t="str">
        <f ca="1"/>
        <v>#ERROR: Right-hand side of cell assignment must be a scalar value</v>
      </c>
    </row>
    <row r="809" spans="1:14">
      <c r="L809">
        <v>69</v>
      </c>
      <c r="M809" s="53" t="s">
        <v>40</v>
      </c>
      <c r="N809" s="53" t="str">
        <f ca="1"/>
        <v>#ERROR: Right-hand side of cell assignment must be a scalar value</v>
      </c>
    </row>
    <row r="810" spans="1:14">
      <c r="L810">
        <v>70</v>
      </c>
      <c r="M810" s="53" t="s">
        <v>161</v>
      </c>
      <c r="N810" s="53" t="str">
        <f ca="1"/>
        <v>#ERROR: Right-hand side of cell assignment must be a scalar value</v>
      </c>
    </row>
    <row r="811" spans="1:14">
      <c r="L811">
        <v>71</v>
      </c>
      <c r="M811" s="53" t="s">
        <v>162</v>
      </c>
      <c r="N811" s="53" t="str">
        <f ca="1"/>
        <v>#ERROR: Right-hand side of cell assignment must be a scalar value</v>
      </c>
    </row>
    <row r="812" spans="1:14">
      <c r="L812">
        <v>72</v>
      </c>
      <c r="M812" s="53" t="s">
        <v>163</v>
      </c>
      <c r="N812" s="53" t="str">
        <f ca="1"/>
        <v>#ERROR: Right-hand side of cell assignment must be a scalar value</v>
      </c>
    </row>
    <row r="813" spans="1:14">
      <c r="L813">
        <v>73</v>
      </c>
      <c r="M813" s="53" t="s">
        <v>164</v>
      </c>
      <c r="N813" s="53" t="str">
        <f ca="1"/>
        <v>#ERROR: Right-hand side of cell assignment must be a scalar value</v>
      </c>
    </row>
    <row r="814" spans="1:14">
      <c r="L814">
        <v>74</v>
      </c>
      <c r="M814" s="53" t="s">
        <v>165</v>
      </c>
      <c r="N814" s="53" t="str">
        <f ca="1"/>
        <v>#ERROR: Right-hand side of cell assignment must be a scalar value</v>
      </c>
    </row>
    <row r="815" spans="1:14">
      <c r="L815">
        <v>75</v>
      </c>
      <c r="M815" s="53" t="s">
        <v>153</v>
      </c>
      <c r="N815" s="53" t="str">
        <f ca="1"/>
        <v>#ERROR: Right-hand side of cell assignment must be a scalar value</v>
      </c>
    </row>
    <row r="816" spans="1:14">
      <c r="L816">
        <v>76</v>
      </c>
      <c r="M816" s="53" t="s">
        <v>154</v>
      </c>
      <c r="N816" s="53" t="str">
        <f ca="1"/>
        <v>#ERROR: Right-hand side of cell assignment must be a scalar value</v>
      </c>
    </row>
    <row r="817" spans="12:14">
      <c r="L817">
        <v>77</v>
      </c>
      <c r="M817" s="53" t="s">
        <v>166</v>
      </c>
      <c r="N817" s="53" t="str">
        <f ca="1"/>
        <v>#ERROR: Right-hand side of cell assignment must be a scalar value</v>
      </c>
    </row>
    <row r="818" spans="12:14">
      <c r="L818">
        <v>78</v>
      </c>
      <c r="M818" s="53" t="s">
        <v>167</v>
      </c>
      <c r="N818" s="53" t="str">
        <f ca="1"/>
        <v>#ERROR: Right-hand side of cell assignment must be a scalar value</v>
      </c>
    </row>
    <row r="819" spans="12:14">
      <c r="L819">
        <v>79</v>
      </c>
      <c r="M819" s="53" t="s">
        <v>155</v>
      </c>
      <c r="N819" s="53" t="str">
        <f ca="1"/>
        <v>#ERROR: Right-hand side of cell assignment must be a scalar value</v>
      </c>
    </row>
    <row r="820" spans="12:14">
      <c r="L820">
        <v>80</v>
      </c>
      <c r="M820" s="53" t="s">
        <v>168</v>
      </c>
      <c r="N820" s="53" t="str">
        <f ca="1"/>
        <v>#ERROR: Right-hand side of cell assignment must be a scalar value</v>
      </c>
    </row>
    <row r="821" spans="12:14">
      <c r="L821">
        <v>81</v>
      </c>
      <c r="M821" s="53" t="s">
        <v>152</v>
      </c>
      <c r="N821" s="53" t="s">
        <v>152</v>
      </c>
    </row>
    <row r="822" spans="12:14">
      <c r="L822">
        <v>82</v>
      </c>
      <c r="M822" s="53" t="s">
        <v>9</v>
      </c>
      <c r="N822" s="53" t="str">
        <f t="array" aca="1" ref="N822:N847" ca="1">_xll.TRANS($CP$736:$DO$736)</f>
        <v>#ERROR: Right-hand side of cell assignment must be a scalar value</v>
      </c>
    </row>
    <row r="823" spans="12:14">
      <c r="L823">
        <v>83</v>
      </c>
      <c r="M823" s="53" t="s">
        <v>10</v>
      </c>
      <c r="N823" s="53" t="str">
        <f ca="1"/>
        <v>#ERROR: Right-hand side of cell assignment must be a scalar value</v>
      </c>
    </row>
    <row r="824" spans="12:14">
      <c r="L824">
        <v>84</v>
      </c>
      <c r="M824" s="53" t="s">
        <v>11</v>
      </c>
      <c r="N824" s="53" t="str">
        <f ca="1"/>
        <v>#ERROR: Right-hand side of cell assignment must be a scalar value</v>
      </c>
    </row>
    <row r="825" spans="12:14">
      <c r="L825">
        <v>85</v>
      </c>
      <c r="M825" s="53" t="s">
        <v>12</v>
      </c>
      <c r="N825" s="53" t="str">
        <f ca="1"/>
        <v>#ERROR: Right-hand side of cell assignment must be a scalar value</v>
      </c>
    </row>
    <row r="826" spans="12:14">
      <c r="L826">
        <v>86</v>
      </c>
      <c r="M826" s="53" t="s">
        <v>13</v>
      </c>
      <c r="N826" s="53" t="str">
        <f ca="1"/>
        <v>#ERROR: Right-hand side of cell assignment must be a scalar value</v>
      </c>
    </row>
    <row r="827" spans="12:14">
      <c r="L827">
        <v>87</v>
      </c>
      <c r="M827" s="53" t="s">
        <v>14</v>
      </c>
      <c r="N827" s="53" t="str">
        <f ca="1"/>
        <v>#ERROR: Right-hand side of cell assignment must be a scalar value</v>
      </c>
    </row>
    <row r="828" spans="12:14">
      <c r="L828">
        <v>88</v>
      </c>
      <c r="M828" s="53" t="s">
        <v>15</v>
      </c>
      <c r="N828" s="53" t="str">
        <f ca="1"/>
        <v>#ERROR: Right-hand side of cell assignment must be a scalar value</v>
      </c>
    </row>
    <row r="829" spans="12:14">
      <c r="L829">
        <v>89</v>
      </c>
      <c r="M829" s="53" t="s">
        <v>16</v>
      </c>
      <c r="N829" s="53" t="str">
        <f ca="1"/>
        <v>#ERROR: Right-hand side of cell assignment must be a scalar value</v>
      </c>
    </row>
    <row r="830" spans="12:14">
      <c r="L830">
        <v>90</v>
      </c>
      <c r="M830" s="53" t="s">
        <v>17</v>
      </c>
      <c r="N830" s="53" t="str">
        <f ca="1"/>
        <v>#ERROR: Right-hand side of cell assignment must be a scalar value</v>
      </c>
    </row>
    <row r="831" spans="12:14">
      <c r="L831">
        <v>91</v>
      </c>
      <c r="M831" s="53" t="s">
        <v>18</v>
      </c>
      <c r="N831" s="53" t="str">
        <f ca="1"/>
        <v>#ERROR: Right-hand side of cell assignment must be a scalar value</v>
      </c>
    </row>
    <row r="832" spans="12:14">
      <c r="L832">
        <v>92</v>
      </c>
      <c r="M832" s="53" t="s">
        <v>19</v>
      </c>
      <c r="N832" s="53" t="str">
        <f ca="1"/>
        <v>#ERROR: Right-hand side of cell assignment must be a scalar value</v>
      </c>
    </row>
    <row r="833" spans="12:14">
      <c r="L833">
        <v>93</v>
      </c>
      <c r="M833" s="53" t="s">
        <v>20</v>
      </c>
      <c r="N833" s="53" t="str">
        <f ca="1"/>
        <v>#ERROR: Right-hand side of cell assignment must be a scalar value</v>
      </c>
    </row>
    <row r="834" spans="12:14">
      <c r="L834">
        <v>94</v>
      </c>
      <c r="M834" s="53" t="s">
        <v>21</v>
      </c>
      <c r="N834" s="53" t="str">
        <f ca="1"/>
        <v>#ERROR: Right-hand side of cell assignment must be a scalar value</v>
      </c>
    </row>
    <row r="835" spans="12:14">
      <c r="L835">
        <v>95</v>
      </c>
      <c r="M835" s="53" t="s">
        <v>22</v>
      </c>
      <c r="N835" s="53" t="str">
        <f ca="1"/>
        <v>#ERROR: Right-hand side of cell assignment must be a scalar value</v>
      </c>
    </row>
    <row r="836" spans="12:14">
      <c r="L836">
        <v>96</v>
      </c>
      <c r="M836" s="53" t="s">
        <v>40</v>
      </c>
      <c r="N836" s="53" t="str">
        <f ca="1"/>
        <v>#ERROR: Right-hand side of cell assignment must be a scalar value</v>
      </c>
    </row>
    <row r="837" spans="12:14">
      <c r="L837">
        <v>97</v>
      </c>
      <c r="M837" s="53" t="s">
        <v>161</v>
      </c>
      <c r="N837" s="53" t="str">
        <f ca="1"/>
        <v>#ERROR: Right-hand side of cell assignment must be a scalar value</v>
      </c>
    </row>
    <row r="838" spans="12:14">
      <c r="L838">
        <v>98</v>
      </c>
      <c r="M838" s="53" t="s">
        <v>162</v>
      </c>
      <c r="N838" s="53" t="str">
        <f ca="1"/>
        <v>#ERROR: Right-hand side of cell assignment must be a scalar value</v>
      </c>
    </row>
    <row r="839" spans="12:14">
      <c r="L839">
        <v>99</v>
      </c>
      <c r="M839" s="53" t="s">
        <v>163</v>
      </c>
      <c r="N839" s="53" t="str">
        <f ca="1"/>
        <v>#ERROR: Right-hand side of cell assignment must be a scalar value</v>
      </c>
    </row>
    <row r="840" spans="12:14">
      <c r="L840">
        <v>100</v>
      </c>
      <c r="M840" s="53" t="s">
        <v>164</v>
      </c>
      <c r="N840" s="53" t="str">
        <f ca="1"/>
        <v>#ERROR: Right-hand side of cell assignment must be a scalar value</v>
      </c>
    </row>
    <row r="841" spans="12:14">
      <c r="L841">
        <v>101</v>
      </c>
      <c r="M841" s="53" t="s">
        <v>165</v>
      </c>
      <c r="N841" s="53" t="str">
        <f ca="1"/>
        <v>#ERROR: Right-hand side of cell assignment must be a scalar value</v>
      </c>
    </row>
    <row r="842" spans="12:14">
      <c r="L842">
        <v>102</v>
      </c>
      <c r="M842" s="53" t="s">
        <v>153</v>
      </c>
      <c r="N842" s="53" t="str">
        <f ca="1"/>
        <v>#ERROR: Right-hand side of cell assignment must be a scalar value</v>
      </c>
    </row>
    <row r="843" spans="12:14">
      <c r="L843">
        <v>103</v>
      </c>
      <c r="M843" s="53" t="s">
        <v>154</v>
      </c>
      <c r="N843" s="53" t="str">
        <f ca="1"/>
        <v>#ERROR: Right-hand side of cell assignment must be a scalar value</v>
      </c>
    </row>
    <row r="844" spans="12:14">
      <c r="L844">
        <v>104</v>
      </c>
      <c r="M844" s="53" t="s">
        <v>166</v>
      </c>
      <c r="N844" s="53" t="str">
        <f ca="1"/>
        <v>#ERROR: Right-hand side of cell assignment must be a scalar value</v>
      </c>
    </row>
    <row r="845" spans="12:14">
      <c r="L845">
        <v>105</v>
      </c>
      <c r="M845" s="53" t="s">
        <v>167</v>
      </c>
      <c r="N845" s="53" t="str">
        <f ca="1"/>
        <v>#ERROR: Right-hand side of cell assignment must be a scalar value</v>
      </c>
    </row>
    <row r="846" spans="12:14">
      <c r="L846">
        <v>106</v>
      </c>
      <c r="M846" s="53" t="s">
        <v>155</v>
      </c>
      <c r="N846" s="53" t="str">
        <f ca="1"/>
        <v>#ERROR: Right-hand side of cell assignment must be a scalar value</v>
      </c>
    </row>
    <row r="847" spans="12:14">
      <c r="L847">
        <v>107</v>
      </c>
      <c r="M847" s="53" t="s">
        <v>168</v>
      </c>
      <c r="N847" s="53" t="str">
        <f ca="1"/>
        <v>#ERROR: Right-hand side of cell assignment must be a scalar value</v>
      </c>
    </row>
  </sheetData>
  <mergeCells count="4">
    <mergeCell ref="C81:D81"/>
    <mergeCell ref="J81:K81"/>
    <mergeCell ref="C102:D102"/>
    <mergeCell ref="J102:K102"/>
  </mergeCells>
  <phoneticPr fontId="2" type="noConversion"/>
  <dataValidations count="1">
    <dataValidation type="list" allowBlank="1" showInputMessage="1" showErrorMessage="1" sqref="B519:V519 N140 M128 V181 B294:V294 B407:V407 B181 D181 F181 H181 J181 L181 N181 P181 R181 T181">
      <formula1>"Cauchy,Cosinus,Double Exp,Epanechnikov,Gaussian,Histogram,Parzen,Quartic,Triangle,Triweight,Uniform"</formula1>
    </dataValidation>
  </dataValidations>
  <printOptions headings="1" gridLines="1"/>
  <pageMargins left="0.75" right="0.75" top="0.5" bottom="0.5" header="0.5" footer="0.5"/>
  <pageSetup scale="35" fitToHeight="24" orientation="portrait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3:AS58"/>
  <sheetViews>
    <sheetView topLeftCell="A14" workbookViewId="0">
      <selection activeCell="A45" sqref="A45"/>
    </sheetView>
  </sheetViews>
  <sheetFormatPr defaultRowHeight="12.75"/>
  <cols>
    <col min="14" max="14" width="11.28515625" customWidth="1"/>
    <col min="17" max="17" width="21.42578125" customWidth="1"/>
  </cols>
  <sheetData>
    <row r="3" spans="1:45">
      <c r="C3" s="5" t="s">
        <v>139</v>
      </c>
      <c r="G3" s="5" t="s">
        <v>140</v>
      </c>
      <c r="AF3" t="s">
        <v>88</v>
      </c>
      <c r="AG3" t="s">
        <v>88</v>
      </c>
      <c r="AH3" t="s">
        <v>88</v>
      </c>
      <c r="AI3" t="s">
        <v>88</v>
      </c>
      <c r="AJ3" t="s">
        <v>88</v>
      </c>
      <c r="AK3" t="s">
        <v>88</v>
      </c>
      <c r="AL3" t="s">
        <v>88</v>
      </c>
      <c r="AM3" t="s">
        <v>88</v>
      </c>
      <c r="AN3" t="s">
        <v>88</v>
      </c>
      <c r="AO3" t="s">
        <v>88</v>
      </c>
      <c r="AP3" t="s">
        <v>88</v>
      </c>
      <c r="AQ3" t="s">
        <v>88</v>
      </c>
      <c r="AR3" t="s">
        <v>88</v>
      </c>
      <c r="AS3" t="s">
        <v>88</v>
      </c>
    </row>
    <row r="4" spans="1:45">
      <c r="C4" t="s">
        <v>103</v>
      </c>
      <c r="D4" t="s">
        <v>104</v>
      </c>
      <c r="E4" t="s">
        <v>105</v>
      </c>
      <c r="F4" t="s">
        <v>106</v>
      </c>
      <c r="G4" s="53" t="str">
        <f>C4</f>
        <v>X1 F</v>
      </c>
      <c r="H4" s="53" t="str">
        <f>D4</f>
        <v>X1 S</v>
      </c>
      <c r="I4" s="53" t="str">
        <f>E4</f>
        <v>X2 F</v>
      </c>
      <c r="J4" s="53" t="str">
        <f>F4</f>
        <v>X2 S</v>
      </c>
      <c r="L4" t="s">
        <v>156</v>
      </c>
      <c r="AF4" t="s">
        <v>89</v>
      </c>
      <c r="AG4" t="s">
        <v>90</v>
      </c>
      <c r="AH4" t="s">
        <v>91</v>
      </c>
      <c r="AI4" t="s">
        <v>92</v>
      </c>
      <c r="AJ4" t="s">
        <v>93</v>
      </c>
      <c r="AK4" t="s">
        <v>94</v>
      </c>
      <c r="AL4" t="s">
        <v>95</v>
      </c>
      <c r="AM4" t="s">
        <v>96</v>
      </c>
      <c r="AN4" t="s">
        <v>97</v>
      </c>
      <c r="AO4" t="s">
        <v>98</v>
      </c>
      <c r="AP4" t="s">
        <v>99</v>
      </c>
      <c r="AQ4" t="s">
        <v>100</v>
      </c>
      <c r="AR4" t="s">
        <v>101</v>
      </c>
      <c r="AS4" t="s">
        <v>102</v>
      </c>
    </row>
    <row r="5" spans="1:45">
      <c r="A5">
        <v>1</v>
      </c>
      <c r="B5">
        <v>1998</v>
      </c>
      <c r="C5" s="28">
        <v>212.09302325581396</v>
      </c>
      <c r="D5" s="28">
        <v>307</v>
      </c>
      <c r="E5" s="28">
        <v>35.71678321678322</v>
      </c>
      <c r="F5" s="28">
        <v>32</v>
      </c>
      <c r="G5" s="53">
        <f t="shared" ref="G5:G14" si="0">C5</f>
        <v>212.09302325581396</v>
      </c>
      <c r="H5" s="53">
        <f t="shared" ref="H5:H14" si="1">D5</f>
        <v>307</v>
      </c>
      <c r="I5" s="53">
        <f t="shared" ref="I5:I14" si="2">E5</f>
        <v>35.71678321678322</v>
      </c>
      <c r="J5" s="53">
        <f t="shared" ref="J5:J14" si="3">F5</f>
        <v>32</v>
      </c>
      <c r="AF5">
        <v>77.083333333333329</v>
      </c>
      <c r="AG5">
        <v>13.5</v>
      </c>
      <c r="AH5">
        <v>13.5</v>
      </c>
      <c r="AI5">
        <v>16.3</v>
      </c>
      <c r="AJ5">
        <v>34.700000000000003</v>
      </c>
      <c r="AK5">
        <v>5000</v>
      </c>
      <c r="AL5">
        <v>5610</v>
      </c>
      <c r="AM5">
        <v>705</v>
      </c>
      <c r="AN5">
        <v>3035</v>
      </c>
      <c r="AO5">
        <v>402</v>
      </c>
      <c r="AP5">
        <v>502</v>
      </c>
      <c r="AQ5">
        <v>602</v>
      </c>
      <c r="AR5">
        <v>702</v>
      </c>
      <c r="AS5">
        <v>802</v>
      </c>
    </row>
    <row r="6" spans="1:45">
      <c r="A6">
        <v>2</v>
      </c>
      <c r="B6">
        <v>1999</v>
      </c>
      <c r="C6" s="28">
        <v>409.35064935064935</v>
      </c>
      <c r="D6" s="28">
        <v>395</v>
      </c>
      <c r="E6" s="28">
        <v>30.017513134851139</v>
      </c>
      <c r="F6" s="28">
        <v>31.6</v>
      </c>
      <c r="G6" s="53">
        <f t="shared" si="0"/>
        <v>409.35064935064935</v>
      </c>
      <c r="H6" s="53">
        <f t="shared" si="1"/>
        <v>395</v>
      </c>
      <c r="I6" s="53">
        <f t="shared" si="2"/>
        <v>30.017513134851139</v>
      </c>
      <c r="J6" s="53">
        <f t="shared" si="3"/>
        <v>31.6</v>
      </c>
      <c r="AF6">
        <v>117.0923076923077</v>
      </c>
      <c r="AG6">
        <v>25.65</v>
      </c>
      <c r="AH6">
        <v>25.65</v>
      </c>
      <c r="AI6">
        <v>21.9</v>
      </c>
      <c r="AJ6">
        <v>35.799999999999997</v>
      </c>
      <c r="AK6">
        <v>4900</v>
      </c>
      <c r="AL6">
        <v>5920</v>
      </c>
      <c r="AM6">
        <v>1010</v>
      </c>
      <c r="AN6">
        <v>3460</v>
      </c>
      <c r="AO6">
        <v>403</v>
      </c>
      <c r="AP6">
        <v>503</v>
      </c>
      <c r="AQ6">
        <v>603</v>
      </c>
      <c r="AR6">
        <v>703</v>
      </c>
      <c r="AS6">
        <v>803</v>
      </c>
    </row>
    <row r="7" spans="1:45">
      <c r="A7">
        <v>3</v>
      </c>
      <c r="B7">
        <v>2000</v>
      </c>
      <c r="C7" s="28">
        <v>269.26829268292687</v>
      </c>
      <c r="D7" s="28">
        <v>358</v>
      </c>
      <c r="E7" s="28">
        <v>29.578125</v>
      </c>
      <c r="F7" s="28">
        <v>26.8</v>
      </c>
      <c r="G7" s="53">
        <f t="shared" si="0"/>
        <v>269.26829268292687</v>
      </c>
      <c r="H7" s="53">
        <f t="shared" si="1"/>
        <v>358</v>
      </c>
      <c r="I7" s="53">
        <f t="shared" si="2"/>
        <v>29.578125</v>
      </c>
      <c r="J7" s="53">
        <f t="shared" si="3"/>
        <v>26.8</v>
      </c>
      <c r="AF7">
        <v>112.19047619047619</v>
      </c>
      <c r="AG7">
        <v>24.206896551724139</v>
      </c>
      <c r="AH7">
        <v>24.206896551724139</v>
      </c>
      <c r="AI7">
        <v>22.9</v>
      </c>
      <c r="AJ7">
        <v>34.799999999999997</v>
      </c>
      <c r="AK7">
        <v>5100</v>
      </c>
      <c r="AL7">
        <v>6740</v>
      </c>
      <c r="AM7">
        <v>850</v>
      </c>
      <c r="AN7">
        <v>2685</v>
      </c>
      <c r="AO7">
        <v>404</v>
      </c>
      <c r="AP7">
        <v>504</v>
      </c>
      <c r="AQ7">
        <v>604</v>
      </c>
      <c r="AR7">
        <v>704</v>
      </c>
      <c r="AS7">
        <v>804</v>
      </c>
    </row>
    <row r="8" spans="1:45">
      <c r="A8">
        <v>4</v>
      </c>
      <c r="B8">
        <v>2001</v>
      </c>
      <c r="C8" s="28">
        <v>359.48051948051943</v>
      </c>
      <c r="D8" s="28">
        <v>339</v>
      </c>
      <c r="E8" s="28">
        <v>32.387706855791961</v>
      </c>
      <c r="F8" s="28">
        <v>29.2</v>
      </c>
      <c r="G8" s="53">
        <f t="shared" si="0"/>
        <v>359.48051948051943</v>
      </c>
      <c r="H8" s="53">
        <f t="shared" si="1"/>
        <v>339</v>
      </c>
      <c r="I8" s="53">
        <f t="shared" si="2"/>
        <v>32.387706855791961</v>
      </c>
      <c r="J8" s="53">
        <f t="shared" si="3"/>
        <v>29.2</v>
      </c>
      <c r="AF8">
        <v>104.72499999999999</v>
      </c>
      <c r="AG8">
        <v>22.5</v>
      </c>
      <c r="AH8">
        <v>22.5</v>
      </c>
      <c r="AI8">
        <v>23.2</v>
      </c>
      <c r="AJ8">
        <v>38.5</v>
      </c>
      <c r="AK8">
        <v>6200</v>
      </c>
      <c r="AL8">
        <v>6850</v>
      </c>
      <c r="AM8">
        <v>935</v>
      </c>
      <c r="AN8">
        <v>3375</v>
      </c>
      <c r="AO8">
        <v>405</v>
      </c>
      <c r="AP8">
        <v>505</v>
      </c>
      <c r="AQ8">
        <v>605</v>
      </c>
      <c r="AR8">
        <v>705</v>
      </c>
      <c r="AS8">
        <v>805</v>
      </c>
    </row>
    <row r="9" spans="1:45">
      <c r="A9">
        <v>5</v>
      </c>
      <c r="B9">
        <v>2002</v>
      </c>
      <c r="C9" s="28">
        <v>712.72727272727275</v>
      </c>
      <c r="D9" s="28">
        <v>364</v>
      </c>
      <c r="E9" s="28">
        <v>42.924528301886795</v>
      </c>
      <c r="F9" s="28">
        <v>26.1</v>
      </c>
      <c r="G9" s="53">
        <f t="shared" si="0"/>
        <v>712.72727272727275</v>
      </c>
      <c r="H9" s="53">
        <f t="shared" si="1"/>
        <v>364</v>
      </c>
      <c r="I9" s="53">
        <f t="shared" si="2"/>
        <v>42.924528301886795</v>
      </c>
      <c r="J9" s="53">
        <f t="shared" si="3"/>
        <v>26.1</v>
      </c>
      <c r="AF9">
        <v>98.668292682926833</v>
      </c>
      <c r="AG9">
        <v>24.956521739130434</v>
      </c>
      <c r="AH9">
        <v>24.956521739130434</v>
      </c>
      <c r="AI9">
        <v>22.8</v>
      </c>
      <c r="AJ9">
        <v>40.9</v>
      </c>
      <c r="AK9">
        <v>6100</v>
      </c>
      <c r="AL9">
        <v>7100</v>
      </c>
      <c r="AM9">
        <v>700</v>
      </c>
      <c r="AN9">
        <v>3580</v>
      </c>
      <c r="AO9">
        <v>406</v>
      </c>
      <c r="AP9">
        <v>506</v>
      </c>
      <c r="AQ9">
        <v>606</v>
      </c>
      <c r="AR9">
        <v>706</v>
      </c>
      <c r="AS9">
        <v>806</v>
      </c>
    </row>
    <row r="10" spans="1:45">
      <c r="A10">
        <v>6</v>
      </c>
      <c r="B10">
        <v>2003</v>
      </c>
      <c r="C10" s="28">
        <v>531.42857142857144</v>
      </c>
      <c r="D10" s="28">
        <v>360</v>
      </c>
      <c r="E10" s="28">
        <v>35.310734463276837</v>
      </c>
      <c r="F10" s="28">
        <v>23.1</v>
      </c>
      <c r="G10" s="53">
        <f t="shared" si="0"/>
        <v>531.42857142857144</v>
      </c>
      <c r="H10" s="53">
        <f t="shared" si="1"/>
        <v>360</v>
      </c>
      <c r="I10" s="53">
        <f t="shared" si="2"/>
        <v>35.310734463276837</v>
      </c>
      <c r="J10" s="53">
        <f t="shared" si="3"/>
        <v>23.1</v>
      </c>
      <c r="AF10">
        <v>106.39344262295081</v>
      </c>
      <c r="AG10">
        <v>26.824999999999999</v>
      </c>
      <c r="AH10">
        <v>26.824999999999999</v>
      </c>
      <c r="AI10">
        <v>25.8</v>
      </c>
      <c r="AJ10">
        <v>34.299999999999997</v>
      </c>
      <c r="AK10">
        <v>6600</v>
      </c>
      <c r="AL10">
        <v>6600</v>
      </c>
      <c r="AM10">
        <v>1000</v>
      </c>
      <c r="AN10">
        <v>3255</v>
      </c>
      <c r="AO10">
        <v>407</v>
      </c>
      <c r="AP10">
        <v>507</v>
      </c>
      <c r="AQ10">
        <v>607</v>
      </c>
      <c r="AR10">
        <v>707</v>
      </c>
      <c r="AS10">
        <v>807</v>
      </c>
    </row>
    <row r="11" spans="1:45">
      <c r="A11">
        <v>7</v>
      </c>
      <c r="B11">
        <v>2004</v>
      </c>
      <c r="C11" s="28">
        <v>729</v>
      </c>
      <c r="D11" s="28">
        <v>558</v>
      </c>
      <c r="E11" s="28">
        <v>35.434782608695649</v>
      </c>
      <c r="F11" s="28">
        <v>26.9</v>
      </c>
      <c r="G11" s="53">
        <f t="shared" si="0"/>
        <v>729</v>
      </c>
      <c r="H11" s="53">
        <f t="shared" si="1"/>
        <v>558</v>
      </c>
      <c r="I11" s="53">
        <f t="shared" si="2"/>
        <v>35.434782608695649</v>
      </c>
      <c r="J11" s="53">
        <f t="shared" si="3"/>
        <v>26.9</v>
      </c>
      <c r="AF11">
        <v>127.60655737704919</v>
      </c>
      <c r="AG11">
        <v>29.793103448275861</v>
      </c>
      <c r="AH11">
        <v>29.793103448275861</v>
      </c>
      <c r="AI11">
        <v>29.5</v>
      </c>
      <c r="AJ11">
        <v>42</v>
      </c>
      <c r="AK11">
        <v>5500</v>
      </c>
      <c r="AL11">
        <v>6850</v>
      </c>
      <c r="AM11">
        <v>1285</v>
      </c>
      <c r="AN11">
        <v>3695</v>
      </c>
      <c r="AO11">
        <v>408</v>
      </c>
      <c r="AP11">
        <v>508</v>
      </c>
      <c r="AQ11">
        <v>608</v>
      </c>
      <c r="AR11">
        <v>708</v>
      </c>
      <c r="AS11">
        <v>808</v>
      </c>
    </row>
    <row r="12" spans="1:45">
      <c r="A12">
        <v>8</v>
      </c>
      <c r="B12">
        <v>2005</v>
      </c>
      <c r="C12" s="28">
        <v>618.18181818181813</v>
      </c>
      <c r="D12" s="28">
        <v>554</v>
      </c>
      <c r="E12" s="28">
        <v>21.88</v>
      </c>
      <c r="F12" s="28">
        <v>27.9</v>
      </c>
      <c r="G12" s="53">
        <f t="shared" si="0"/>
        <v>618.18181818181813</v>
      </c>
      <c r="H12" s="53">
        <f t="shared" si="1"/>
        <v>554</v>
      </c>
      <c r="I12" s="53">
        <f t="shared" si="2"/>
        <v>21.88</v>
      </c>
      <c r="J12" s="53">
        <f t="shared" si="3"/>
        <v>27.9</v>
      </c>
      <c r="AF12">
        <v>102.8780487804878</v>
      </c>
      <c r="AG12">
        <v>23</v>
      </c>
      <c r="AH12">
        <v>23</v>
      </c>
      <c r="AI12">
        <v>21.9</v>
      </c>
      <c r="AJ12">
        <v>45.7</v>
      </c>
      <c r="AK12">
        <v>0</v>
      </c>
      <c r="AL12">
        <v>6800</v>
      </c>
      <c r="AM12">
        <v>1150</v>
      </c>
      <c r="AN12">
        <v>4020</v>
      </c>
      <c r="AO12">
        <v>409</v>
      </c>
      <c r="AP12">
        <v>509</v>
      </c>
      <c r="AQ12">
        <v>609</v>
      </c>
      <c r="AR12">
        <v>709</v>
      </c>
      <c r="AS12">
        <v>809</v>
      </c>
    </row>
    <row r="13" spans="1:45">
      <c r="A13">
        <v>9</v>
      </c>
      <c r="B13">
        <v>2006</v>
      </c>
      <c r="C13" s="28">
        <v>436.36363636363637</v>
      </c>
      <c r="D13" s="28">
        <v>393</v>
      </c>
      <c r="E13" s="28">
        <v>17.780429594272075</v>
      </c>
      <c r="F13" s="28">
        <v>19</v>
      </c>
      <c r="G13" s="53">
        <f t="shared" si="0"/>
        <v>436.36363636363637</v>
      </c>
      <c r="H13" s="53">
        <f t="shared" si="1"/>
        <v>393</v>
      </c>
      <c r="I13" s="53">
        <f t="shared" si="2"/>
        <v>17.780429594272075</v>
      </c>
      <c r="J13" s="53">
        <f t="shared" si="3"/>
        <v>19</v>
      </c>
      <c r="AF13">
        <v>99.6875</v>
      </c>
      <c r="AG13">
        <v>16.533333333333335</v>
      </c>
      <c r="AH13">
        <v>16.533333333333335</v>
      </c>
      <c r="AI13">
        <v>21</v>
      </c>
      <c r="AJ13">
        <v>43</v>
      </c>
      <c r="AK13">
        <v>3200</v>
      </c>
      <c r="AL13">
        <v>7200</v>
      </c>
      <c r="AM13">
        <v>780</v>
      </c>
      <c r="AN13">
        <v>3870</v>
      </c>
      <c r="AO13">
        <v>410</v>
      </c>
      <c r="AP13">
        <v>510</v>
      </c>
      <c r="AQ13">
        <v>610</v>
      </c>
      <c r="AR13">
        <v>710</v>
      </c>
      <c r="AS13">
        <v>810</v>
      </c>
    </row>
    <row r="14" spans="1:45">
      <c r="A14">
        <v>10</v>
      </c>
      <c r="B14">
        <v>2007</v>
      </c>
      <c r="C14" s="28">
        <v>475.17661238967401</v>
      </c>
      <c r="D14" s="28">
        <v>403.11111111111109</v>
      </c>
      <c r="E14" s="28">
        <v>23.903966597077243</v>
      </c>
      <c r="F14" s="28">
        <v>33</v>
      </c>
      <c r="G14" s="53">
        <f t="shared" si="0"/>
        <v>475.17661238967401</v>
      </c>
      <c r="H14" s="53">
        <f t="shared" si="1"/>
        <v>403.11111111111109</v>
      </c>
      <c r="I14" s="53">
        <f t="shared" si="2"/>
        <v>23.903966597077243</v>
      </c>
      <c r="J14" s="53">
        <f t="shared" si="3"/>
        <v>33</v>
      </c>
      <c r="AF14">
        <v>137.67441860465115</v>
      </c>
      <c r="AG14">
        <v>35.279069767441861</v>
      </c>
      <c r="AH14">
        <v>35.279069767441861</v>
      </c>
      <c r="AI14">
        <v>35</v>
      </c>
      <c r="AJ14">
        <v>45</v>
      </c>
      <c r="AK14">
        <v>5500</v>
      </c>
      <c r="AL14">
        <v>6620</v>
      </c>
      <c r="AM14">
        <v>1830</v>
      </c>
      <c r="AN14">
        <v>4100</v>
      </c>
      <c r="AO14">
        <v>411</v>
      </c>
      <c r="AP14">
        <v>511</v>
      </c>
      <c r="AQ14">
        <v>611</v>
      </c>
      <c r="AR14">
        <v>711</v>
      </c>
      <c r="AS14">
        <v>811</v>
      </c>
    </row>
    <row r="15" spans="1:45">
      <c r="C15" s="28"/>
      <c r="D15" s="28"/>
      <c r="E15" s="28"/>
      <c r="F15" s="28"/>
      <c r="G15" s="12"/>
      <c r="H15" s="12"/>
      <c r="I15" s="12"/>
      <c r="J15" s="12"/>
    </row>
    <row r="16" spans="1:45">
      <c r="B16" t="s">
        <v>38</v>
      </c>
      <c r="C16" s="28">
        <f t="shared" ref="C16:J16" si="4">MIN(C5:C14)</f>
        <v>212.09302325581396</v>
      </c>
      <c r="D16" s="28">
        <f t="shared" si="4"/>
        <v>307</v>
      </c>
      <c r="E16" s="28">
        <f t="shared" si="4"/>
        <v>17.780429594272075</v>
      </c>
      <c r="F16" s="28">
        <f t="shared" si="4"/>
        <v>19</v>
      </c>
      <c r="G16" s="28">
        <f t="shared" si="4"/>
        <v>212.09302325581396</v>
      </c>
      <c r="H16" s="28">
        <f t="shared" si="4"/>
        <v>307</v>
      </c>
      <c r="I16" s="28">
        <f t="shared" si="4"/>
        <v>17.780429594272075</v>
      </c>
      <c r="J16" s="28">
        <f t="shared" si="4"/>
        <v>19</v>
      </c>
    </row>
    <row r="17" spans="1:19">
      <c r="B17" t="s">
        <v>39</v>
      </c>
      <c r="C17" s="28">
        <f t="shared" ref="C17:J17" si="5">MAX(C5:C14)</f>
        <v>729</v>
      </c>
      <c r="D17" s="28">
        <f t="shared" si="5"/>
        <v>558</v>
      </c>
      <c r="E17" s="28">
        <f t="shared" si="5"/>
        <v>42.924528301886795</v>
      </c>
      <c r="F17" s="28">
        <f t="shared" si="5"/>
        <v>33</v>
      </c>
      <c r="G17" s="28">
        <f t="shared" si="5"/>
        <v>729</v>
      </c>
      <c r="H17" s="28">
        <f t="shared" si="5"/>
        <v>558</v>
      </c>
      <c r="I17" s="28">
        <f t="shared" si="5"/>
        <v>42.924528301886795</v>
      </c>
      <c r="J17" s="28">
        <f t="shared" si="5"/>
        <v>33</v>
      </c>
    </row>
    <row r="19" spans="1:19">
      <c r="B19" t="s">
        <v>107</v>
      </c>
    </row>
    <row r="20" spans="1:19" ht="13.5" thickBot="1">
      <c r="C20" t="str">
        <f>'5 Scenario distributions'!$C$4</f>
        <v>X1 F</v>
      </c>
      <c r="D20" t="str">
        <f>'5 Scenario distributions'!$D$4</f>
        <v>X1 S</v>
      </c>
      <c r="E20" t="str">
        <f>'5 Scenario distributions'!$E$4</f>
        <v>X2 F</v>
      </c>
      <c r="F20" t="str">
        <f>'5 Scenario distributions'!$F$4</f>
        <v>X2 S</v>
      </c>
      <c r="G20" t="str">
        <f>'5 Scenario distributions'!$G$4</f>
        <v>X1 F</v>
      </c>
      <c r="H20" t="str">
        <f>'5 Scenario distributions'!$H$4</f>
        <v>X1 S</v>
      </c>
      <c r="I20" t="str">
        <f>'5 Scenario distributions'!$I$4</f>
        <v>X2 F</v>
      </c>
      <c r="J20" t="str">
        <f>'5 Scenario distributions'!$J$4</f>
        <v>X2 S</v>
      </c>
    </row>
    <row r="21" spans="1:19">
      <c r="B21" t="str">
        <f>'5 Scenario distributions'!$C$4</f>
        <v>X1 F</v>
      </c>
      <c r="C21" s="33">
        <f>CORREL('5 Scenario distributions'!$C$5:$C$14,'5 Scenario distributions'!$C$5:$C$14)</f>
        <v>1</v>
      </c>
      <c r="D21" s="34">
        <f>CORREL('5 Scenario distributions'!$C$5:$C$14,'5 Scenario distributions'!$D$5:$D$14)</f>
        <v>0.68477920096028488</v>
      </c>
      <c r="E21" s="34">
        <f>CORREL('5 Scenario distributions'!$C$5:$C$14,'5 Scenario distributions'!$E$5:$E$14)</f>
        <v>0.19905553433260173</v>
      </c>
      <c r="F21" s="35">
        <f>CORREL('5 Scenario distributions'!$C$5:$C$14,'5 Scenario distributions'!$F$5:$F$14)</f>
        <v>-0.27494444751060299</v>
      </c>
      <c r="G21" s="31">
        <f>CORREL('5 Scenario distributions'!$C$5:$C$14,'5 Scenario distributions'!$G$5:$G$14)</f>
        <v>1</v>
      </c>
      <c r="H21" s="31">
        <f>CORREL('5 Scenario distributions'!$C$5:$C$14,'5 Scenario distributions'!$H$5:$H$14)</f>
        <v>0.68477920096028488</v>
      </c>
      <c r="I21" s="31">
        <f>CORREL('5 Scenario distributions'!$C$5:$C$14,'5 Scenario distributions'!$I$5:$I$14)</f>
        <v>0.19905553433260173</v>
      </c>
      <c r="J21" s="31">
        <f>CORREL('5 Scenario distributions'!$C$5:$C$14,'5 Scenario distributions'!$J$5:$J$14)</f>
        <v>-0.27494444751060299</v>
      </c>
    </row>
    <row r="22" spans="1:19">
      <c r="B22" t="str">
        <f>'5 Scenario distributions'!$D$4</f>
        <v>X1 S</v>
      </c>
      <c r="C22" s="36"/>
      <c r="D22" s="37">
        <f>CORREL('5 Scenario distributions'!$D$5:$D$14,'5 Scenario distributions'!$D$5:$D$14)</f>
        <v>1.0000000000000002</v>
      </c>
      <c r="E22" s="38">
        <f>CORREL('5 Scenario distributions'!$D$5:$D$14,'5 Scenario distributions'!$E$5:$E$14)</f>
        <v>-0.28894325551500988</v>
      </c>
      <c r="F22" s="39">
        <f>CORREL('5 Scenario distributions'!$D$5:$D$14,'5 Scenario distributions'!$F$5:$F$14)</f>
        <v>-7.4579366663190511E-2</v>
      </c>
      <c r="G22" s="31">
        <f>CORREL('5 Scenario distributions'!$D$5:$D$14,'5 Scenario distributions'!$G$5:$G$14)</f>
        <v>0.68477920096028488</v>
      </c>
      <c r="H22" s="31">
        <f>CORREL('5 Scenario distributions'!$D$5:$D$14,'5 Scenario distributions'!$H$5:$H$14)</f>
        <v>1.0000000000000002</v>
      </c>
      <c r="I22" s="31">
        <f>CORREL('5 Scenario distributions'!$D$5:$D$14,'5 Scenario distributions'!$I$5:$I$14)</f>
        <v>-0.28894325551500988</v>
      </c>
      <c r="J22" s="31">
        <f>CORREL('5 Scenario distributions'!$D$5:$D$14,'5 Scenario distributions'!$J$5:$J$14)</f>
        <v>-7.4579366663190511E-2</v>
      </c>
      <c r="P22" s="31"/>
      <c r="Q22" s="31"/>
      <c r="R22" s="31"/>
      <c r="S22" s="31"/>
    </row>
    <row r="23" spans="1:19">
      <c r="B23" t="str">
        <f>'5 Scenario distributions'!$E$4</f>
        <v>X2 F</v>
      </c>
      <c r="C23" s="36"/>
      <c r="D23" s="2"/>
      <c r="E23" s="37">
        <f>CORREL('5 Scenario distributions'!$E$5:$E$14,'5 Scenario distributions'!$E$5:$E$14)</f>
        <v>1</v>
      </c>
      <c r="F23" s="39">
        <f>CORREL('5 Scenario distributions'!$E$5:$E$14,'5 Scenario distributions'!$F$5:$F$14)</f>
        <v>0.17958266920535879</v>
      </c>
      <c r="G23" s="31">
        <f>CORREL('5 Scenario distributions'!$E$5:$E$14,'5 Scenario distributions'!$G$5:$G$14)</f>
        <v>0.19905553433260173</v>
      </c>
      <c r="H23" s="31">
        <f>CORREL('5 Scenario distributions'!$E$5:$E$14,'5 Scenario distributions'!$H$5:$H$14)</f>
        <v>-0.28894325551500988</v>
      </c>
      <c r="I23" s="31">
        <f>CORREL('5 Scenario distributions'!$E$5:$E$14,'5 Scenario distributions'!$I$5:$I$14)</f>
        <v>1</v>
      </c>
      <c r="J23" s="31">
        <f>CORREL('5 Scenario distributions'!$E$5:$E$14,'5 Scenario distributions'!$J$5:$J$14)</f>
        <v>0.17958266920535879</v>
      </c>
      <c r="N23" s="31"/>
      <c r="O23" s="31"/>
      <c r="P23" s="31"/>
      <c r="Q23" s="31"/>
      <c r="R23" s="31"/>
      <c r="S23" s="31"/>
    </row>
    <row r="24" spans="1:19" ht="13.5" thickBot="1">
      <c r="B24" t="str">
        <f>'5 Scenario distributions'!$F$4</f>
        <v>X2 S</v>
      </c>
      <c r="C24" s="3"/>
      <c r="D24" s="4"/>
      <c r="E24" s="4"/>
      <c r="F24" s="40">
        <f>CORREL('5 Scenario distributions'!$F$5:$F$14,'5 Scenario distributions'!$F$5:$F$14)</f>
        <v>1</v>
      </c>
      <c r="G24" s="31">
        <f>CORREL('5 Scenario distributions'!$F$5:$F$14,'5 Scenario distributions'!$G$5:$G$14)</f>
        <v>-0.27494444751060299</v>
      </c>
      <c r="H24" s="31">
        <f>CORREL('5 Scenario distributions'!$F$5:$F$14,'5 Scenario distributions'!$H$5:$H$14)</f>
        <v>-7.4579366663190511E-2</v>
      </c>
      <c r="I24" s="31">
        <f>CORREL('5 Scenario distributions'!$F$5:$F$14,'5 Scenario distributions'!$I$5:$I$14)</f>
        <v>0.17958266920535879</v>
      </c>
      <c r="J24" s="31">
        <f>CORREL('5 Scenario distributions'!$F$5:$F$14,'5 Scenario distributions'!$J$5:$J$14)</f>
        <v>1</v>
      </c>
      <c r="O24" s="31"/>
      <c r="P24" s="31"/>
      <c r="Q24" s="31"/>
      <c r="R24" s="31"/>
      <c r="S24" s="31"/>
    </row>
    <row r="25" spans="1:19">
      <c r="B25" t="str">
        <f>'5 Scenario distributions'!$G$4</f>
        <v>X1 F</v>
      </c>
      <c r="G25" s="32">
        <f>CORREL('5 Scenario distributions'!$G$5:$G$14,'5 Scenario distributions'!$G$5:$G$14)</f>
        <v>1</v>
      </c>
      <c r="H25" s="31">
        <f>CORREL('5 Scenario distributions'!$G$5:$G$14,'5 Scenario distributions'!$H$5:$H$14)</f>
        <v>0.68477920096028488</v>
      </c>
      <c r="I25" s="31">
        <f>CORREL('5 Scenario distributions'!$G$5:$G$14,'5 Scenario distributions'!$I$5:$I$14)</f>
        <v>0.19905553433260173</v>
      </c>
      <c r="J25" s="31">
        <f>CORREL('5 Scenario distributions'!$G$5:$G$14,'5 Scenario distributions'!$J$5:$J$14)</f>
        <v>-0.27494444751060299</v>
      </c>
      <c r="P25" s="31"/>
      <c r="Q25" s="31"/>
      <c r="R25" s="31"/>
      <c r="S25" s="31"/>
    </row>
    <row r="26" spans="1:19">
      <c r="B26" t="str">
        <f>'5 Scenario distributions'!$H$4</f>
        <v>X1 S</v>
      </c>
      <c r="H26" s="32">
        <f>CORREL('5 Scenario distributions'!$H$5:$H$14,'5 Scenario distributions'!$H$5:$H$14)</f>
        <v>1.0000000000000002</v>
      </c>
      <c r="I26" s="31">
        <f>CORREL('5 Scenario distributions'!$H$5:$H$14,'5 Scenario distributions'!$I$5:$I$14)</f>
        <v>-0.28894325551500988</v>
      </c>
      <c r="J26" s="31">
        <f>CORREL('5 Scenario distributions'!$H$5:$H$14,'5 Scenario distributions'!$J$5:$J$14)</f>
        <v>-7.4579366663190511E-2</v>
      </c>
      <c r="Q26" s="31"/>
      <c r="R26" s="31"/>
      <c r="S26" s="31"/>
    </row>
    <row r="27" spans="1:19">
      <c r="B27" t="str">
        <f>'5 Scenario distributions'!$I$4</f>
        <v>X2 F</v>
      </c>
      <c r="I27" s="32">
        <f>CORREL('5 Scenario distributions'!$I$5:$I$14,'5 Scenario distributions'!$I$5:$I$14)</f>
        <v>1</v>
      </c>
      <c r="J27" s="31">
        <f>CORREL('5 Scenario distributions'!$I$5:$I$14,'5 Scenario distributions'!$J$5:$J$14)</f>
        <v>0.17958266920535879</v>
      </c>
      <c r="R27" s="31"/>
      <c r="S27" s="31"/>
    </row>
    <row r="28" spans="1:19">
      <c r="B28" t="str">
        <f>'5 Scenario distributions'!$J$4</f>
        <v>X2 S</v>
      </c>
      <c r="J28" s="32">
        <f>CORREL('5 Scenario distributions'!$J$5:$J$14,'5 Scenario distributions'!$J$5:$J$14)</f>
        <v>1</v>
      </c>
      <c r="S28" s="31"/>
    </row>
    <row r="30" spans="1:19" s="53" customFormat="1">
      <c r="A30" s="9" t="str">
        <f>"Univariate Parameter Estimation for "&amp;'5 Scenario distributions'!G4&amp;" at 1/23/2010 12:00:17 AM"</f>
        <v>Univariate Parameter Estimation for X1 F at 1/23/2010 12:00:17 AM</v>
      </c>
      <c r="B30" s="6"/>
      <c r="C30" s="6"/>
      <c r="D30" s="6"/>
      <c r="F30" s="9" t="str">
        <f>"Univariate Parameter Estimation for "&amp;'5 Scenario distributions'!H4&amp;" at 1/23/2010 12:00:40 AM"</f>
        <v>Univariate Parameter Estimation for X1 S at 1/23/2010 12:00:40 AM</v>
      </c>
      <c r="G30" s="6"/>
      <c r="H30" s="6"/>
      <c r="I30" s="6"/>
      <c r="K30" s="9" t="str">
        <f>"Univariate Parameter Estimation for "&amp;'5 Scenario distributions'!I4&amp;" at 1/23/2010 12:00:57 AM"</f>
        <v>Univariate Parameter Estimation for X2 F at 1/23/2010 12:00:57 AM</v>
      </c>
      <c r="L30" s="6"/>
      <c r="M30" s="6"/>
      <c r="N30" s="6"/>
      <c r="P30" s="9" t="str">
        <f>"Univariate Parameter Estimation for "&amp;'5 Scenario distributions'!J4&amp;" at 1/23/2010 12:01:14 AM"</f>
        <v>Univariate Parameter Estimation for X2 S at 1/23/2010 12:01:14 AM</v>
      </c>
      <c r="Q30" s="6"/>
      <c r="R30" s="6"/>
      <c r="S30" s="6"/>
    </row>
    <row r="31" spans="1:19" s="53" customFormat="1">
      <c r="A31" s="7"/>
      <c r="B31" s="7"/>
      <c r="C31" s="121" t="s">
        <v>34</v>
      </c>
      <c r="D31" s="121"/>
      <c r="F31" s="7"/>
      <c r="G31" s="7"/>
      <c r="H31" s="121" t="s">
        <v>34</v>
      </c>
      <c r="I31" s="121"/>
      <c r="K31" s="7"/>
      <c r="L31" s="7"/>
      <c r="M31" s="121" t="s">
        <v>34</v>
      </c>
      <c r="N31" s="121"/>
      <c r="P31" s="7"/>
      <c r="Q31" s="7"/>
      <c r="R31" s="121" t="s">
        <v>34</v>
      </c>
      <c r="S31" s="121"/>
    </row>
    <row r="32" spans="1:19" s="53" customFormat="1" ht="13.5" thickBot="1">
      <c r="A32" s="8" t="s">
        <v>7</v>
      </c>
      <c r="B32" s="8" t="s">
        <v>8</v>
      </c>
      <c r="C32" s="11" t="s">
        <v>35</v>
      </c>
      <c r="D32" s="11" t="s">
        <v>36</v>
      </c>
      <c r="F32" s="8" t="s">
        <v>7</v>
      </c>
      <c r="G32" s="8" t="s">
        <v>8</v>
      </c>
      <c r="H32" s="11" t="s">
        <v>35</v>
      </c>
      <c r="I32" s="11" t="s">
        <v>36</v>
      </c>
      <c r="K32" s="8" t="s">
        <v>7</v>
      </c>
      <c r="L32" s="8" t="s">
        <v>8</v>
      </c>
      <c r="M32" s="11" t="s">
        <v>35</v>
      </c>
      <c r="N32" s="11" t="s">
        <v>36</v>
      </c>
      <c r="P32" s="8" t="s">
        <v>7</v>
      </c>
      <c r="Q32" s="8" t="s">
        <v>8</v>
      </c>
      <c r="R32" s="11" t="s">
        <v>35</v>
      </c>
      <c r="S32" s="11" t="s">
        <v>36</v>
      </c>
    </row>
    <row r="33" spans="1:19" s="53" customFormat="1">
      <c r="A33" s="6" t="s">
        <v>9</v>
      </c>
      <c r="B33" s="10" t="s">
        <v>24</v>
      </c>
      <c r="C33" s="6">
        <f t="array" ref="C33:D33">_xll.MLEBETA(G5:G14,MIN(G5:G14)*(1-SIGN(MIN(G5:G14))*0.01),MAX(G5:G14)*(1+SIGN(MAX(G5:G14))*0.01))</f>
        <v>0.63263942602873247</v>
      </c>
      <c r="D33" s="6">
        <v>0.63996297999115859</v>
      </c>
      <c r="F33" s="6" t="s">
        <v>9</v>
      </c>
      <c r="G33" s="10" t="s">
        <v>24</v>
      </c>
      <c r="H33" s="6">
        <f t="array" ref="H33:I33">_xll.MLEBETA(H5:H14,MIN(H5:H14)*(1-SIGN(MIN(H5:H14))*0.01),MAX(H5:H14)*(1+SIGN(MAX(H5:H14))*0.01))</f>
        <v>0.62256974045967206</v>
      </c>
      <c r="I33" s="6">
        <v>0.7920007923596093</v>
      </c>
      <c r="K33" s="6" t="s">
        <v>9</v>
      </c>
      <c r="L33" s="10" t="s">
        <v>24</v>
      </c>
      <c r="M33" s="6">
        <f t="array" ref="M33:N33">_xll.MLEBETA(I5:I14,MIN(I5:I14)*(1-SIGN(MIN(I5:I14))*0.01),MAX(I5:I14)*(1+SIGN(MAX(I5:I14))*0.01))</f>
        <v>0.79744549803886156</v>
      </c>
      <c r="N33" s="6">
        <v>0.84636866714180592</v>
      </c>
      <c r="P33" s="6" t="s">
        <v>9</v>
      </c>
      <c r="Q33" s="10" t="s">
        <v>24</v>
      </c>
      <c r="R33" s="6">
        <f t="array" ref="R33:S33">_xll.MLEBETA(J5:J14,MIN(J5:J14)*(1-SIGN(MIN(J5:J14))*0.01),MAX(J5:J14)*(1+SIGN(MAX(J5:J14))*0.01))</f>
        <v>0.96880857460558834</v>
      </c>
      <c r="S33" s="6">
        <v>0.74297117298945836</v>
      </c>
    </row>
    <row r="34" spans="1:19" s="53" customFormat="1">
      <c r="A34" s="6" t="s">
        <v>10</v>
      </c>
      <c r="B34" s="10" t="s">
        <v>25</v>
      </c>
      <c r="C34" s="6">
        <f t="array" ref="C34:D34">_xll.MLEDEXPON(G5:G14)</f>
        <v>455.77012437665519</v>
      </c>
      <c r="D34" s="6">
        <v>137.99581535937904</v>
      </c>
      <c r="F34" s="6" t="s">
        <v>10</v>
      </c>
      <c r="G34" s="10" t="s">
        <v>25</v>
      </c>
      <c r="H34" s="6">
        <f t="array" ref="H34:I34">_xll.MLEDEXPON(H5:H14)</f>
        <v>378.5</v>
      </c>
      <c r="I34" s="6">
        <v>57.511111111111106</v>
      </c>
      <c r="K34" s="6" t="s">
        <v>10</v>
      </c>
      <c r="L34" s="10" t="s">
        <v>25</v>
      </c>
      <c r="M34" s="6">
        <f t="array" ref="M34:N34">_xll.MLEDEXPON(I5:I14)</f>
        <v>31.202609995321552</v>
      </c>
      <c r="N34" s="6">
        <v>5.8614501120233999</v>
      </c>
      <c r="P34" s="6" t="s">
        <v>10</v>
      </c>
      <c r="Q34" s="10" t="s">
        <v>25</v>
      </c>
      <c r="R34" s="6">
        <f t="array" ref="R34:S34">_xll.MLEDEXPON(J5:J14)</f>
        <v>27.4</v>
      </c>
      <c r="S34" s="6">
        <v>3.1799999999999997</v>
      </c>
    </row>
    <row r="35" spans="1:19" s="53" customFormat="1">
      <c r="A35" s="6" t="s">
        <v>11</v>
      </c>
      <c r="B35" s="10" t="s">
        <v>26</v>
      </c>
      <c r="C35" s="6">
        <f>MIN(G5:G14)</f>
        <v>212.09302325581396</v>
      </c>
      <c r="D35" s="6">
        <f t="array" ref="D35">_xll.MLEEXPON(G5:G14-MIN(G5:G14))</f>
        <v>263.21401633027432</v>
      </c>
      <c r="F35" s="6" t="s">
        <v>11</v>
      </c>
      <c r="G35" s="10" t="s">
        <v>26</v>
      </c>
      <c r="H35" s="6">
        <f>MIN(H5:H14)</f>
        <v>307</v>
      </c>
      <c r="I35" s="6">
        <f t="array" ref="I35">_xll.MLEEXPON(H5:H14-MIN(H5:H14))</f>
        <v>96.111111111111114</v>
      </c>
      <c r="K35" s="6" t="s">
        <v>11</v>
      </c>
      <c r="L35" s="10" t="s">
        <v>26</v>
      </c>
      <c r="M35" s="6">
        <f>MIN(I5:I14)</f>
        <v>17.780429594272075</v>
      </c>
      <c r="N35" s="6">
        <f t="array" ref="N35">_xll.MLEEXPON(I5:I14-MIN(I5:I14))</f>
        <v>12.713027382991417</v>
      </c>
      <c r="P35" s="6" t="s">
        <v>11</v>
      </c>
      <c r="Q35" s="10" t="s">
        <v>26</v>
      </c>
      <c r="R35" s="6">
        <f>MIN(J5:J14)</f>
        <v>19</v>
      </c>
      <c r="S35" s="6">
        <f t="array" ref="S35">_xll.MLEEXPON(J5:J14-MIN(J5:J14))</f>
        <v>8.56</v>
      </c>
    </row>
    <row r="36" spans="1:19" s="53" customFormat="1">
      <c r="A36" s="6" t="s">
        <v>12</v>
      </c>
      <c r="B36" s="10" t="s">
        <v>27</v>
      </c>
      <c r="C36" s="6">
        <f t="array" ref="C36:D36">IF(MIN(G5:G14)&lt;0,"",_xll.MLEGAMMA(G5:G14))</f>
        <v>7.4902872908973039</v>
      </c>
      <c r="D36" s="6">
        <v>63.456449816512773</v>
      </c>
      <c r="F36" s="6" t="s">
        <v>12</v>
      </c>
      <c r="G36" s="10" t="s">
        <v>27</v>
      </c>
      <c r="H36" s="6">
        <f t="array" ref="H36:I36">IF(MIN(H5:H14)&lt;0,"",_xll.MLEGAMMA(H5:H14))</f>
        <v>27.63027511822273</v>
      </c>
      <c r="I36" s="6">
        <v>14.58947149046848</v>
      </c>
      <c r="K36" s="6" t="s">
        <v>12</v>
      </c>
      <c r="L36" s="10" t="s">
        <v>27</v>
      </c>
      <c r="M36" s="6">
        <f t="array" ref="M36:N36">IF(MIN(I5:I14)&lt;0,"",_xll.MLEGAMMA(I5:I14))</f>
        <v>16.619597709027921</v>
      </c>
      <c r="N36" s="6">
        <v>1.8347891153044678</v>
      </c>
      <c r="P36" s="6" t="s">
        <v>12</v>
      </c>
      <c r="Q36" s="10" t="s">
        <v>27</v>
      </c>
      <c r="R36" s="6">
        <f t="array" ref="R36:S36">IF(MIN(J5:J14)&lt;0,"",_xll.MLEGAMMA(J5:J14))</f>
        <v>42.28070222402031</v>
      </c>
      <c r="S36" s="6">
        <v>0.65183401765599691</v>
      </c>
    </row>
    <row r="37" spans="1:19" s="53" customFormat="1">
      <c r="A37" s="6" t="s">
        <v>13</v>
      </c>
      <c r="B37" s="10" t="s">
        <v>28</v>
      </c>
      <c r="C37" s="6">
        <f t="array" ref="C37:D37">IF(MIN(G5:G14)&lt;=0,"",_xll.MLELOGISTIC(G5:G14))</f>
        <v>471.95354052322136</v>
      </c>
      <c r="D37" s="6">
        <v>99.561017046078774</v>
      </c>
      <c r="F37" s="6" t="s">
        <v>13</v>
      </c>
      <c r="G37" s="10" t="s">
        <v>28</v>
      </c>
      <c r="H37" s="6">
        <f t="array" ref="H37:I37">IF(MIN(H5:H14)&lt;=0,"",_xll.MLELOGISTIC(H5:H14))</f>
        <v>388.8645211886211</v>
      </c>
      <c r="I37" s="6">
        <v>43.62250316326903</v>
      </c>
      <c r="K37" s="6" t="s">
        <v>13</v>
      </c>
      <c r="L37" s="10" t="s">
        <v>28</v>
      </c>
      <c r="M37" s="6">
        <f t="array" ref="M37:N37">IF(MIN(I5:I14)&lt;=0,"",_xll.MLELOGISTIC(I5:I14))</f>
        <v>30.789487127979037</v>
      </c>
      <c r="N37" s="6">
        <v>4.2082407745774129</v>
      </c>
      <c r="P37" s="6" t="s">
        <v>13</v>
      </c>
      <c r="Q37" s="10" t="s">
        <v>28</v>
      </c>
      <c r="R37" s="6">
        <f t="array" ref="R37:S37">IF(MIN(J5:J14)&lt;=0,"",_xll.MLELOGISTIC(J5:J14))</f>
        <v>27.832539414953711</v>
      </c>
      <c r="S37" s="6">
        <v>2.3191259131366389</v>
      </c>
    </row>
    <row r="38" spans="1:19" s="53" customFormat="1">
      <c r="A38" s="6" t="s">
        <v>14</v>
      </c>
      <c r="B38" s="10" t="s">
        <v>26</v>
      </c>
      <c r="C38" s="6">
        <f t="array" ref="C38:D38">_xll.MLELOGLOG(G5:G14)</f>
        <v>393.39730904633291</v>
      </c>
      <c r="D38" s="6">
        <v>148.92048606812793</v>
      </c>
      <c r="F38" s="6" t="s">
        <v>14</v>
      </c>
      <c r="G38" s="10" t="s">
        <v>26</v>
      </c>
      <c r="H38" s="6">
        <f t="array" ref="H38:I38">_xll.MLELOGLOG(H5:H14)</f>
        <v>367.94793249945326</v>
      </c>
      <c r="I38" s="6">
        <v>54.821415520240777</v>
      </c>
      <c r="K38" s="6" t="s">
        <v>14</v>
      </c>
      <c r="L38" s="10" t="s">
        <v>26</v>
      </c>
      <c r="M38" s="6">
        <f t="array" ref="M38:N38">_xll.MLELOGLOG(I5:I14)</f>
        <v>26.851978341777595</v>
      </c>
      <c r="N38" s="6">
        <v>6.9320587788265922</v>
      </c>
      <c r="P38" s="6" t="s">
        <v>14</v>
      </c>
      <c r="Q38" s="10" t="s">
        <v>26</v>
      </c>
      <c r="R38" s="6">
        <f t="array" ref="R38:S38">_xll.MLELOGLOG(J5:J14)</f>
        <v>25.422913095582842</v>
      </c>
      <c r="S38" s="6">
        <v>4.3525184421977103</v>
      </c>
    </row>
    <row r="39" spans="1:19" s="53" customFormat="1">
      <c r="A39" s="6" t="s">
        <v>15</v>
      </c>
      <c r="B39" s="10" t="s">
        <v>28</v>
      </c>
      <c r="C39" s="6">
        <f t="array" ref="C39:D39">IF(MIN(G5:G14)&lt;=0,"",_xll.MLELOGLOGISTIC(G5:G14))</f>
        <v>4.4590715762292099</v>
      </c>
      <c r="D39" s="6">
        <v>457.34478294106276</v>
      </c>
      <c r="F39" s="6" t="s">
        <v>15</v>
      </c>
      <c r="G39" s="10" t="s">
        <v>28</v>
      </c>
      <c r="H39" s="6">
        <f t="array" ref="H39:I39">IF(MIN(H5:H14)&lt;=0,"",_xll.MLELOGLOGISTIC(H5:H14))</f>
        <v>9.6797323687400176</v>
      </c>
      <c r="I39" s="6">
        <v>387.33651075448199</v>
      </c>
      <c r="K39" s="6" t="s">
        <v>15</v>
      </c>
      <c r="L39" s="10" t="s">
        <v>28</v>
      </c>
      <c r="M39" s="6">
        <f t="array" ref="M39:N39">IF(MIN(I5:I14)&lt;=0,"",_xll.MLELOGLOGISTIC(I5:I14))</f>
        <v>6.8223640820465379</v>
      </c>
      <c r="N39" s="6">
        <v>30.418394348195921</v>
      </c>
      <c r="P39" s="6" t="s">
        <v>15</v>
      </c>
      <c r="Q39" s="10" t="s">
        <v>28</v>
      </c>
      <c r="R39" s="6">
        <f t="array" ref="R39:S39">IF(MIN(J5:J14)&lt;=0,"",_xll.MLELOGLOGISTIC(J5:J14))</f>
        <v>11.37457882817051</v>
      </c>
      <c r="S39" s="6">
        <v>27.600313640963051</v>
      </c>
    </row>
    <row r="40" spans="1:19" s="53" customFormat="1">
      <c r="A40" s="6" t="s">
        <v>16</v>
      </c>
      <c r="B40" s="10" t="s">
        <v>28</v>
      </c>
      <c r="C40" s="6">
        <f t="array" ref="C40:D40">IF(MIN(G5:G14)&lt;=0,"",_xll.MLELOGNORM(G5:G14))</f>
        <v>6.0957251794213274</v>
      </c>
      <c r="D40" s="6">
        <v>0.38258801515154289</v>
      </c>
      <c r="F40" s="6" t="s">
        <v>16</v>
      </c>
      <c r="G40" s="10" t="s">
        <v>28</v>
      </c>
      <c r="H40" s="6">
        <f t="array" ref="H40:I40">IF(MIN(H5:H14)&lt;=0,"",_xll.MLELOGNORM(H5:H14))</f>
        <v>5.9810070000253024</v>
      </c>
      <c r="I40" s="6">
        <v>0.1860207794865941</v>
      </c>
      <c r="K40" s="6" t="s">
        <v>16</v>
      </c>
      <c r="L40" s="10" t="s">
        <v>28</v>
      </c>
      <c r="M40" s="6">
        <f t="array" ref="M40:N40">IF(MIN(I5:I14)&lt;=0,"",_xll.MLELOGNORM(I5:I14))</f>
        <v>3.3871255785425198</v>
      </c>
      <c r="N40" s="6">
        <v>0.25337436788256884</v>
      </c>
      <c r="P40" s="6" t="s">
        <v>16</v>
      </c>
      <c r="Q40" s="10" t="s">
        <v>28</v>
      </c>
      <c r="R40" s="6">
        <f t="array" ref="R40:S40">IF(MIN(J5:J14)&lt;=0,"",_xll.MLELOGNORM(J5:J14))</f>
        <v>3.3044931068108072</v>
      </c>
      <c r="S40" s="6">
        <v>0.15791832738930583</v>
      </c>
    </row>
    <row r="41" spans="1:19" s="53" customFormat="1">
      <c r="A41" s="6" t="s">
        <v>17</v>
      </c>
      <c r="B41" s="10" t="s">
        <v>26</v>
      </c>
      <c r="C41" s="6">
        <f t="array" ref="C41:D41">_xll.MLENORM(G5:G14)</f>
        <v>475.30703958608819</v>
      </c>
      <c r="D41" s="6">
        <v>165.92393782095127</v>
      </c>
      <c r="F41" s="6" t="s">
        <v>17</v>
      </c>
      <c r="G41" s="10" t="s">
        <v>26</v>
      </c>
      <c r="H41" s="6">
        <f t="array" ref="H41:I41">_xll.MLENORM(H5:H14)</f>
        <v>403.11111111111114</v>
      </c>
      <c r="I41" s="6">
        <v>81.053617370780444</v>
      </c>
      <c r="K41" s="6" t="s">
        <v>17</v>
      </c>
      <c r="L41" s="10" t="s">
        <v>26</v>
      </c>
      <c r="M41" s="6">
        <f t="array" ref="M41:N41">_xll.MLENORM(I5:I14)</f>
        <v>30.493456977263499</v>
      </c>
      <c r="N41" s="6">
        <v>7.1646644041286773</v>
      </c>
      <c r="P41" s="6" t="s">
        <v>17</v>
      </c>
      <c r="Q41" s="10" t="s">
        <v>26</v>
      </c>
      <c r="R41" s="6">
        <f t="array" ref="R41:S41">_xll.MLENORM(J5:J14)</f>
        <v>27.560000000000002</v>
      </c>
      <c r="S41" s="6">
        <v>4.0588668369385728</v>
      </c>
    </row>
    <row r="42" spans="1:19" s="53" customFormat="1">
      <c r="A42" s="6" t="s">
        <v>18</v>
      </c>
      <c r="B42" s="10" t="s">
        <v>29</v>
      </c>
      <c r="C42" s="6">
        <f t="array" ref="C42:D42">IF(MIN(G5:G14)&lt;=0,"",_xll.MLEPARETO(G5:G14))</f>
        <v>212.09302325581396</v>
      </c>
      <c r="D42" s="6">
        <v>1.3537291362480801</v>
      </c>
      <c r="F42" s="6" t="s">
        <v>18</v>
      </c>
      <c r="G42" s="10" t="s">
        <v>29</v>
      </c>
      <c r="H42" s="6">
        <f t="array" ref="H42:I42">IF(MIN(H5:H14)&lt;=0,"",_xll.MLEPARETO(H5:H14))</f>
        <v>307</v>
      </c>
      <c r="I42" s="6">
        <v>3.9345410029624053</v>
      </c>
      <c r="K42" s="6" t="s">
        <v>18</v>
      </c>
      <c r="L42" s="10" t="s">
        <v>29</v>
      </c>
      <c r="M42" s="6">
        <f t="array" ref="M42:N42">IF(MIN(I5:I14)&lt;=0,"",_xll.MLEPARETO(I5:I14))</f>
        <v>17.780429594272075</v>
      </c>
      <c r="N42" s="6">
        <v>1.9645316111988429</v>
      </c>
      <c r="P42" s="6" t="s">
        <v>18</v>
      </c>
      <c r="Q42" s="10" t="s">
        <v>29</v>
      </c>
      <c r="R42" s="6">
        <f t="array" ref="R42:S42">IF(MIN(J5:J14)&lt;=0,"",_xll.MLEPARETO(J5:J14))</f>
        <v>19</v>
      </c>
      <c r="S42" s="6">
        <v>2.7773601889872577</v>
      </c>
    </row>
    <row r="43" spans="1:19" s="53" customFormat="1">
      <c r="A43" s="6" t="s">
        <v>19</v>
      </c>
      <c r="B43" s="10" t="s">
        <v>30</v>
      </c>
      <c r="C43" s="6">
        <f t="array" ref="C43:D43">_xll.MLEUNIFORM(G5:G14)</f>
        <v>212.09302325581396</v>
      </c>
      <c r="D43" s="6">
        <v>729</v>
      </c>
      <c r="F43" s="6" t="s">
        <v>19</v>
      </c>
      <c r="G43" s="10" t="s">
        <v>30</v>
      </c>
      <c r="H43" s="6">
        <f t="array" ref="H43:I43">_xll.MLEUNIFORM(H5:H14)</f>
        <v>307</v>
      </c>
      <c r="I43" s="6">
        <v>558</v>
      </c>
      <c r="K43" s="6" t="s">
        <v>19</v>
      </c>
      <c r="L43" s="10" t="s">
        <v>30</v>
      </c>
      <c r="M43" s="6">
        <f t="array" ref="M43:N43">_xll.MLEUNIFORM(I5:I14)</f>
        <v>17.780429594272075</v>
      </c>
      <c r="N43" s="6">
        <v>42.924528301886795</v>
      </c>
      <c r="P43" s="6" t="s">
        <v>19</v>
      </c>
      <c r="Q43" s="10" t="s">
        <v>30</v>
      </c>
      <c r="R43" s="6">
        <f t="array" ref="R43:S43">_xll.MLEUNIFORM(J5:J14)</f>
        <v>19</v>
      </c>
      <c r="S43" s="6">
        <v>33</v>
      </c>
    </row>
    <row r="44" spans="1:19" s="53" customFormat="1">
      <c r="A44" s="6" t="s">
        <v>20</v>
      </c>
      <c r="B44" s="10" t="s">
        <v>27</v>
      </c>
      <c r="C44" s="6">
        <f t="array" ref="C44:D44">IF(MIN(G5:G14)&lt;=0,"",_xll.MLEWEIB(G5:G14))</f>
        <v>3.2009754155730992</v>
      </c>
      <c r="D44" s="6">
        <v>532381929.90447015</v>
      </c>
      <c r="F44" s="6" t="s">
        <v>20</v>
      </c>
      <c r="G44" s="10" t="s">
        <v>27</v>
      </c>
      <c r="H44" s="6">
        <f t="array" ref="H44:I44">IF(MIN(H5:H14)&lt;=0,"",_xll.MLEWEIB(H5:H14))</f>
        <v>4.9322040582688853</v>
      </c>
      <c r="I44" s="6">
        <v>10614501442407.979</v>
      </c>
      <c r="K44" s="6" t="s">
        <v>20</v>
      </c>
      <c r="L44" s="10" t="s">
        <v>27</v>
      </c>
      <c r="M44" s="6">
        <f t="array" ref="M44:N44">IF(MIN(I5:I14)&lt;=0,"",_xll.MLEWEIB(I5:I14))</f>
        <v>4.9197220211619461</v>
      </c>
      <c r="N44" s="6">
        <v>30869564.791350923</v>
      </c>
      <c r="P44" s="6" t="s">
        <v>20</v>
      </c>
      <c r="Q44" s="10" t="s">
        <v>27</v>
      </c>
      <c r="R44" s="6">
        <f t="array" ref="R44:S44">IF(MIN(J5:J14)&lt;=0,"",_xll.MLEWEIB(J5:J14))</f>
        <v>8.4411444426368281</v>
      </c>
      <c r="S44" s="6">
        <v>2374649127650.9204</v>
      </c>
    </row>
    <row r="45" spans="1:19" s="53" customFormat="1">
      <c r="A45" s="6" t="s">
        <v>108</v>
      </c>
      <c r="B45" s="10" t="s">
        <v>109</v>
      </c>
      <c r="C45" s="6" t="str">
        <f t="array" ref="C45:D45">IF(OR(MIN(G5:G14)&lt;0,AVERAGE(INT(G5:G14))&lt;=VAR(INT(G5:G14))),"",_xll.MLEBINOM(INT(G5:G14)))</f>
        <v/>
      </c>
      <c r="D45" s="6" t="str">
        <v/>
      </c>
      <c r="F45" s="6" t="s">
        <v>108</v>
      </c>
      <c r="G45" s="10" t="s">
        <v>109</v>
      </c>
      <c r="H45" s="6" t="str">
        <f t="array" ref="H45:I45">IF(OR(MIN(H5:H14)&lt;0,AVERAGE(INT(H5:H14))&lt;=VAR(INT(H5:H14))),"",_xll.MLEBINOM(INT(H5:H14)))</f>
        <v/>
      </c>
      <c r="I45" s="6" t="str">
        <v/>
      </c>
      <c r="K45" s="6" t="s">
        <v>108</v>
      </c>
      <c r="L45" s="10" t="s">
        <v>109</v>
      </c>
      <c r="M45" s="6" t="str">
        <f t="array" ref="M45:N45">IF(OR(MIN(I5:I14)&lt;0,AVERAGE(INT(I5:I14))&lt;=VAR(INT(I5:I14))),"",_xll.MLEBINOM(INT(I5:I14)))</f>
        <v/>
      </c>
      <c r="N45" s="6" t="str">
        <v/>
      </c>
      <c r="P45" s="6" t="s">
        <v>108</v>
      </c>
      <c r="Q45" s="10" t="s">
        <v>109</v>
      </c>
      <c r="R45" s="6">
        <f t="array" ref="R45:S45">IF(OR(MIN(J5:J14)&lt;0,AVERAGE(INT(J5:J14))&lt;=VAR(INT(J5:J14))),"",_xll.MLEBINOM(INT(J5:J14)))</f>
        <v>2184</v>
      </c>
      <c r="S45" s="6">
        <v>1.2454212454212453E-2</v>
      </c>
    </row>
    <row r="46" spans="1:19" s="53" customFormat="1">
      <c r="A46" s="6" t="s">
        <v>21</v>
      </c>
      <c r="B46" s="10" t="s">
        <v>31</v>
      </c>
      <c r="C46" s="6">
        <f t="array" ref="C46">IF(MIN(G5:G14)&lt;1,"",_xll.MLEGEOM(INT(G5:G14)))</f>
        <v>2.1008403361344537E-3</v>
      </c>
      <c r="D46" s="6"/>
      <c r="F46" s="6" t="s">
        <v>21</v>
      </c>
      <c r="G46" s="10" t="s">
        <v>31</v>
      </c>
      <c r="H46" s="6">
        <f t="array" ref="H46">IF(MIN(H5:H14)&lt;1,"",_xll.MLEGEOM(INT(H5:H14)))</f>
        <v>2.4746349913387774E-3</v>
      </c>
      <c r="I46" s="6"/>
      <c r="K46" s="6" t="s">
        <v>21</v>
      </c>
      <c r="L46" s="10" t="s">
        <v>31</v>
      </c>
      <c r="M46" s="6">
        <f t="array" ref="M46">IF(MIN(I5:I14)&lt;1,"",_xll.MLEGEOM(INT(I5:I14)))</f>
        <v>3.236245954692557E-2</v>
      </c>
      <c r="N46" s="6"/>
      <c r="P46" s="6" t="s">
        <v>21</v>
      </c>
      <c r="Q46" s="10" t="s">
        <v>31</v>
      </c>
      <c r="R46" s="6">
        <f t="array" ref="R46">IF(MIN(J5:J14)&lt;1,"",_xll.MLEGEOM(INT(J5:J14)))</f>
        <v>3.5460992907801421E-2</v>
      </c>
      <c r="S46" s="6"/>
    </row>
    <row r="47" spans="1:19" s="53" customFormat="1">
      <c r="A47" s="6" t="s">
        <v>22</v>
      </c>
      <c r="B47" s="10" t="s">
        <v>32</v>
      </c>
      <c r="C47" s="6">
        <f t="array" ref="C47">IF(MIN(G5:G14)&lt;0,"",_xll.MLEPOISSON(INT(G5:G14)))</f>
        <v>475</v>
      </c>
      <c r="D47" s="6"/>
      <c r="F47" s="6" t="s">
        <v>22</v>
      </c>
      <c r="G47" s="10" t="s">
        <v>32</v>
      </c>
      <c r="H47" s="6">
        <f t="array" ref="H47">IF(MIN(H5:H14)&lt;0,"",_xll.MLEPOISSON(INT(H5:H14)))</f>
        <v>403.1</v>
      </c>
      <c r="I47" s="6"/>
      <c r="K47" s="6" t="s">
        <v>22</v>
      </c>
      <c r="L47" s="10" t="s">
        <v>32</v>
      </c>
      <c r="M47" s="6">
        <f t="array" ref="M47">IF(MIN(I5:I14)&lt;0,"",_xll.MLEPOISSON(INT(I5:I14)))</f>
        <v>29.9</v>
      </c>
      <c r="N47" s="6"/>
      <c r="P47" s="6" t="s">
        <v>22</v>
      </c>
      <c r="Q47" s="10" t="s">
        <v>32</v>
      </c>
      <c r="R47" s="6">
        <f t="array" ref="R47">IF(MIN(J5:J14)&lt;0,"",_xll.MLEPOISSON(INT(J5:J14)))</f>
        <v>27.2</v>
      </c>
      <c r="S47" s="6"/>
    </row>
    <row r="48" spans="1:19" s="53" customFormat="1">
      <c r="A48" s="6" t="s">
        <v>23</v>
      </c>
      <c r="B48" s="10" t="s">
        <v>33</v>
      </c>
      <c r="C48" s="6">
        <f t="array" ref="C48:D48">IF(OR(MIN(G5:G14)&lt;1,AVERAGE(G5:G14)&gt;VAR(G5:G14)),"",_xll.MLENEGBIN(INT(G5:G14)))</f>
        <v>8</v>
      </c>
      <c r="D48" s="6">
        <v>1.6563146997929608E-2</v>
      </c>
      <c r="F48" s="6" t="s">
        <v>23</v>
      </c>
      <c r="G48" s="10" t="s">
        <v>33</v>
      </c>
      <c r="H48" s="6">
        <f t="array" ref="H48:I48">IF(OR(MIN(H5:H14)&lt;1,AVERAGE(H5:H14)&gt;VAR(H5:H14)),"",_xll.MLENEGBIN(INT(H5:H14)))</f>
        <v>29</v>
      </c>
      <c r="I48" s="6">
        <v>6.7114093959731544E-2</v>
      </c>
      <c r="K48" s="6" t="s">
        <v>23</v>
      </c>
      <c r="L48" s="10" t="s">
        <v>33</v>
      </c>
      <c r="M48" s="6">
        <f t="array" ref="M48:N48">IF(OR(MIN(I5:I14)&lt;1,AVERAGE(I5:I14)&gt;VAR(I5:I14)),"",_xll.MLENEGBIN(INT(I5:I14)))</f>
        <v>36</v>
      </c>
      <c r="N48" s="6">
        <v>0.54628224582701057</v>
      </c>
      <c r="P48" s="6" t="s">
        <v>23</v>
      </c>
      <c r="Q48" s="10" t="s">
        <v>33</v>
      </c>
      <c r="R48" s="6" t="str">
        <f t="array" ref="R48:S48">IF(OR(MIN(J5:J14)&lt;1,AVERAGE(J5:J14)&gt;VAR(J5:J14)),"",_xll.MLENEGBIN(INT(J5:J14)))</f>
        <v/>
      </c>
      <c r="S48" s="6" t="str">
        <v/>
      </c>
    </row>
    <row r="49" spans="1:19" s="53" customFormat="1">
      <c r="A49" s="52"/>
      <c r="B49" s="54"/>
      <c r="C49" s="52"/>
      <c r="D49" s="52"/>
      <c r="F49" s="52"/>
      <c r="G49" s="54"/>
      <c r="H49" s="52"/>
      <c r="I49" s="52"/>
      <c r="K49" s="52"/>
      <c r="L49" s="54"/>
      <c r="M49" s="52"/>
      <c r="N49" s="52"/>
      <c r="P49" s="52"/>
      <c r="Q49" s="54"/>
      <c r="R49" s="52"/>
      <c r="S49" s="52"/>
    </row>
    <row r="50" spans="1:19" s="53" customFormat="1"/>
    <row r="51" spans="1:19" s="41" customFormat="1">
      <c r="B51" s="49" t="s">
        <v>17</v>
      </c>
      <c r="E51" s="41" t="s">
        <v>9</v>
      </c>
      <c r="J51" s="41" t="s">
        <v>12</v>
      </c>
      <c r="M51" s="41" t="s">
        <v>19</v>
      </c>
      <c r="P51" s="51" t="str">
        <f>P44</f>
        <v>Weibull</v>
      </c>
    </row>
    <row r="52" spans="1:19" s="41" customFormat="1">
      <c r="B52" s="49" t="s">
        <v>0</v>
      </c>
      <c r="C52" s="41" t="s">
        <v>1</v>
      </c>
      <c r="E52" s="41" t="s">
        <v>110</v>
      </c>
      <c r="F52" s="51" t="s">
        <v>9</v>
      </c>
      <c r="G52" s="49" t="s">
        <v>38</v>
      </c>
      <c r="H52" s="41" t="s">
        <v>39</v>
      </c>
      <c r="J52" s="41" t="s">
        <v>110</v>
      </c>
      <c r="K52" s="51" t="s">
        <v>9</v>
      </c>
      <c r="M52" s="41" t="s">
        <v>38</v>
      </c>
      <c r="N52" s="41" t="s">
        <v>39</v>
      </c>
      <c r="P52" s="41" t="s">
        <v>115</v>
      </c>
      <c r="Q52" s="41" t="s">
        <v>116</v>
      </c>
    </row>
    <row r="53" spans="1:19" s="53" customFormat="1">
      <c r="A53" s="53" t="s">
        <v>2</v>
      </c>
      <c r="B53" s="52">
        <f>C41</f>
        <v>475.30703958608819</v>
      </c>
      <c r="C53" s="52">
        <f>D41</f>
        <v>165.92393782095127</v>
      </c>
      <c r="E53" s="52">
        <f>C33</f>
        <v>0.63263942602873247</v>
      </c>
      <c r="F53" s="52">
        <f>D33</f>
        <v>0.63996297999115859</v>
      </c>
      <c r="G53" s="53">
        <f t="array" ref="G53:H53">_xll.TRANS(G16:G17)</f>
        <v>212.09302325581396</v>
      </c>
      <c r="H53" s="53">
        <v>729</v>
      </c>
      <c r="J53" s="52">
        <f>C36</f>
        <v>7.4902872908973039</v>
      </c>
      <c r="K53" s="52">
        <f>D36</f>
        <v>63.456449816512773</v>
      </c>
      <c r="M53" s="52">
        <f>C43</f>
        <v>212.09302325581396</v>
      </c>
      <c r="N53" s="52">
        <f>D43</f>
        <v>729</v>
      </c>
      <c r="P53" s="52">
        <f>C44</f>
        <v>3.2009754155730992</v>
      </c>
      <c r="Q53" s="52">
        <f>D44</f>
        <v>532381929.90447015</v>
      </c>
    </row>
    <row r="54" spans="1:19" s="53" customFormat="1">
      <c r="A54" s="53" t="s">
        <v>3</v>
      </c>
      <c r="B54" s="52">
        <f>H41</f>
        <v>403.11111111111114</v>
      </c>
      <c r="C54" s="52">
        <f>I41</f>
        <v>81.053617370780444</v>
      </c>
      <c r="E54" s="52">
        <f>H33</f>
        <v>0.62256974045967206</v>
      </c>
      <c r="F54" s="52">
        <f>I33</f>
        <v>0.7920007923596093</v>
      </c>
      <c r="G54" s="53">
        <f t="array" ref="G54:H54">_xll.TRANS(H16:H17)</f>
        <v>307</v>
      </c>
      <c r="H54" s="53">
        <v>558</v>
      </c>
      <c r="J54" s="52">
        <f>H36</f>
        <v>27.63027511822273</v>
      </c>
      <c r="K54" s="52">
        <f>I36</f>
        <v>14.58947149046848</v>
      </c>
      <c r="M54" s="52">
        <f>H43</f>
        <v>307</v>
      </c>
      <c r="N54" s="52">
        <f>I43</f>
        <v>558</v>
      </c>
      <c r="P54" s="52">
        <f>H44</f>
        <v>4.9322040582688853</v>
      </c>
      <c r="Q54" s="52">
        <f>I44</f>
        <v>10614501442407.979</v>
      </c>
    </row>
    <row r="55" spans="1:19" s="53" customFormat="1">
      <c r="A55" s="53" t="s">
        <v>4</v>
      </c>
      <c r="B55" s="52">
        <f>M41</f>
        <v>30.493456977263499</v>
      </c>
      <c r="C55" s="52">
        <f>N41</f>
        <v>7.1646644041286773</v>
      </c>
      <c r="E55" s="52">
        <f>M33</f>
        <v>0.79744549803886156</v>
      </c>
      <c r="F55" s="52">
        <f>N33</f>
        <v>0.84636866714180592</v>
      </c>
      <c r="G55" s="53">
        <f t="array" ref="G55:H55">_xll.TRANS(I16:I17)</f>
        <v>17.780429594272075</v>
      </c>
      <c r="H55" s="53">
        <v>42.924528301886795</v>
      </c>
      <c r="J55" s="52">
        <f>M36</f>
        <v>16.619597709027921</v>
      </c>
      <c r="K55" s="52">
        <f>N36</f>
        <v>1.8347891153044678</v>
      </c>
      <c r="M55" s="52">
        <f>M43</f>
        <v>17.780429594272075</v>
      </c>
      <c r="N55" s="52">
        <f>N43</f>
        <v>42.924528301886795</v>
      </c>
      <c r="P55" s="52">
        <f>M44</f>
        <v>4.9197220211619461</v>
      </c>
      <c r="Q55" s="52">
        <f>N44</f>
        <v>30869564.791350923</v>
      </c>
    </row>
    <row r="56" spans="1:19" s="53" customFormat="1">
      <c r="A56" s="53" t="s">
        <v>5</v>
      </c>
      <c r="B56" s="52">
        <f>R41</f>
        <v>27.560000000000002</v>
      </c>
      <c r="C56" s="52">
        <f>S41</f>
        <v>4.0588668369385728</v>
      </c>
      <c r="E56" s="52">
        <f>R33</f>
        <v>0.96880857460558834</v>
      </c>
      <c r="F56" s="52">
        <f>S33</f>
        <v>0.74297117298945836</v>
      </c>
      <c r="G56" s="53">
        <f t="array" ref="G56:H56">_xll.TRANS(J16:J17)</f>
        <v>19</v>
      </c>
      <c r="H56" s="53">
        <v>33</v>
      </c>
      <c r="J56" s="52">
        <f>R36</f>
        <v>42.28070222402031</v>
      </c>
      <c r="K56" s="52">
        <f>S36</f>
        <v>0.65183401765599691</v>
      </c>
      <c r="M56" s="52">
        <f>R43</f>
        <v>19</v>
      </c>
      <c r="N56" s="52">
        <f>S43</f>
        <v>33</v>
      </c>
      <c r="P56" s="52">
        <f>R44</f>
        <v>8.4411444426368281</v>
      </c>
      <c r="Q56" s="52">
        <f>S44</f>
        <v>2374649127650.9204</v>
      </c>
    </row>
    <row r="57" spans="1:19" s="53" customFormat="1"/>
    <row r="58" spans="1:19" s="53" customFormat="1"/>
  </sheetData>
  <mergeCells count="4">
    <mergeCell ref="C31:D31"/>
    <mergeCell ref="H31:I31"/>
    <mergeCell ref="M31:N31"/>
    <mergeCell ref="R31:S31"/>
  </mergeCells>
  <phoneticPr fontId="2" type="noConversion"/>
  <conditionalFormatting sqref="P22">
    <cfRule type="expression" dxfId="24" priority="1" stopIfTrue="1">
      <formula>$P$22&gt;=$O$20</formula>
    </cfRule>
  </conditionalFormatting>
  <conditionalFormatting sqref="Q22">
    <cfRule type="expression" dxfId="23" priority="2" stopIfTrue="1">
      <formula>$Q$22&gt;=$O$20</formula>
    </cfRule>
  </conditionalFormatting>
  <conditionalFormatting sqref="R22">
    <cfRule type="expression" dxfId="22" priority="3" stopIfTrue="1">
      <formula>$R$22&gt;=$O$20</formula>
    </cfRule>
  </conditionalFormatting>
  <conditionalFormatting sqref="S22">
    <cfRule type="expression" dxfId="21" priority="4" stopIfTrue="1">
      <formula>$S$22&gt;=$O$20</formula>
    </cfRule>
  </conditionalFormatting>
  <conditionalFormatting sqref="N23">
    <cfRule type="expression" dxfId="20" priority="5" stopIfTrue="1">
      <formula>$N$23&gt;=$O$20</formula>
    </cfRule>
  </conditionalFormatting>
  <conditionalFormatting sqref="O23">
    <cfRule type="expression" dxfId="19" priority="6" stopIfTrue="1">
      <formula>$O$23&gt;=$O$20</formula>
    </cfRule>
  </conditionalFormatting>
  <conditionalFormatting sqref="P23">
    <cfRule type="expression" dxfId="18" priority="7" stopIfTrue="1">
      <formula>$P$23&gt;=$O$20</formula>
    </cfRule>
  </conditionalFormatting>
  <conditionalFormatting sqref="Q23">
    <cfRule type="expression" dxfId="17" priority="8" stopIfTrue="1">
      <formula>$Q$23&gt;=$O$20</formula>
    </cfRule>
  </conditionalFormatting>
  <conditionalFormatting sqref="R23">
    <cfRule type="expression" dxfId="16" priority="9" stopIfTrue="1">
      <formula>$R$23&gt;=$O$20</formula>
    </cfRule>
  </conditionalFormatting>
  <conditionalFormatting sqref="S23">
    <cfRule type="expression" dxfId="15" priority="10" stopIfTrue="1">
      <formula>$S$23&gt;=$O$20</formula>
    </cfRule>
  </conditionalFormatting>
  <conditionalFormatting sqref="O24">
    <cfRule type="expression" dxfId="14" priority="11" stopIfTrue="1">
      <formula>$O$24&gt;=$O$20</formula>
    </cfRule>
  </conditionalFormatting>
  <conditionalFormatting sqref="P24">
    <cfRule type="expression" dxfId="13" priority="12" stopIfTrue="1">
      <formula>$P$24&gt;=$O$20</formula>
    </cfRule>
  </conditionalFormatting>
  <conditionalFormatting sqref="Q24">
    <cfRule type="expression" dxfId="12" priority="13" stopIfTrue="1">
      <formula>$Q$24&gt;=$O$20</formula>
    </cfRule>
  </conditionalFormatting>
  <conditionalFormatting sqref="R24">
    <cfRule type="expression" dxfId="11" priority="14" stopIfTrue="1">
      <formula>$R$24&gt;=$O$20</formula>
    </cfRule>
  </conditionalFormatting>
  <conditionalFormatting sqref="S24">
    <cfRule type="expression" dxfId="10" priority="15" stopIfTrue="1">
      <formula>$S$24&gt;=$O$20</formula>
    </cfRule>
  </conditionalFormatting>
  <conditionalFormatting sqref="P25">
    <cfRule type="expression" dxfId="9" priority="16" stopIfTrue="1">
      <formula>$P$25&gt;=$O$20</formula>
    </cfRule>
  </conditionalFormatting>
  <conditionalFormatting sqref="Q25">
    <cfRule type="expression" dxfId="8" priority="17" stopIfTrue="1">
      <formula>$Q$25&gt;=$O$20</formula>
    </cfRule>
  </conditionalFormatting>
  <conditionalFormatting sqref="R25">
    <cfRule type="expression" dxfId="7" priority="18" stopIfTrue="1">
      <formula>$R$25&gt;=$O$20</formula>
    </cfRule>
  </conditionalFormatting>
  <conditionalFormatting sqref="S25">
    <cfRule type="expression" dxfId="6" priority="19" stopIfTrue="1">
      <formula>$S$25&gt;=$O$20</formula>
    </cfRule>
  </conditionalFormatting>
  <conditionalFormatting sqref="Q26">
    <cfRule type="expression" dxfId="5" priority="20" stopIfTrue="1">
      <formula>$Q$26&gt;=$O$20</formula>
    </cfRule>
  </conditionalFormatting>
  <conditionalFormatting sqref="R26">
    <cfRule type="expression" dxfId="4" priority="21" stopIfTrue="1">
      <formula>$R$26&gt;=$O$20</formula>
    </cfRule>
  </conditionalFormatting>
  <conditionalFormatting sqref="S26">
    <cfRule type="expression" dxfId="3" priority="22" stopIfTrue="1">
      <formula>$S$26&gt;=$O$20</formula>
    </cfRule>
  </conditionalFormatting>
  <conditionalFormatting sqref="R27">
    <cfRule type="expression" dxfId="2" priority="23" stopIfTrue="1">
      <formula>$R$27&gt;=$O$20</formula>
    </cfRule>
  </conditionalFormatting>
  <conditionalFormatting sqref="S27">
    <cfRule type="expression" dxfId="1" priority="24" stopIfTrue="1">
      <formula>$S$27&gt;=$O$20</formula>
    </cfRule>
  </conditionalFormatting>
  <conditionalFormatting sqref="S28">
    <cfRule type="expression" dxfId="0" priority="25" stopIfTrue="1">
      <formula>$S$28&gt;=$O$20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Table 1</vt:lpstr>
      <vt:lpstr>Table 2</vt:lpstr>
      <vt:lpstr>Table 3</vt:lpstr>
      <vt:lpstr>CDFDEV 1</vt:lpstr>
      <vt:lpstr>SimData</vt:lpstr>
      <vt:lpstr>ParzCDF</vt:lpstr>
      <vt:lpstr>Model</vt:lpstr>
      <vt:lpstr>5 Scenario distributions</vt:lpstr>
      <vt:lpstr>Model!Print_Area</vt:lpstr>
      <vt:lpstr>'Table 1'!Print_Area</vt:lpstr>
      <vt:lpstr>'Table 2'!Print_Area</vt:lpstr>
      <vt:lpstr>'Table 3'!Print_Area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W. Richardson</dc:creator>
  <cp:lastModifiedBy>James W. Richardson</cp:lastModifiedBy>
  <cp:lastPrinted>2010-01-31T17:28:36Z</cp:lastPrinted>
  <dcterms:created xsi:type="dcterms:W3CDTF">2008-12-13T13:36:15Z</dcterms:created>
  <dcterms:modified xsi:type="dcterms:W3CDTF">2011-09-29T20:52:06Z</dcterms:modified>
</cp:coreProperties>
</file>